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X:\WORK\d1_PROJECTS\p20240828_NCnzau_paper\d0_7write\final_FIGURES_TABLES\"/>
    </mc:Choice>
  </mc:AlternateContent>
  <xr:revisionPtr revIDLastSave="0" documentId="13_ncr:1_{905B3797-6988-46B7-BDB9-61EE347EBB2A}" xr6:coauthVersionLast="47" xr6:coauthVersionMax="47" xr10:uidLastSave="{00000000-0000-0000-0000-000000000000}"/>
  <bookViews>
    <workbookView xWindow="28680" yWindow="-120" windowWidth="29040" windowHeight="15720" tabRatio="831" firstSheet="8" activeTab="12" xr2:uid="{DC0308E8-5F8C-42EE-9AFB-261C47299284}"/>
  </bookViews>
  <sheets>
    <sheet name="Key_Colors_runs" sheetId="24" r:id="rId1"/>
    <sheet name="T1" sheetId="32" r:id="rId2"/>
    <sheet name="S_T1" sheetId="13" r:id="rId3"/>
    <sheet name="S_T2" sheetId="14" r:id="rId4"/>
    <sheet name="S_T3" sheetId="11" r:id="rId5"/>
    <sheet name="S_T4" sheetId="31" r:id="rId6"/>
    <sheet name="S_T5" sheetId="10" r:id="rId7"/>
    <sheet name="S_T6" sheetId="21" r:id="rId8"/>
    <sheet name="S_T7" sheetId="41" r:id="rId9"/>
    <sheet name="S_T8" sheetId="61" r:id="rId10"/>
    <sheet name="S_T9" sheetId="62" r:id="rId11"/>
    <sheet name="S_T10" sheetId="55" r:id="rId12"/>
    <sheet name="S_T11" sheetId="56" r:id="rId13"/>
    <sheet name="S_T12" sheetId="69" r:id="rId14"/>
    <sheet name="S_T13" sheetId="71" r:id="rId15"/>
    <sheet name="S_F18_F19" sheetId="63" r:id="rId16"/>
    <sheet name="PIVOT" sheetId="54" r:id="rId17"/>
    <sheet name="paper_build" sheetId="49" r:id="rId18"/>
    <sheet name="GW_c2" sheetId="57" r:id="rId19"/>
    <sheet name="TXaud_c2" sheetId="59" r:id="rId20"/>
    <sheet name="CAPaud_c2" sheetId="58" r:id="rId21"/>
    <sheet name="TOTaud_c2" sheetId="60" r:id="rId22"/>
    <sheet name="GW_c3" sheetId="64" r:id="rId23"/>
    <sheet name="TXaud_c3" sheetId="65" r:id="rId24"/>
    <sheet name="CAPaud_c3" sheetId="66" r:id="rId25"/>
    <sheet name="TOTaud_c3" sheetId="67" r:id="rId26"/>
    <sheet name="nzau_TECH_CAPITAL_COST" sheetId="43" r:id="rId27"/>
    <sheet name="nzau_TECH_FIXED_OM" sheetId="42" r:id="rId28"/>
    <sheet name="nzau_INFLATION_CONVERSION" sheetId="45" r:id="rId29"/>
    <sheet name="nzau_CURRENCY_CONVERSION" sheetId="46" r:id="rId30"/>
    <sheet name="bd_Rez2024Case1" sheetId="25" r:id="rId31"/>
    <sheet name="bd_Rez2024Case2" sheetId="26" r:id="rId32"/>
    <sheet name="bd_Rez2024Case3" sheetId="27" r:id="rId33"/>
    <sheet name="bd_nzau_state" sheetId="23" r:id="rId34"/>
    <sheet name="farmIrr_state" sheetId="28" r:id="rId35"/>
    <sheet name="farmRain_state" sheetId="29" r:id="rId36"/>
    <sheet name="indEst_state" sheetId="30" r:id="rId37"/>
    <sheet name="bd1_state" sheetId="1" r:id="rId38"/>
    <sheet name="bd2_state" sheetId="3" r:id="rId39"/>
    <sheet name="bd3_state" sheetId="2" r:id="rId40"/>
    <sheet name="pv1_state" sheetId="5" r:id="rId41"/>
    <sheet name="pv2_state" sheetId="9" r:id="rId42"/>
    <sheet name="pv3_state" sheetId="8" r:id="rId43"/>
    <sheet name="wind1_state" sheetId="4" r:id="rId44"/>
    <sheet name="wind2_state" sheetId="7" r:id="rId45"/>
    <sheet name="wind3_state" sheetId="6" r:id="rId46"/>
    <sheet name="nzau" sheetId="34" r:id="rId47"/>
    <sheet name="bdC1_nzau" sheetId="35" r:id="rId48"/>
    <sheet name="bdC2_nzau" sheetId="36" r:id="rId49"/>
    <sheet name="bdC3_nzau" sheetId="37" r:id="rId50"/>
    <sheet name="indEst_nzau" sheetId="38" r:id="rId51"/>
    <sheet name="irrFarm_nzau" sheetId="39" r:id="rId52"/>
    <sheet name="rainFarm_nzau" sheetId="40" r:id="rId53"/>
  </sheets>
  <definedNames>
    <definedName name="_xlnm._FilterDatabase" localSheetId="26" hidden="1">nzau_TECH_CAPITAL_COST!$A$1:$X$85</definedName>
    <definedName name="_Ref160200884" localSheetId="7">S_T6!#REF!</definedName>
    <definedName name="_Ref161159518" localSheetId="3">S_T2!#REF!</definedName>
    <definedName name="_Ref163027519" localSheetId="2">S_T1!#REF!</definedName>
    <definedName name="_Ref163028097" localSheetId="4">S_T3!#REF!</definedName>
    <definedName name="_Ref169175632" localSheetId="6">S_T5!#REF!</definedName>
  </definedNames>
  <calcPr calcId="191029"/>
  <pivotCaches>
    <pivotCache cacheId="42" r:id="rId5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7" i="71" l="1"/>
  <c r="B207" i="71"/>
  <c r="C207" i="71"/>
  <c r="D207" i="71"/>
  <c r="E207" i="71"/>
  <c r="F207" i="71"/>
  <c r="G207" i="71"/>
  <c r="H207" i="71"/>
  <c r="I207" i="71"/>
  <c r="A4" i="71"/>
  <c r="B4" i="71"/>
  <c r="C4" i="71"/>
  <c r="D4" i="71"/>
  <c r="E4" i="71"/>
  <c r="F4" i="71"/>
  <c r="G4" i="71"/>
  <c r="H4" i="71"/>
  <c r="I4" i="71"/>
  <c r="A5" i="71"/>
  <c r="B5" i="71"/>
  <c r="C5" i="71"/>
  <c r="D5" i="71"/>
  <c r="E5" i="71"/>
  <c r="F5" i="71"/>
  <c r="G5" i="71"/>
  <c r="H5" i="71"/>
  <c r="I5" i="71"/>
  <c r="A6" i="71"/>
  <c r="B6" i="71"/>
  <c r="C6" i="71"/>
  <c r="D6" i="71"/>
  <c r="E6" i="71"/>
  <c r="F6" i="71"/>
  <c r="G6" i="71"/>
  <c r="H6" i="71"/>
  <c r="I6" i="71"/>
  <c r="A7" i="71"/>
  <c r="B7" i="71"/>
  <c r="C7" i="71"/>
  <c r="D7" i="71"/>
  <c r="E7" i="71"/>
  <c r="F7" i="71"/>
  <c r="G7" i="71"/>
  <c r="H7" i="71"/>
  <c r="I7" i="71"/>
  <c r="A8" i="71"/>
  <c r="B8" i="71"/>
  <c r="C8" i="71"/>
  <c r="D8" i="71"/>
  <c r="E8" i="71"/>
  <c r="F8" i="71"/>
  <c r="G8" i="71"/>
  <c r="H8" i="71"/>
  <c r="I8" i="71"/>
  <c r="A9" i="71"/>
  <c r="B9" i="71"/>
  <c r="C9" i="71"/>
  <c r="D9" i="71"/>
  <c r="E9" i="71"/>
  <c r="F9" i="71"/>
  <c r="G9" i="71"/>
  <c r="H9" i="71"/>
  <c r="I9" i="71"/>
  <c r="A10" i="71"/>
  <c r="B10" i="71"/>
  <c r="C10" i="71"/>
  <c r="D10" i="71"/>
  <c r="E10" i="71"/>
  <c r="F10" i="71"/>
  <c r="G10" i="71"/>
  <c r="H10" i="71"/>
  <c r="I10" i="71"/>
  <c r="A11" i="71"/>
  <c r="B11" i="71"/>
  <c r="C11" i="71"/>
  <c r="D11" i="71"/>
  <c r="E11" i="71"/>
  <c r="F11" i="71"/>
  <c r="G11" i="71"/>
  <c r="H11" i="71"/>
  <c r="I11" i="71"/>
  <c r="A12" i="71"/>
  <c r="B12" i="71"/>
  <c r="C12" i="71"/>
  <c r="D12" i="71"/>
  <c r="E12" i="71"/>
  <c r="F12" i="71"/>
  <c r="G12" i="71"/>
  <c r="H12" i="71"/>
  <c r="I12" i="71"/>
  <c r="A13" i="71"/>
  <c r="B13" i="71"/>
  <c r="C13" i="71"/>
  <c r="D13" i="71"/>
  <c r="E13" i="71"/>
  <c r="F13" i="71"/>
  <c r="G13" i="71"/>
  <c r="H13" i="71"/>
  <c r="I13" i="71"/>
  <c r="A14" i="71"/>
  <c r="B14" i="71"/>
  <c r="C14" i="71"/>
  <c r="D14" i="71"/>
  <c r="E14" i="71"/>
  <c r="F14" i="71"/>
  <c r="G14" i="71"/>
  <c r="H14" i="71"/>
  <c r="I14" i="71"/>
  <c r="A15" i="71"/>
  <c r="B15" i="71"/>
  <c r="C15" i="71"/>
  <c r="D15" i="71"/>
  <c r="E15" i="71"/>
  <c r="F15" i="71"/>
  <c r="G15" i="71"/>
  <c r="H15" i="71"/>
  <c r="I15" i="71"/>
  <c r="A16" i="71"/>
  <c r="B16" i="71"/>
  <c r="C16" i="71"/>
  <c r="G16" i="71"/>
  <c r="H16" i="71"/>
  <c r="I16" i="71"/>
  <c r="A17" i="71"/>
  <c r="B17" i="71"/>
  <c r="C17" i="71"/>
  <c r="D17" i="71"/>
  <c r="E17" i="71"/>
  <c r="F17" i="71"/>
  <c r="G17" i="71"/>
  <c r="H17" i="71"/>
  <c r="I17" i="71"/>
  <c r="A18" i="71"/>
  <c r="B18" i="71"/>
  <c r="C18" i="71"/>
  <c r="D18" i="71"/>
  <c r="E18" i="71"/>
  <c r="F18" i="71"/>
  <c r="G18" i="71"/>
  <c r="H18" i="71"/>
  <c r="I18" i="71"/>
  <c r="A19" i="71"/>
  <c r="B19" i="71"/>
  <c r="C19" i="71"/>
  <c r="G19" i="71"/>
  <c r="H19" i="71"/>
  <c r="I19" i="71"/>
  <c r="A20" i="71"/>
  <c r="B20" i="71"/>
  <c r="C20" i="71"/>
  <c r="D20" i="71"/>
  <c r="E20" i="71"/>
  <c r="F20" i="71"/>
  <c r="G20" i="71"/>
  <c r="H20" i="71"/>
  <c r="I20" i="71"/>
  <c r="A21" i="71"/>
  <c r="B21" i="71"/>
  <c r="C21" i="71"/>
  <c r="D21" i="71"/>
  <c r="E21" i="71"/>
  <c r="F21" i="71"/>
  <c r="G21" i="71"/>
  <c r="H21" i="71"/>
  <c r="I21" i="71"/>
  <c r="A22" i="71"/>
  <c r="B22" i="71"/>
  <c r="C22" i="71"/>
  <c r="D22" i="71"/>
  <c r="E22" i="71"/>
  <c r="F22" i="71"/>
  <c r="G22" i="71"/>
  <c r="H22" i="71"/>
  <c r="I22" i="71"/>
  <c r="A23" i="71"/>
  <c r="B23" i="71"/>
  <c r="C23" i="71"/>
  <c r="D23" i="71"/>
  <c r="E23" i="71"/>
  <c r="F23" i="71"/>
  <c r="G23" i="71"/>
  <c r="H23" i="71"/>
  <c r="I23" i="71"/>
  <c r="A24" i="71"/>
  <c r="B24" i="71"/>
  <c r="C24" i="71"/>
  <c r="D24" i="71"/>
  <c r="E24" i="71"/>
  <c r="F24" i="71"/>
  <c r="G24" i="71"/>
  <c r="H24" i="71"/>
  <c r="I24" i="71"/>
  <c r="A25" i="71"/>
  <c r="B25" i="71"/>
  <c r="C25" i="71"/>
  <c r="D25" i="71"/>
  <c r="E25" i="71"/>
  <c r="F25" i="71"/>
  <c r="G25" i="71"/>
  <c r="H25" i="71"/>
  <c r="I25" i="71"/>
  <c r="A26" i="71"/>
  <c r="B26" i="71"/>
  <c r="C26" i="71"/>
  <c r="D26" i="71"/>
  <c r="E26" i="71"/>
  <c r="F26" i="71"/>
  <c r="G26" i="71"/>
  <c r="H26" i="71"/>
  <c r="I26" i="71"/>
  <c r="A27" i="71"/>
  <c r="B27" i="71"/>
  <c r="C27" i="71"/>
  <c r="D27" i="71"/>
  <c r="E27" i="71"/>
  <c r="F27" i="71"/>
  <c r="G27" i="71"/>
  <c r="H27" i="71"/>
  <c r="I27" i="71"/>
  <c r="A28" i="71"/>
  <c r="B28" i="71"/>
  <c r="C28" i="71"/>
  <c r="G28" i="71"/>
  <c r="H28" i="71"/>
  <c r="I28" i="71"/>
  <c r="A29" i="71"/>
  <c r="B29" i="71"/>
  <c r="C29" i="71"/>
  <c r="G29" i="71"/>
  <c r="H29" i="71"/>
  <c r="I29" i="71"/>
  <c r="A30" i="71"/>
  <c r="B30" i="71"/>
  <c r="C30" i="71"/>
  <c r="D30" i="71"/>
  <c r="E30" i="71"/>
  <c r="F30" i="71"/>
  <c r="G30" i="71"/>
  <c r="H30" i="71"/>
  <c r="I30" i="71"/>
  <c r="A31" i="71"/>
  <c r="B31" i="71"/>
  <c r="C31" i="71"/>
  <c r="G31" i="71"/>
  <c r="H31" i="71"/>
  <c r="I31" i="71"/>
  <c r="A32" i="71"/>
  <c r="B32" i="71"/>
  <c r="C32" i="71"/>
  <c r="D32" i="71"/>
  <c r="E32" i="71"/>
  <c r="F32" i="71"/>
  <c r="G32" i="71"/>
  <c r="H32" i="71"/>
  <c r="I32" i="71"/>
  <c r="A33" i="71"/>
  <c r="B33" i="71"/>
  <c r="C33" i="71"/>
  <c r="D33" i="71"/>
  <c r="E33" i="71"/>
  <c r="F33" i="71"/>
  <c r="G33" i="71"/>
  <c r="H33" i="71"/>
  <c r="I33" i="71"/>
  <c r="A34" i="71"/>
  <c r="B34" i="71"/>
  <c r="C34" i="71"/>
  <c r="D34" i="71"/>
  <c r="E34" i="71"/>
  <c r="F34" i="71"/>
  <c r="G34" i="71"/>
  <c r="H34" i="71"/>
  <c r="I34" i="71"/>
  <c r="A35" i="71"/>
  <c r="B35" i="71"/>
  <c r="C35" i="71"/>
  <c r="D35" i="71"/>
  <c r="E35" i="71"/>
  <c r="F35" i="71"/>
  <c r="G35" i="71"/>
  <c r="H35" i="71"/>
  <c r="I35" i="71"/>
  <c r="A36" i="71"/>
  <c r="B36" i="71"/>
  <c r="C36" i="71"/>
  <c r="D36" i="71"/>
  <c r="E36" i="71"/>
  <c r="F36" i="71"/>
  <c r="G36" i="71"/>
  <c r="H36" i="71"/>
  <c r="I36" i="71"/>
  <c r="A37" i="71"/>
  <c r="B37" i="71"/>
  <c r="C37" i="71"/>
  <c r="D37" i="71"/>
  <c r="E37" i="71"/>
  <c r="F37" i="71"/>
  <c r="G37" i="71"/>
  <c r="H37" i="71"/>
  <c r="I37" i="71"/>
  <c r="A38" i="71"/>
  <c r="B38" i="71"/>
  <c r="C38" i="71"/>
  <c r="D38" i="71"/>
  <c r="E38" i="71"/>
  <c r="F38" i="71"/>
  <c r="G38" i="71"/>
  <c r="H38" i="71"/>
  <c r="I38" i="71"/>
  <c r="A39" i="71"/>
  <c r="B39" i="71"/>
  <c r="C39" i="71"/>
  <c r="D39" i="71"/>
  <c r="E39" i="71"/>
  <c r="F39" i="71"/>
  <c r="G39" i="71"/>
  <c r="H39" i="71"/>
  <c r="I39" i="71"/>
  <c r="A40" i="71"/>
  <c r="B40" i="71"/>
  <c r="C40" i="71"/>
  <c r="D40" i="71"/>
  <c r="E40" i="71"/>
  <c r="F40" i="71"/>
  <c r="G40" i="71"/>
  <c r="H40" i="71"/>
  <c r="I40" i="71"/>
  <c r="A41" i="71"/>
  <c r="B41" i="71"/>
  <c r="C41" i="71"/>
  <c r="D41" i="71"/>
  <c r="E41" i="71"/>
  <c r="F41" i="71"/>
  <c r="G41" i="71"/>
  <c r="H41" i="71"/>
  <c r="I41" i="71"/>
  <c r="A42" i="71"/>
  <c r="B42" i="71"/>
  <c r="C42" i="71"/>
  <c r="G42" i="71"/>
  <c r="H42" i="71"/>
  <c r="I42" i="71"/>
  <c r="A43" i="71"/>
  <c r="B43" i="71"/>
  <c r="C43" i="71"/>
  <c r="D43" i="71"/>
  <c r="E43" i="71"/>
  <c r="F43" i="71"/>
  <c r="G43" i="71"/>
  <c r="H43" i="71"/>
  <c r="I43" i="71"/>
  <c r="A44" i="71"/>
  <c r="B44" i="71"/>
  <c r="C44" i="71"/>
  <c r="D44" i="71"/>
  <c r="E44" i="71"/>
  <c r="F44" i="71"/>
  <c r="G44" i="71"/>
  <c r="H44" i="71"/>
  <c r="I44" i="71"/>
  <c r="A45" i="71"/>
  <c r="B45" i="71"/>
  <c r="C45" i="71"/>
  <c r="D45" i="71"/>
  <c r="E45" i="71"/>
  <c r="F45" i="71"/>
  <c r="G45" i="71"/>
  <c r="H45" i="71"/>
  <c r="I45" i="71"/>
  <c r="A46" i="71"/>
  <c r="B46" i="71"/>
  <c r="C46" i="71"/>
  <c r="D46" i="71"/>
  <c r="E46" i="71"/>
  <c r="F46" i="71"/>
  <c r="G46" i="71"/>
  <c r="H46" i="71"/>
  <c r="I46" i="71"/>
  <c r="A47" i="71"/>
  <c r="B47" i="71"/>
  <c r="C47" i="71"/>
  <c r="D47" i="71"/>
  <c r="E47" i="71"/>
  <c r="F47" i="71"/>
  <c r="G47" i="71"/>
  <c r="H47" i="71"/>
  <c r="I47" i="71"/>
  <c r="A48" i="71"/>
  <c r="B48" i="71"/>
  <c r="C48" i="71"/>
  <c r="D48" i="71"/>
  <c r="E48" i="71"/>
  <c r="F48" i="71"/>
  <c r="G48" i="71"/>
  <c r="H48" i="71"/>
  <c r="I48" i="71"/>
  <c r="A49" i="71"/>
  <c r="B49" i="71"/>
  <c r="C49" i="71"/>
  <c r="D49" i="71"/>
  <c r="E49" i="71"/>
  <c r="F49" i="71"/>
  <c r="G49" i="71"/>
  <c r="H49" i="71"/>
  <c r="I49" i="71"/>
  <c r="A50" i="71"/>
  <c r="B50" i="71"/>
  <c r="C50" i="71"/>
  <c r="D50" i="71"/>
  <c r="E50" i="71"/>
  <c r="F50" i="71"/>
  <c r="G50" i="71"/>
  <c r="H50" i="71"/>
  <c r="I50" i="71"/>
  <c r="A51" i="71"/>
  <c r="B51" i="71"/>
  <c r="C51" i="71"/>
  <c r="D51" i="71"/>
  <c r="E51" i="71"/>
  <c r="F51" i="71"/>
  <c r="G51" i="71"/>
  <c r="H51" i="71"/>
  <c r="I51" i="71"/>
  <c r="A52" i="71"/>
  <c r="B52" i="71"/>
  <c r="C52" i="71"/>
  <c r="D52" i="71"/>
  <c r="E52" i="71"/>
  <c r="F52" i="71"/>
  <c r="G52" i="71"/>
  <c r="H52" i="71"/>
  <c r="I52" i="71"/>
  <c r="A53" i="71"/>
  <c r="B53" i="71"/>
  <c r="C53" i="71"/>
  <c r="D53" i="71"/>
  <c r="E53" i="71"/>
  <c r="F53" i="71"/>
  <c r="A54" i="71"/>
  <c r="B54" i="71"/>
  <c r="C54" i="71"/>
  <c r="D54" i="71"/>
  <c r="E54" i="71"/>
  <c r="F54" i="71"/>
  <c r="G54" i="71"/>
  <c r="H54" i="71"/>
  <c r="I54" i="71"/>
  <c r="A55" i="71"/>
  <c r="B55" i="71"/>
  <c r="C55" i="71"/>
  <c r="G55" i="71"/>
  <c r="H55" i="71"/>
  <c r="I55" i="71"/>
  <c r="A56" i="71"/>
  <c r="B56" i="71"/>
  <c r="C56" i="71"/>
  <c r="G56" i="71"/>
  <c r="H56" i="71"/>
  <c r="I56" i="71"/>
  <c r="A57" i="71"/>
  <c r="B57" i="71"/>
  <c r="C57" i="71"/>
  <c r="G57" i="71"/>
  <c r="H57" i="71"/>
  <c r="I57" i="71"/>
  <c r="A58" i="71"/>
  <c r="B58" i="71"/>
  <c r="C58" i="71"/>
  <c r="D58" i="71"/>
  <c r="E58" i="71"/>
  <c r="F58" i="71"/>
  <c r="G58" i="71"/>
  <c r="H58" i="71"/>
  <c r="I58" i="71"/>
  <c r="A59" i="71"/>
  <c r="B59" i="71"/>
  <c r="C59" i="71"/>
  <c r="D59" i="71"/>
  <c r="E59" i="71"/>
  <c r="F59" i="71"/>
  <c r="G59" i="71"/>
  <c r="H59" i="71"/>
  <c r="I59" i="71"/>
  <c r="A60" i="71"/>
  <c r="B60" i="71"/>
  <c r="C60" i="71"/>
  <c r="D60" i="71"/>
  <c r="E60" i="71"/>
  <c r="F60" i="71"/>
  <c r="G60" i="71"/>
  <c r="H60" i="71"/>
  <c r="I60" i="71"/>
  <c r="A61" i="71"/>
  <c r="B61" i="71"/>
  <c r="C61" i="71"/>
  <c r="D61" i="71"/>
  <c r="E61" i="71"/>
  <c r="F61" i="71"/>
  <c r="G61" i="71"/>
  <c r="H61" i="71"/>
  <c r="I61" i="71"/>
  <c r="A62" i="71"/>
  <c r="B62" i="71"/>
  <c r="C62" i="71"/>
  <c r="D62" i="71"/>
  <c r="E62" i="71"/>
  <c r="F62" i="71"/>
  <c r="G62" i="71"/>
  <c r="H62" i="71"/>
  <c r="I62" i="71"/>
  <c r="A63" i="71"/>
  <c r="B63" i="71"/>
  <c r="C63" i="71"/>
  <c r="D63" i="71"/>
  <c r="E63" i="71"/>
  <c r="F63" i="71"/>
  <c r="G63" i="71"/>
  <c r="H63" i="71"/>
  <c r="I63" i="71"/>
  <c r="A64" i="71"/>
  <c r="B64" i="71"/>
  <c r="C64" i="71"/>
  <c r="G64" i="71"/>
  <c r="H64" i="71"/>
  <c r="I64" i="71"/>
  <c r="A65" i="71"/>
  <c r="B65" i="71"/>
  <c r="C65" i="71"/>
  <c r="G65" i="71"/>
  <c r="H65" i="71"/>
  <c r="I65" i="71"/>
  <c r="A66" i="71"/>
  <c r="B66" i="71"/>
  <c r="C66" i="71"/>
  <c r="G66" i="71"/>
  <c r="H66" i="71"/>
  <c r="I66" i="71"/>
  <c r="A67" i="71"/>
  <c r="B67" i="71"/>
  <c r="C67" i="71"/>
  <c r="G67" i="71"/>
  <c r="H67" i="71"/>
  <c r="I67" i="71"/>
  <c r="A68" i="71"/>
  <c r="B68" i="71"/>
  <c r="C68" i="71"/>
  <c r="G68" i="71"/>
  <c r="H68" i="71"/>
  <c r="I68" i="71"/>
  <c r="A69" i="71"/>
  <c r="B69" i="71"/>
  <c r="C69" i="71"/>
  <c r="D69" i="71"/>
  <c r="E69" i="71"/>
  <c r="F69" i="71"/>
  <c r="G69" i="71"/>
  <c r="H69" i="71"/>
  <c r="I69" i="71"/>
  <c r="A70" i="71"/>
  <c r="B70" i="71"/>
  <c r="C70" i="71"/>
  <c r="D70" i="71"/>
  <c r="E70" i="71"/>
  <c r="F70" i="71"/>
  <c r="G70" i="71"/>
  <c r="H70" i="71"/>
  <c r="I70" i="71"/>
  <c r="A71" i="71"/>
  <c r="B71" i="71"/>
  <c r="C71" i="71"/>
  <c r="D71" i="71"/>
  <c r="E71" i="71"/>
  <c r="F71" i="71"/>
  <c r="G71" i="71"/>
  <c r="H71" i="71"/>
  <c r="I71" i="71"/>
  <c r="A72" i="71"/>
  <c r="B72" i="71"/>
  <c r="C72" i="71"/>
  <c r="D72" i="71"/>
  <c r="E72" i="71"/>
  <c r="F72" i="71"/>
  <c r="G72" i="71"/>
  <c r="H72" i="71"/>
  <c r="I72" i="71"/>
  <c r="A73" i="71"/>
  <c r="B73" i="71"/>
  <c r="C73" i="71"/>
  <c r="D73" i="71"/>
  <c r="E73" i="71"/>
  <c r="F73" i="71"/>
  <c r="A74" i="71"/>
  <c r="B74" i="71"/>
  <c r="C74" i="71"/>
  <c r="D74" i="71"/>
  <c r="E74" i="71"/>
  <c r="F74" i="71"/>
  <c r="G74" i="71"/>
  <c r="H74" i="71"/>
  <c r="I74" i="71"/>
  <c r="A75" i="71"/>
  <c r="B75" i="71"/>
  <c r="C75" i="71"/>
  <c r="D75" i="71"/>
  <c r="E75" i="71"/>
  <c r="F75" i="71"/>
  <c r="G75" i="71"/>
  <c r="H75" i="71"/>
  <c r="I75" i="71"/>
  <c r="A76" i="71"/>
  <c r="B76" i="71"/>
  <c r="C76" i="71"/>
  <c r="D76" i="71"/>
  <c r="E76" i="71"/>
  <c r="F76" i="71"/>
  <c r="G76" i="71"/>
  <c r="H76" i="71"/>
  <c r="I76" i="71"/>
  <c r="A77" i="71"/>
  <c r="B77" i="71"/>
  <c r="C77" i="71"/>
  <c r="D77" i="71"/>
  <c r="E77" i="71"/>
  <c r="F77" i="71"/>
  <c r="G77" i="71"/>
  <c r="H77" i="71"/>
  <c r="I77" i="71"/>
  <c r="A78" i="71"/>
  <c r="B78" i="71"/>
  <c r="C78" i="71"/>
  <c r="D78" i="71"/>
  <c r="E78" i="71"/>
  <c r="F78" i="71"/>
  <c r="G78" i="71"/>
  <c r="H78" i="71"/>
  <c r="I78" i="71"/>
  <c r="A79" i="71"/>
  <c r="B79" i="71"/>
  <c r="C79" i="71"/>
  <c r="D79" i="71"/>
  <c r="E79" i="71"/>
  <c r="F79" i="71"/>
  <c r="G79" i="71"/>
  <c r="H79" i="71"/>
  <c r="I79" i="71"/>
  <c r="A80" i="71"/>
  <c r="B80" i="71"/>
  <c r="C80" i="71"/>
  <c r="D80" i="71"/>
  <c r="E80" i="71"/>
  <c r="F80" i="71"/>
  <c r="G80" i="71"/>
  <c r="H80" i="71"/>
  <c r="I80" i="71"/>
  <c r="A81" i="71"/>
  <c r="B81" i="71"/>
  <c r="C81" i="71"/>
  <c r="D81" i="71"/>
  <c r="E81" i="71"/>
  <c r="F81" i="71"/>
  <c r="G81" i="71"/>
  <c r="H81" i="71"/>
  <c r="I81" i="71"/>
  <c r="A82" i="71"/>
  <c r="B82" i="71"/>
  <c r="C82" i="71"/>
  <c r="D82" i="71"/>
  <c r="E82" i="71"/>
  <c r="F82" i="71"/>
  <c r="G82" i="71"/>
  <c r="H82" i="71"/>
  <c r="I82" i="71"/>
  <c r="A83" i="71"/>
  <c r="B83" i="71"/>
  <c r="C83" i="71"/>
  <c r="D83" i="71"/>
  <c r="E83" i="71"/>
  <c r="F83" i="71"/>
  <c r="G83" i="71"/>
  <c r="H83" i="71"/>
  <c r="I83" i="71"/>
  <c r="A84" i="71"/>
  <c r="B84" i="71"/>
  <c r="C84" i="71"/>
  <c r="D84" i="71"/>
  <c r="E84" i="71"/>
  <c r="F84" i="71"/>
  <c r="G84" i="71"/>
  <c r="H84" i="71"/>
  <c r="I84" i="71"/>
  <c r="A85" i="71"/>
  <c r="B85" i="71"/>
  <c r="C85" i="71"/>
  <c r="D85" i="71"/>
  <c r="E85" i="71"/>
  <c r="F85" i="71"/>
  <c r="A86" i="71"/>
  <c r="B86" i="71"/>
  <c r="C86" i="71"/>
  <c r="D86" i="71"/>
  <c r="E86" i="71"/>
  <c r="F86" i="71"/>
  <c r="G86" i="71"/>
  <c r="H86" i="71"/>
  <c r="I86" i="71"/>
  <c r="A87" i="71"/>
  <c r="B87" i="71"/>
  <c r="C87" i="71"/>
  <c r="D87" i="71"/>
  <c r="E87" i="71"/>
  <c r="F87" i="71"/>
  <c r="G87" i="71"/>
  <c r="H87" i="71"/>
  <c r="I87" i="71"/>
  <c r="A88" i="71"/>
  <c r="B88" i="71"/>
  <c r="C88" i="71"/>
  <c r="D88" i="71"/>
  <c r="E88" i="71"/>
  <c r="F88" i="71"/>
  <c r="G88" i="71"/>
  <c r="H88" i="71"/>
  <c r="I88" i="71"/>
  <c r="A89" i="71"/>
  <c r="B89" i="71"/>
  <c r="C89" i="71"/>
  <c r="D89" i="71"/>
  <c r="E89" i="71"/>
  <c r="F89" i="71"/>
  <c r="G89" i="71"/>
  <c r="H89" i="71"/>
  <c r="I89" i="71"/>
  <c r="A90" i="71"/>
  <c r="B90" i="71"/>
  <c r="C90" i="71"/>
  <c r="D90" i="71"/>
  <c r="E90" i="71"/>
  <c r="F90" i="71"/>
  <c r="G90" i="71"/>
  <c r="H90" i="71"/>
  <c r="I90" i="71"/>
  <c r="A91" i="71"/>
  <c r="B91" i="71"/>
  <c r="C91" i="71"/>
  <c r="D91" i="71"/>
  <c r="E91" i="71"/>
  <c r="F91" i="71"/>
  <c r="G91" i="71"/>
  <c r="H91" i="71"/>
  <c r="I91" i="71"/>
  <c r="A92" i="71"/>
  <c r="B92" i="71"/>
  <c r="C92" i="71"/>
  <c r="D92" i="71"/>
  <c r="E92" i="71"/>
  <c r="F92" i="71"/>
  <c r="G92" i="71"/>
  <c r="H92" i="71"/>
  <c r="I92" i="71"/>
  <c r="A93" i="71"/>
  <c r="B93" i="71"/>
  <c r="C93" i="71"/>
  <c r="D93" i="71"/>
  <c r="E93" i="71"/>
  <c r="F93" i="71"/>
  <c r="G93" i="71"/>
  <c r="H93" i="71"/>
  <c r="I93" i="71"/>
  <c r="A94" i="71"/>
  <c r="B94" i="71"/>
  <c r="C94" i="71"/>
  <c r="D94" i="71"/>
  <c r="E94" i="71"/>
  <c r="F94" i="71"/>
  <c r="G94" i="71"/>
  <c r="H94" i="71"/>
  <c r="I94" i="71"/>
  <c r="A95" i="71"/>
  <c r="B95" i="71"/>
  <c r="C95" i="71"/>
  <c r="D95" i="71"/>
  <c r="E95" i="71"/>
  <c r="F95" i="71"/>
  <c r="G95" i="71"/>
  <c r="H95" i="71"/>
  <c r="I95" i="71"/>
  <c r="A96" i="71"/>
  <c r="B96" i="71"/>
  <c r="C96" i="71"/>
  <c r="D96" i="71"/>
  <c r="E96" i="71"/>
  <c r="F96" i="71"/>
  <c r="G96" i="71"/>
  <c r="H96" i="71"/>
  <c r="I96" i="71"/>
  <c r="A97" i="71"/>
  <c r="B97" i="71"/>
  <c r="C97" i="71"/>
  <c r="D97" i="71"/>
  <c r="E97" i="71"/>
  <c r="F97" i="71"/>
  <c r="G97" i="71"/>
  <c r="H97" i="71"/>
  <c r="I97" i="71"/>
  <c r="A98" i="71"/>
  <c r="B98" i="71"/>
  <c r="C98" i="71"/>
  <c r="D98" i="71"/>
  <c r="E98" i="71"/>
  <c r="F98" i="71"/>
  <c r="G98" i="71"/>
  <c r="H98" i="71"/>
  <c r="I98" i="71"/>
  <c r="A99" i="71"/>
  <c r="B99" i="71"/>
  <c r="C99" i="71"/>
  <c r="D99" i="71"/>
  <c r="E99" i="71"/>
  <c r="F99" i="71"/>
  <c r="G99" i="71"/>
  <c r="H99" i="71"/>
  <c r="I99" i="71"/>
  <c r="A100" i="71"/>
  <c r="B100" i="71"/>
  <c r="C100" i="71"/>
  <c r="D100" i="71"/>
  <c r="E100" i="71"/>
  <c r="F100" i="71"/>
  <c r="G100" i="71"/>
  <c r="H100" i="71"/>
  <c r="I100" i="71"/>
  <c r="A101" i="71"/>
  <c r="B101" i="71"/>
  <c r="C101" i="71"/>
  <c r="D101" i="71"/>
  <c r="E101" i="71"/>
  <c r="F101" i="71"/>
  <c r="G101" i="71"/>
  <c r="H101" i="71"/>
  <c r="I101" i="71"/>
  <c r="A102" i="71"/>
  <c r="B102" i="71"/>
  <c r="C102" i="71"/>
  <c r="D102" i="71"/>
  <c r="E102" i="71"/>
  <c r="F102" i="71"/>
  <c r="G102" i="71"/>
  <c r="H102" i="71"/>
  <c r="I102" i="71"/>
  <c r="A103" i="71"/>
  <c r="B103" i="71"/>
  <c r="C103" i="71"/>
  <c r="D103" i="71"/>
  <c r="E103" i="71"/>
  <c r="F103" i="71"/>
  <c r="G103" i="71"/>
  <c r="H103" i="71"/>
  <c r="I103" i="71"/>
  <c r="A104" i="71"/>
  <c r="B104" i="71"/>
  <c r="C104" i="71"/>
  <c r="D104" i="71"/>
  <c r="E104" i="71"/>
  <c r="F104" i="71"/>
  <c r="A105" i="71"/>
  <c r="B105" i="71"/>
  <c r="C105" i="71"/>
  <c r="D105" i="71"/>
  <c r="E105" i="71"/>
  <c r="F105" i="71"/>
  <c r="G105" i="71"/>
  <c r="H105" i="71"/>
  <c r="I105" i="71"/>
  <c r="A106" i="71"/>
  <c r="B106" i="71"/>
  <c r="C106" i="71"/>
  <c r="D106" i="71"/>
  <c r="E106" i="71"/>
  <c r="F106" i="71"/>
  <c r="G106" i="71"/>
  <c r="H106" i="71"/>
  <c r="I106" i="71"/>
  <c r="A107" i="71"/>
  <c r="B107" i="71"/>
  <c r="C107" i="71"/>
  <c r="D107" i="71"/>
  <c r="E107" i="71"/>
  <c r="F107" i="71"/>
  <c r="G107" i="71"/>
  <c r="H107" i="71"/>
  <c r="I107" i="71"/>
  <c r="A108" i="71"/>
  <c r="B108" i="71"/>
  <c r="C108" i="71"/>
  <c r="D108" i="71"/>
  <c r="E108" i="71"/>
  <c r="F108" i="71"/>
  <c r="G108" i="71"/>
  <c r="H108" i="71"/>
  <c r="I108" i="71"/>
  <c r="A109" i="71"/>
  <c r="B109" i="71"/>
  <c r="C109" i="71"/>
  <c r="D109" i="71"/>
  <c r="E109" i="71"/>
  <c r="F109" i="71"/>
  <c r="G109" i="71"/>
  <c r="H109" i="71"/>
  <c r="I109" i="71"/>
  <c r="A110" i="71"/>
  <c r="B110" i="71"/>
  <c r="C110" i="71"/>
  <c r="D110" i="71"/>
  <c r="E110" i="71"/>
  <c r="F110" i="71"/>
  <c r="G110" i="71"/>
  <c r="H110" i="71"/>
  <c r="I110" i="71"/>
  <c r="A111" i="71"/>
  <c r="B111" i="71"/>
  <c r="C111" i="71"/>
  <c r="D111" i="71"/>
  <c r="E111" i="71"/>
  <c r="F111" i="71"/>
  <c r="G111" i="71"/>
  <c r="H111" i="71"/>
  <c r="I111" i="71"/>
  <c r="A112" i="71"/>
  <c r="B112" i="71"/>
  <c r="C112" i="71"/>
  <c r="D112" i="71"/>
  <c r="E112" i="71"/>
  <c r="F112" i="71"/>
  <c r="G112" i="71"/>
  <c r="H112" i="71"/>
  <c r="I112" i="71"/>
  <c r="A113" i="71"/>
  <c r="B113" i="71"/>
  <c r="C113" i="71"/>
  <c r="D113" i="71"/>
  <c r="E113" i="71"/>
  <c r="F113" i="71"/>
  <c r="G113" i="71"/>
  <c r="H113" i="71"/>
  <c r="I113" i="71"/>
  <c r="A114" i="71"/>
  <c r="B114" i="71"/>
  <c r="C114" i="71"/>
  <c r="D114" i="71"/>
  <c r="E114" i="71"/>
  <c r="F114" i="71"/>
  <c r="G114" i="71"/>
  <c r="H114" i="71"/>
  <c r="I114" i="71"/>
  <c r="A115" i="71"/>
  <c r="B115" i="71"/>
  <c r="C115" i="71"/>
  <c r="D115" i="71"/>
  <c r="E115" i="71"/>
  <c r="F115" i="71"/>
  <c r="G115" i="71"/>
  <c r="H115" i="71"/>
  <c r="I115" i="71"/>
  <c r="A116" i="71"/>
  <c r="B116" i="71"/>
  <c r="C116" i="71"/>
  <c r="D116" i="71"/>
  <c r="E116" i="71"/>
  <c r="F116" i="71"/>
  <c r="G116" i="71"/>
  <c r="H116" i="71"/>
  <c r="I116" i="71"/>
  <c r="A117" i="71"/>
  <c r="B117" i="71"/>
  <c r="C117" i="71"/>
  <c r="D117" i="71"/>
  <c r="E117" i="71"/>
  <c r="F117" i="71"/>
  <c r="G117" i="71"/>
  <c r="H117" i="71"/>
  <c r="I117" i="71"/>
  <c r="A118" i="71"/>
  <c r="B118" i="71"/>
  <c r="C118" i="71"/>
  <c r="D118" i="71"/>
  <c r="E118" i="71"/>
  <c r="F118" i="71"/>
  <c r="G118" i="71"/>
  <c r="H118" i="71"/>
  <c r="I118" i="71"/>
  <c r="A119" i="71"/>
  <c r="B119" i="71"/>
  <c r="C119" i="71"/>
  <c r="D119" i="71"/>
  <c r="E119" i="71"/>
  <c r="F119" i="71"/>
  <c r="G119" i="71"/>
  <c r="H119" i="71"/>
  <c r="I119" i="71"/>
  <c r="A120" i="71"/>
  <c r="B120" i="71"/>
  <c r="C120" i="71"/>
  <c r="D120" i="71"/>
  <c r="E120" i="71"/>
  <c r="F120" i="71"/>
  <c r="G120" i="71"/>
  <c r="H120" i="71"/>
  <c r="I120" i="71"/>
  <c r="A121" i="71"/>
  <c r="B121" i="71"/>
  <c r="C121" i="71"/>
  <c r="G121" i="71"/>
  <c r="H121" i="71"/>
  <c r="I121" i="71"/>
  <c r="A122" i="71"/>
  <c r="B122" i="71"/>
  <c r="C122" i="71"/>
  <c r="D122" i="71"/>
  <c r="E122" i="71"/>
  <c r="F122" i="71"/>
  <c r="G122" i="71"/>
  <c r="H122" i="71"/>
  <c r="I122" i="71"/>
  <c r="A123" i="71"/>
  <c r="B123" i="71"/>
  <c r="C123" i="71"/>
  <c r="D123" i="71"/>
  <c r="E123" i="71"/>
  <c r="F123" i="71"/>
  <c r="G123" i="71"/>
  <c r="H123" i="71"/>
  <c r="I123" i="71"/>
  <c r="A124" i="71"/>
  <c r="B124" i="71"/>
  <c r="C124" i="71"/>
  <c r="D124" i="71"/>
  <c r="E124" i="71"/>
  <c r="F124" i="71"/>
  <c r="G124" i="71"/>
  <c r="H124" i="71"/>
  <c r="I124" i="71"/>
  <c r="A125" i="71"/>
  <c r="B125" i="71"/>
  <c r="C125" i="71"/>
  <c r="D125" i="71"/>
  <c r="E125" i="71"/>
  <c r="F125" i="71"/>
  <c r="G125" i="71"/>
  <c r="H125" i="71"/>
  <c r="I125" i="71"/>
  <c r="A126" i="71"/>
  <c r="B126" i="71"/>
  <c r="C126" i="71"/>
  <c r="D126" i="71"/>
  <c r="E126" i="71"/>
  <c r="F126" i="71"/>
  <c r="G126" i="71"/>
  <c r="H126" i="71"/>
  <c r="I126" i="71"/>
  <c r="A127" i="71"/>
  <c r="B127" i="71"/>
  <c r="C127" i="71"/>
  <c r="D127" i="71"/>
  <c r="E127" i="71"/>
  <c r="F127" i="71"/>
  <c r="G127" i="71"/>
  <c r="H127" i="71"/>
  <c r="I127" i="71"/>
  <c r="A128" i="71"/>
  <c r="B128" i="71"/>
  <c r="C128" i="71"/>
  <c r="D128" i="71"/>
  <c r="E128" i="71"/>
  <c r="F128" i="71"/>
  <c r="G128" i="71"/>
  <c r="H128" i="71"/>
  <c r="I128" i="71"/>
  <c r="A129" i="71"/>
  <c r="B129" i="71"/>
  <c r="C129" i="71"/>
  <c r="D129" i="71"/>
  <c r="E129" i="71"/>
  <c r="F129" i="71"/>
  <c r="G129" i="71"/>
  <c r="H129" i="71"/>
  <c r="I129" i="71"/>
  <c r="A130" i="71"/>
  <c r="B130" i="71"/>
  <c r="C130" i="71"/>
  <c r="D130" i="71"/>
  <c r="E130" i="71"/>
  <c r="F130" i="71"/>
  <c r="G130" i="71"/>
  <c r="H130" i="71"/>
  <c r="I130" i="71"/>
  <c r="A131" i="71"/>
  <c r="B131" i="71"/>
  <c r="C131" i="71"/>
  <c r="D131" i="71"/>
  <c r="E131" i="71"/>
  <c r="F131" i="71"/>
  <c r="G131" i="71"/>
  <c r="H131" i="71"/>
  <c r="I131" i="71"/>
  <c r="A132" i="71"/>
  <c r="B132" i="71"/>
  <c r="C132" i="71"/>
  <c r="D132" i="71"/>
  <c r="E132" i="71"/>
  <c r="F132" i="71"/>
  <c r="G132" i="71"/>
  <c r="H132" i="71"/>
  <c r="I132" i="71"/>
  <c r="A133" i="71"/>
  <c r="B133" i="71"/>
  <c r="C133" i="71"/>
  <c r="D133" i="71"/>
  <c r="E133" i="71"/>
  <c r="F133" i="71"/>
  <c r="G133" i="71"/>
  <c r="H133" i="71"/>
  <c r="I133" i="71"/>
  <c r="A134" i="71"/>
  <c r="B134" i="71"/>
  <c r="C134" i="71"/>
  <c r="D134" i="71"/>
  <c r="E134" i="71"/>
  <c r="F134" i="71"/>
  <c r="G134" i="71"/>
  <c r="H134" i="71"/>
  <c r="I134" i="71"/>
  <c r="A135" i="71"/>
  <c r="B135" i="71"/>
  <c r="C135" i="71"/>
  <c r="D135" i="71"/>
  <c r="E135" i="71"/>
  <c r="F135" i="71"/>
  <c r="G135" i="71"/>
  <c r="H135" i="71"/>
  <c r="I135" i="71"/>
  <c r="A136" i="71"/>
  <c r="B136" i="71"/>
  <c r="C136" i="71"/>
  <c r="D136" i="71"/>
  <c r="E136" i="71"/>
  <c r="F136" i="71"/>
  <c r="G136" i="71"/>
  <c r="H136" i="71"/>
  <c r="I136" i="71"/>
  <c r="A137" i="71"/>
  <c r="B137" i="71"/>
  <c r="C137" i="71"/>
  <c r="D137" i="71"/>
  <c r="E137" i="71"/>
  <c r="F137" i="71"/>
  <c r="G137" i="71"/>
  <c r="H137" i="71"/>
  <c r="I137" i="71"/>
  <c r="A138" i="71"/>
  <c r="B138" i="71"/>
  <c r="C138" i="71"/>
  <c r="D138" i="71"/>
  <c r="E138" i="71"/>
  <c r="F138" i="71"/>
  <c r="G138" i="71"/>
  <c r="H138" i="71"/>
  <c r="I138" i="71"/>
  <c r="A139" i="71"/>
  <c r="B139" i="71"/>
  <c r="C139" i="71"/>
  <c r="D139" i="71"/>
  <c r="E139" i="71"/>
  <c r="F139" i="71"/>
  <c r="G139" i="71"/>
  <c r="H139" i="71"/>
  <c r="I139" i="71"/>
  <c r="A140" i="71"/>
  <c r="B140" i="71"/>
  <c r="C140" i="71"/>
  <c r="D140" i="71"/>
  <c r="E140" i="71"/>
  <c r="F140" i="71"/>
  <c r="G140" i="71"/>
  <c r="H140" i="71"/>
  <c r="I140" i="71"/>
  <c r="A141" i="71"/>
  <c r="B141" i="71"/>
  <c r="C141" i="71"/>
  <c r="D141" i="71"/>
  <c r="E141" i="71"/>
  <c r="F141" i="71"/>
  <c r="G141" i="71"/>
  <c r="H141" i="71"/>
  <c r="I141" i="71"/>
  <c r="A142" i="71"/>
  <c r="B142" i="71"/>
  <c r="C142" i="71"/>
  <c r="G142" i="71"/>
  <c r="H142" i="71"/>
  <c r="I142" i="71"/>
  <c r="A143" i="71"/>
  <c r="B143" i="71"/>
  <c r="C143" i="71"/>
  <c r="D143" i="71"/>
  <c r="E143" i="71"/>
  <c r="F143" i="71"/>
  <c r="G143" i="71"/>
  <c r="H143" i="71"/>
  <c r="I143" i="71"/>
  <c r="A144" i="71"/>
  <c r="B144" i="71"/>
  <c r="C144" i="71"/>
  <c r="D144" i="71"/>
  <c r="E144" i="71"/>
  <c r="F144" i="71"/>
  <c r="G144" i="71"/>
  <c r="H144" i="71"/>
  <c r="I144" i="71"/>
  <c r="A145" i="71"/>
  <c r="B145" i="71"/>
  <c r="C145" i="71"/>
  <c r="D145" i="71"/>
  <c r="E145" i="71"/>
  <c r="F145" i="71"/>
  <c r="G145" i="71"/>
  <c r="H145" i="71"/>
  <c r="I145" i="71"/>
  <c r="A146" i="71"/>
  <c r="B146" i="71"/>
  <c r="C146" i="71"/>
  <c r="D146" i="71"/>
  <c r="E146" i="71"/>
  <c r="F146" i="71"/>
  <c r="G146" i="71"/>
  <c r="H146" i="71"/>
  <c r="I146" i="71"/>
  <c r="A147" i="71"/>
  <c r="B147" i="71"/>
  <c r="C147" i="71"/>
  <c r="D147" i="71"/>
  <c r="E147" i="71"/>
  <c r="F147" i="71"/>
  <c r="G147" i="71"/>
  <c r="H147" i="71"/>
  <c r="I147" i="71"/>
  <c r="A148" i="71"/>
  <c r="B148" i="71"/>
  <c r="C148" i="71"/>
  <c r="D148" i="71"/>
  <c r="E148" i="71"/>
  <c r="F148" i="71"/>
  <c r="G148" i="71"/>
  <c r="H148" i="71"/>
  <c r="I148" i="71"/>
  <c r="A149" i="71"/>
  <c r="B149" i="71"/>
  <c r="C149" i="71"/>
  <c r="D149" i="71"/>
  <c r="E149" i="71"/>
  <c r="F149" i="71"/>
  <c r="G149" i="71"/>
  <c r="H149" i="71"/>
  <c r="I149" i="71"/>
  <c r="A150" i="71"/>
  <c r="B150" i="71"/>
  <c r="C150" i="71"/>
  <c r="D150" i="71"/>
  <c r="E150" i="71"/>
  <c r="F150" i="71"/>
  <c r="G150" i="71"/>
  <c r="H150" i="71"/>
  <c r="I150" i="71"/>
  <c r="A151" i="71"/>
  <c r="B151" i="71"/>
  <c r="C151" i="71"/>
  <c r="D151" i="71"/>
  <c r="E151" i="71"/>
  <c r="F151" i="71"/>
  <c r="G151" i="71"/>
  <c r="H151" i="71"/>
  <c r="I151" i="71"/>
  <c r="A152" i="71"/>
  <c r="B152" i="71"/>
  <c r="C152" i="71"/>
  <c r="D152" i="71"/>
  <c r="E152" i="71"/>
  <c r="F152" i="71"/>
  <c r="G152" i="71"/>
  <c r="H152" i="71"/>
  <c r="I152" i="71"/>
  <c r="A153" i="71"/>
  <c r="B153" i="71"/>
  <c r="C153" i="71"/>
  <c r="D153" i="71"/>
  <c r="E153" i="71"/>
  <c r="F153" i="71"/>
  <c r="G153" i="71"/>
  <c r="H153" i="71"/>
  <c r="I153" i="71"/>
  <c r="A154" i="71"/>
  <c r="B154" i="71"/>
  <c r="C154" i="71"/>
  <c r="D154" i="71"/>
  <c r="E154" i="71"/>
  <c r="F154" i="71"/>
  <c r="G154" i="71"/>
  <c r="H154" i="71"/>
  <c r="I154" i="71"/>
  <c r="A155" i="71"/>
  <c r="B155" i="71"/>
  <c r="C155" i="71"/>
  <c r="G155" i="71"/>
  <c r="H155" i="71"/>
  <c r="I155" i="71"/>
  <c r="A156" i="71"/>
  <c r="B156" i="71"/>
  <c r="C156" i="71"/>
  <c r="D156" i="71"/>
  <c r="E156" i="71"/>
  <c r="F156" i="71"/>
  <c r="G156" i="71"/>
  <c r="H156" i="71"/>
  <c r="I156" i="71"/>
  <c r="A157" i="71"/>
  <c r="B157" i="71"/>
  <c r="C157" i="71"/>
  <c r="D157" i="71"/>
  <c r="E157" i="71"/>
  <c r="F157" i="71"/>
  <c r="G157" i="71"/>
  <c r="H157" i="71"/>
  <c r="I157" i="71"/>
  <c r="A158" i="71"/>
  <c r="B158" i="71"/>
  <c r="C158" i="71"/>
  <c r="D158" i="71"/>
  <c r="E158" i="71"/>
  <c r="F158" i="71"/>
  <c r="G158" i="71"/>
  <c r="H158" i="71"/>
  <c r="I158" i="71"/>
  <c r="A159" i="71"/>
  <c r="B159" i="71"/>
  <c r="C159" i="71"/>
  <c r="D159" i="71"/>
  <c r="E159" i="71"/>
  <c r="F159" i="71"/>
  <c r="G159" i="71"/>
  <c r="H159" i="71"/>
  <c r="I159" i="71"/>
  <c r="A160" i="71"/>
  <c r="B160" i="71"/>
  <c r="C160" i="71"/>
  <c r="D160" i="71"/>
  <c r="E160" i="71"/>
  <c r="F160" i="71"/>
  <c r="G160" i="71"/>
  <c r="H160" i="71"/>
  <c r="I160" i="71"/>
  <c r="A161" i="71"/>
  <c r="B161" i="71"/>
  <c r="C161" i="71"/>
  <c r="D161" i="71"/>
  <c r="E161" i="71"/>
  <c r="F161" i="71"/>
  <c r="G161" i="71"/>
  <c r="H161" i="71"/>
  <c r="I161" i="71"/>
  <c r="A162" i="71"/>
  <c r="B162" i="71"/>
  <c r="C162" i="71"/>
  <c r="D162" i="71"/>
  <c r="E162" i="71"/>
  <c r="F162" i="71"/>
  <c r="G162" i="71"/>
  <c r="H162" i="71"/>
  <c r="I162" i="71"/>
  <c r="A163" i="71"/>
  <c r="B163" i="71"/>
  <c r="C163" i="71"/>
  <c r="D163" i="71"/>
  <c r="E163" i="71"/>
  <c r="F163" i="71"/>
  <c r="G163" i="71"/>
  <c r="H163" i="71"/>
  <c r="I163" i="71"/>
  <c r="A164" i="71"/>
  <c r="B164" i="71"/>
  <c r="C164" i="71"/>
  <c r="D164" i="71"/>
  <c r="E164" i="71"/>
  <c r="F164" i="71"/>
  <c r="G164" i="71"/>
  <c r="H164" i="71"/>
  <c r="I164" i="71"/>
  <c r="A165" i="71"/>
  <c r="B165" i="71"/>
  <c r="C165" i="71"/>
  <c r="D165" i="71"/>
  <c r="E165" i="71"/>
  <c r="F165" i="71"/>
  <c r="G165" i="71"/>
  <c r="H165" i="71"/>
  <c r="I165" i="71"/>
  <c r="A166" i="71"/>
  <c r="B166" i="71"/>
  <c r="C166" i="71"/>
  <c r="D166" i="71"/>
  <c r="E166" i="71"/>
  <c r="F166" i="71"/>
  <c r="G166" i="71"/>
  <c r="H166" i="71"/>
  <c r="I166" i="71"/>
  <c r="A167" i="71"/>
  <c r="B167" i="71"/>
  <c r="C167" i="71"/>
  <c r="D167" i="71"/>
  <c r="E167" i="71"/>
  <c r="F167" i="71"/>
  <c r="G167" i="71"/>
  <c r="H167" i="71"/>
  <c r="I167" i="71"/>
  <c r="A168" i="71"/>
  <c r="B168" i="71"/>
  <c r="C168" i="71"/>
  <c r="D168" i="71"/>
  <c r="E168" i="71"/>
  <c r="F168" i="71"/>
  <c r="G168" i="71"/>
  <c r="H168" i="71"/>
  <c r="I168" i="71"/>
  <c r="A169" i="71"/>
  <c r="B169" i="71"/>
  <c r="C169" i="71"/>
  <c r="D169" i="71"/>
  <c r="E169" i="71"/>
  <c r="F169" i="71"/>
  <c r="G169" i="71"/>
  <c r="H169" i="71"/>
  <c r="I169" i="71"/>
  <c r="A170" i="71"/>
  <c r="B170" i="71"/>
  <c r="C170" i="71"/>
  <c r="D170" i="71"/>
  <c r="E170" i="71"/>
  <c r="F170" i="71"/>
  <c r="G170" i="71"/>
  <c r="H170" i="71"/>
  <c r="I170" i="71"/>
  <c r="A171" i="71"/>
  <c r="B171" i="71"/>
  <c r="C171" i="71"/>
  <c r="D171" i="71"/>
  <c r="E171" i="71"/>
  <c r="F171" i="71"/>
  <c r="G171" i="71"/>
  <c r="H171" i="71"/>
  <c r="I171" i="71"/>
  <c r="A172" i="71"/>
  <c r="B172" i="71"/>
  <c r="C172" i="71"/>
  <c r="D172" i="71"/>
  <c r="E172" i="71"/>
  <c r="F172" i="71"/>
  <c r="G172" i="71"/>
  <c r="H172" i="71"/>
  <c r="I172" i="71"/>
  <c r="A173" i="71"/>
  <c r="B173" i="71"/>
  <c r="C173" i="71"/>
  <c r="D173" i="71"/>
  <c r="E173" i="71"/>
  <c r="F173" i="71"/>
  <c r="G173" i="71"/>
  <c r="H173" i="71"/>
  <c r="I173" i="71"/>
  <c r="A174" i="71"/>
  <c r="B174" i="71"/>
  <c r="C174" i="71"/>
  <c r="D174" i="71"/>
  <c r="E174" i="71"/>
  <c r="F174" i="71"/>
  <c r="G174" i="71"/>
  <c r="H174" i="71"/>
  <c r="I174" i="71"/>
  <c r="A175" i="71"/>
  <c r="B175" i="71"/>
  <c r="C175" i="71"/>
  <c r="D175" i="71"/>
  <c r="E175" i="71"/>
  <c r="F175" i="71"/>
  <c r="G175" i="71"/>
  <c r="H175" i="71"/>
  <c r="I175" i="71"/>
  <c r="A176" i="71"/>
  <c r="B176" i="71"/>
  <c r="C176" i="71"/>
  <c r="D176" i="71"/>
  <c r="E176" i="71"/>
  <c r="F176" i="71"/>
  <c r="G176" i="71"/>
  <c r="H176" i="71"/>
  <c r="I176" i="71"/>
  <c r="A177" i="71"/>
  <c r="B177" i="71"/>
  <c r="C177" i="71"/>
  <c r="D177" i="71"/>
  <c r="E177" i="71"/>
  <c r="F177" i="71"/>
  <c r="G177" i="71"/>
  <c r="H177" i="71"/>
  <c r="I177" i="71"/>
  <c r="A178" i="71"/>
  <c r="B178" i="71"/>
  <c r="C178" i="71"/>
  <c r="G178" i="71"/>
  <c r="H178" i="71"/>
  <c r="I178" i="71"/>
  <c r="A179" i="71"/>
  <c r="B179" i="71"/>
  <c r="C179" i="71"/>
  <c r="D179" i="71"/>
  <c r="E179" i="71"/>
  <c r="F179" i="71"/>
  <c r="G179" i="71"/>
  <c r="H179" i="71"/>
  <c r="I179" i="71"/>
  <c r="A180" i="71"/>
  <c r="B180" i="71"/>
  <c r="C180" i="71"/>
  <c r="D180" i="71"/>
  <c r="E180" i="71"/>
  <c r="F180" i="71"/>
  <c r="G180" i="71"/>
  <c r="H180" i="71"/>
  <c r="I180" i="71"/>
  <c r="A181" i="71"/>
  <c r="B181" i="71"/>
  <c r="C181" i="71"/>
  <c r="D181" i="71"/>
  <c r="E181" i="71"/>
  <c r="F181" i="71"/>
  <c r="G181" i="71"/>
  <c r="H181" i="71"/>
  <c r="I181" i="71"/>
  <c r="A182" i="71"/>
  <c r="B182" i="71"/>
  <c r="C182" i="71"/>
  <c r="D182" i="71"/>
  <c r="E182" i="71"/>
  <c r="F182" i="71"/>
  <c r="G182" i="71"/>
  <c r="H182" i="71"/>
  <c r="I182" i="71"/>
  <c r="A183" i="71"/>
  <c r="B183" i="71"/>
  <c r="C183" i="71"/>
  <c r="D183" i="71"/>
  <c r="E183" i="71"/>
  <c r="F183" i="71"/>
  <c r="G183" i="71"/>
  <c r="H183" i="71"/>
  <c r="I183" i="71"/>
  <c r="A184" i="71"/>
  <c r="B184" i="71"/>
  <c r="C184" i="71"/>
  <c r="D184" i="71"/>
  <c r="E184" i="71"/>
  <c r="F184" i="71"/>
  <c r="G184" i="71"/>
  <c r="H184" i="71"/>
  <c r="I184" i="71"/>
  <c r="A185" i="71"/>
  <c r="B185" i="71"/>
  <c r="C185" i="71"/>
  <c r="D185" i="71"/>
  <c r="E185" i="71"/>
  <c r="F185" i="71"/>
  <c r="G185" i="71"/>
  <c r="H185" i="71"/>
  <c r="I185" i="71"/>
  <c r="A186" i="71"/>
  <c r="B186" i="71"/>
  <c r="C186" i="71"/>
  <c r="D186" i="71"/>
  <c r="E186" i="71"/>
  <c r="F186" i="71"/>
  <c r="G186" i="71"/>
  <c r="H186" i="71"/>
  <c r="I186" i="71"/>
  <c r="A187" i="71"/>
  <c r="B187" i="71"/>
  <c r="C187" i="71"/>
  <c r="D187" i="71"/>
  <c r="E187" i="71"/>
  <c r="F187" i="71"/>
  <c r="G187" i="71"/>
  <c r="H187" i="71"/>
  <c r="I187" i="71"/>
  <c r="A188" i="71"/>
  <c r="B188" i="71"/>
  <c r="C188" i="71"/>
  <c r="D188" i="71"/>
  <c r="E188" i="71"/>
  <c r="F188" i="71"/>
  <c r="G188" i="71"/>
  <c r="H188" i="71"/>
  <c r="I188" i="71"/>
  <c r="A189" i="71"/>
  <c r="B189" i="71"/>
  <c r="C189" i="71"/>
  <c r="D189" i="71"/>
  <c r="E189" i="71"/>
  <c r="F189" i="71"/>
  <c r="G189" i="71"/>
  <c r="H189" i="71"/>
  <c r="I189" i="71"/>
  <c r="A190" i="71"/>
  <c r="B190" i="71"/>
  <c r="C190" i="71"/>
  <c r="D190" i="71"/>
  <c r="E190" i="71"/>
  <c r="F190" i="71"/>
  <c r="G190" i="71"/>
  <c r="H190" i="71"/>
  <c r="I190" i="71"/>
  <c r="A191" i="71"/>
  <c r="B191" i="71"/>
  <c r="C191" i="71"/>
  <c r="D191" i="71"/>
  <c r="E191" i="71"/>
  <c r="F191" i="71"/>
  <c r="G191" i="71"/>
  <c r="H191" i="71"/>
  <c r="I191" i="71"/>
  <c r="A192" i="71"/>
  <c r="B192" i="71"/>
  <c r="C192" i="71"/>
  <c r="D192" i="71"/>
  <c r="E192" i="71"/>
  <c r="F192" i="71"/>
  <c r="G192" i="71"/>
  <c r="H192" i="71"/>
  <c r="I192" i="71"/>
  <c r="A193" i="71"/>
  <c r="B193" i="71"/>
  <c r="C193" i="71"/>
  <c r="D193" i="71"/>
  <c r="E193" i="71"/>
  <c r="F193" i="71"/>
  <c r="G193" i="71"/>
  <c r="H193" i="71"/>
  <c r="I193" i="71"/>
  <c r="A194" i="71"/>
  <c r="B194" i="71"/>
  <c r="C194" i="71"/>
  <c r="D194" i="71"/>
  <c r="E194" i="71"/>
  <c r="F194" i="71"/>
  <c r="G194" i="71"/>
  <c r="H194" i="71"/>
  <c r="I194" i="71"/>
  <c r="A195" i="71"/>
  <c r="B195" i="71"/>
  <c r="C195" i="71"/>
  <c r="D195" i="71"/>
  <c r="E195" i="71"/>
  <c r="F195" i="71"/>
  <c r="G195" i="71"/>
  <c r="H195" i="71"/>
  <c r="I195" i="71"/>
  <c r="A196" i="71"/>
  <c r="B196" i="71"/>
  <c r="C196" i="71"/>
  <c r="D196" i="71"/>
  <c r="E196" i="71"/>
  <c r="F196" i="71"/>
  <c r="G196" i="71"/>
  <c r="H196" i="71"/>
  <c r="I196" i="71"/>
  <c r="A197" i="71"/>
  <c r="B197" i="71"/>
  <c r="C197" i="71"/>
  <c r="D197" i="71"/>
  <c r="E197" i="71"/>
  <c r="F197" i="71"/>
  <c r="G197" i="71"/>
  <c r="H197" i="71"/>
  <c r="I197" i="71"/>
  <c r="A198" i="71"/>
  <c r="B198" i="71"/>
  <c r="C198" i="71"/>
  <c r="D198" i="71"/>
  <c r="E198" i="71"/>
  <c r="F198" i="71"/>
  <c r="G198" i="71"/>
  <c r="H198" i="71"/>
  <c r="I198" i="71"/>
  <c r="A199" i="71"/>
  <c r="B199" i="71"/>
  <c r="C199" i="71"/>
  <c r="D199" i="71"/>
  <c r="E199" i="71"/>
  <c r="F199" i="71"/>
  <c r="G199" i="71"/>
  <c r="H199" i="71"/>
  <c r="I199" i="71"/>
  <c r="A200" i="71"/>
  <c r="B200" i="71"/>
  <c r="C200" i="71"/>
  <c r="D200" i="71"/>
  <c r="E200" i="71"/>
  <c r="F200" i="71"/>
  <c r="A201" i="71"/>
  <c r="B201" i="71"/>
  <c r="C201" i="71"/>
  <c r="D201" i="71"/>
  <c r="E201" i="71"/>
  <c r="F201" i="71"/>
  <c r="G201" i="71"/>
  <c r="H201" i="71"/>
  <c r="I201" i="71"/>
  <c r="A202" i="71"/>
  <c r="B202" i="71"/>
  <c r="C202" i="71"/>
  <c r="D202" i="71"/>
  <c r="E202" i="71"/>
  <c r="F202" i="71"/>
  <c r="G202" i="71"/>
  <c r="H202" i="71"/>
  <c r="I202" i="71"/>
  <c r="A203" i="71"/>
  <c r="B203" i="71"/>
  <c r="C203" i="71"/>
  <c r="D203" i="71"/>
  <c r="E203" i="71"/>
  <c r="F203" i="71"/>
  <c r="G203" i="71"/>
  <c r="H203" i="71"/>
  <c r="I203" i="71"/>
  <c r="A204" i="71"/>
  <c r="B204" i="71"/>
  <c r="C204" i="71"/>
  <c r="G204" i="71"/>
  <c r="H204" i="71"/>
  <c r="I204" i="71"/>
  <c r="A205" i="71"/>
  <c r="B205" i="71"/>
  <c r="C205" i="71"/>
  <c r="D205" i="71"/>
  <c r="E205" i="71"/>
  <c r="F205" i="71"/>
  <c r="G205" i="71"/>
  <c r="H205" i="71"/>
  <c r="I205" i="71"/>
  <c r="A206" i="71"/>
  <c r="B206" i="71"/>
  <c r="C206" i="71"/>
  <c r="D206" i="71"/>
  <c r="E206" i="71"/>
  <c r="F206" i="71"/>
  <c r="G206" i="71"/>
  <c r="H206" i="71"/>
  <c r="I206" i="71"/>
  <c r="I3" i="71"/>
  <c r="H3" i="71"/>
  <c r="G3" i="71"/>
  <c r="F3" i="71"/>
  <c r="E3" i="71"/>
  <c r="D3" i="71"/>
  <c r="C3" i="71"/>
  <c r="B3" i="71"/>
  <c r="A3" i="71"/>
  <c r="AE2032" i="49"/>
  <c r="AF2032" i="49" s="1" a="1"/>
  <c r="AF2032" i="49" s="1"/>
  <c r="AE2033" i="49"/>
  <c r="AG2033" i="49" s="1" a="1"/>
  <c r="AG2033" i="49" s="1"/>
  <c r="AF2033" i="49" a="1"/>
  <c r="AF2033" i="49" s="1"/>
  <c r="AE2034" i="49"/>
  <c r="AF2034" i="49" a="1"/>
  <c r="AF2034" i="49" s="1"/>
  <c r="AG2034" i="49" a="1"/>
  <c r="AG2034" i="49" s="1"/>
  <c r="AE2035" i="49"/>
  <c r="AF2035" i="49" s="1" a="1"/>
  <c r="AF2035" i="49" s="1"/>
  <c r="AG2035" i="49" a="1"/>
  <c r="AG2035" i="49" s="1"/>
  <c r="AE2036" i="49"/>
  <c r="AF2036" i="49" s="1" a="1"/>
  <c r="AF2036" i="49" s="1"/>
  <c r="AE2037" i="49"/>
  <c r="AG2037" i="49" s="1" a="1"/>
  <c r="AG2037" i="49" s="1"/>
  <c r="AF2037" i="49" a="1"/>
  <c r="AF2037" i="49" s="1"/>
  <c r="AE2038" i="49"/>
  <c r="AF2038" i="49" a="1"/>
  <c r="AF2038" i="49" s="1"/>
  <c r="AG2038" i="49" a="1"/>
  <c r="AG2038" i="49" s="1"/>
  <c r="AE2039" i="49"/>
  <c r="AF2039" i="49" a="1"/>
  <c r="AF2039" i="49" s="1"/>
  <c r="AG2039" i="49" a="1"/>
  <c r="AG2039" i="49" s="1"/>
  <c r="AE2040" i="49"/>
  <c r="AF2040" i="49" s="1" a="1"/>
  <c r="AF2040" i="49" s="1"/>
  <c r="AE2041" i="49"/>
  <c r="AG2041" i="49" s="1" a="1"/>
  <c r="AG2041" i="49" s="1"/>
  <c r="AF2041" i="49" a="1"/>
  <c r="AF2041" i="49" s="1"/>
  <c r="AG2040" i="49" l="1" a="1"/>
  <c r="AG2040" i="49" s="1"/>
  <c r="AG2036" i="49" a="1"/>
  <c r="AG2036" i="49" s="1"/>
  <c r="AG2032" i="49" a="1"/>
  <c r="AG2032" i="49" s="1"/>
  <c r="N31" i="41" l="1"/>
  <c r="N25" i="41"/>
  <c r="N35" i="41"/>
  <c r="O18" i="41"/>
  <c r="O25" i="41"/>
  <c r="N42" i="41"/>
  <c r="O16" i="41"/>
  <c r="N27" i="41"/>
  <c r="O37" i="41"/>
  <c r="N15" i="41" l="1"/>
  <c r="N24" i="41"/>
  <c r="O22" i="41"/>
  <c r="O41" i="41"/>
  <c r="N41" i="41"/>
  <c r="N22" i="41"/>
  <c r="N18" i="41"/>
  <c r="C26" i="69"/>
  <c r="C6" i="69"/>
  <c r="C38" i="69"/>
  <c r="C37" i="69"/>
  <c r="C15" i="69"/>
  <c r="C10" i="69"/>
  <c r="C8" i="69"/>
  <c r="C25" i="69"/>
  <c r="C5" i="69"/>
  <c r="C40" i="69"/>
  <c r="N5" i="41"/>
  <c r="C35" i="69"/>
  <c r="C33" i="69"/>
  <c r="C31" i="69"/>
  <c r="C24" i="69"/>
  <c r="C4" i="69"/>
  <c r="C19" i="69"/>
  <c r="C36" i="69"/>
  <c r="C14" i="69"/>
  <c r="C12" i="69"/>
  <c r="C29" i="69"/>
  <c r="C43" i="69"/>
  <c r="C23" i="69"/>
  <c r="C39" i="69"/>
  <c r="C34" i="69"/>
  <c r="C13" i="69"/>
  <c r="C11" i="69"/>
  <c r="C9" i="69"/>
  <c r="C27" i="69"/>
  <c r="C42" i="69"/>
  <c r="C22" i="69"/>
  <c r="C2" i="69"/>
  <c r="C18" i="69"/>
  <c r="C17" i="69"/>
  <c r="C32" i="69"/>
  <c r="C28" i="69"/>
  <c r="C41" i="69"/>
  <c r="C21" i="69"/>
  <c r="C20" i="69"/>
  <c r="C16" i="69"/>
  <c r="C30" i="69"/>
  <c r="C7" i="69"/>
  <c r="O19" i="41"/>
  <c r="O43" i="41"/>
  <c r="O9" i="41"/>
  <c r="N10" i="41"/>
  <c r="N14" i="41"/>
  <c r="O39" i="41"/>
  <c r="O29" i="41"/>
  <c r="O44" i="41"/>
  <c r="N45" i="41"/>
  <c r="N43" i="41"/>
  <c r="N9" i="41"/>
  <c r="O11" i="41"/>
  <c r="O36" i="41"/>
  <c r="N7" i="41"/>
  <c r="N19" i="41"/>
  <c r="O21" i="41"/>
  <c r="O46" i="41"/>
  <c r="N17" i="41"/>
  <c r="N29" i="41"/>
  <c r="O31" i="41"/>
  <c r="O45" i="41"/>
  <c r="O8" i="41"/>
  <c r="N20" i="41"/>
  <c r="N23" i="41"/>
  <c r="N12" i="41"/>
  <c r="N38" i="41"/>
  <c r="O20" i="41"/>
  <c r="N13" i="41"/>
  <c r="N32" i="41"/>
  <c r="O30" i="41"/>
  <c r="O15" i="41"/>
  <c r="N33" i="41"/>
  <c r="O40" i="41"/>
  <c r="N16" i="41"/>
  <c r="N8" i="41"/>
  <c r="O12" i="41"/>
  <c r="O35" i="41"/>
  <c r="O13" i="41"/>
  <c r="O26" i="41"/>
  <c r="N44" i="41"/>
  <c r="O23" i="41"/>
  <c r="O28" i="41"/>
  <c r="N39" i="41"/>
  <c r="O33" i="41"/>
  <c r="O14" i="41"/>
  <c r="O38" i="41"/>
  <c r="N40" i="41"/>
  <c r="N30" i="41"/>
  <c r="N46" i="41"/>
  <c r="N26" i="41"/>
  <c r="O10" i="41"/>
  <c r="N36" i="41"/>
  <c r="N11" i="41"/>
  <c r="N21" i="41"/>
  <c r="O24" i="41"/>
  <c r="N28" i="41"/>
  <c r="O32" i="41"/>
  <c r="O34" i="41"/>
  <c r="N34" i="41"/>
  <c r="O42" i="41"/>
  <c r="O17" i="41"/>
  <c r="O5" i="41"/>
  <c r="O27" i="41"/>
  <c r="O7" i="41"/>
  <c r="N37" i="41"/>
  <c r="F13" i="69" l="1"/>
  <c r="H14" i="69" s="1"/>
  <c r="C3" i="69"/>
  <c r="H13" i="69" s="1"/>
  <c r="R16" i="41"/>
  <c r="U17" i="41" s="1"/>
  <c r="N6" i="41"/>
  <c r="O6" i="41"/>
  <c r="S16" i="41"/>
  <c r="E4" i="41" l="1"/>
  <c r="U16" i="41"/>
  <c r="D22" i="45" l="1"/>
  <c r="I13" i="35"/>
  <c r="N40" i="57"/>
  <c r="D41" i="55"/>
  <c r="D40" i="55"/>
  <c r="E34" i="55"/>
  <c r="G41" i="54"/>
  <c r="U88" i="54"/>
  <c r="M14" i="56" s="1"/>
  <c r="T88" i="54"/>
  <c r="M13" i="56" s="1"/>
  <c r="S88" i="54"/>
  <c r="U87" i="54"/>
  <c r="T87" i="54"/>
  <c r="S87" i="54"/>
  <c r="U86" i="54"/>
  <c r="T86" i="54"/>
  <c r="S86" i="54"/>
  <c r="U85" i="54"/>
  <c r="T85" i="54"/>
  <c r="S85" i="54"/>
  <c r="U84" i="54"/>
  <c r="T84" i="54"/>
  <c r="S84" i="54"/>
  <c r="U83" i="54"/>
  <c r="T83" i="54"/>
  <c r="S83" i="54"/>
  <c r="U82" i="54"/>
  <c r="T82" i="54"/>
  <c r="S82" i="54"/>
  <c r="U81" i="54"/>
  <c r="T81" i="54"/>
  <c r="S81" i="54"/>
  <c r="U80" i="54"/>
  <c r="T80" i="54"/>
  <c r="S80" i="54"/>
  <c r="U79" i="54"/>
  <c r="T79" i="54"/>
  <c r="S79" i="54"/>
  <c r="U78" i="54"/>
  <c r="T78" i="54"/>
  <c r="S78" i="54"/>
  <c r="U77" i="54"/>
  <c r="T77" i="54"/>
  <c r="S77" i="54"/>
  <c r="U76" i="54"/>
  <c r="T76" i="54"/>
  <c r="S76" i="54"/>
  <c r="U75" i="54"/>
  <c r="T75" i="54"/>
  <c r="S75" i="54"/>
  <c r="U74" i="54"/>
  <c r="T74" i="54"/>
  <c r="S74" i="54"/>
  <c r="U73" i="54"/>
  <c r="T73" i="54"/>
  <c r="S73" i="54"/>
  <c r="U72" i="54"/>
  <c r="T72" i="54"/>
  <c r="S72" i="54"/>
  <c r="U71" i="54"/>
  <c r="T71" i="54"/>
  <c r="S71" i="54"/>
  <c r="U70" i="54"/>
  <c r="T70" i="54"/>
  <c r="S70" i="54"/>
  <c r="U69" i="54"/>
  <c r="T69" i="54"/>
  <c r="S69" i="54"/>
  <c r="U68" i="54"/>
  <c r="T68" i="54"/>
  <c r="S68" i="54"/>
  <c r="U61" i="54"/>
  <c r="M8" i="56" s="1"/>
  <c r="T61" i="54"/>
  <c r="M7" i="56" s="1"/>
  <c r="S61" i="54"/>
  <c r="U60" i="54"/>
  <c r="T60" i="54"/>
  <c r="S60" i="54"/>
  <c r="U59" i="54"/>
  <c r="T59" i="54"/>
  <c r="S59" i="54"/>
  <c r="U58" i="54"/>
  <c r="T58" i="54"/>
  <c r="S58" i="54"/>
  <c r="U57" i="54"/>
  <c r="T57" i="54"/>
  <c r="S57" i="54"/>
  <c r="U56" i="54"/>
  <c r="T56" i="54"/>
  <c r="S56" i="54"/>
  <c r="U55" i="54"/>
  <c r="T55" i="54"/>
  <c r="S55" i="54"/>
  <c r="U54" i="54"/>
  <c r="T54" i="54"/>
  <c r="S54" i="54"/>
  <c r="U53" i="54"/>
  <c r="T53" i="54"/>
  <c r="S53" i="54"/>
  <c r="U52" i="54"/>
  <c r="T52" i="54"/>
  <c r="S52" i="54"/>
  <c r="U51" i="54"/>
  <c r="T51" i="54"/>
  <c r="S51" i="54"/>
  <c r="U50" i="54"/>
  <c r="T50" i="54"/>
  <c r="S50" i="54"/>
  <c r="U49" i="54"/>
  <c r="T49" i="54"/>
  <c r="S49" i="54"/>
  <c r="U48" i="54"/>
  <c r="T48" i="54"/>
  <c r="S48" i="54"/>
  <c r="U47" i="54"/>
  <c r="T47" i="54"/>
  <c r="S47" i="54"/>
  <c r="U46" i="54"/>
  <c r="T46" i="54"/>
  <c r="S46" i="54"/>
  <c r="U45" i="54"/>
  <c r="T45" i="54"/>
  <c r="S45" i="54"/>
  <c r="U44" i="54"/>
  <c r="T44" i="54"/>
  <c r="S44" i="54"/>
  <c r="U43" i="54"/>
  <c r="T43" i="54"/>
  <c r="S43" i="54"/>
  <c r="U42" i="54"/>
  <c r="T42" i="54"/>
  <c r="S42" i="54"/>
  <c r="U41" i="54"/>
  <c r="T41" i="54"/>
  <c r="S41" i="54"/>
  <c r="H88" i="54"/>
  <c r="G88" i="54"/>
  <c r="F88" i="54"/>
  <c r="H87" i="54"/>
  <c r="G87" i="54"/>
  <c r="K24" i="54" s="1"/>
  <c r="F87" i="54"/>
  <c r="H86" i="54"/>
  <c r="G86" i="54"/>
  <c r="F86" i="54"/>
  <c r="H85" i="54"/>
  <c r="G85" i="54"/>
  <c r="F85" i="54"/>
  <c r="H84" i="54"/>
  <c r="G84" i="54"/>
  <c r="F84" i="54"/>
  <c r="H83" i="54"/>
  <c r="G83" i="54"/>
  <c r="F83" i="54"/>
  <c r="H82" i="54"/>
  <c r="G82" i="54"/>
  <c r="F82" i="54"/>
  <c r="H81" i="54"/>
  <c r="L18" i="54" s="1"/>
  <c r="G81" i="54"/>
  <c r="F81" i="54"/>
  <c r="H80" i="54"/>
  <c r="G80" i="54"/>
  <c r="F80" i="54"/>
  <c r="H79" i="54"/>
  <c r="G79" i="54"/>
  <c r="F79" i="54"/>
  <c r="H78" i="54"/>
  <c r="G78" i="54"/>
  <c r="F78" i="54"/>
  <c r="H77" i="54"/>
  <c r="G77" i="54"/>
  <c r="F77" i="54"/>
  <c r="H76" i="54"/>
  <c r="G76" i="54"/>
  <c r="F76" i="54"/>
  <c r="H75" i="54"/>
  <c r="G75" i="54"/>
  <c r="F75" i="54"/>
  <c r="H74" i="54"/>
  <c r="G74" i="54"/>
  <c r="K11" i="54" s="1"/>
  <c r="F74" i="54"/>
  <c r="H73" i="54"/>
  <c r="G73" i="54"/>
  <c r="F73" i="54"/>
  <c r="H72" i="54"/>
  <c r="G72" i="54"/>
  <c r="F72" i="54"/>
  <c r="H71" i="54"/>
  <c r="G71" i="54"/>
  <c r="F71" i="54"/>
  <c r="H70" i="54"/>
  <c r="G70" i="54"/>
  <c r="F70" i="54"/>
  <c r="H69" i="54"/>
  <c r="G69" i="54"/>
  <c r="F69" i="54"/>
  <c r="H68" i="54"/>
  <c r="G68" i="54"/>
  <c r="F68" i="54"/>
  <c r="H61" i="54"/>
  <c r="G61" i="54"/>
  <c r="F61" i="54"/>
  <c r="H60" i="54"/>
  <c r="G60" i="54"/>
  <c r="F60" i="54"/>
  <c r="H59" i="54"/>
  <c r="G59" i="54"/>
  <c r="F59" i="54"/>
  <c r="H58" i="54"/>
  <c r="G58" i="54"/>
  <c r="F58" i="54"/>
  <c r="H57" i="54"/>
  <c r="G57" i="54"/>
  <c r="F57" i="54"/>
  <c r="H56" i="54"/>
  <c r="G56" i="54"/>
  <c r="F56" i="54"/>
  <c r="H55" i="54"/>
  <c r="J19" i="54" s="1"/>
  <c r="G55" i="54"/>
  <c r="I19" i="54" s="1"/>
  <c r="F55" i="54"/>
  <c r="H54" i="54"/>
  <c r="J18" i="54" s="1"/>
  <c r="G54" i="54"/>
  <c r="F54" i="54"/>
  <c r="H53" i="54"/>
  <c r="G53" i="54"/>
  <c r="F53" i="54"/>
  <c r="H52" i="54"/>
  <c r="G52" i="54"/>
  <c r="F52" i="54"/>
  <c r="H51" i="54"/>
  <c r="G51" i="54"/>
  <c r="F51" i="54"/>
  <c r="H50" i="54"/>
  <c r="G50" i="54"/>
  <c r="F50" i="54"/>
  <c r="H49" i="54"/>
  <c r="G49" i="54"/>
  <c r="F49" i="54"/>
  <c r="H48" i="54"/>
  <c r="G48" i="54"/>
  <c r="F48" i="54"/>
  <c r="H47" i="54"/>
  <c r="G47" i="54"/>
  <c r="F47" i="54"/>
  <c r="H46" i="54"/>
  <c r="G46" i="54"/>
  <c r="F46" i="54"/>
  <c r="H45" i="54"/>
  <c r="G45" i="54"/>
  <c r="F45" i="54"/>
  <c r="H44" i="54"/>
  <c r="G44" i="54"/>
  <c r="F44" i="54"/>
  <c r="H43" i="54"/>
  <c r="G43" i="54"/>
  <c r="F43" i="54"/>
  <c r="H42" i="54"/>
  <c r="G42" i="54"/>
  <c r="F42" i="54"/>
  <c r="H41" i="54"/>
  <c r="F41" i="54"/>
  <c r="E40" i="56"/>
  <c r="E41" i="56"/>
  <c r="D41" i="56"/>
  <c r="D40" i="56"/>
  <c r="U25" i="54"/>
  <c r="M20" i="56" s="1"/>
  <c r="M41" i="56" s="1"/>
  <c r="T25" i="54"/>
  <c r="M19" i="56" s="1"/>
  <c r="M40" i="56" s="1"/>
  <c r="S25" i="54"/>
  <c r="U24" i="54"/>
  <c r="T24" i="54"/>
  <c r="S24" i="54"/>
  <c r="U23" i="54"/>
  <c r="T23" i="54"/>
  <c r="S23" i="54"/>
  <c r="U22" i="54"/>
  <c r="T22" i="54"/>
  <c r="S22" i="54"/>
  <c r="U21" i="54"/>
  <c r="T21" i="54"/>
  <c r="S21" i="54"/>
  <c r="U20" i="54"/>
  <c r="T20" i="54"/>
  <c r="S20" i="54"/>
  <c r="U19" i="54"/>
  <c r="T19" i="54"/>
  <c r="S19" i="54"/>
  <c r="U18" i="54"/>
  <c r="T18" i="54"/>
  <c r="S18" i="54"/>
  <c r="U17" i="54"/>
  <c r="T17" i="54"/>
  <c r="S17" i="54"/>
  <c r="U16" i="54"/>
  <c r="T16" i="54"/>
  <c r="S16" i="54"/>
  <c r="U15" i="54"/>
  <c r="T15" i="54"/>
  <c r="S15" i="54"/>
  <c r="U14" i="54"/>
  <c r="T14" i="54"/>
  <c r="S14" i="54"/>
  <c r="U13" i="54"/>
  <c r="T13" i="54"/>
  <c r="S13" i="54"/>
  <c r="U12" i="54"/>
  <c r="T12" i="54"/>
  <c r="S12" i="54"/>
  <c r="U11" i="54"/>
  <c r="T11" i="54"/>
  <c r="S11" i="54"/>
  <c r="U10" i="54"/>
  <c r="T10" i="54"/>
  <c r="S10" i="54"/>
  <c r="U9" i="54"/>
  <c r="T9" i="54"/>
  <c r="S9" i="54"/>
  <c r="U8" i="54"/>
  <c r="T8" i="54"/>
  <c r="S8" i="54"/>
  <c r="U7" i="54"/>
  <c r="T7" i="54"/>
  <c r="S7" i="54"/>
  <c r="U6" i="54"/>
  <c r="T6" i="54"/>
  <c r="S6" i="54"/>
  <c r="U5" i="54"/>
  <c r="T5" i="54"/>
  <c r="S5" i="54"/>
  <c r="H29" i="57"/>
  <c r="C2" i="62" s="1"/>
  <c r="G31" i="54"/>
  <c r="F31" i="54"/>
  <c r="E31" i="54"/>
  <c r="D31" i="54"/>
  <c r="C31" i="54"/>
  <c r="B31" i="54"/>
  <c r="A31" i="54"/>
  <c r="G30" i="54"/>
  <c r="F30" i="54"/>
  <c r="E30" i="54"/>
  <c r="D30" i="54"/>
  <c r="C30" i="54"/>
  <c r="B30" i="54"/>
  <c r="A30" i="54"/>
  <c r="F25" i="54"/>
  <c r="G25" i="54"/>
  <c r="M13" i="55" s="1"/>
  <c r="M34" i="55" s="1"/>
  <c r="H25" i="54"/>
  <c r="M14" i="55" s="1"/>
  <c r="M35" i="55" s="1"/>
  <c r="G5" i="54"/>
  <c r="H5" i="54"/>
  <c r="G6" i="54"/>
  <c r="H6" i="54"/>
  <c r="G7" i="54"/>
  <c r="H7" i="54"/>
  <c r="G8" i="54"/>
  <c r="H8" i="54"/>
  <c r="G9" i="54"/>
  <c r="H9" i="54"/>
  <c r="G10" i="54"/>
  <c r="H10" i="54"/>
  <c r="G11" i="54"/>
  <c r="H11" i="54"/>
  <c r="G12" i="54"/>
  <c r="K12" i="54" s="1"/>
  <c r="H12" i="54"/>
  <c r="G13" i="54"/>
  <c r="H13" i="54"/>
  <c r="G14" i="54"/>
  <c r="H14" i="54"/>
  <c r="G15" i="54"/>
  <c r="H15" i="54"/>
  <c r="G16" i="54"/>
  <c r="H16" i="54"/>
  <c r="G17" i="54"/>
  <c r="H17" i="54"/>
  <c r="G18" i="54"/>
  <c r="H18" i="54"/>
  <c r="G19" i="54"/>
  <c r="H19" i="54"/>
  <c r="G20" i="54"/>
  <c r="H20" i="54"/>
  <c r="G21" i="54"/>
  <c r="H21" i="54"/>
  <c r="G22" i="54"/>
  <c r="H22" i="54"/>
  <c r="G23" i="54"/>
  <c r="H23" i="54"/>
  <c r="G24" i="54"/>
  <c r="H24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5" i="54"/>
  <c r="D35" i="55"/>
  <c r="E35" i="55"/>
  <c r="D34" i="55"/>
  <c r="H42" i="59"/>
  <c r="H46" i="59" s="1"/>
  <c r="F25" i="60"/>
  <c r="H29" i="60"/>
  <c r="C5" i="62" s="1"/>
  <c r="H32" i="57"/>
  <c r="J1" i="62"/>
  <c r="I1" i="62"/>
  <c r="H1" i="62"/>
  <c r="G1" i="62"/>
  <c r="F1" i="62"/>
  <c r="E1" i="62"/>
  <c r="D1" i="62"/>
  <c r="C1" i="62"/>
  <c r="H25" i="60"/>
  <c r="I25" i="60"/>
  <c r="J25" i="60"/>
  <c r="K25" i="60"/>
  <c r="L25" i="60"/>
  <c r="M25" i="60"/>
  <c r="N25" i="60"/>
  <c r="N32" i="60" s="1"/>
  <c r="L12" i="55" s="1"/>
  <c r="L33" i="55" s="1"/>
  <c r="H26" i="60"/>
  <c r="H32" i="60" s="1"/>
  <c r="F12" i="55" s="1"/>
  <c r="F33" i="55" s="1"/>
  <c r="I26" i="60"/>
  <c r="I29" i="60" s="1"/>
  <c r="D5" i="62" s="1"/>
  <c r="J26" i="60"/>
  <c r="J29" i="60" s="1"/>
  <c r="E5" i="62" s="1"/>
  <c r="K26" i="60"/>
  <c r="L26" i="60"/>
  <c r="L29" i="60" s="1"/>
  <c r="G5" i="62" s="1"/>
  <c r="M26" i="60"/>
  <c r="M29" i="60" s="1"/>
  <c r="H5" i="62" s="1"/>
  <c r="N26" i="60"/>
  <c r="N33" i="60" s="1"/>
  <c r="N37" i="60" s="1"/>
  <c r="L18" i="55" s="1"/>
  <c r="K29" i="60"/>
  <c r="F5" i="62" s="1"/>
  <c r="K31" i="60"/>
  <c r="I32" i="60"/>
  <c r="I36" i="60" s="1"/>
  <c r="J32" i="60"/>
  <c r="J36" i="60" s="1"/>
  <c r="J40" i="60"/>
  <c r="K40" i="60"/>
  <c r="L40" i="60"/>
  <c r="M40" i="60"/>
  <c r="J41" i="60"/>
  <c r="K41" i="60"/>
  <c r="H25" i="59"/>
  <c r="H31" i="59" s="1"/>
  <c r="I25" i="59"/>
  <c r="I38" i="59" s="1"/>
  <c r="D8" i="62" s="1"/>
  <c r="J25" i="59"/>
  <c r="J38" i="59" s="1"/>
  <c r="E8" i="62" s="1"/>
  <c r="K25" i="59"/>
  <c r="L25" i="59"/>
  <c r="M25" i="59"/>
  <c r="N25" i="59"/>
  <c r="H26" i="59"/>
  <c r="I26" i="59"/>
  <c r="J26" i="59"/>
  <c r="K26" i="59"/>
  <c r="L26" i="59"/>
  <c r="M26" i="59"/>
  <c r="M40" i="59" s="1"/>
  <c r="N26" i="59"/>
  <c r="L29" i="59"/>
  <c r="G4" i="62" s="1"/>
  <c r="M29" i="59"/>
  <c r="H4" i="62" s="1"/>
  <c r="N29" i="59"/>
  <c r="I4" i="62" s="1"/>
  <c r="H30" i="59"/>
  <c r="L30" i="59"/>
  <c r="M31" i="59"/>
  <c r="N31" i="59"/>
  <c r="H38" i="59"/>
  <c r="C8" i="62" s="1"/>
  <c r="M38" i="59"/>
  <c r="H8" i="62" s="1"/>
  <c r="N38" i="59"/>
  <c r="I8" i="62" s="1"/>
  <c r="H39" i="59"/>
  <c r="N39" i="59"/>
  <c r="N43" i="59" s="1"/>
  <c r="N40" i="59"/>
  <c r="H41" i="59"/>
  <c r="J41" i="59"/>
  <c r="K41" i="59"/>
  <c r="L41" i="59"/>
  <c r="M41" i="59"/>
  <c r="N41" i="59"/>
  <c r="H25" i="58"/>
  <c r="I25" i="58"/>
  <c r="I31" i="58" s="1"/>
  <c r="J25" i="58"/>
  <c r="J41" i="58" s="1"/>
  <c r="K25" i="58"/>
  <c r="K41" i="58" s="1"/>
  <c r="L25" i="58"/>
  <c r="M25" i="58"/>
  <c r="N25" i="58"/>
  <c r="H26" i="58"/>
  <c r="I26" i="58"/>
  <c r="J26" i="58"/>
  <c r="J31" i="58" s="1"/>
  <c r="K26" i="58"/>
  <c r="K31" i="58" s="1"/>
  <c r="L26" i="58"/>
  <c r="L32" i="58" s="1"/>
  <c r="M26" i="58"/>
  <c r="M38" i="58" s="1"/>
  <c r="H7" i="62" s="1"/>
  <c r="N26" i="58"/>
  <c r="H29" i="58"/>
  <c r="C3" i="62" s="1"/>
  <c r="I29" i="58"/>
  <c r="D3" i="62" s="1"/>
  <c r="J29" i="58"/>
  <c r="E3" i="62" s="1"/>
  <c r="K29" i="58"/>
  <c r="F3" i="62" s="1"/>
  <c r="H30" i="58"/>
  <c r="H34" i="58" s="1"/>
  <c r="I30" i="58"/>
  <c r="J30" i="58"/>
  <c r="N30" i="58"/>
  <c r="L31" i="58"/>
  <c r="M31" i="58"/>
  <c r="N31" i="58"/>
  <c r="H32" i="58"/>
  <c r="H36" i="58" s="1"/>
  <c r="I32" i="58"/>
  <c r="G10" i="55" s="1"/>
  <c r="G31" i="55" s="1"/>
  <c r="J32" i="58"/>
  <c r="H10" i="55" s="1"/>
  <c r="H31" i="55" s="1"/>
  <c r="K32" i="58"/>
  <c r="I10" i="55" s="1"/>
  <c r="I31" i="55" s="1"/>
  <c r="N32" i="58"/>
  <c r="J33" i="58"/>
  <c r="K33" i="58"/>
  <c r="J38" i="58"/>
  <c r="E7" i="62" s="1"/>
  <c r="K38" i="58"/>
  <c r="F7" i="62" s="1"/>
  <c r="N38" i="58"/>
  <c r="I7" i="62" s="1"/>
  <c r="H39" i="58"/>
  <c r="I39" i="58"/>
  <c r="J39" i="58"/>
  <c r="K39" i="58"/>
  <c r="L39" i="58"/>
  <c r="I40" i="58"/>
  <c r="J40" i="58"/>
  <c r="N40" i="58"/>
  <c r="H41" i="58"/>
  <c r="N41" i="58"/>
  <c r="H42" i="58"/>
  <c r="I42" i="58"/>
  <c r="J42" i="58"/>
  <c r="H16" i="56" s="1"/>
  <c r="H37" i="56" s="1"/>
  <c r="K42" i="58"/>
  <c r="I16" i="56" s="1"/>
  <c r="I37" i="56" s="1"/>
  <c r="H25" i="57"/>
  <c r="I25" i="57"/>
  <c r="J25" i="57"/>
  <c r="K25" i="57"/>
  <c r="L25" i="57"/>
  <c r="L32" i="57" s="1"/>
  <c r="M25" i="57"/>
  <c r="M32" i="57" s="1"/>
  <c r="N25" i="57"/>
  <c r="N38" i="57" s="1"/>
  <c r="I6" i="62" s="1"/>
  <c r="H26" i="57"/>
  <c r="I26" i="57"/>
  <c r="J26" i="57"/>
  <c r="K26" i="57"/>
  <c r="L26" i="57"/>
  <c r="M26" i="57"/>
  <c r="N26" i="57"/>
  <c r="N31" i="57" s="1"/>
  <c r="M29" i="57"/>
  <c r="H2" i="62" s="1"/>
  <c r="N29" i="57"/>
  <c r="I2" i="62" s="1"/>
  <c r="H30" i="57"/>
  <c r="I30" i="57"/>
  <c r="J30" i="57"/>
  <c r="N32" i="57"/>
  <c r="L9" i="55" s="1"/>
  <c r="L30" i="55" s="1"/>
  <c r="M33" i="57"/>
  <c r="N33" i="57"/>
  <c r="N37" i="57" s="1"/>
  <c r="L15" i="55" s="1"/>
  <c r="L36" i="55" s="1"/>
  <c r="M39" i="57"/>
  <c r="N39" i="57"/>
  <c r="M41" i="57"/>
  <c r="N41" i="57"/>
  <c r="N42" i="57"/>
  <c r="N46" i="57" s="1"/>
  <c r="F2" i="56"/>
  <c r="G2" i="56"/>
  <c r="H2" i="56"/>
  <c r="I2" i="56"/>
  <c r="J2" i="56"/>
  <c r="K2" i="56"/>
  <c r="L2" i="56"/>
  <c r="M2" i="56"/>
  <c r="F2" i="55"/>
  <c r="G2" i="55"/>
  <c r="H2" i="55"/>
  <c r="I2" i="55"/>
  <c r="J2" i="55"/>
  <c r="K2" i="55"/>
  <c r="L2" i="55"/>
  <c r="M2" i="55"/>
  <c r="M8" i="55"/>
  <c r="M7" i="55"/>
  <c r="D88" i="54"/>
  <c r="D61" i="54"/>
  <c r="F13" i="55" l="1"/>
  <c r="F34" i="55" s="1"/>
  <c r="N36" i="57"/>
  <c r="J17" i="54"/>
  <c r="K7" i="54"/>
  <c r="M34" i="56"/>
  <c r="J14" i="54"/>
  <c r="L13" i="54"/>
  <c r="K14" i="54"/>
  <c r="M35" i="56"/>
  <c r="L16" i="54"/>
  <c r="J23" i="54"/>
  <c r="L14" i="54"/>
  <c r="K16" i="54"/>
  <c r="K15" i="54"/>
  <c r="K13" i="54"/>
  <c r="I11" i="54"/>
  <c r="K10" i="54"/>
  <c r="J12" i="54"/>
  <c r="J11" i="54"/>
  <c r="L10" i="54"/>
  <c r="K8" i="56"/>
  <c r="J25" i="54"/>
  <c r="J15" i="54"/>
  <c r="I13" i="56"/>
  <c r="L22" i="54"/>
  <c r="K22" i="54"/>
  <c r="L17" i="54"/>
  <c r="L24" i="54"/>
  <c r="K21" i="54"/>
  <c r="J10" i="54"/>
  <c r="I6" i="54"/>
  <c r="K20" i="54"/>
  <c r="J9" i="54"/>
  <c r="J13" i="54"/>
  <c r="K19" i="54"/>
  <c r="J24" i="54"/>
  <c r="H13" i="56"/>
  <c r="I25" i="54"/>
  <c r="J5" i="54"/>
  <c r="K18" i="54"/>
  <c r="L20" i="54"/>
  <c r="I10" i="54"/>
  <c r="I13" i="54"/>
  <c r="L25" i="54"/>
  <c r="I9" i="54"/>
  <c r="I7" i="54"/>
  <c r="M28" i="56"/>
  <c r="J16" i="54"/>
  <c r="I23" i="54"/>
  <c r="I19" i="55"/>
  <c r="L23" i="54"/>
  <c r="I18" i="54"/>
  <c r="K17" i="54"/>
  <c r="L21" i="54"/>
  <c r="K5" i="54"/>
  <c r="K25" i="54"/>
  <c r="J6" i="54"/>
  <c r="L5" i="54"/>
  <c r="J8" i="54"/>
  <c r="J7" i="54"/>
  <c r="I14" i="54"/>
  <c r="L6" i="54"/>
  <c r="M29" i="56"/>
  <c r="L8" i="56"/>
  <c r="K23" i="54"/>
  <c r="F13" i="56"/>
  <c r="I12" i="54"/>
  <c r="L11" i="54"/>
  <c r="I20" i="54"/>
  <c r="K6" i="54"/>
  <c r="L19" i="54"/>
  <c r="K8" i="54"/>
  <c r="J13" i="56"/>
  <c r="F7" i="55"/>
  <c r="I8" i="54"/>
  <c r="I15" i="54"/>
  <c r="L7" i="54"/>
  <c r="I5" i="54"/>
  <c r="F20" i="56"/>
  <c r="F41" i="56" s="1"/>
  <c r="K19" i="55"/>
  <c r="J8" i="56"/>
  <c r="I16" i="54"/>
  <c r="L8" i="54"/>
  <c r="L15" i="54"/>
  <c r="I17" i="54"/>
  <c r="G19" i="55"/>
  <c r="I24" i="54"/>
  <c r="M29" i="55"/>
  <c r="M28" i="55"/>
  <c r="J22" i="54"/>
  <c r="J19" i="55"/>
  <c r="I22" i="54"/>
  <c r="J21" i="54"/>
  <c r="L12" i="54"/>
  <c r="L19" i="55"/>
  <c r="I21" i="54"/>
  <c r="F19" i="56"/>
  <c r="L7" i="55"/>
  <c r="L9" i="54"/>
  <c r="G20" i="55"/>
  <c r="H7" i="56"/>
  <c r="F14" i="56"/>
  <c r="K9" i="54"/>
  <c r="J7" i="55"/>
  <c r="H20" i="55"/>
  <c r="I7" i="56"/>
  <c r="L14" i="56"/>
  <c r="I7" i="55"/>
  <c r="I20" i="55"/>
  <c r="J7" i="56"/>
  <c r="K14" i="56"/>
  <c r="H7" i="55"/>
  <c r="J20" i="55"/>
  <c r="K7" i="56"/>
  <c r="K28" i="56" s="1"/>
  <c r="J14" i="56"/>
  <c r="G7" i="55"/>
  <c r="K20" i="55"/>
  <c r="L7" i="56"/>
  <c r="I14" i="56"/>
  <c r="H14" i="56"/>
  <c r="H8" i="56"/>
  <c r="L13" i="56"/>
  <c r="G13" i="56"/>
  <c r="H8" i="55"/>
  <c r="M19" i="55"/>
  <c r="M40" i="55" s="1"/>
  <c r="J20" i="54"/>
  <c r="F20" i="55"/>
  <c r="G7" i="56"/>
  <c r="L20" i="55"/>
  <c r="G8" i="56"/>
  <c r="H19" i="55"/>
  <c r="F8" i="55"/>
  <c r="G8" i="55"/>
  <c r="I8" i="55"/>
  <c r="J8" i="55"/>
  <c r="M20" i="55"/>
  <c r="M41" i="55" s="1"/>
  <c r="K8" i="55"/>
  <c r="L8" i="55"/>
  <c r="F7" i="56"/>
  <c r="K7" i="55"/>
  <c r="F8" i="56"/>
  <c r="G14" i="56"/>
  <c r="F19" i="55"/>
  <c r="I8" i="56"/>
  <c r="K13" i="56"/>
  <c r="H43" i="59"/>
  <c r="N44" i="57"/>
  <c r="L3" i="56" s="1"/>
  <c r="L24" i="56" s="1"/>
  <c r="G19" i="56"/>
  <c r="G40" i="56" s="1"/>
  <c r="H19" i="56"/>
  <c r="H40" i="56" s="1"/>
  <c r="K19" i="56"/>
  <c r="K40" i="56" s="1"/>
  <c r="L19" i="56"/>
  <c r="L40" i="56" s="1"/>
  <c r="I19" i="56"/>
  <c r="I40" i="56" s="1"/>
  <c r="G20" i="56"/>
  <c r="G41" i="56" s="1"/>
  <c r="I20" i="56"/>
  <c r="I41" i="56" s="1"/>
  <c r="J20" i="56"/>
  <c r="J41" i="56" s="1"/>
  <c r="K20" i="56"/>
  <c r="K41" i="56" s="1"/>
  <c r="L20" i="56"/>
  <c r="L41" i="56" s="1"/>
  <c r="J19" i="56"/>
  <c r="H20" i="56"/>
  <c r="H41" i="56" s="1"/>
  <c r="B34" i="54"/>
  <c r="A34" i="54"/>
  <c r="I13" i="55"/>
  <c r="I34" i="55" s="1"/>
  <c r="J13" i="55"/>
  <c r="J34" i="55" s="1"/>
  <c r="H14" i="55"/>
  <c r="H35" i="55" s="1"/>
  <c r="G13" i="55"/>
  <c r="G34" i="55" s="1"/>
  <c r="F14" i="55"/>
  <c r="L14" i="55"/>
  <c r="L35" i="55" s="1"/>
  <c r="G14" i="55"/>
  <c r="G35" i="55" s="1"/>
  <c r="H13" i="55"/>
  <c r="H34" i="55" s="1"/>
  <c r="K14" i="55"/>
  <c r="K35" i="55" s="1"/>
  <c r="J14" i="55"/>
  <c r="J35" i="55" s="1"/>
  <c r="K13" i="55"/>
  <c r="K34" i="55" s="1"/>
  <c r="I14" i="55"/>
  <c r="I35" i="55" s="1"/>
  <c r="L13" i="55"/>
  <c r="L34" i="55" s="1"/>
  <c r="K37" i="58"/>
  <c r="I16" i="55" s="1"/>
  <c r="I37" i="55" s="1"/>
  <c r="K46" i="58"/>
  <c r="K35" i="58"/>
  <c r="I4" i="55" s="1"/>
  <c r="I25" i="55" s="1"/>
  <c r="H12" i="55"/>
  <c r="H33" i="55" s="1"/>
  <c r="L39" i="55"/>
  <c r="I44" i="58"/>
  <c r="G4" i="56" s="1"/>
  <c r="G25" i="56" s="1"/>
  <c r="I35" i="58"/>
  <c r="G4" i="55" s="1"/>
  <c r="G25" i="55" s="1"/>
  <c r="K36" i="58"/>
  <c r="J44" i="58"/>
  <c r="H4" i="56" s="1"/>
  <c r="H25" i="56" s="1"/>
  <c r="I36" i="58"/>
  <c r="L34" i="59"/>
  <c r="N43" i="57"/>
  <c r="M37" i="57"/>
  <c r="K15" i="55" s="1"/>
  <c r="K36" i="55" s="1"/>
  <c r="H34" i="57"/>
  <c r="G12" i="55"/>
  <c r="G33" i="55" s="1"/>
  <c r="J35" i="58"/>
  <c r="H4" i="55" s="1"/>
  <c r="H25" i="55" s="1"/>
  <c r="J36" i="58"/>
  <c r="J37" i="58"/>
  <c r="H16" i="55" s="1"/>
  <c r="H37" i="55" s="1"/>
  <c r="K43" i="58"/>
  <c r="N35" i="58"/>
  <c r="L4" i="55" s="1"/>
  <c r="L25" i="55" s="1"/>
  <c r="J43" i="58"/>
  <c r="K45" i="58"/>
  <c r="I10" i="56" s="1"/>
  <c r="I31" i="56" s="1"/>
  <c r="N45" i="57"/>
  <c r="L9" i="56" s="1"/>
  <c r="L30" i="56" s="1"/>
  <c r="J9" i="55"/>
  <c r="J30" i="55" s="1"/>
  <c r="L36" i="57"/>
  <c r="J10" i="55"/>
  <c r="J31" i="55" s="1"/>
  <c r="L36" i="58"/>
  <c r="K9" i="55"/>
  <c r="K30" i="55" s="1"/>
  <c r="M36" i="57"/>
  <c r="K31" i="57"/>
  <c r="K40" i="57"/>
  <c r="K42" i="57"/>
  <c r="K39" i="57"/>
  <c r="J40" i="57"/>
  <c r="J32" i="57"/>
  <c r="J31" i="57"/>
  <c r="J42" i="57"/>
  <c r="J39" i="57"/>
  <c r="L35" i="58"/>
  <c r="J4" i="55" s="1"/>
  <c r="J25" i="55" s="1"/>
  <c r="H40" i="57"/>
  <c r="H31" i="57"/>
  <c r="H42" i="57"/>
  <c r="H39" i="57"/>
  <c r="L41" i="57"/>
  <c r="I31" i="59"/>
  <c r="J46" i="58"/>
  <c r="H33" i="57"/>
  <c r="H38" i="57"/>
  <c r="C6" i="62" s="1"/>
  <c r="L31" i="57"/>
  <c r="L35" i="57" s="1"/>
  <c r="J3" i="55" s="1"/>
  <c r="J24" i="55" s="1"/>
  <c r="L30" i="57"/>
  <c r="L38" i="57"/>
  <c r="G6" i="62" s="1"/>
  <c r="L42" i="57"/>
  <c r="I46" i="58"/>
  <c r="G16" i="56"/>
  <c r="G37" i="56" s="1"/>
  <c r="H36" i="60"/>
  <c r="M30" i="58"/>
  <c r="M40" i="58"/>
  <c r="M39" i="58"/>
  <c r="M43" i="58" s="1"/>
  <c r="M42" i="58"/>
  <c r="M29" i="58"/>
  <c r="M41" i="58"/>
  <c r="M33" i="58"/>
  <c r="L39" i="57"/>
  <c r="M32" i="58"/>
  <c r="O32" i="58" s="1"/>
  <c r="K30" i="59"/>
  <c r="K40" i="59"/>
  <c r="K42" i="59"/>
  <c r="K45" i="59" s="1"/>
  <c r="I11" i="56" s="1"/>
  <c r="I32" i="56" s="1"/>
  <c r="K39" i="59"/>
  <c r="K32" i="59"/>
  <c r="K29" i="59"/>
  <c r="F4" i="62" s="1"/>
  <c r="K33" i="59"/>
  <c r="K38" i="59"/>
  <c r="K31" i="59"/>
  <c r="J30" i="59"/>
  <c r="J40" i="59"/>
  <c r="J39" i="59"/>
  <c r="J43" i="59" s="1"/>
  <c r="J42" i="59"/>
  <c r="J45" i="59" s="1"/>
  <c r="H11" i="56" s="1"/>
  <c r="H32" i="56" s="1"/>
  <c r="J33" i="59"/>
  <c r="J32" i="59"/>
  <c r="J29" i="59"/>
  <c r="E4" i="62" s="1"/>
  <c r="J31" i="59"/>
  <c r="K32" i="57"/>
  <c r="F17" i="56"/>
  <c r="F38" i="56" s="1"/>
  <c r="H46" i="58"/>
  <c r="H45" i="58"/>
  <c r="F10" i="56" s="1"/>
  <c r="F31" i="56" s="1"/>
  <c r="F16" i="56"/>
  <c r="F37" i="56" s="1"/>
  <c r="I33" i="57"/>
  <c r="I38" i="57"/>
  <c r="D6" i="62" s="1"/>
  <c r="I40" i="57"/>
  <c r="I39" i="57"/>
  <c r="I31" i="57"/>
  <c r="I42" i="57"/>
  <c r="I32" i="57"/>
  <c r="J45" i="58"/>
  <c r="H10" i="56" s="1"/>
  <c r="H31" i="56" s="1"/>
  <c r="I41" i="59"/>
  <c r="I39" i="59"/>
  <c r="I43" i="59" s="1"/>
  <c r="K41" i="57"/>
  <c r="L29" i="57"/>
  <c r="G2" i="62" s="1"/>
  <c r="J41" i="57"/>
  <c r="K29" i="57"/>
  <c r="F2" i="62" s="1"/>
  <c r="I41" i="57"/>
  <c r="J29" i="57"/>
  <c r="H41" i="57"/>
  <c r="I29" i="57"/>
  <c r="L40" i="57"/>
  <c r="L33" i="57"/>
  <c r="L37" i="57" s="1"/>
  <c r="J15" i="55" s="1"/>
  <c r="J36" i="55" s="1"/>
  <c r="N36" i="58"/>
  <c r="L10" i="55"/>
  <c r="L31" i="55" s="1"/>
  <c r="L30" i="58"/>
  <c r="L40" i="58"/>
  <c r="L42" i="58"/>
  <c r="L38" i="58"/>
  <c r="L33" i="58"/>
  <c r="L37" i="58" s="1"/>
  <c r="J16" i="55" s="1"/>
  <c r="J37" i="55" s="1"/>
  <c r="L41" i="58"/>
  <c r="L45" i="58" s="1"/>
  <c r="J10" i="56" s="1"/>
  <c r="J31" i="56" s="1"/>
  <c r="L29" i="58"/>
  <c r="G3" i="62" s="1"/>
  <c r="K30" i="57"/>
  <c r="M42" i="57"/>
  <c r="M38" i="57"/>
  <c r="F10" i="55"/>
  <c r="F31" i="55" s="1"/>
  <c r="N36" i="60"/>
  <c r="H32" i="59"/>
  <c r="L33" i="59"/>
  <c r="L42" i="59"/>
  <c r="L45" i="59" s="1"/>
  <c r="J11" i="56" s="1"/>
  <c r="J32" i="56" s="1"/>
  <c r="L39" i="59"/>
  <c r="L41" i="60"/>
  <c r="H38" i="60"/>
  <c r="C9" i="62" s="1"/>
  <c r="I30" i="59"/>
  <c r="I40" i="59"/>
  <c r="I42" i="59"/>
  <c r="I41" i="60"/>
  <c r="L31" i="59"/>
  <c r="H41" i="60"/>
  <c r="H33" i="60"/>
  <c r="N39" i="58"/>
  <c r="N43" i="58" s="1"/>
  <c r="N42" i="58"/>
  <c r="N45" i="58" s="1"/>
  <c r="L10" i="56" s="1"/>
  <c r="L31" i="56" s="1"/>
  <c r="L38" i="59"/>
  <c r="G8" i="62" s="1"/>
  <c r="N40" i="60"/>
  <c r="N41" i="60"/>
  <c r="N30" i="60"/>
  <c r="M32" i="60"/>
  <c r="M42" i="60"/>
  <c r="M30" i="60"/>
  <c r="M34" i="60" s="1"/>
  <c r="M33" i="60"/>
  <c r="L32" i="60"/>
  <c r="L42" i="60"/>
  <c r="L44" i="60" s="1"/>
  <c r="J6" i="56" s="1"/>
  <c r="J27" i="56" s="1"/>
  <c r="L33" i="60"/>
  <c r="L30" i="60"/>
  <c r="L34" i="60" s="1"/>
  <c r="K32" i="60"/>
  <c r="K35" i="60" s="1"/>
  <c r="I6" i="55" s="1"/>
  <c r="I27" i="55" s="1"/>
  <c r="K42" i="60"/>
  <c r="K44" i="60" s="1"/>
  <c r="I6" i="56" s="1"/>
  <c r="I27" i="56" s="1"/>
  <c r="K33" i="60"/>
  <c r="K39" i="60"/>
  <c r="K30" i="60"/>
  <c r="K34" i="60" s="1"/>
  <c r="J30" i="60"/>
  <c r="J34" i="60" s="1"/>
  <c r="J39" i="60"/>
  <c r="J42" i="60"/>
  <c r="J33" i="60"/>
  <c r="J37" i="60" s="1"/>
  <c r="H18" i="55" s="1"/>
  <c r="H39" i="55" s="1"/>
  <c r="N39" i="60"/>
  <c r="N31" i="60"/>
  <c r="N35" i="60" s="1"/>
  <c r="L6" i="55" s="1"/>
  <c r="L27" i="55" s="1"/>
  <c r="I30" i="60"/>
  <c r="I34" i="60" s="1"/>
  <c r="I40" i="60"/>
  <c r="I33" i="60"/>
  <c r="I37" i="60" s="1"/>
  <c r="G18" i="55" s="1"/>
  <c r="G39" i="55" s="1"/>
  <c r="I39" i="60"/>
  <c r="I42" i="60"/>
  <c r="M39" i="60"/>
  <c r="M31" i="60"/>
  <c r="H30" i="60"/>
  <c r="H40" i="60"/>
  <c r="H42" i="60"/>
  <c r="H39" i="60"/>
  <c r="L39" i="60"/>
  <c r="L31" i="60"/>
  <c r="H45" i="59"/>
  <c r="F11" i="56" s="1"/>
  <c r="F32" i="56" s="1"/>
  <c r="M31" i="57"/>
  <c r="M35" i="57" s="1"/>
  <c r="K3" i="55" s="1"/>
  <c r="K24" i="55" s="1"/>
  <c r="I34" i="58"/>
  <c r="I33" i="59"/>
  <c r="N38" i="60"/>
  <c r="I9" i="62" s="1"/>
  <c r="H33" i="59"/>
  <c r="M38" i="60"/>
  <c r="H9" i="62" s="1"/>
  <c r="J31" i="60"/>
  <c r="J35" i="60" s="1"/>
  <c r="H6" i="55" s="1"/>
  <c r="H27" i="55" s="1"/>
  <c r="J33" i="57"/>
  <c r="N33" i="58"/>
  <c r="N37" i="58" s="1"/>
  <c r="L16" i="55" s="1"/>
  <c r="L37" i="55" s="1"/>
  <c r="L40" i="59"/>
  <c r="L32" i="59"/>
  <c r="I29" i="59"/>
  <c r="D4" i="62" s="1"/>
  <c r="L38" i="60"/>
  <c r="G9" i="62" s="1"/>
  <c r="I31" i="60"/>
  <c r="I35" i="60" s="1"/>
  <c r="G6" i="55" s="1"/>
  <c r="G27" i="55" s="1"/>
  <c r="H29" i="59"/>
  <c r="K38" i="60"/>
  <c r="F9" i="62" s="1"/>
  <c r="H31" i="60"/>
  <c r="H40" i="59"/>
  <c r="L15" i="56"/>
  <c r="L36" i="56" s="1"/>
  <c r="I41" i="58"/>
  <c r="N29" i="58"/>
  <c r="H31" i="58"/>
  <c r="H40" i="58"/>
  <c r="N32" i="59"/>
  <c r="N35" i="59" s="1"/>
  <c r="L5" i="55" s="1"/>
  <c r="L26" i="55" s="1"/>
  <c r="N42" i="59"/>
  <c r="N45" i="59" s="1"/>
  <c r="L11" i="56" s="1"/>
  <c r="L32" i="56" s="1"/>
  <c r="N30" i="59"/>
  <c r="N34" i="59" s="1"/>
  <c r="N33" i="59"/>
  <c r="N42" i="60"/>
  <c r="J38" i="60"/>
  <c r="E9" i="62" s="1"/>
  <c r="N35" i="57"/>
  <c r="L3" i="55" s="1"/>
  <c r="L24" i="55" s="1"/>
  <c r="J34" i="58"/>
  <c r="I32" i="59"/>
  <c r="M32" i="59"/>
  <c r="M42" i="59"/>
  <c r="M45" i="59" s="1"/>
  <c r="K11" i="56" s="1"/>
  <c r="K32" i="56" s="1"/>
  <c r="M30" i="59"/>
  <c r="M34" i="59" s="1"/>
  <c r="M39" i="59"/>
  <c r="M43" i="59" s="1"/>
  <c r="M33" i="59"/>
  <c r="M41" i="60"/>
  <c r="I38" i="60"/>
  <c r="D9" i="62" s="1"/>
  <c r="N29" i="60"/>
  <c r="I5" i="62" s="1"/>
  <c r="I33" i="58"/>
  <c r="I37" i="58" s="1"/>
  <c r="G16" i="55" s="1"/>
  <c r="G37" i="55" s="1"/>
  <c r="I38" i="58"/>
  <c r="N30" i="57"/>
  <c r="N34" i="57" s="1"/>
  <c r="K30" i="58"/>
  <c r="K34" i="58" s="1"/>
  <c r="K40" i="58"/>
  <c r="K44" i="58" s="1"/>
  <c r="I4" i="56" s="1"/>
  <c r="I25" i="56" s="1"/>
  <c r="M30" i="57"/>
  <c r="M34" i="57" s="1"/>
  <c r="M40" i="57"/>
  <c r="K33" i="57"/>
  <c r="K38" i="57"/>
  <c r="F6" i="62" s="1"/>
  <c r="H33" i="58"/>
  <c r="J38" i="57"/>
  <c r="E6" i="62" s="1"/>
  <c r="H38" i="58"/>
  <c r="D25" i="54"/>
  <c r="I40" i="55" l="1"/>
  <c r="I28" i="55"/>
  <c r="J35" i="57"/>
  <c r="H3" i="55" s="1"/>
  <c r="H24" i="55" s="1"/>
  <c r="G28" i="55"/>
  <c r="J29" i="55"/>
  <c r="G29" i="55"/>
  <c r="F34" i="56"/>
  <c r="H28" i="55"/>
  <c r="F28" i="55"/>
  <c r="J40" i="55"/>
  <c r="J35" i="56"/>
  <c r="F40" i="56"/>
  <c r="K29" i="56"/>
  <c r="I29" i="55"/>
  <c r="H34" i="56"/>
  <c r="G40" i="55"/>
  <c r="L34" i="56"/>
  <c r="H28" i="56"/>
  <c r="J34" i="56"/>
  <c r="L40" i="55"/>
  <c r="K35" i="56"/>
  <c r="G41" i="55"/>
  <c r="L29" i="55"/>
  <c r="L28" i="55"/>
  <c r="F29" i="55"/>
  <c r="N8" i="55"/>
  <c r="H40" i="55"/>
  <c r="G29" i="56"/>
  <c r="J28" i="56"/>
  <c r="L41" i="55"/>
  <c r="I41" i="55"/>
  <c r="G28" i="56"/>
  <c r="J29" i="56"/>
  <c r="N20" i="55"/>
  <c r="F41" i="55"/>
  <c r="L35" i="56"/>
  <c r="I28" i="56"/>
  <c r="N7" i="55"/>
  <c r="K34" i="56"/>
  <c r="H41" i="55"/>
  <c r="I29" i="56"/>
  <c r="H29" i="55"/>
  <c r="J28" i="55"/>
  <c r="L29" i="56"/>
  <c r="N13" i="56"/>
  <c r="G34" i="56"/>
  <c r="I34" i="56"/>
  <c r="H29" i="56"/>
  <c r="K28" i="55"/>
  <c r="I35" i="56"/>
  <c r="L28" i="56"/>
  <c r="K29" i="55"/>
  <c r="K41" i="55"/>
  <c r="J41" i="55"/>
  <c r="N19" i="55"/>
  <c r="F40" i="55"/>
  <c r="G35" i="56"/>
  <c r="N14" i="56"/>
  <c r="F35" i="56"/>
  <c r="F29" i="56"/>
  <c r="N8" i="56"/>
  <c r="K40" i="55"/>
  <c r="H35" i="56"/>
  <c r="F28" i="56"/>
  <c r="N7" i="56"/>
  <c r="N43" i="60"/>
  <c r="K37" i="60"/>
  <c r="I18" i="55" s="1"/>
  <c r="I39" i="55" s="1"/>
  <c r="O42" i="58"/>
  <c r="I43" i="57"/>
  <c r="N19" i="56"/>
  <c r="N40" i="56" s="1"/>
  <c r="J40" i="56"/>
  <c r="N20" i="56"/>
  <c r="N41" i="56" s="1"/>
  <c r="N14" i="55"/>
  <c r="F35" i="55"/>
  <c r="N13" i="55"/>
  <c r="L44" i="57"/>
  <c r="J3" i="56" s="1"/>
  <c r="J24" i="56" s="1"/>
  <c r="L45" i="57"/>
  <c r="J9" i="56" s="1"/>
  <c r="J30" i="56" s="1"/>
  <c r="L43" i="57"/>
  <c r="I45" i="57"/>
  <c r="G9" i="56" s="1"/>
  <c r="G30" i="56" s="1"/>
  <c r="L43" i="59"/>
  <c r="N37" i="59"/>
  <c r="L17" i="55" s="1"/>
  <c r="L38" i="55" s="1"/>
  <c r="J35" i="59"/>
  <c r="H5" i="55" s="1"/>
  <c r="H26" i="55" s="1"/>
  <c r="M45" i="58"/>
  <c r="K10" i="56" s="1"/>
  <c r="K31" i="56" s="1"/>
  <c r="M43" i="60"/>
  <c r="M37" i="60"/>
  <c r="K18" i="55" s="1"/>
  <c r="K39" i="55" s="1"/>
  <c r="O29" i="60"/>
  <c r="J5" i="62" s="1"/>
  <c r="K45" i="60"/>
  <c r="I12" i="56" s="1"/>
  <c r="I33" i="56" s="1"/>
  <c r="I43" i="60"/>
  <c r="N34" i="60"/>
  <c r="O29" i="58"/>
  <c r="J3" i="62" s="1"/>
  <c r="H3" i="62"/>
  <c r="I43" i="58"/>
  <c r="D7" i="62"/>
  <c r="H43" i="58"/>
  <c r="C7" i="62"/>
  <c r="N34" i="58"/>
  <c r="I3" i="62"/>
  <c r="L43" i="58"/>
  <c r="G7" i="62"/>
  <c r="M37" i="59"/>
  <c r="K17" i="55" s="1"/>
  <c r="K38" i="55" s="1"/>
  <c r="O38" i="59"/>
  <c r="J8" i="62" s="1"/>
  <c r="F8" i="62"/>
  <c r="H34" i="59"/>
  <c r="C4" i="62"/>
  <c r="I34" i="57"/>
  <c r="D2" i="62"/>
  <c r="J34" i="57"/>
  <c r="E2" i="62"/>
  <c r="M43" i="57"/>
  <c r="H6" i="62"/>
  <c r="J43" i="57"/>
  <c r="L34" i="57"/>
  <c r="L45" i="60"/>
  <c r="J12" i="56" s="1"/>
  <c r="J33" i="56" s="1"/>
  <c r="K43" i="60"/>
  <c r="L43" i="60"/>
  <c r="N44" i="58"/>
  <c r="L4" i="56" s="1"/>
  <c r="L25" i="56" s="1"/>
  <c r="M34" i="58"/>
  <c r="M37" i="58"/>
  <c r="K16" i="55" s="1"/>
  <c r="K37" i="55" s="1"/>
  <c r="O39" i="58"/>
  <c r="L34" i="58"/>
  <c r="M35" i="58"/>
  <c r="K4" i="55" s="1"/>
  <c r="K25" i="55" s="1"/>
  <c r="L44" i="59"/>
  <c r="J5" i="56" s="1"/>
  <c r="J26" i="56" s="1"/>
  <c r="I37" i="59"/>
  <c r="G17" i="55" s="1"/>
  <c r="G38" i="55" s="1"/>
  <c r="I45" i="59"/>
  <c r="G11" i="56" s="1"/>
  <c r="G32" i="56" s="1"/>
  <c r="O42" i="59"/>
  <c r="O46" i="59" s="1"/>
  <c r="J44" i="59"/>
  <c r="H5" i="56" s="1"/>
  <c r="H26" i="56" s="1"/>
  <c r="J34" i="59"/>
  <c r="K35" i="59"/>
  <c r="I5" i="55" s="1"/>
  <c r="I26" i="55" s="1"/>
  <c r="K37" i="59"/>
  <c r="I17" i="55" s="1"/>
  <c r="I38" i="55" s="1"/>
  <c r="K35" i="57"/>
  <c r="I3" i="55" s="1"/>
  <c r="I24" i="55" s="1"/>
  <c r="I35" i="57"/>
  <c r="G3" i="55" s="1"/>
  <c r="G24" i="55" s="1"/>
  <c r="I44" i="57"/>
  <c r="G3" i="56" s="1"/>
  <c r="G24" i="56" s="1"/>
  <c r="I37" i="57"/>
  <c r="G15" i="55" s="1"/>
  <c r="G36" i="55" s="1"/>
  <c r="K37" i="57"/>
  <c r="I15" i="55" s="1"/>
  <c r="I36" i="55" s="1"/>
  <c r="M44" i="57"/>
  <c r="K3" i="56" s="1"/>
  <c r="K24" i="56" s="1"/>
  <c r="I46" i="60"/>
  <c r="G18" i="56"/>
  <c r="G39" i="56" s="1"/>
  <c r="L37" i="59"/>
  <c r="J17" i="55" s="1"/>
  <c r="J38" i="55" s="1"/>
  <c r="J37" i="57"/>
  <c r="H15" i="55" s="1"/>
  <c r="H36" i="55" s="1"/>
  <c r="O29" i="57"/>
  <c r="J2" i="62" s="1"/>
  <c r="O41" i="57"/>
  <c r="H45" i="57"/>
  <c r="F9" i="56" s="1"/>
  <c r="F30" i="56" s="1"/>
  <c r="O33" i="59"/>
  <c r="H37" i="59"/>
  <c r="F17" i="55" s="1"/>
  <c r="F38" i="55" s="1"/>
  <c r="K36" i="59"/>
  <c r="I11" i="55"/>
  <c r="I32" i="55" s="1"/>
  <c r="O30" i="57"/>
  <c r="O39" i="59"/>
  <c r="M16" i="56"/>
  <c r="M37" i="56" s="1"/>
  <c r="O46" i="58"/>
  <c r="L16" i="56"/>
  <c r="L37" i="56" s="1"/>
  <c r="N46" i="58"/>
  <c r="K44" i="59"/>
  <c r="I5" i="56" s="1"/>
  <c r="I26" i="56" s="1"/>
  <c r="K34" i="57"/>
  <c r="J45" i="57"/>
  <c r="H9" i="56" s="1"/>
  <c r="H30" i="56" s="1"/>
  <c r="K34" i="59"/>
  <c r="L46" i="57"/>
  <c r="J15" i="56"/>
  <c r="J36" i="56" s="1"/>
  <c r="M45" i="60"/>
  <c r="K12" i="56" s="1"/>
  <c r="K33" i="56" s="1"/>
  <c r="O41" i="58"/>
  <c r="I45" i="58"/>
  <c r="G10" i="56" s="1"/>
  <c r="G31" i="56" s="1"/>
  <c r="H37" i="60"/>
  <c r="F18" i="55" s="1"/>
  <c r="F39" i="55" s="1"/>
  <c r="O33" i="60"/>
  <c r="K10" i="55"/>
  <c r="K31" i="55" s="1"/>
  <c r="M36" i="58"/>
  <c r="O41" i="59"/>
  <c r="O45" i="59" s="1"/>
  <c r="M11" i="56" s="1"/>
  <c r="M32" i="56" s="1"/>
  <c r="H37" i="57"/>
  <c r="F15" i="55" s="1"/>
  <c r="F36" i="55" s="1"/>
  <c r="O33" i="57"/>
  <c r="M46" i="60"/>
  <c r="K18" i="56"/>
  <c r="K39" i="56" s="1"/>
  <c r="H9" i="55"/>
  <c r="H30" i="55" s="1"/>
  <c r="J36" i="57"/>
  <c r="I44" i="60"/>
  <c r="G6" i="56" s="1"/>
  <c r="G27" i="56" s="1"/>
  <c r="O32" i="59"/>
  <c r="H36" i="59"/>
  <c r="F11" i="55"/>
  <c r="F32" i="55" s="1"/>
  <c r="H35" i="59"/>
  <c r="F5" i="55" s="1"/>
  <c r="F26" i="55" s="1"/>
  <c r="N46" i="59"/>
  <c r="N44" i="59"/>
  <c r="L5" i="56" s="1"/>
  <c r="L26" i="56" s="1"/>
  <c r="L17" i="56"/>
  <c r="L38" i="56" s="1"/>
  <c r="O30" i="59"/>
  <c r="K43" i="59"/>
  <c r="O40" i="58"/>
  <c r="H44" i="58"/>
  <c r="F4" i="56" s="1"/>
  <c r="F25" i="56" s="1"/>
  <c r="I17" i="56"/>
  <c r="I38" i="56" s="1"/>
  <c r="K46" i="59"/>
  <c r="L35" i="60"/>
  <c r="J6" i="55" s="1"/>
  <c r="J27" i="55" s="1"/>
  <c r="O39" i="60"/>
  <c r="H43" i="60"/>
  <c r="K17" i="56"/>
  <c r="K38" i="56" s="1"/>
  <c r="M46" i="59"/>
  <c r="K36" i="60"/>
  <c r="I12" i="55"/>
  <c r="I33" i="55" s="1"/>
  <c r="O38" i="58"/>
  <c r="O40" i="60"/>
  <c r="H44" i="60"/>
  <c r="F6" i="56" s="1"/>
  <c r="F27" i="56" s="1"/>
  <c r="L44" i="58"/>
  <c r="J4" i="56" s="1"/>
  <c r="J25" i="56" s="1"/>
  <c r="J36" i="59"/>
  <c r="H11" i="55"/>
  <c r="H32" i="55" s="1"/>
  <c r="K16" i="56"/>
  <c r="K37" i="56" s="1"/>
  <c r="M46" i="58"/>
  <c r="O40" i="57"/>
  <c r="H44" i="57"/>
  <c r="F3" i="56" s="1"/>
  <c r="F24" i="56" s="1"/>
  <c r="M44" i="59"/>
  <c r="K5" i="56" s="1"/>
  <c r="K26" i="56" s="1"/>
  <c r="J12" i="55"/>
  <c r="J33" i="55" s="1"/>
  <c r="L36" i="60"/>
  <c r="L36" i="59"/>
  <c r="J11" i="55"/>
  <c r="J32" i="55" s="1"/>
  <c r="J17" i="56"/>
  <c r="J38" i="56" s="1"/>
  <c r="L46" i="59"/>
  <c r="K12" i="55"/>
  <c r="K33" i="55" s="1"/>
  <c r="M36" i="60"/>
  <c r="N44" i="60"/>
  <c r="L6" i="56" s="1"/>
  <c r="L27" i="56" s="1"/>
  <c r="K46" i="57"/>
  <c r="I15" i="56"/>
  <c r="I36" i="56" s="1"/>
  <c r="K44" i="57"/>
  <c r="I3" i="56" s="1"/>
  <c r="I24" i="56" s="1"/>
  <c r="J46" i="60"/>
  <c r="H18" i="56"/>
  <c r="H39" i="56" s="1"/>
  <c r="J43" i="60"/>
  <c r="K15" i="56"/>
  <c r="K36" i="56" s="1"/>
  <c r="M46" i="57"/>
  <c r="H45" i="60"/>
  <c r="F12" i="56" s="1"/>
  <c r="F33" i="56" s="1"/>
  <c r="O41" i="60"/>
  <c r="O45" i="60" s="1"/>
  <c r="M12" i="56" s="1"/>
  <c r="M33" i="56" s="1"/>
  <c r="I9" i="55"/>
  <c r="I30" i="55" s="1"/>
  <c r="K36" i="57"/>
  <c r="H43" i="57"/>
  <c r="O39" i="57"/>
  <c r="O42" i="57"/>
  <c r="H46" i="57"/>
  <c r="F15" i="56"/>
  <c r="F36" i="56" s="1"/>
  <c r="H35" i="60"/>
  <c r="F6" i="55" s="1"/>
  <c r="F27" i="55" s="1"/>
  <c r="O31" i="60"/>
  <c r="I45" i="60"/>
  <c r="G12" i="56" s="1"/>
  <c r="G33" i="56" s="1"/>
  <c r="H46" i="60"/>
  <c r="O42" i="60"/>
  <c r="F18" i="56"/>
  <c r="F39" i="56" s="1"/>
  <c r="J16" i="56"/>
  <c r="J37" i="56" s="1"/>
  <c r="L46" i="58"/>
  <c r="M45" i="57"/>
  <c r="K9" i="56" s="1"/>
  <c r="K30" i="56" s="1"/>
  <c r="H36" i="57"/>
  <c r="O32" i="57"/>
  <c r="F9" i="55"/>
  <c r="F30" i="55" s="1"/>
  <c r="M36" i="59"/>
  <c r="M35" i="59"/>
  <c r="K5" i="55" s="1"/>
  <c r="K26" i="55" s="1"/>
  <c r="K11" i="55"/>
  <c r="K32" i="55" s="1"/>
  <c r="I44" i="59"/>
  <c r="G5" i="56" s="1"/>
  <c r="G26" i="56" s="1"/>
  <c r="L37" i="60"/>
  <c r="J18" i="55" s="1"/>
  <c r="J39" i="55" s="1"/>
  <c r="I34" i="59"/>
  <c r="G9" i="55"/>
  <c r="G30" i="55" s="1"/>
  <c r="I36" i="57"/>
  <c r="J37" i="59"/>
  <c r="H17" i="55" s="1"/>
  <c r="H38" i="55" s="1"/>
  <c r="O38" i="57"/>
  <c r="J6" i="62" s="1"/>
  <c r="O30" i="58"/>
  <c r="J46" i="57"/>
  <c r="H15" i="56"/>
  <c r="H36" i="56" s="1"/>
  <c r="O32" i="60"/>
  <c r="N46" i="60"/>
  <c r="L18" i="56"/>
  <c r="L39" i="56" s="1"/>
  <c r="J44" i="57"/>
  <c r="H3" i="56" s="1"/>
  <c r="H24" i="56" s="1"/>
  <c r="N45" i="60"/>
  <c r="L12" i="56" s="1"/>
  <c r="L33" i="56" s="1"/>
  <c r="K43" i="57"/>
  <c r="N36" i="59"/>
  <c r="L11" i="55"/>
  <c r="L32" i="55" s="1"/>
  <c r="O36" i="58"/>
  <c r="M10" i="55"/>
  <c r="M31" i="55" s="1"/>
  <c r="I35" i="59"/>
  <c r="G5" i="55" s="1"/>
  <c r="G26" i="55" s="1"/>
  <c r="O31" i="59"/>
  <c r="H35" i="58"/>
  <c r="F4" i="55" s="1"/>
  <c r="F25" i="55" s="1"/>
  <c r="O31" i="58"/>
  <c r="O35" i="58" s="1"/>
  <c r="M4" i="55" s="1"/>
  <c r="M25" i="55" s="1"/>
  <c r="K45" i="57"/>
  <c r="I9" i="56" s="1"/>
  <c r="I30" i="56" s="1"/>
  <c r="O40" i="59"/>
  <c r="H44" i="59"/>
  <c r="F5" i="56" s="1"/>
  <c r="F26" i="56" s="1"/>
  <c r="L35" i="59"/>
  <c r="J5" i="55" s="1"/>
  <c r="J26" i="55" s="1"/>
  <c r="K46" i="60"/>
  <c r="I18" i="56"/>
  <c r="I39" i="56" s="1"/>
  <c r="H35" i="57"/>
  <c r="F3" i="55" s="1"/>
  <c r="F24" i="55" s="1"/>
  <c r="O31" i="57"/>
  <c r="G17" i="56"/>
  <c r="G38" i="56" s="1"/>
  <c r="I46" i="59"/>
  <c r="J44" i="60"/>
  <c r="H6" i="56" s="1"/>
  <c r="H27" i="56" s="1"/>
  <c r="O29" i="59"/>
  <c r="J4" i="62" s="1"/>
  <c r="I36" i="59"/>
  <c r="G11" i="55"/>
  <c r="G32" i="55" s="1"/>
  <c r="O30" i="60"/>
  <c r="H34" i="60"/>
  <c r="O33" i="58"/>
  <c r="O37" i="58" s="1"/>
  <c r="M16" i="55" s="1"/>
  <c r="M37" i="55" s="1"/>
  <c r="H37" i="58"/>
  <c r="F16" i="55" s="1"/>
  <c r="F37" i="55" s="1"/>
  <c r="M35" i="60"/>
  <c r="K6" i="55" s="1"/>
  <c r="K27" i="55" s="1"/>
  <c r="L46" i="60"/>
  <c r="J18" i="56"/>
  <c r="J39" i="56" s="1"/>
  <c r="O38" i="60"/>
  <c r="J9" i="62" s="1"/>
  <c r="J45" i="60"/>
  <c r="H12" i="56" s="1"/>
  <c r="H33" i="56" s="1"/>
  <c r="I46" i="57"/>
  <c r="G15" i="56"/>
  <c r="G36" i="56" s="1"/>
  <c r="H17" i="56"/>
  <c r="H38" i="56" s="1"/>
  <c r="J46" i="59"/>
  <c r="M44" i="58"/>
  <c r="K4" i="56" s="1"/>
  <c r="K25" i="56" s="1"/>
  <c r="M44" i="60"/>
  <c r="K6" i="56" s="1"/>
  <c r="K27" i="56" s="1"/>
  <c r="AE2031" i="49"/>
  <c r="AF2031" i="49" s="1" a="1"/>
  <c r="AF2031" i="49" s="1"/>
  <c r="AE2030" i="49"/>
  <c r="AF2030" i="49" s="1" a="1"/>
  <c r="AF2030" i="49" s="1"/>
  <c r="AE2029" i="49"/>
  <c r="AG2029" i="49" s="1" a="1"/>
  <c r="AG2029" i="49" s="1"/>
  <c r="AE2028" i="49"/>
  <c r="AF2028" i="49" s="1" a="1"/>
  <c r="AF2028" i="49" s="1"/>
  <c r="AE2027" i="49"/>
  <c r="AF2027" i="49" s="1" a="1"/>
  <c r="AF2027" i="49" s="1"/>
  <c r="AE2026" i="49"/>
  <c r="AF2026" i="49" s="1" a="1"/>
  <c r="AF2026" i="49" s="1"/>
  <c r="AE2025" i="49"/>
  <c r="AG2025" i="49" s="1" a="1"/>
  <c r="AG2025" i="49" s="1"/>
  <c r="AE2024" i="49"/>
  <c r="AF2024" i="49" s="1" a="1"/>
  <c r="AF2024" i="49" s="1"/>
  <c r="AE2023" i="49"/>
  <c r="AF2023" i="49" s="1" a="1"/>
  <c r="AF2023" i="49" s="1"/>
  <c r="AE2022" i="49"/>
  <c r="AG2022" i="49" s="1" a="1"/>
  <c r="AG2022" i="49" s="1"/>
  <c r="AE2021" i="49"/>
  <c r="AE2020" i="49"/>
  <c r="AF2020" i="49" s="1" a="1"/>
  <c r="AF2020" i="49" s="1"/>
  <c r="AE2019" i="49"/>
  <c r="AG2019" i="49" s="1" a="1"/>
  <c r="AG2019" i="49" s="1"/>
  <c r="AE2018" i="49"/>
  <c r="AG2018" i="49" s="1" a="1"/>
  <c r="AG2018" i="49" s="1"/>
  <c r="AE2017" i="49"/>
  <c r="AG2017" i="49" s="1" a="1"/>
  <c r="AG2017" i="49" s="1"/>
  <c r="AE2016" i="49"/>
  <c r="AF2016" i="49" s="1" a="1"/>
  <c r="AF2016" i="49" s="1"/>
  <c r="AE2015" i="49"/>
  <c r="AG2015" i="49" s="1" a="1"/>
  <c r="AG2015" i="49" s="1"/>
  <c r="AE2014" i="49"/>
  <c r="AG2014" i="49" s="1" a="1"/>
  <c r="AG2014" i="49" s="1"/>
  <c r="AE2013" i="49"/>
  <c r="AE2012" i="49"/>
  <c r="AF2012" i="49" s="1" a="1"/>
  <c r="AF2012" i="49" s="1"/>
  <c r="AE2011" i="49"/>
  <c r="AF2011" i="49" s="1" a="1"/>
  <c r="AF2011" i="49" s="1"/>
  <c r="AE2010" i="49"/>
  <c r="AF2010" i="49" s="1" a="1"/>
  <c r="AF2010" i="49" s="1"/>
  <c r="AE2009" i="49"/>
  <c r="AG2009" i="49" s="1" a="1"/>
  <c r="AG2009" i="49" s="1"/>
  <c r="AE2008" i="49"/>
  <c r="AE2007" i="49"/>
  <c r="AG2007" i="49" s="1" a="1"/>
  <c r="AG2007" i="49" s="1"/>
  <c r="AE2006" i="49"/>
  <c r="AG2006" i="49" s="1" a="1"/>
  <c r="AG2006" i="49" s="1"/>
  <c r="AE2005" i="49"/>
  <c r="AE2004" i="49"/>
  <c r="AF2004" i="49" s="1" a="1"/>
  <c r="AF2004" i="49" s="1"/>
  <c r="AE2003" i="49"/>
  <c r="AF2003" i="49" s="1" a="1"/>
  <c r="AF2003" i="49" s="1"/>
  <c r="AE2002" i="49"/>
  <c r="AG2002" i="49" s="1" a="1"/>
  <c r="AG2002" i="49" s="1"/>
  <c r="AE2001" i="49"/>
  <c r="AG2001" i="49" s="1" a="1"/>
  <c r="AG2001" i="49" s="1"/>
  <c r="AE2000" i="49"/>
  <c r="AF2000" i="49" s="1" a="1"/>
  <c r="AF2000" i="49" s="1"/>
  <c r="AE1999" i="49"/>
  <c r="AF1999" i="49" s="1" a="1"/>
  <c r="AF1999" i="49" s="1"/>
  <c r="AE1998" i="49"/>
  <c r="AG1998" i="49" s="1" a="1"/>
  <c r="AG1998" i="49" s="1"/>
  <c r="AE1997" i="49"/>
  <c r="AG1997" i="49" s="1" a="1"/>
  <c r="AG1997" i="49" s="1"/>
  <c r="AE1996" i="49"/>
  <c r="AF1996" i="49" s="1" a="1"/>
  <c r="AF1996" i="49" s="1"/>
  <c r="AE1995" i="49"/>
  <c r="AE1994" i="49"/>
  <c r="AE1993" i="49"/>
  <c r="AG1993" i="49" s="1" a="1"/>
  <c r="AG1993" i="49" s="1"/>
  <c r="AE1992" i="49"/>
  <c r="AF1992" i="49" s="1" a="1"/>
  <c r="AF1992" i="49" s="1"/>
  <c r="AE1991" i="49"/>
  <c r="AF1991" i="49" s="1" a="1"/>
  <c r="AF1991" i="49" s="1"/>
  <c r="AE1990" i="49"/>
  <c r="AG1990" i="49" s="1" a="1"/>
  <c r="AG1990" i="49" s="1"/>
  <c r="AE1989" i="49"/>
  <c r="AE1988" i="49"/>
  <c r="AE1987" i="49"/>
  <c r="AF1987" i="49" s="1" a="1"/>
  <c r="AF1987" i="49" s="1"/>
  <c r="AE1986" i="49"/>
  <c r="AF1986" i="49" s="1" a="1"/>
  <c r="AF1986" i="49" s="1"/>
  <c r="AE1985" i="49"/>
  <c r="AG1985" i="49" s="1" a="1"/>
  <c r="AG1985" i="49" s="1"/>
  <c r="AE1984" i="49"/>
  <c r="AF1984" i="49" s="1" a="1"/>
  <c r="AF1984" i="49" s="1"/>
  <c r="AE1983" i="49"/>
  <c r="AF1983" i="49" s="1" a="1"/>
  <c r="AF1983" i="49" s="1"/>
  <c r="AE1982" i="49"/>
  <c r="AG1982" i="49" s="1" a="1"/>
  <c r="AG1982" i="49" s="1"/>
  <c r="AE1981" i="49"/>
  <c r="AG1981" i="49" s="1" a="1"/>
  <c r="AG1981" i="49" s="1"/>
  <c r="AE1980" i="49"/>
  <c r="AF1980" i="49" s="1" a="1"/>
  <c r="AF1980" i="49" s="1"/>
  <c r="AE1979" i="49"/>
  <c r="AG1979" i="49" s="1" a="1"/>
  <c r="AG1979" i="49" s="1"/>
  <c r="AE1978" i="49"/>
  <c r="AF1978" i="49" s="1" a="1"/>
  <c r="AF1978" i="49" s="1"/>
  <c r="AE1977" i="49"/>
  <c r="AG1977" i="49" s="1" a="1"/>
  <c r="AG1977" i="49" s="1"/>
  <c r="AE1976" i="49"/>
  <c r="AF1976" i="49" s="1" a="1"/>
  <c r="AF1976" i="49" s="1"/>
  <c r="AE1975" i="49"/>
  <c r="AF1975" i="49" s="1" a="1"/>
  <c r="AF1975" i="49" s="1"/>
  <c r="AE1974" i="49"/>
  <c r="AF1974" i="49" s="1" a="1"/>
  <c r="AF1974" i="49" s="1"/>
  <c r="AE1973" i="49"/>
  <c r="AG1973" i="49" s="1" a="1"/>
  <c r="AG1973" i="49" s="1"/>
  <c r="AE1972" i="49"/>
  <c r="AF1972" i="49" s="1" a="1"/>
  <c r="AF1972" i="49" s="1"/>
  <c r="AE1971" i="49"/>
  <c r="AG1971" i="49" s="1" a="1"/>
  <c r="AG1971" i="49" s="1"/>
  <c r="AE1970" i="49"/>
  <c r="AF1970" i="49" s="1" a="1"/>
  <c r="AF1970" i="49" s="1"/>
  <c r="AE1969" i="49"/>
  <c r="AG1969" i="49" s="1" a="1"/>
  <c r="AG1969" i="49" s="1"/>
  <c r="AE1968" i="49"/>
  <c r="AE1967" i="49"/>
  <c r="AF1967" i="49" s="1" a="1"/>
  <c r="AF1967" i="49" s="1"/>
  <c r="AE1966" i="49"/>
  <c r="AG1966" i="49" s="1" a="1"/>
  <c r="AG1966" i="49" s="1"/>
  <c r="AE1965" i="49"/>
  <c r="AG1965" i="49" s="1" a="1"/>
  <c r="AG1965" i="49" s="1"/>
  <c r="AE1964" i="49"/>
  <c r="AF1964" i="49" s="1" a="1"/>
  <c r="AF1964" i="49" s="1"/>
  <c r="AE1963" i="49"/>
  <c r="AG1963" i="49" s="1" a="1"/>
  <c r="AG1963" i="49" s="1"/>
  <c r="AE1962" i="49"/>
  <c r="AE1961" i="49"/>
  <c r="AG1961" i="49" s="1" a="1"/>
  <c r="AG1961" i="49" s="1"/>
  <c r="AE1960" i="49"/>
  <c r="AE1959" i="49"/>
  <c r="AG1959" i="49" s="1" a="1"/>
  <c r="AG1959" i="49" s="1"/>
  <c r="AE1958" i="49"/>
  <c r="AF1958" i="49" s="1" a="1"/>
  <c r="AF1958" i="49" s="1"/>
  <c r="AE1957" i="49"/>
  <c r="AG1957" i="49" s="1" a="1"/>
  <c r="AG1957" i="49" s="1"/>
  <c r="AE1956" i="49"/>
  <c r="AE1955" i="49"/>
  <c r="AF1955" i="49" s="1" a="1"/>
  <c r="AF1955" i="49" s="1"/>
  <c r="AE1954" i="49"/>
  <c r="AG1954" i="49" s="1" a="1"/>
  <c r="AG1954" i="49" s="1"/>
  <c r="AE1953" i="49"/>
  <c r="AG1953" i="49" s="1" a="1"/>
  <c r="AG1953" i="49" s="1"/>
  <c r="AE1952" i="49"/>
  <c r="AF1952" i="49" s="1" a="1"/>
  <c r="AF1952" i="49" s="1"/>
  <c r="AE1951" i="49"/>
  <c r="AG1951" i="49" s="1" a="1"/>
  <c r="AG1951" i="49" s="1"/>
  <c r="AE1950" i="49"/>
  <c r="AE1949" i="49"/>
  <c r="AE1948" i="49"/>
  <c r="AF1948" i="49" s="1" a="1"/>
  <c r="AF1948" i="49" s="1"/>
  <c r="AE1947" i="49"/>
  <c r="AG1947" i="49" s="1" a="1"/>
  <c r="AG1947" i="49" s="1"/>
  <c r="AE1946" i="49"/>
  <c r="AG1946" i="49" s="1" a="1"/>
  <c r="AG1946" i="49" s="1"/>
  <c r="AE1945" i="49"/>
  <c r="AG1945" i="49" s="1" a="1"/>
  <c r="AG1945" i="49" s="1"/>
  <c r="AE1944" i="49"/>
  <c r="AF1944" i="49" s="1" a="1"/>
  <c r="AF1944" i="49" s="1"/>
  <c r="AE1943" i="49"/>
  <c r="AG1943" i="49" s="1" a="1"/>
  <c r="AG1943" i="49" s="1"/>
  <c r="AE1942" i="49"/>
  <c r="AE1941" i="49"/>
  <c r="AG1941" i="49" s="1" a="1"/>
  <c r="AG1941" i="49" s="1"/>
  <c r="AE1940" i="49"/>
  <c r="AF1940" i="49" s="1" a="1"/>
  <c r="AF1940" i="49" s="1"/>
  <c r="AE1939" i="49"/>
  <c r="AG1939" i="49" s="1" a="1"/>
  <c r="AG1939" i="49" s="1"/>
  <c r="AE1938" i="49"/>
  <c r="AG1938" i="49" s="1" a="1"/>
  <c r="AG1938" i="49" s="1"/>
  <c r="AE1937" i="49"/>
  <c r="AE1936" i="49"/>
  <c r="AE1935" i="49"/>
  <c r="AG1935" i="49" s="1" a="1"/>
  <c r="AG1935" i="49" s="1"/>
  <c r="AE1934" i="49"/>
  <c r="AF1934" i="49" s="1" a="1"/>
  <c r="AF1934" i="49" s="1"/>
  <c r="AE1933" i="49"/>
  <c r="AG1933" i="49" s="1" a="1"/>
  <c r="AG1933" i="49" s="1"/>
  <c r="AE1932" i="49"/>
  <c r="AF1932" i="49" s="1" a="1"/>
  <c r="AF1932" i="49" s="1"/>
  <c r="AE1931" i="49"/>
  <c r="AG1931" i="49" s="1" a="1"/>
  <c r="AG1931" i="49" s="1"/>
  <c r="AE1930" i="49"/>
  <c r="AG1930" i="49" s="1" a="1"/>
  <c r="AG1930" i="49" s="1"/>
  <c r="AE1929" i="49"/>
  <c r="AG1929" i="49" s="1" a="1"/>
  <c r="AG1929" i="49" s="1"/>
  <c r="AE1928" i="49"/>
  <c r="AF1928" i="49" s="1" a="1"/>
  <c r="AF1928" i="49" s="1"/>
  <c r="AE1927" i="49"/>
  <c r="AG1927" i="49" s="1" a="1"/>
  <c r="AG1927" i="49" s="1"/>
  <c r="AE1926" i="49"/>
  <c r="AG1926" i="49" s="1" a="1"/>
  <c r="AG1926" i="49" s="1"/>
  <c r="AE1925" i="49"/>
  <c r="AE1924" i="49"/>
  <c r="AE1923" i="49"/>
  <c r="AF1923" i="49" s="1" a="1"/>
  <c r="AF1923" i="49" s="1"/>
  <c r="AE1922" i="49"/>
  <c r="AG1922" i="49" s="1" a="1"/>
  <c r="AG1922" i="49" s="1"/>
  <c r="AE1921" i="49"/>
  <c r="AG1921" i="49" s="1" a="1"/>
  <c r="AG1921" i="49" s="1"/>
  <c r="AE1920" i="49"/>
  <c r="AF1920" i="49" s="1" a="1"/>
  <c r="AF1920" i="49" s="1"/>
  <c r="AE1919" i="49"/>
  <c r="AG1919" i="49" s="1" a="1"/>
  <c r="AG1919" i="49" s="1"/>
  <c r="AE1918" i="49"/>
  <c r="AG1918" i="49" s="1" a="1"/>
  <c r="AG1918" i="49" s="1"/>
  <c r="AE1917" i="49"/>
  <c r="AG1917" i="49" s="1" a="1"/>
  <c r="AG1917" i="49" s="1"/>
  <c r="AE1916" i="49"/>
  <c r="AF1916" i="49" s="1" a="1"/>
  <c r="AF1916" i="49" s="1"/>
  <c r="AE1915" i="49"/>
  <c r="AE1914" i="49"/>
  <c r="AG1914" i="49" s="1" a="1"/>
  <c r="AG1914" i="49" s="1"/>
  <c r="AE1913" i="49"/>
  <c r="AG1913" i="49" s="1" a="1"/>
  <c r="AG1913" i="49" s="1"/>
  <c r="AE1912" i="49"/>
  <c r="AF1912" i="49" s="1" a="1"/>
  <c r="AF1912" i="49" s="1"/>
  <c r="AE1911" i="49"/>
  <c r="AE1910" i="49"/>
  <c r="AF1910" i="49" s="1" a="1"/>
  <c r="AF1910" i="49" s="1"/>
  <c r="AE1909" i="49"/>
  <c r="AG1909" i="49" s="1" a="1"/>
  <c r="AG1909" i="49" s="1"/>
  <c r="AE1908" i="49"/>
  <c r="AF1908" i="49" s="1" a="1"/>
  <c r="AF1908" i="49" s="1"/>
  <c r="AE1907" i="49"/>
  <c r="AG1907" i="49" s="1" a="1"/>
  <c r="AG1907" i="49" s="1"/>
  <c r="AE1906" i="49"/>
  <c r="AG1906" i="49" s="1" a="1"/>
  <c r="AG1906" i="49" s="1"/>
  <c r="AE1905" i="49"/>
  <c r="AG1905" i="49" s="1" a="1"/>
  <c r="AG1905" i="49" s="1"/>
  <c r="AE1904" i="49"/>
  <c r="AF1904" i="49" s="1" a="1"/>
  <c r="AF1904" i="49" s="1"/>
  <c r="AE1903" i="49"/>
  <c r="AF1903" i="49" s="1" a="1"/>
  <c r="AF1903" i="49" s="1"/>
  <c r="AE1902" i="49"/>
  <c r="AE1901" i="49"/>
  <c r="AG1901" i="49" s="1" a="1"/>
  <c r="AG1901" i="49" s="1"/>
  <c r="AE1900" i="49"/>
  <c r="AF1900" i="49" s="1" a="1"/>
  <c r="AF1900" i="49" s="1"/>
  <c r="AE1899" i="49"/>
  <c r="AE1898" i="49"/>
  <c r="AG1898" i="49" s="1" a="1"/>
  <c r="AG1898" i="49" s="1"/>
  <c r="AE1897" i="49"/>
  <c r="AE1896" i="49"/>
  <c r="AF1896" i="49" s="1" a="1"/>
  <c r="AF1896" i="49" s="1"/>
  <c r="AE1895" i="49"/>
  <c r="AF1895" i="49" s="1" a="1"/>
  <c r="AF1895" i="49" s="1"/>
  <c r="AE1894" i="49"/>
  <c r="AG1894" i="49" s="1" a="1"/>
  <c r="AG1894" i="49" s="1"/>
  <c r="AE1893" i="49"/>
  <c r="AG1893" i="49" s="1" a="1"/>
  <c r="AG1893" i="49" s="1"/>
  <c r="AE1892" i="49"/>
  <c r="AF1892" i="49" s="1" a="1"/>
  <c r="AF1892" i="49" s="1"/>
  <c r="AE1891" i="49"/>
  <c r="AE1890" i="49"/>
  <c r="AF1890" i="49" s="1" a="1"/>
  <c r="AF1890" i="49" s="1"/>
  <c r="AE1889" i="49"/>
  <c r="AG1889" i="49" s="1" a="1"/>
  <c r="AG1889" i="49" s="1"/>
  <c r="AE1888" i="49"/>
  <c r="AF1888" i="49" s="1" a="1"/>
  <c r="AF1888" i="49" s="1"/>
  <c r="AE1887" i="49"/>
  <c r="AF1887" i="49" s="1" a="1"/>
  <c r="AF1887" i="49" s="1"/>
  <c r="AE1886" i="49"/>
  <c r="AE1885" i="49"/>
  <c r="AG1885" i="49" s="1" a="1"/>
  <c r="AG1885" i="49" s="1"/>
  <c r="AE1884" i="49"/>
  <c r="AF1884" i="49" s="1" a="1"/>
  <c r="AF1884" i="49" s="1"/>
  <c r="AE1883" i="49"/>
  <c r="AG1883" i="49" s="1" a="1"/>
  <c r="AG1883" i="49" s="1"/>
  <c r="AE1882" i="49"/>
  <c r="AE1881" i="49"/>
  <c r="AG1881" i="49" s="1" a="1"/>
  <c r="AG1881" i="49" s="1"/>
  <c r="AE1880" i="49"/>
  <c r="AF1880" i="49" s="1" a="1"/>
  <c r="AF1880" i="49" s="1"/>
  <c r="AE1879" i="49"/>
  <c r="AG1879" i="49" s="1" a="1"/>
  <c r="AG1879" i="49" s="1"/>
  <c r="AE1878" i="49"/>
  <c r="AG1878" i="49" s="1" a="1"/>
  <c r="AG1878" i="49" s="1"/>
  <c r="AE1877" i="49"/>
  <c r="AG1877" i="49" s="1" a="1"/>
  <c r="AG1877" i="49" s="1"/>
  <c r="AE1876" i="49"/>
  <c r="AF1876" i="49" s="1" a="1"/>
  <c r="AF1876" i="49" s="1"/>
  <c r="AE1875" i="49"/>
  <c r="AF1875" i="49" s="1" a="1"/>
  <c r="AF1875" i="49" s="1"/>
  <c r="AE1874" i="49"/>
  <c r="AG1874" i="49" s="1" a="1"/>
  <c r="AG1874" i="49" s="1"/>
  <c r="AE1873" i="49"/>
  <c r="AE1872" i="49"/>
  <c r="AF1872" i="49" s="1" a="1"/>
  <c r="AF1872" i="49" s="1"/>
  <c r="AE1871" i="49"/>
  <c r="AG1871" i="49" s="1" a="1"/>
  <c r="AG1871" i="49" s="1"/>
  <c r="AE1870" i="49"/>
  <c r="AF1870" i="49" s="1" a="1"/>
  <c r="AF1870" i="49" s="1"/>
  <c r="AE1869" i="49"/>
  <c r="AG1869" i="49" s="1" a="1"/>
  <c r="AG1869" i="49" s="1"/>
  <c r="AE1868" i="49"/>
  <c r="AF1868" i="49" s="1" a="1"/>
  <c r="AF1868" i="49" s="1"/>
  <c r="AE1867" i="49"/>
  <c r="AG1867" i="49" s="1" a="1"/>
  <c r="AG1867" i="49" s="1"/>
  <c r="AE1866" i="49"/>
  <c r="AG1866" i="49" s="1" a="1"/>
  <c r="AG1866" i="49" s="1"/>
  <c r="AE1865" i="49"/>
  <c r="AG1865" i="49" s="1" a="1"/>
  <c r="AG1865" i="49" s="1"/>
  <c r="AE1864" i="49"/>
  <c r="AF1864" i="49" s="1" a="1"/>
  <c r="AF1864" i="49" s="1"/>
  <c r="AE1863" i="49"/>
  <c r="AG1863" i="49" s="1" a="1"/>
  <c r="AG1863" i="49" s="1"/>
  <c r="AE1862" i="49"/>
  <c r="AG1862" i="49" s="1" a="1"/>
  <c r="AG1862" i="49" s="1"/>
  <c r="AE1861" i="49"/>
  <c r="AG1861" i="49" s="1" a="1"/>
  <c r="AG1861" i="49" s="1"/>
  <c r="AE1860" i="49"/>
  <c r="AF1860" i="49" s="1" a="1"/>
  <c r="AF1860" i="49" s="1"/>
  <c r="AE1859" i="49"/>
  <c r="AG1859" i="49" s="1" a="1"/>
  <c r="AG1859" i="49" s="1"/>
  <c r="AE1858" i="49"/>
  <c r="AG1858" i="49" s="1" a="1"/>
  <c r="AG1858" i="49" s="1"/>
  <c r="AE1857" i="49"/>
  <c r="AG1857" i="49" s="1" a="1"/>
  <c r="AG1857" i="49" s="1"/>
  <c r="AE1856" i="49"/>
  <c r="AF1856" i="49" s="1" a="1"/>
  <c r="AF1856" i="49" s="1"/>
  <c r="AE1855" i="49"/>
  <c r="AE1854" i="49"/>
  <c r="AG1854" i="49" s="1" a="1"/>
  <c r="AG1854" i="49" s="1"/>
  <c r="AE1853" i="49"/>
  <c r="AG1853" i="49" s="1" a="1"/>
  <c r="AG1853" i="49" s="1"/>
  <c r="AE1852" i="49"/>
  <c r="AF1852" i="49" s="1" a="1"/>
  <c r="AF1852" i="49" s="1"/>
  <c r="AE1851" i="49"/>
  <c r="AF1851" i="49" s="1" a="1"/>
  <c r="AF1851" i="49" s="1"/>
  <c r="AE1850" i="49"/>
  <c r="AG1850" i="49" s="1" a="1"/>
  <c r="AG1850" i="49" s="1"/>
  <c r="AE1849" i="49"/>
  <c r="AE1848" i="49"/>
  <c r="AF1848" i="49" s="1" a="1"/>
  <c r="AF1848" i="49" s="1"/>
  <c r="AE1847" i="49"/>
  <c r="AG1847" i="49" s="1" a="1"/>
  <c r="AG1847" i="49" s="1"/>
  <c r="AE1846" i="49"/>
  <c r="AF1846" i="49" s="1" a="1"/>
  <c r="AF1846" i="49" s="1"/>
  <c r="AE1845" i="49"/>
  <c r="AG1845" i="49" s="1" a="1"/>
  <c r="AG1845" i="49" s="1"/>
  <c r="AE1844" i="49"/>
  <c r="AF1844" i="49" s="1" a="1"/>
  <c r="AF1844" i="49" s="1"/>
  <c r="AE1843" i="49"/>
  <c r="AF1843" i="49" s="1" a="1"/>
  <c r="AF1843" i="49" s="1"/>
  <c r="AE1842" i="49"/>
  <c r="AF1842" i="49" s="1" a="1"/>
  <c r="AF1842" i="49" s="1"/>
  <c r="AE1841" i="49"/>
  <c r="AG1841" i="49" s="1" a="1"/>
  <c r="AG1841" i="49" s="1"/>
  <c r="AE1840" i="49"/>
  <c r="AF1840" i="49" s="1" a="1"/>
  <c r="AF1840" i="49" s="1"/>
  <c r="AE1839" i="49"/>
  <c r="AG1839" i="49" s="1" a="1"/>
  <c r="AG1839" i="49" s="1"/>
  <c r="AE1838" i="49"/>
  <c r="AF1838" i="49" s="1" a="1"/>
  <c r="AF1838" i="49" s="1"/>
  <c r="AE1837" i="49"/>
  <c r="AE1836" i="49"/>
  <c r="AF1836" i="49" s="1" a="1"/>
  <c r="AF1836" i="49" s="1"/>
  <c r="AE1835" i="49"/>
  <c r="AG1835" i="49" s="1" a="1"/>
  <c r="AG1835" i="49" s="1"/>
  <c r="AE1834" i="49"/>
  <c r="AG1834" i="49" s="1" a="1"/>
  <c r="AG1834" i="49" s="1"/>
  <c r="AE1833" i="49"/>
  <c r="AG1833" i="49" s="1" a="1"/>
  <c r="AG1833" i="49" s="1"/>
  <c r="AE1832" i="49"/>
  <c r="AF1832" i="49" s="1" a="1"/>
  <c r="AF1832" i="49" s="1"/>
  <c r="AE1831" i="49"/>
  <c r="AE1830" i="49"/>
  <c r="AG1830" i="49" s="1" a="1"/>
  <c r="AG1830" i="49" s="1"/>
  <c r="AE1829" i="49"/>
  <c r="AE1828" i="49"/>
  <c r="AE1827" i="49"/>
  <c r="AG1827" i="49" s="1" a="1"/>
  <c r="AG1827" i="49" s="1"/>
  <c r="AE1826" i="49"/>
  <c r="AG1826" i="49" s="1" a="1"/>
  <c r="AG1826" i="49" s="1"/>
  <c r="AE1825" i="49"/>
  <c r="AG1825" i="49" s="1" a="1"/>
  <c r="AG1825" i="49" s="1"/>
  <c r="AE1824" i="49"/>
  <c r="AF1824" i="49" s="1" a="1"/>
  <c r="AF1824" i="49" s="1"/>
  <c r="AE1823" i="49"/>
  <c r="AG1823" i="49" s="1" a="1"/>
  <c r="AG1823" i="49" s="1"/>
  <c r="AE1822" i="49"/>
  <c r="AE1821" i="49"/>
  <c r="AG1821" i="49" s="1" a="1"/>
  <c r="AG1821" i="49" s="1"/>
  <c r="AE1820" i="49"/>
  <c r="AE1819" i="49"/>
  <c r="AG1819" i="49" s="1" a="1"/>
  <c r="AG1819" i="49" s="1"/>
  <c r="AE1818" i="49"/>
  <c r="AG1818" i="49" s="1" a="1"/>
  <c r="AG1818" i="49" s="1"/>
  <c r="AE1817" i="49"/>
  <c r="AG1817" i="49" s="1" a="1"/>
  <c r="AG1817" i="49" s="1"/>
  <c r="AE1816" i="49"/>
  <c r="AF1816" i="49" s="1" a="1"/>
  <c r="AF1816" i="49" s="1"/>
  <c r="AE1815" i="49"/>
  <c r="AF1815" i="49" s="1" a="1"/>
  <c r="AF1815" i="49" s="1"/>
  <c r="AE1814" i="49"/>
  <c r="AG1814" i="49" s="1" a="1"/>
  <c r="AG1814" i="49" s="1"/>
  <c r="AE1813" i="49"/>
  <c r="AG1813" i="49" s="1" a="1"/>
  <c r="AG1813" i="49" s="1"/>
  <c r="AE1812" i="49"/>
  <c r="AF1812" i="49" s="1" a="1"/>
  <c r="AF1812" i="49" s="1"/>
  <c r="AE1811" i="49"/>
  <c r="AF1811" i="49" s="1" a="1"/>
  <c r="AF1811" i="49" s="1"/>
  <c r="AE1810" i="49"/>
  <c r="AF1810" i="49" s="1" a="1"/>
  <c r="AF1810" i="49" s="1"/>
  <c r="AE1809" i="49"/>
  <c r="AG1809" i="49" s="1" a="1"/>
  <c r="AG1809" i="49" s="1"/>
  <c r="AE1808" i="49"/>
  <c r="AF1808" i="49" s="1" a="1"/>
  <c r="AF1808" i="49" s="1"/>
  <c r="AE1807" i="49"/>
  <c r="AF1807" i="49" s="1" a="1"/>
  <c r="AF1807" i="49" s="1"/>
  <c r="AE1806" i="49"/>
  <c r="AE1805" i="49"/>
  <c r="AG1805" i="49" s="1" a="1"/>
  <c r="AG1805" i="49" s="1"/>
  <c r="AE1804" i="49"/>
  <c r="AF1804" i="49" s="1" a="1"/>
  <c r="AF1804" i="49" s="1"/>
  <c r="AE1803" i="49"/>
  <c r="AF1803" i="49" s="1" a="1"/>
  <c r="AF1803" i="49" s="1"/>
  <c r="AE1802" i="49"/>
  <c r="AG1802" i="49" s="1" a="1"/>
  <c r="AG1802" i="49" s="1"/>
  <c r="AE1801" i="49"/>
  <c r="AG1801" i="49" s="1" a="1"/>
  <c r="AG1801" i="49" s="1"/>
  <c r="AE1800" i="49"/>
  <c r="AF1800" i="49" s="1" a="1"/>
  <c r="AF1800" i="49" s="1"/>
  <c r="AE1799" i="49"/>
  <c r="AF1799" i="49" s="1" a="1"/>
  <c r="AF1799" i="49" s="1"/>
  <c r="AE1798" i="49"/>
  <c r="AE1797" i="49"/>
  <c r="AG1797" i="49" s="1" a="1"/>
  <c r="AG1797" i="49" s="1"/>
  <c r="AE1796" i="49"/>
  <c r="AF1796" i="49" s="1" a="1"/>
  <c r="AF1796" i="49" s="1"/>
  <c r="AE1795" i="49"/>
  <c r="AG1795" i="49" s="1" a="1"/>
  <c r="AG1795" i="49" s="1"/>
  <c r="AE1794" i="49"/>
  <c r="AE1793" i="49"/>
  <c r="AG1793" i="49" s="1" a="1"/>
  <c r="AG1793" i="49" s="1"/>
  <c r="AE1792" i="49"/>
  <c r="AF1792" i="49" s="1" a="1"/>
  <c r="AF1792" i="49" s="1"/>
  <c r="AE1791" i="49"/>
  <c r="AG1791" i="49" s="1" a="1"/>
  <c r="AG1791" i="49" s="1"/>
  <c r="AE1790" i="49"/>
  <c r="AE1789" i="49"/>
  <c r="AG1789" i="49" s="1" a="1"/>
  <c r="AG1789" i="49" s="1"/>
  <c r="AE1788" i="49"/>
  <c r="AE1787" i="49"/>
  <c r="AG1787" i="49" s="1" a="1"/>
  <c r="AG1787" i="49" s="1"/>
  <c r="AE1786" i="49"/>
  <c r="AE1785" i="49"/>
  <c r="AG1785" i="49" s="1" a="1"/>
  <c r="AG1785" i="49" s="1"/>
  <c r="AE1784" i="49"/>
  <c r="AE1783" i="49"/>
  <c r="AF1783" i="49" s="1" a="1"/>
  <c r="AF1783" i="49" s="1"/>
  <c r="AE1782" i="49"/>
  <c r="AE1781" i="49"/>
  <c r="AG1781" i="49" s="1" a="1"/>
  <c r="AG1781" i="49" s="1"/>
  <c r="AE1780" i="49"/>
  <c r="AF1780" i="49" s="1" a="1"/>
  <c r="AF1780" i="49" s="1"/>
  <c r="AE1779" i="49"/>
  <c r="AF1779" i="49" s="1" a="1"/>
  <c r="AF1779" i="49" s="1"/>
  <c r="AE1778" i="49"/>
  <c r="AE1777" i="49"/>
  <c r="AE1776" i="49"/>
  <c r="AG1776" i="49" s="1" a="1"/>
  <c r="AG1776" i="49" s="1"/>
  <c r="AE1775" i="49"/>
  <c r="AE1774" i="49"/>
  <c r="AE1773" i="49"/>
  <c r="AG1773" i="49" s="1" a="1"/>
  <c r="AG1773" i="49" s="1"/>
  <c r="AE1772" i="49"/>
  <c r="AG1772" i="49" s="1" a="1"/>
  <c r="AG1772" i="49" s="1"/>
  <c r="AE1771" i="49"/>
  <c r="AG1771" i="49" s="1" a="1"/>
  <c r="AG1771" i="49" s="1"/>
  <c r="AE1770" i="49"/>
  <c r="AE1769" i="49"/>
  <c r="AF1769" i="49" s="1" a="1"/>
  <c r="AF1769" i="49" s="1"/>
  <c r="AE1768" i="49"/>
  <c r="AE1767" i="49"/>
  <c r="AF1767" i="49" s="1" a="1"/>
  <c r="AF1767" i="49" s="1"/>
  <c r="AE1765" i="49"/>
  <c r="AE1764" i="49"/>
  <c r="AG1764" i="49" s="1" a="1"/>
  <c r="AG1764" i="49" s="1"/>
  <c r="AE1766" i="49"/>
  <c r="AF1766" i="49" s="1" a="1"/>
  <c r="AF1766" i="49" s="1"/>
  <c r="AE1762" i="49"/>
  <c r="AE1761" i="49"/>
  <c r="AE1763" i="49"/>
  <c r="AG1763" i="49" s="1" a="1"/>
  <c r="AG1763" i="49" s="1"/>
  <c r="AE1759" i="49"/>
  <c r="AE1758" i="49"/>
  <c r="AG1758" i="49" s="1" a="1"/>
  <c r="AG1758" i="49" s="1"/>
  <c r="AE1760" i="49"/>
  <c r="AE1757" i="49"/>
  <c r="AG1757" i="49" s="1" a="1"/>
  <c r="AG1757" i="49" s="1"/>
  <c r="AE1756" i="49"/>
  <c r="AG1756" i="49" s="1" a="1"/>
  <c r="AG1756" i="49" s="1"/>
  <c r="AE1755" i="49"/>
  <c r="AE1754" i="49"/>
  <c r="AE1753" i="49"/>
  <c r="AG1753" i="49" s="1" a="1"/>
  <c r="AG1753" i="49" s="1"/>
  <c r="AE1752" i="49"/>
  <c r="AE1751" i="49"/>
  <c r="AE1750" i="49"/>
  <c r="AE1749" i="49"/>
  <c r="AE1748" i="49"/>
  <c r="AE1747" i="49"/>
  <c r="AF1747" i="49" s="1" a="1"/>
  <c r="AF1747" i="49" s="1"/>
  <c r="AE1746" i="49"/>
  <c r="AE1745" i="49"/>
  <c r="AG1745" i="49" s="1" a="1"/>
  <c r="AG1745" i="49" s="1"/>
  <c r="AE1744" i="49"/>
  <c r="AE1743" i="49"/>
  <c r="AE1742" i="49"/>
  <c r="AE1741" i="49"/>
  <c r="AE1740" i="49"/>
  <c r="AF1740" i="49" s="1" a="1"/>
  <c r="AF1740" i="49" s="1"/>
  <c r="AE1739" i="49"/>
  <c r="AE1738" i="49"/>
  <c r="AE1737" i="49"/>
  <c r="AG1737" i="49" s="1" a="1"/>
  <c r="AG1737" i="49" s="1"/>
  <c r="AE1736" i="49"/>
  <c r="AE1735" i="49"/>
  <c r="AF1735" i="49" s="1" a="1"/>
  <c r="AF1735" i="49" s="1"/>
  <c r="AE1734" i="49"/>
  <c r="AE1733" i="49"/>
  <c r="AG1733" i="49" s="1" a="1"/>
  <c r="AG1733" i="49" s="1"/>
  <c r="AE1732" i="49"/>
  <c r="AF1732" i="49" s="1" a="1"/>
  <c r="AF1732" i="49" s="1"/>
  <c r="AE1731" i="49"/>
  <c r="AE1730" i="49"/>
  <c r="AE1729" i="49"/>
  <c r="AE1728" i="49"/>
  <c r="AG1728" i="49" s="1" a="1"/>
  <c r="AG1728" i="49" s="1"/>
  <c r="AE1727" i="49"/>
  <c r="AE1726" i="49"/>
  <c r="AE1725" i="49"/>
  <c r="AF1725" i="49" s="1" a="1"/>
  <c r="AF1725" i="49" s="1"/>
  <c r="AE1724" i="49"/>
  <c r="AG1724" i="49" s="1" a="1"/>
  <c r="AG1724" i="49" s="1"/>
  <c r="AE1723" i="49"/>
  <c r="AE1722" i="49"/>
  <c r="AE1721" i="49"/>
  <c r="AF1721" i="49" s="1" a="1"/>
  <c r="AF1721" i="49" s="1"/>
  <c r="AE1720" i="49"/>
  <c r="AG1720" i="49" s="1" a="1"/>
  <c r="AG1720" i="49" s="1"/>
  <c r="AE1719" i="49"/>
  <c r="AE1718" i="49"/>
  <c r="AF1718" i="49" s="1" a="1"/>
  <c r="AF1718" i="49" s="1"/>
  <c r="AE1717" i="49"/>
  <c r="AE1716" i="49"/>
  <c r="AG1716" i="49" s="1" a="1"/>
  <c r="AG1716" i="49" s="1"/>
  <c r="AE1715" i="49"/>
  <c r="AE1714" i="49"/>
  <c r="AE1713" i="49"/>
  <c r="AG1713" i="49" s="1" a="1"/>
  <c r="AG1713" i="49" s="1"/>
  <c r="AE1712" i="49"/>
  <c r="AE1711" i="49"/>
  <c r="AE1710" i="49"/>
  <c r="AE1709" i="49"/>
  <c r="AE1708" i="49"/>
  <c r="AE1707" i="49"/>
  <c r="AE1706" i="49"/>
  <c r="AE1705" i="49"/>
  <c r="AF1705" i="49" s="1" a="1"/>
  <c r="AF1705" i="49" s="1"/>
  <c r="AE1704" i="49"/>
  <c r="AE1703" i="49"/>
  <c r="AE1702" i="49"/>
  <c r="AF1702" i="49" s="1" a="1"/>
  <c r="AF1702" i="49" s="1"/>
  <c r="AE1701" i="49"/>
  <c r="AE1700" i="49"/>
  <c r="AG1700" i="49" s="1" a="1"/>
  <c r="AG1700" i="49" s="1"/>
  <c r="AE1699" i="49"/>
  <c r="AG1699" i="49" s="1" a="1"/>
  <c r="AG1699" i="49" s="1"/>
  <c r="AE1698" i="49"/>
  <c r="AE1697" i="49"/>
  <c r="AG1697" i="49" s="1" a="1"/>
  <c r="AG1697" i="49" s="1"/>
  <c r="AE1696" i="49"/>
  <c r="AG1696" i="49" s="1" a="1"/>
  <c r="AG1696" i="49" s="1"/>
  <c r="AE1695" i="49"/>
  <c r="AE1694" i="49"/>
  <c r="AE1693" i="49"/>
  <c r="AG1693" i="49" s="1" a="1"/>
  <c r="AG1693" i="49" s="1"/>
  <c r="AE1692" i="49"/>
  <c r="AF1692" i="49" s="1" a="1"/>
  <c r="AF1692" i="49" s="1"/>
  <c r="AE1691" i="49"/>
  <c r="AE1690" i="49"/>
  <c r="AE1689" i="49"/>
  <c r="AG1689" i="49" s="1" a="1"/>
  <c r="AG1689" i="49" s="1"/>
  <c r="AE1688" i="49"/>
  <c r="AE1687" i="49"/>
  <c r="AE1686" i="49"/>
  <c r="AE1685" i="49"/>
  <c r="AE1684" i="49"/>
  <c r="AE1683" i="49"/>
  <c r="AE1682" i="49"/>
  <c r="AE1681" i="49"/>
  <c r="AF1681" i="49" s="1" a="1"/>
  <c r="AF1681" i="49" s="1"/>
  <c r="AE1680" i="49"/>
  <c r="AE1679" i="49"/>
  <c r="AG1679" i="49" s="1" a="1"/>
  <c r="AG1679" i="49" s="1"/>
  <c r="AE1678" i="49"/>
  <c r="AF1678" i="49" s="1" a="1"/>
  <c r="AF1678" i="49" s="1"/>
  <c r="AE1677" i="49"/>
  <c r="AE1676" i="49"/>
  <c r="AE1675" i="49"/>
  <c r="AF1675" i="49" s="1" a="1"/>
  <c r="AF1675" i="49" s="1"/>
  <c r="AE1674" i="49"/>
  <c r="AF1674" i="49" s="1" a="1"/>
  <c r="AF1674" i="49" s="1"/>
  <c r="AE1673" i="49"/>
  <c r="AG1673" i="49" s="1" a="1"/>
  <c r="AG1673" i="49" s="1"/>
  <c r="AE1672" i="49"/>
  <c r="AE1671" i="49"/>
  <c r="AE1670" i="49"/>
  <c r="AE1669" i="49"/>
  <c r="AE1668" i="49"/>
  <c r="AE1667" i="49"/>
  <c r="AE1666" i="49"/>
  <c r="AE1665" i="49"/>
  <c r="AF1665" i="49" s="1" a="1"/>
  <c r="AF1665" i="49" s="1"/>
  <c r="AE1664" i="49"/>
  <c r="AE1663" i="49"/>
  <c r="AE1662" i="49"/>
  <c r="AE1661" i="49"/>
  <c r="AG1661" i="49" s="1" a="1"/>
  <c r="AG1661" i="49" s="1"/>
  <c r="AE1660" i="49"/>
  <c r="AF1660" i="49" s="1" a="1"/>
  <c r="AF1660" i="49" s="1"/>
  <c r="AE1659" i="49"/>
  <c r="AF1659" i="49" s="1" a="1"/>
  <c r="AF1659" i="49" s="1"/>
  <c r="AE1658" i="49"/>
  <c r="AF1658" i="49" s="1" a="1"/>
  <c r="AF1658" i="49" s="1"/>
  <c r="AE1657" i="49"/>
  <c r="AF1657" i="49" s="1" a="1"/>
  <c r="AF1657" i="49" s="1"/>
  <c r="AE1656" i="49"/>
  <c r="AE1655" i="49"/>
  <c r="AE1654" i="49"/>
  <c r="AF1654" i="49" s="1" a="1"/>
  <c r="AF1654" i="49" s="1"/>
  <c r="AE1653" i="49"/>
  <c r="AE1652" i="49"/>
  <c r="AE1651" i="49"/>
  <c r="AE1650" i="49"/>
  <c r="AF1650" i="49" s="1" a="1"/>
  <c r="AF1650" i="49" s="1"/>
  <c r="AE1649" i="49"/>
  <c r="AE1648" i="49"/>
  <c r="AE1647" i="49"/>
  <c r="AE1646" i="49"/>
  <c r="AF1646" i="49" s="1" a="1"/>
  <c r="AF1646" i="49" s="1"/>
  <c r="AE1645" i="49"/>
  <c r="AF1645" i="49" s="1" a="1"/>
  <c r="AF1645" i="49" s="1"/>
  <c r="AE1644" i="49"/>
  <c r="AF1644" i="49" s="1" a="1"/>
  <c r="AF1644" i="49" s="1"/>
  <c r="AE1643" i="49"/>
  <c r="AF1643" i="49" s="1" a="1"/>
  <c r="AF1643" i="49" s="1"/>
  <c r="AE1642" i="49"/>
  <c r="AE1641" i="49"/>
  <c r="AG1641" i="49" s="1" a="1"/>
  <c r="AG1641" i="49" s="1"/>
  <c r="AE1640" i="49"/>
  <c r="AG1640" i="49" s="1" a="1"/>
  <c r="AG1640" i="49" s="1"/>
  <c r="AE1639" i="49"/>
  <c r="AE1638" i="49"/>
  <c r="AF1638" i="49" s="1" a="1"/>
  <c r="AF1638" i="49" s="1"/>
  <c r="AE1637" i="49"/>
  <c r="AF1637" i="49" s="1" a="1"/>
  <c r="AF1637" i="49" s="1"/>
  <c r="AE1636" i="49"/>
  <c r="AE1635" i="49"/>
  <c r="AG1635" i="49" s="1" a="1"/>
  <c r="AG1635" i="49" s="1"/>
  <c r="AE1634" i="49"/>
  <c r="AF1634" i="49" s="1" a="1"/>
  <c r="AF1634" i="49" s="1"/>
  <c r="AE1633" i="49"/>
  <c r="AG1633" i="49" s="1" a="1"/>
  <c r="AG1633" i="49" s="1"/>
  <c r="AE1632" i="49"/>
  <c r="AE1631" i="49"/>
  <c r="AG1631" i="49" s="1" a="1"/>
  <c r="AG1631" i="49" s="1"/>
  <c r="AE1630" i="49"/>
  <c r="AE1629" i="49"/>
  <c r="AE1628" i="49"/>
  <c r="AE1627" i="49"/>
  <c r="AE1626" i="49"/>
  <c r="AE1625" i="49"/>
  <c r="AE1624" i="49"/>
  <c r="AF1624" i="49" s="1" a="1"/>
  <c r="AF1624" i="49" s="1"/>
  <c r="AE1623" i="49"/>
  <c r="AE1622" i="49"/>
  <c r="AE1621" i="49"/>
  <c r="AG1621" i="49" s="1" a="1"/>
  <c r="AG1621" i="49" s="1"/>
  <c r="AE1620" i="49"/>
  <c r="AE1619" i="49"/>
  <c r="AG1619" i="49" s="1" a="1"/>
  <c r="AG1619" i="49" s="1"/>
  <c r="AE1618" i="49"/>
  <c r="AE1617" i="49"/>
  <c r="AE1616" i="49"/>
  <c r="AE1615" i="49"/>
  <c r="AF1615" i="49" s="1" a="1"/>
  <c r="AF1615" i="49" s="1"/>
  <c r="AE1614" i="49"/>
  <c r="AF1614" i="49" s="1" a="1"/>
  <c r="AF1614" i="49" s="1"/>
  <c r="AE1613" i="49"/>
  <c r="AE1612" i="49"/>
  <c r="AF1612" i="49" s="1" a="1"/>
  <c r="AF1612" i="49" s="1"/>
  <c r="AE1611" i="49"/>
  <c r="AE1610" i="49"/>
  <c r="AF1610" i="49" s="1" a="1"/>
  <c r="AF1610" i="49" s="1"/>
  <c r="AE1609" i="49"/>
  <c r="AE1608" i="49"/>
  <c r="AF1608" i="49" s="1" a="1"/>
  <c r="AF1608" i="49" s="1"/>
  <c r="AE1607" i="49"/>
  <c r="AE1606" i="49"/>
  <c r="AF1606" i="49" s="1" a="1"/>
  <c r="AF1606" i="49" s="1"/>
  <c r="AE1605" i="49"/>
  <c r="AG1605" i="49" s="1" a="1"/>
  <c r="AG1605" i="49" s="1"/>
  <c r="AE1604" i="49"/>
  <c r="AE1603" i="49"/>
  <c r="AE1602" i="49"/>
  <c r="AE1601" i="49"/>
  <c r="AG1601" i="49" s="1" a="1"/>
  <c r="AG1601" i="49" s="1"/>
  <c r="AE1600" i="49"/>
  <c r="AE1599" i="49"/>
  <c r="AE1598" i="49"/>
  <c r="AF1598" i="49" s="1" a="1"/>
  <c r="AF1598" i="49" s="1"/>
  <c r="AE1597" i="49"/>
  <c r="AF1597" i="49" s="1" a="1"/>
  <c r="AF1597" i="49" s="1"/>
  <c r="AE1596" i="49"/>
  <c r="AE1595" i="49"/>
  <c r="AE1594" i="49"/>
  <c r="AE1593" i="49"/>
  <c r="AE1592" i="49"/>
  <c r="AG1592" i="49" s="1" a="1"/>
  <c r="AG1592" i="49" s="1"/>
  <c r="AE1591" i="49"/>
  <c r="AF1591" i="49" s="1" a="1"/>
  <c r="AF1591" i="49" s="1"/>
  <c r="AE1590" i="49"/>
  <c r="AF1590" i="49" s="1" a="1"/>
  <c r="AF1590" i="49" s="1"/>
  <c r="AE1589" i="49"/>
  <c r="AE1588" i="49"/>
  <c r="AF1588" i="49" s="1" a="1"/>
  <c r="AF1588" i="49" s="1"/>
  <c r="AE1587" i="49"/>
  <c r="AF1587" i="49" s="1" a="1"/>
  <c r="AF1587" i="49" s="1"/>
  <c r="AE1586" i="49"/>
  <c r="AE1585" i="49"/>
  <c r="AE1584" i="49"/>
  <c r="AE1583" i="49"/>
  <c r="AE1582" i="49"/>
  <c r="AE1581" i="49"/>
  <c r="AE1580" i="49"/>
  <c r="AE1579" i="49"/>
  <c r="AE1578" i="49"/>
  <c r="AF1578" i="49" s="1" a="1"/>
  <c r="AF1578" i="49" s="1"/>
  <c r="AE1577" i="49"/>
  <c r="AE1576" i="49"/>
  <c r="AG1576" i="49" s="1" a="1"/>
  <c r="AG1576" i="49" s="1"/>
  <c r="AE1575" i="49"/>
  <c r="AE1574" i="49"/>
  <c r="AE1573" i="49"/>
  <c r="AF1573" i="49" s="1" a="1"/>
  <c r="AF1573" i="49" s="1"/>
  <c r="AE1572" i="49"/>
  <c r="AE1571" i="49"/>
  <c r="AE1570" i="49"/>
  <c r="AF1570" i="49" s="1" a="1"/>
  <c r="AF1570" i="49" s="1"/>
  <c r="AE1569" i="49"/>
  <c r="AF1569" i="49" s="1" a="1"/>
  <c r="AF1569" i="49" s="1"/>
  <c r="AE1568" i="49"/>
  <c r="AG1568" i="49" s="1" a="1"/>
  <c r="AG1568" i="49" s="1"/>
  <c r="AE1567" i="49"/>
  <c r="AE1566" i="49"/>
  <c r="AE1565" i="49"/>
  <c r="AG1565" i="49" s="1" a="1"/>
  <c r="AG1565" i="49" s="1"/>
  <c r="AE1564" i="49"/>
  <c r="AG1564" i="49" s="1" a="1"/>
  <c r="AG1564" i="49" s="1"/>
  <c r="AE1563" i="49"/>
  <c r="AE1562" i="49"/>
  <c r="AE1561" i="49"/>
  <c r="AG1561" i="49" s="1" a="1"/>
  <c r="AG1561" i="49" s="1"/>
  <c r="AE1560" i="49"/>
  <c r="AG1560" i="49" s="1" a="1"/>
  <c r="AG1560" i="49" s="1"/>
  <c r="AE1559" i="49"/>
  <c r="AF1559" i="49" s="1" a="1"/>
  <c r="AF1559" i="49" s="1"/>
  <c r="AE1558" i="49"/>
  <c r="AF1558" i="49" s="1" a="1"/>
  <c r="AF1558" i="49" s="1"/>
  <c r="AE1557" i="49"/>
  <c r="AF1557" i="49" s="1" a="1"/>
  <c r="AF1557" i="49" s="1"/>
  <c r="AE1556" i="49"/>
  <c r="AF1556" i="49" s="1" a="1"/>
  <c r="AF1556" i="49" s="1"/>
  <c r="AE1555" i="49"/>
  <c r="AF1555" i="49" s="1" a="1"/>
  <c r="AF1555" i="49" s="1"/>
  <c r="AE1554" i="49"/>
  <c r="AE1553" i="49"/>
  <c r="AE1552" i="49"/>
  <c r="AE1551" i="49"/>
  <c r="AE1550" i="49"/>
  <c r="AE1549" i="49"/>
  <c r="AE1548" i="49"/>
  <c r="AF1548" i="49" s="1" a="1"/>
  <c r="AF1548" i="49" s="1"/>
  <c r="AE1547" i="49"/>
  <c r="AE1546" i="49"/>
  <c r="AE1545" i="49"/>
  <c r="AE1544" i="49"/>
  <c r="AG1544" i="49" s="1" a="1"/>
  <c r="AG1544" i="49" s="1"/>
  <c r="AE1543" i="49"/>
  <c r="AG1543" i="49" s="1" a="1"/>
  <c r="AG1543" i="49" s="1"/>
  <c r="AE1542" i="49"/>
  <c r="AE1541" i="49"/>
  <c r="AF1541" i="49" s="1" a="1"/>
  <c r="AF1541" i="49" s="1"/>
  <c r="AE1540" i="49"/>
  <c r="AF1540" i="49" s="1" a="1"/>
  <c r="AF1540" i="49" s="1"/>
  <c r="AE1539" i="49"/>
  <c r="AF1539" i="49" s="1" a="1"/>
  <c r="AF1539" i="49" s="1"/>
  <c r="AE1538" i="49"/>
  <c r="AE1537" i="49"/>
  <c r="AE1536" i="49"/>
  <c r="AF1536" i="49" s="1" a="1"/>
  <c r="AF1536" i="49" s="1"/>
  <c r="AE1535" i="49"/>
  <c r="AE1534" i="49"/>
  <c r="AE1533" i="49"/>
  <c r="AF1533" i="49" s="1" a="1"/>
  <c r="AF1533" i="49" s="1"/>
  <c r="AE1532" i="49"/>
  <c r="AG1532" i="49" s="1" a="1"/>
  <c r="AG1532" i="49" s="1"/>
  <c r="AE1531" i="49"/>
  <c r="AG1531" i="49" s="1" a="1"/>
  <c r="AG1531" i="49" s="1"/>
  <c r="AE1530" i="49"/>
  <c r="AE1529" i="49"/>
  <c r="AE1528" i="49"/>
  <c r="AE1527" i="49"/>
  <c r="AE1526" i="49"/>
  <c r="AE1525" i="49"/>
  <c r="AG1525" i="49" s="1" a="1"/>
  <c r="AG1525" i="49" s="1"/>
  <c r="AE1524" i="49"/>
  <c r="AF1524" i="49" s="1" a="1"/>
  <c r="AF1524" i="49" s="1"/>
  <c r="AE1523" i="49"/>
  <c r="AE1522" i="49"/>
  <c r="AE1521" i="49"/>
  <c r="AG1521" i="49" s="1" a="1"/>
  <c r="AG1521" i="49" s="1"/>
  <c r="AE1520" i="49"/>
  <c r="AG1520" i="49" s="1" a="1"/>
  <c r="AG1520" i="49" s="1"/>
  <c r="AE1519" i="49"/>
  <c r="AG1519" i="49" s="1" a="1"/>
  <c r="AG1519" i="49" s="1"/>
  <c r="AE1518" i="49"/>
  <c r="AF1518" i="49" s="1" a="1"/>
  <c r="AF1518" i="49" s="1"/>
  <c r="AE1517" i="49"/>
  <c r="AE1516" i="49"/>
  <c r="AE1515" i="49"/>
  <c r="AE1514" i="49"/>
  <c r="AE1513" i="49"/>
  <c r="AE1512" i="49"/>
  <c r="AG1512" i="49" s="1" a="1"/>
  <c r="AG1512" i="49" s="1"/>
  <c r="AE1511" i="49"/>
  <c r="AE1510" i="49"/>
  <c r="AE1509" i="49"/>
  <c r="AE1508" i="49"/>
  <c r="AE1507" i="49"/>
  <c r="AE1506" i="49"/>
  <c r="AE1505" i="49"/>
  <c r="AE1504" i="49"/>
  <c r="AG1504" i="49" s="1" a="1"/>
  <c r="AG1504" i="49" s="1"/>
  <c r="AE1503" i="49"/>
  <c r="AF1503" i="49" s="1" a="1"/>
  <c r="AF1503" i="49" s="1"/>
  <c r="AE1502" i="49"/>
  <c r="AE1501" i="49"/>
  <c r="AE1500" i="49"/>
  <c r="AE1499" i="49"/>
  <c r="AE1498" i="49"/>
  <c r="AF1498" i="49" s="1" a="1"/>
  <c r="AF1498" i="49" s="1"/>
  <c r="AE1497" i="49"/>
  <c r="AG1497" i="49" s="1" a="1"/>
  <c r="AG1497" i="49" s="1"/>
  <c r="AE1496" i="49"/>
  <c r="AG1496" i="49" s="1" a="1"/>
  <c r="AG1496" i="49" s="1"/>
  <c r="AE1495" i="49"/>
  <c r="AG1495" i="49" s="1" a="1"/>
  <c r="AG1495" i="49" s="1"/>
  <c r="AE1494" i="49"/>
  <c r="AE1493" i="49"/>
  <c r="AG1493" i="49" s="1" a="1"/>
  <c r="AG1493" i="49" s="1"/>
  <c r="AE1492" i="49"/>
  <c r="AE1491" i="49"/>
  <c r="AG1491" i="49" s="1" a="1"/>
  <c r="AG1491" i="49" s="1"/>
  <c r="AE1490" i="49"/>
  <c r="AE1489" i="49"/>
  <c r="AG1489" i="49" s="1" a="1"/>
  <c r="AG1489" i="49" s="1"/>
  <c r="AE1488" i="49"/>
  <c r="AE1487" i="49"/>
  <c r="AE1486" i="49"/>
  <c r="AE1485" i="49"/>
  <c r="AE1484" i="49"/>
  <c r="AE1483" i="49"/>
  <c r="AE1482" i="49"/>
  <c r="AE1481" i="49"/>
  <c r="AE1480" i="49"/>
  <c r="AE1479" i="49"/>
  <c r="AG1479" i="49" s="1" a="1"/>
  <c r="AG1479" i="49" s="1"/>
  <c r="AE1478" i="49"/>
  <c r="AG1478" i="49" s="1" a="1"/>
  <c r="AG1478" i="49" s="1"/>
  <c r="AE1477" i="49"/>
  <c r="AE1476" i="49"/>
  <c r="AG1476" i="49" s="1" a="1"/>
  <c r="AG1476" i="49" s="1"/>
  <c r="AE1475" i="49"/>
  <c r="AE1474" i="49"/>
  <c r="AE1473" i="49"/>
  <c r="AF1473" i="49" s="1" a="1"/>
  <c r="AF1473" i="49" s="1"/>
  <c r="AE1472" i="49"/>
  <c r="AE1471" i="49"/>
  <c r="AF1471" i="49" s="1" a="1"/>
  <c r="AF1471" i="49" s="1"/>
  <c r="AE1470" i="49"/>
  <c r="AG1470" i="49" s="1" a="1"/>
  <c r="AG1470" i="49" s="1"/>
  <c r="AE1469" i="49"/>
  <c r="AF1469" i="49" s="1" a="1"/>
  <c r="AF1469" i="49" s="1"/>
  <c r="AE1468" i="49"/>
  <c r="AG1468" i="49" s="1" a="1"/>
  <c r="AG1468" i="49" s="1"/>
  <c r="AE1467" i="49"/>
  <c r="AE1466" i="49"/>
  <c r="AE1465" i="49"/>
  <c r="AE1464" i="49"/>
  <c r="AE1463" i="49"/>
  <c r="AE1462" i="49"/>
  <c r="AE1461" i="49"/>
  <c r="AE1460" i="49"/>
  <c r="AG1460" i="49" s="1" a="1"/>
  <c r="AG1460" i="49" s="1"/>
  <c r="AE1459" i="49"/>
  <c r="AE1458" i="49"/>
  <c r="AG1458" i="49" s="1" a="1"/>
  <c r="AG1458" i="49" s="1"/>
  <c r="AE1457" i="49"/>
  <c r="AF1457" i="49" s="1" a="1"/>
  <c r="AF1457" i="49" s="1"/>
  <c r="AE1456" i="49"/>
  <c r="AG1456" i="49" s="1" a="1"/>
  <c r="AG1456" i="49" s="1"/>
  <c r="AE1455" i="49"/>
  <c r="AG1455" i="49" s="1" a="1"/>
  <c r="AG1455" i="49" s="1"/>
  <c r="AE1454" i="49"/>
  <c r="AE1453" i="49"/>
  <c r="AE1452" i="49"/>
  <c r="AE1451" i="49"/>
  <c r="AG1451" i="49" s="1" a="1"/>
  <c r="AG1451" i="49" s="1"/>
  <c r="AE1450" i="49"/>
  <c r="AF1450" i="49" s="1" a="1"/>
  <c r="AF1450" i="49" s="1"/>
  <c r="AE1449" i="49"/>
  <c r="AE1448" i="49"/>
  <c r="AF1448" i="49" s="1" a="1"/>
  <c r="AF1448" i="49" s="1"/>
  <c r="AE1447" i="49"/>
  <c r="AE1446" i="49"/>
  <c r="AG1446" i="49" s="1" a="1"/>
  <c r="AG1446" i="49" s="1"/>
  <c r="AE1445" i="49"/>
  <c r="AE1444" i="49"/>
  <c r="AG1444" i="49" s="1" a="1"/>
  <c r="AG1444" i="49" s="1"/>
  <c r="AE1443" i="49"/>
  <c r="AG1443" i="49" s="1" a="1"/>
  <c r="AG1443" i="49" s="1"/>
  <c r="AE1442" i="49"/>
  <c r="AG1442" i="49" s="1" a="1"/>
  <c r="AG1442" i="49" s="1"/>
  <c r="AE1441" i="49"/>
  <c r="AE1440" i="49"/>
  <c r="AE1439" i="49"/>
  <c r="AE1438" i="49"/>
  <c r="AG1438" i="49" s="1" a="1"/>
  <c r="AG1438" i="49" s="1"/>
  <c r="AE1437" i="49"/>
  <c r="AE1436" i="49"/>
  <c r="AE1435" i="49"/>
  <c r="AG1435" i="49" s="1" a="1"/>
  <c r="AG1435" i="49" s="1"/>
  <c r="AE1434" i="49"/>
  <c r="AF1434" i="49" s="1" a="1"/>
  <c r="AF1434" i="49" s="1"/>
  <c r="AE1433" i="49"/>
  <c r="AE1432" i="49"/>
  <c r="AG1432" i="49" s="1" a="1"/>
  <c r="AG1432" i="49" s="1"/>
  <c r="AE1431" i="49"/>
  <c r="AE1430" i="49"/>
  <c r="AE1429" i="49"/>
  <c r="AE1428" i="49"/>
  <c r="AE1427" i="49"/>
  <c r="AE1426" i="49"/>
  <c r="AE1425" i="49"/>
  <c r="AE1424" i="49"/>
  <c r="AE1423" i="49"/>
  <c r="AE1422" i="49"/>
  <c r="AE1421" i="49"/>
  <c r="AE1420" i="49"/>
  <c r="AE1419" i="49"/>
  <c r="AF1419" i="49" s="1" a="1"/>
  <c r="AF1419" i="49" s="1"/>
  <c r="AE1418" i="49"/>
  <c r="AE1417" i="49"/>
  <c r="AE1416" i="49"/>
  <c r="AG1416" i="49" s="1" a="1"/>
  <c r="AG1416" i="49" s="1"/>
  <c r="AE1415" i="49"/>
  <c r="AE1414" i="49"/>
  <c r="AF1414" i="49" s="1" a="1"/>
  <c r="AF1414" i="49" s="1"/>
  <c r="AE1413" i="49"/>
  <c r="AE1412" i="49"/>
  <c r="AE1411" i="49"/>
  <c r="AE1410" i="49"/>
  <c r="AG1410" i="49" s="1" a="1"/>
  <c r="AG1410" i="49" s="1"/>
  <c r="AE1409" i="49"/>
  <c r="AE1408" i="49"/>
  <c r="AF1408" i="49" s="1" a="1"/>
  <c r="AF1408" i="49" s="1"/>
  <c r="AE1407" i="49"/>
  <c r="AF1407" i="49" s="1" a="1"/>
  <c r="AF1407" i="49" s="1"/>
  <c r="AE1406" i="49"/>
  <c r="AG1406" i="49" s="1" a="1"/>
  <c r="AG1406" i="49" s="1"/>
  <c r="AE1405" i="49"/>
  <c r="AE1404" i="49"/>
  <c r="AE1403" i="49"/>
  <c r="AE1402" i="49"/>
  <c r="AF1402" i="49" s="1" a="1"/>
  <c r="AF1402" i="49" s="1"/>
  <c r="AE1401" i="49"/>
  <c r="AE1400" i="49"/>
  <c r="AG1400" i="49" s="1" a="1"/>
  <c r="AG1400" i="49" s="1"/>
  <c r="AE1399" i="49"/>
  <c r="AF1399" i="49" s="1" a="1"/>
  <c r="AF1399" i="49" s="1"/>
  <c r="AE1398" i="49"/>
  <c r="AF1398" i="49" s="1" a="1"/>
  <c r="AF1398" i="49" s="1"/>
  <c r="AE1397" i="49"/>
  <c r="AE1396" i="49"/>
  <c r="AG1396" i="49" s="1" a="1"/>
  <c r="AG1396" i="49" s="1"/>
  <c r="AE1395" i="49"/>
  <c r="AF1395" i="49" s="1" a="1"/>
  <c r="AF1395" i="49" s="1"/>
  <c r="AE1394" i="49"/>
  <c r="AG1394" i="49" s="1" a="1"/>
  <c r="AG1394" i="49" s="1"/>
  <c r="AE1393" i="49"/>
  <c r="AE1392" i="49"/>
  <c r="AG1392" i="49" s="1" a="1"/>
  <c r="AG1392" i="49" s="1"/>
  <c r="AE1391" i="49"/>
  <c r="AE1390" i="49"/>
  <c r="AG1390" i="49" s="1" a="1"/>
  <c r="AG1390" i="49" s="1"/>
  <c r="AE1389" i="49"/>
  <c r="AE1388" i="49"/>
  <c r="AE1387" i="49"/>
  <c r="AE1386" i="49"/>
  <c r="AE1385" i="49"/>
  <c r="AE1384" i="49"/>
  <c r="AG1384" i="49" s="1" a="1"/>
  <c r="AG1384" i="49" s="1"/>
  <c r="AE1383" i="49"/>
  <c r="AF1383" i="49" s="1" a="1"/>
  <c r="AF1383" i="49" s="1"/>
  <c r="AE1382" i="49"/>
  <c r="AF1382" i="49" s="1" a="1"/>
  <c r="AF1382" i="49" s="1"/>
  <c r="AE1381" i="49"/>
  <c r="AE1380" i="49"/>
  <c r="AG1380" i="49" s="1" a="1"/>
  <c r="AG1380" i="49" s="1"/>
  <c r="AE1379" i="49"/>
  <c r="AE1378" i="49"/>
  <c r="AE1377" i="49"/>
  <c r="AE1376" i="49"/>
  <c r="AG1376" i="49" s="1" a="1"/>
  <c r="AG1376" i="49" s="1"/>
  <c r="AE1375" i="49"/>
  <c r="AF1375" i="49" s="1" a="1"/>
  <c r="AF1375" i="49" s="1"/>
  <c r="AE1374" i="49"/>
  <c r="AG1374" i="49" s="1" a="1"/>
  <c r="AG1374" i="49" s="1"/>
  <c r="AE1373" i="49"/>
  <c r="AE1372" i="49"/>
  <c r="AE1371" i="49"/>
  <c r="AE1370" i="49"/>
  <c r="AG1370" i="49" s="1" a="1"/>
  <c r="AG1370" i="49" s="1"/>
  <c r="AE1369" i="49"/>
  <c r="AE1368" i="49"/>
  <c r="AE1367" i="49"/>
  <c r="AE1366" i="49"/>
  <c r="AG1366" i="49" s="1" a="1"/>
  <c r="AG1366" i="49" s="1"/>
  <c r="AE1365" i="49"/>
  <c r="AE1364" i="49"/>
  <c r="AE1363" i="49"/>
  <c r="AG1363" i="49" s="1" a="1"/>
  <c r="AG1363" i="49" s="1"/>
  <c r="AE1362" i="49"/>
  <c r="AE1361" i="49"/>
  <c r="AE1360" i="49"/>
  <c r="AE1359" i="49"/>
  <c r="AF1359" i="49" s="1" a="1"/>
  <c r="AF1359" i="49" s="1"/>
  <c r="AE1358" i="49"/>
  <c r="AG1358" i="49" s="1" a="1"/>
  <c r="AG1358" i="49" s="1"/>
  <c r="AE1357" i="49"/>
  <c r="AE1356" i="49"/>
  <c r="AG1356" i="49" s="1" a="1"/>
  <c r="AG1356" i="49" s="1"/>
  <c r="AE1355" i="49"/>
  <c r="AG1355" i="49" s="1" a="1"/>
  <c r="AG1355" i="49" s="1"/>
  <c r="AE1354" i="49"/>
  <c r="AE1353" i="49"/>
  <c r="AE1352" i="49"/>
  <c r="AG1352" i="49" s="1" a="1"/>
  <c r="AG1352" i="49" s="1"/>
  <c r="AE1351" i="49"/>
  <c r="AG1351" i="49" s="1" a="1"/>
  <c r="AG1351" i="49" s="1"/>
  <c r="AE1350" i="49"/>
  <c r="AE1349" i="49"/>
  <c r="AE1348" i="49"/>
  <c r="AG1348" i="49" s="1" a="1"/>
  <c r="AG1348" i="49" s="1"/>
  <c r="AE1347" i="49"/>
  <c r="AG1347" i="49" s="1" a="1"/>
  <c r="AG1347" i="49" s="1"/>
  <c r="AE1346" i="49"/>
  <c r="AF1346" i="49" s="1" a="1"/>
  <c r="AF1346" i="49" s="1"/>
  <c r="AE1345" i="49"/>
  <c r="AE1344" i="49"/>
  <c r="AG1344" i="49" s="1" a="1"/>
  <c r="AG1344" i="49" s="1"/>
  <c r="AE1343" i="49"/>
  <c r="AE1342" i="49"/>
  <c r="AG1342" i="49" s="1" a="1"/>
  <c r="AG1342" i="49" s="1"/>
  <c r="AE1341" i="49"/>
  <c r="AE1340" i="49"/>
  <c r="AE1339" i="49"/>
  <c r="AE1338" i="49"/>
  <c r="AG1338" i="49" s="1" a="1"/>
  <c r="AG1338" i="49" s="1"/>
  <c r="AE1337" i="49"/>
  <c r="AE1336" i="49"/>
  <c r="AE1335" i="49"/>
  <c r="AF1335" i="49" s="1" a="1"/>
  <c r="AF1335" i="49" s="1"/>
  <c r="AE1334" i="49"/>
  <c r="AG1334" i="49" s="1" a="1"/>
  <c r="AG1334" i="49" s="1"/>
  <c r="AE1333" i="49"/>
  <c r="AE1332" i="49"/>
  <c r="AF1332" i="49" s="1" a="1"/>
  <c r="AF1332" i="49" s="1"/>
  <c r="AE1331" i="49"/>
  <c r="AE1330" i="49"/>
  <c r="AF1330" i="49" s="1" a="1"/>
  <c r="AF1330" i="49" s="1"/>
  <c r="AE1329" i="49"/>
  <c r="AG1329" i="49" s="1" a="1"/>
  <c r="AG1329" i="49" s="1"/>
  <c r="AE1328" i="49"/>
  <c r="AE1327" i="49"/>
  <c r="AF1327" i="49" s="1" a="1"/>
  <c r="AF1327" i="49" s="1"/>
  <c r="AE1326" i="49"/>
  <c r="AG1326" i="49" s="1" a="1"/>
  <c r="AG1326" i="49" s="1"/>
  <c r="AE1325" i="49"/>
  <c r="AG1325" i="49" s="1" a="1"/>
  <c r="AG1325" i="49" s="1"/>
  <c r="AE1324" i="49"/>
  <c r="AE1323" i="49"/>
  <c r="AE1322" i="49"/>
  <c r="AF1322" i="49" s="1" a="1"/>
  <c r="AF1322" i="49" s="1"/>
  <c r="AE1321" i="49"/>
  <c r="AE1320" i="49"/>
  <c r="AF1320" i="49" s="1" a="1"/>
  <c r="AF1320" i="49" s="1"/>
  <c r="AE1319" i="49"/>
  <c r="AE1318" i="49"/>
  <c r="AE1317" i="49"/>
  <c r="AG1317" i="49" s="1" a="1"/>
  <c r="AG1317" i="49" s="1"/>
  <c r="AE1316" i="49"/>
  <c r="AG1316" i="49" s="1" a="1"/>
  <c r="AG1316" i="49" s="1"/>
  <c r="AE1315" i="49"/>
  <c r="AE1314" i="49"/>
  <c r="AE1313" i="49"/>
  <c r="AG1313" i="49" s="1" a="1"/>
  <c r="AG1313" i="49" s="1"/>
  <c r="AE1312" i="49"/>
  <c r="AE1311" i="49"/>
  <c r="AE1310" i="49"/>
  <c r="AE1309" i="49"/>
  <c r="AE1308" i="49"/>
  <c r="AF1308" i="49" s="1" a="1"/>
  <c r="AF1308" i="49" s="1"/>
  <c r="AE1307" i="49"/>
  <c r="AE1306" i="49"/>
  <c r="AE1305" i="49"/>
  <c r="AF1305" i="49" s="1" a="1"/>
  <c r="AF1305" i="49" s="1"/>
  <c r="AE1304" i="49"/>
  <c r="AE1303" i="49"/>
  <c r="AF1303" i="49" s="1" a="1"/>
  <c r="AF1303" i="49" s="1"/>
  <c r="AE1302" i="49"/>
  <c r="AG1302" i="49" s="1" a="1"/>
  <c r="AG1302" i="49" s="1"/>
  <c r="AE1301" i="49"/>
  <c r="AG1301" i="49" s="1" a="1"/>
  <c r="AG1301" i="49" s="1"/>
  <c r="AE1300" i="49"/>
  <c r="AG1300" i="49" s="1" a="1"/>
  <c r="AG1300" i="49" s="1"/>
  <c r="AE1299" i="49"/>
  <c r="AE1298" i="49"/>
  <c r="AG1298" i="49" s="1" a="1"/>
  <c r="AG1298" i="49" s="1"/>
  <c r="AE1297" i="49"/>
  <c r="AE1296" i="49"/>
  <c r="AG1296" i="49" s="1" a="1"/>
  <c r="AG1296" i="49" s="1"/>
  <c r="AE1295" i="49"/>
  <c r="AE1294" i="49"/>
  <c r="AE1293" i="49"/>
  <c r="AG1293" i="49" s="1" a="1"/>
  <c r="AG1293" i="49" s="1"/>
  <c r="AE1292" i="49"/>
  <c r="AG1292" i="49" s="1" a="1"/>
  <c r="AG1292" i="49" s="1"/>
  <c r="AE1291" i="49"/>
  <c r="AE1290" i="49"/>
  <c r="AG1290" i="49" s="1" a="1"/>
  <c r="AG1290" i="49" s="1"/>
  <c r="AE1289" i="49"/>
  <c r="AG1289" i="49" s="1" a="1"/>
  <c r="AG1289" i="49" s="1"/>
  <c r="AE1288" i="49"/>
  <c r="AF1288" i="49" s="1" a="1"/>
  <c r="AF1288" i="49" s="1"/>
  <c r="AE1287" i="49"/>
  <c r="AF1287" i="49" s="1" a="1"/>
  <c r="AF1287" i="49" s="1"/>
  <c r="AE1286" i="49"/>
  <c r="AE1285" i="49"/>
  <c r="AE1284" i="49"/>
  <c r="AF1284" i="49" s="1" a="1"/>
  <c r="AF1284" i="49" s="1"/>
  <c r="AE1283" i="49"/>
  <c r="AG1283" i="49" s="1" a="1"/>
  <c r="AG1283" i="49" s="1"/>
  <c r="AE1282" i="49"/>
  <c r="AE1281" i="49"/>
  <c r="AG1281" i="49" s="1" a="1"/>
  <c r="AG1281" i="49" s="1"/>
  <c r="AE1280" i="49"/>
  <c r="AE1279" i="49"/>
  <c r="AG1279" i="49" s="1" a="1"/>
  <c r="AG1279" i="49" s="1"/>
  <c r="AE1278" i="49"/>
  <c r="AF1278" i="49" s="1" a="1"/>
  <c r="AF1278" i="49" s="1"/>
  <c r="AE1277" i="49"/>
  <c r="AG1277" i="49" s="1" a="1"/>
  <c r="AG1277" i="49" s="1"/>
  <c r="AE1276" i="49"/>
  <c r="AG1276" i="49" s="1" a="1"/>
  <c r="AG1276" i="49" s="1"/>
  <c r="AE1275" i="49"/>
  <c r="AG1275" i="49" s="1" a="1"/>
  <c r="AG1275" i="49" s="1"/>
  <c r="AE1274" i="49"/>
  <c r="AG1274" i="49" s="1" a="1"/>
  <c r="AG1274" i="49" s="1"/>
  <c r="AE1273" i="49"/>
  <c r="AG1273" i="49" s="1" a="1"/>
  <c r="AG1273" i="49" s="1"/>
  <c r="AE1272" i="49"/>
  <c r="AF1272" i="49" s="1" a="1"/>
  <c r="AF1272" i="49" s="1"/>
  <c r="AE1271" i="49"/>
  <c r="AE1270" i="49"/>
  <c r="AG1270" i="49" s="1" a="1"/>
  <c r="AG1270" i="49" s="1"/>
  <c r="AE1269" i="49"/>
  <c r="AG1269" i="49" s="1" a="1"/>
  <c r="AG1269" i="49" s="1"/>
  <c r="AE1268" i="49"/>
  <c r="AF1268" i="49" s="1" a="1"/>
  <c r="AF1268" i="49" s="1"/>
  <c r="AE1267" i="49"/>
  <c r="AF1267" i="49" s="1" a="1"/>
  <c r="AF1267" i="49" s="1"/>
  <c r="AE1266" i="49"/>
  <c r="AF1266" i="49" s="1" a="1"/>
  <c r="AF1266" i="49" s="1"/>
  <c r="AE1265" i="49"/>
  <c r="AE1264" i="49"/>
  <c r="AG1264" i="49" s="1" a="1"/>
  <c r="AG1264" i="49" s="1"/>
  <c r="AE1263" i="49"/>
  <c r="AG1263" i="49" s="1" a="1"/>
  <c r="AG1263" i="49" s="1"/>
  <c r="AE1262" i="49"/>
  <c r="AE1261" i="49"/>
  <c r="AG1261" i="49" s="1" a="1"/>
  <c r="AG1261" i="49" s="1"/>
  <c r="AE1260" i="49"/>
  <c r="AE1259" i="49"/>
  <c r="AF1259" i="49" s="1" a="1"/>
  <c r="AF1259" i="49" s="1"/>
  <c r="AE1258" i="49"/>
  <c r="AE1257" i="49"/>
  <c r="AF1257" i="49" s="1" a="1"/>
  <c r="AF1257" i="49" s="1"/>
  <c r="AE1256" i="49"/>
  <c r="AG1256" i="49" s="1" a="1"/>
  <c r="AG1256" i="49" s="1"/>
  <c r="AE1255" i="49"/>
  <c r="AG1255" i="49" s="1" a="1"/>
  <c r="AG1255" i="49" s="1"/>
  <c r="AE1254" i="49"/>
  <c r="AE1253" i="49"/>
  <c r="AF1253" i="49" s="1" a="1"/>
  <c r="AF1253" i="49" s="1"/>
  <c r="AE1252" i="49"/>
  <c r="AG1252" i="49" s="1" a="1"/>
  <c r="AG1252" i="49" s="1"/>
  <c r="AE1251" i="49"/>
  <c r="AE1250" i="49"/>
  <c r="AF1250" i="49" s="1" a="1"/>
  <c r="AF1250" i="49" s="1"/>
  <c r="AE1249" i="49"/>
  <c r="AF1249" i="49" s="1" a="1"/>
  <c r="AF1249" i="49" s="1"/>
  <c r="AE1248" i="49"/>
  <c r="AE1247" i="49"/>
  <c r="AG1247" i="49" s="1" a="1"/>
  <c r="AG1247" i="49" s="1"/>
  <c r="AE1246" i="49"/>
  <c r="AG1246" i="49" s="1" a="1"/>
  <c r="AG1246" i="49" s="1"/>
  <c r="AE1245" i="49"/>
  <c r="AG1245" i="49" s="1" a="1"/>
  <c r="AG1245" i="49" s="1"/>
  <c r="AE1244" i="49"/>
  <c r="AG1244" i="49" s="1" a="1"/>
  <c r="AG1244" i="49" s="1"/>
  <c r="AE1243" i="49"/>
  <c r="AE1242" i="49"/>
  <c r="AE1241" i="49"/>
  <c r="AF1241" i="49" s="1" a="1"/>
  <c r="AF1241" i="49" s="1"/>
  <c r="AE1240" i="49"/>
  <c r="AF1240" i="49" s="1" a="1"/>
  <c r="AF1240" i="49" s="1"/>
  <c r="AE1239" i="49"/>
  <c r="AE1238" i="49"/>
  <c r="AF1238" i="49" s="1" a="1"/>
  <c r="AF1238" i="49" s="1"/>
  <c r="AE1237" i="49"/>
  <c r="AG1237" i="49" s="1" a="1"/>
  <c r="AG1237" i="49" s="1"/>
  <c r="AE1236" i="49"/>
  <c r="AE1235" i="49"/>
  <c r="AE1234" i="49"/>
  <c r="AE1233" i="49"/>
  <c r="AE1232" i="49"/>
  <c r="AG1232" i="49" s="1" a="1"/>
  <c r="AG1232" i="49" s="1"/>
  <c r="AE1231" i="49"/>
  <c r="AG1231" i="49" s="1" a="1"/>
  <c r="AG1231" i="49" s="1"/>
  <c r="AE1230" i="49"/>
  <c r="AF1230" i="49" s="1" a="1"/>
  <c r="AF1230" i="49" s="1"/>
  <c r="AE1229" i="49"/>
  <c r="AG1229" i="49" s="1" a="1"/>
  <c r="AG1229" i="49" s="1"/>
  <c r="AE1228" i="49"/>
  <c r="AE1227" i="49"/>
  <c r="AE1226" i="49"/>
  <c r="AE1225" i="49"/>
  <c r="AE1224" i="49"/>
  <c r="AF1224" i="49" s="1" a="1"/>
  <c r="AF1224" i="49" s="1"/>
  <c r="AE1223" i="49"/>
  <c r="AG1223" i="49" s="1" a="1"/>
  <c r="AG1223" i="49" s="1"/>
  <c r="AE1222" i="49"/>
  <c r="AE1221" i="49"/>
  <c r="AF1221" i="49" s="1" a="1"/>
  <c r="AF1221" i="49" s="1"/>
  <c r="AE1220" i="49"/>
  <c r="AG1220" i="49" s="1" a="1"/>
  <c r="AG1220" i="49" s="1"/>
  <c r="AE1219" i="49"/>
  <c r="AG1219" i="49" s="1" a="1"/>
  <c r="AG1219" i="49" s="1"/>
  <c r="AE1218" i="49"/>
  <c r="AG1218" i="49" s="1" a="1"/>
  <c r="AG1218" i="49" s="1"/>
  <c r="AE1217" i="49"/>
  <c r="AF1217" i="49" s="1" a="1"/>
  <c r="AF1217" i="49" s="1"/>
  <c r="AE1216" i="49"/>
  <c r="AF1216" i="49" s="1" a="1"/>
  <c r="AF1216" i="49" s="1"/>
  <c r="AE1215" i="49"/>
  <c r="AG1215" i="49" s="1" a="1"/>
  <c r="AG1215" i="49" s="1"/>
  <c r="AE1214" i="49"/>
  <c r="AG1214" i="49" s="1" a="1"/>
  <c r="AG1214" i="49" s="1"/>
  <c r="AE1213" i="49"/>
  <c r="AG1213" i="49" s="1" a="1"/>
  <c r="AG1213" i="49" s="1"/>
  <c r="AE1212" i="49"/>
  <c r="AG1212" i="49" s="1" a="1"/>
  <c r="AG1212" i="49" s="1"/>
  <c r="AE1211" i="49"/>
  <c r="AF1211" i="49" s="1" a="1"/>
  <c r="AF1211" i="49" s="1"/>
  <c r="AE1210" i="49"/>
  <c r="AF1210" i="49" s="1" a="1"/>
  <c r="AF1210" i="49" s="1"/>
  <c r="AE1209" i="49"/>
  <c r="AE1208" i="49"/>
  <c r="AF1208" i="49" s="1" a="1"/>
  <c r="AF1208" i="49" s="1"/>
  <c r="AE1207" i="49"/>
  <c r="AE1206" i="49"/>
  <c r="AG1206" i="49" s="1" a="1"/>
  <c r="AG1206" i="49" s="1"/>
  <c r="AE1205" i="49"/>
  <c r="AF1205" i="49" s="1" a="1"/>
  <c r="AF1205" i="49" s="1"/>
  <c r="AE1204" i="49"/>
  <c r="AE1203" i="49"/>
  <c r="AE1202" i="49"/>
  <c r="AG1202" i="49" s="1" a="1"/>
  <c r="AG1202" i="49" s="1"/>
  <c r="AE1201" i="49"/>
  <c r="AF1201" i="49" s="1" a="1"/>
  <c r="AF1201" i="49" s="1"/>
  <c r="AE1200" i="49"/>
  <c r="AG1200" i="49" s="1" a="1"/>
  <c r="AG1200" i="49" s="1"/>
  <c r="AE1199" i="49"/>
  <c r="AE1198" i="49"/>
  <c r="AF1198" i="49" s="1" a="1"/>
  <c r="AF1198" i="49" s="1"/>
  <c r="AE1197" i="49"/>
  <c r="AE1196" i="49"/>
  <c r="AE1195" i="49"/>
  <c r="AF1195" i="49" s="1" a="1"/>
  <c r="AF1195" i="49" s="1"/>
  <c r="AE1194" i="49"/>
  <c r="AG1194" i="49" s="1" a="1"/>
  <c r="AG1194" i="49" s="1"/>
  <c r="AE1193" i="49"/>
  <c r="AG1193" i="49" s="1" a="1"/>
  <c r="AG1193" i="49" s="1"/>
  <c r="AE1192" i="49"/>
  <c r="AE1191" i="49"/>
  <c r="AG1191" i="49" s="1" a="1"/>
  <c r="AG1191" i="49" s="1"/>
  <c r="AE1190" i="49"/>
  <c r="AG1190" i="49" s="1" a="1"/>
  <c r="AG1190" i="49" s="1"/>
  <c r="AE1189" i="49"/>
  <c r="AE1188" i="49"/>
  <c r="AG1188" i="49" s="1" a="1"/>
  <c r="AG1188" i="49" s="1"/>
  <c r="AE1187" i="49"/>
  <c r="AE1186" i="49"/>
  <c r="AF1186" i="49" s="1" a="1"/>
  <c r="AF1186" i="49" s="1"/>
  <c r="AE1185" i="49"/>
  <c r="AG1185" i="49" s="1" a="1"/>
  <c r="AG1185" i="49" s="1"/>
  <c r="AE1184" i="49"/>
  <c r="AG1184" i="49" s="1" a="1"/>
  <c r="AG1184" i="49" s="1"/>
  <c r="AE1183" i="49"/>
  <c r="AG1183" i="49" s="1" a="1"/>
  <c r="AG1183" i="49" s="1"/>
  <c r="AE1182" i="49"/>
  <c r="AF1182" i="49" s="1" a="1"/>
  <c r="AF1182" i="49" s="1"/>
  <c r="AE1181" i="49"/>
  <c r="AE1180" i="49"/>
  <c r="AE1179" i="49"/>
  <c r="AE1178" i="49"/>
  <c r="AF1178" i="49" s="1" a="1"/>
  <c r="AF1178" i="49" s="1"/>
  <c r="AE1177" i="49"/>
  <c r="AG1177" i="49" s="1" a="1"/>
  <c r="AG1177" i="49" s="1"/>
  <c r="AE1176" i="49"/>
  <c r="AG1176" i="49" s="1" a="1"/>
  <c r="AG1176" i="49" s="1"/>
  <c r="AE1175" i="49"/>
  <c r="AG1175" i="49" s="1" a="1"/>
  <c r="AG1175" i="49" s="1"/>
  <c r="AE1174" i="49"/>
  <c r="AE1173" i="49"/>
  <c r="AE1172" i="49"/>
  <c r="AG1172" i="49" s="1" a="1"/>
  <c r="AG1172" i="49" s="1"/>
  <c r="AE1171" i="49"/>
  <c r="AE1170" i="49"/>
  <c r="AG1170" i="49" s="1" a="1"/>
  <c r="AG1170" i="49" s="1"/>
  <c r="AE1169" i="49"/>
  <c r="AE1168" i="49"/>
  <c r="AF1168" i="49" s="1" a="1"/>
  <c r="AF1168" i="49" s="1"/>
  <c r="AE1167" i="49"/>
  <c r="AG1167" i="49" s="1" a="1"/>
  <c r="AG1167" i="49" s="1"/>
  <c r="AE1166" i="49"/>
  <c r="AE1165" i="49"/>
  <c r="AE1164" i="49"/>
  <c r="AE1163" i="49"/>
  <c r="AG1163" i="49" s="1" a="1"/>
  <c r="AG1163" i="49" s="1"/>
  <c r="AE1162" i="49"/>
  <c r="AF1162" i="49" s="1" a="1"/>
  <c r="AF1162" i="49" s="1"/>
  <c r="AE1161" i="49"/>
  <c r="AE1160" i="49"/>
  <c r="AE1159" i="49"/>
  <c r="AE1158" i="49"/>
  <c r="AE1157" i="49"/>
  <c r="AF1157" i="49" s="1" a="1"/>
  <c r="AF1157" i="49" s="1"/>
  <c r="AE1156" i="49"/>
  <c r="AG1156" i="49" s="1" a="1"/>
  <c r="AG1156" i="49" s="1"/>
  <c r="AE1155" i="49"/>
  <c r="AG1155" i="49" s="1" a="1"/>
  <c r="AG1155" i="49" s="1"/>
  <c r="AE1154" i="49"/>
  <c r="AG1154" i="49" s="1" a="1"/>
  <c r="AG1154" i="49" s="1"/>
  <c r="AE1153" i="49"/>
  <c r="AE1152" i="49"/>
  <c r="AE1151" i="49"/>
  <c r="AF1151" i="49" s="1" a="1"/>
  <c r="AF1151" i="49" s="1"/>
  <c r="AE1150" i="49"/>
  <c r="AG1150" i="49" s="1" a="1"/>
  <c r="AG1150" i="49" s="1"/>
  <c r="AE1149" i="49"/>
  <c r="AE1148" i="49"/>
  <c r="AG1148" i="49" s="1" a="1"/>
  <c r="AG1148" i="49" s="1"/>
  <c r="AE1147" i="49"/>
  <c r="AE1146" i="49"/>
  <c r="AE1145" i="49"/>
  <c r="AE1144" i="49"/>
  <c r="AF1144" i="49" s="1" a="1"/>
  <c r="AF1144" i="49" s="1"/>
  <c r="AE1143" i="49"/>
  <c r="AE1142" i="49"/>
  <c r="AG1142" i="49" s="1" a="1"/>
  <c r="AG1142" i="49" s="1"/>
  <c r="AE1141" i="49"/>
  <c r="AE1140" i="49"/>
  <c r="AG1140" i="49" s="1" a="1"/>
  <c r="AG1140" i="49" s="1"/>
  <c r="AE1139" i="49"/>
  <c r="AF1139" i="49" s="1" a="1"/>
  <c r="AF1139" i="49" s="1"/>
  <c r="AE1138" i="49"/>
  <c r="AE1137" i="49"/>
  <c r="AE1136" i="49"/>
  <c r="AE1135" i="49"/>
  <c r="AG1135" i="49" s="1" a="1"/>
  <c r="AG1135" i="49" s="1"/>
  <c r="AE1134" i="49"/>
  <c r="AG1134" i="49" s="1" a="1"/>
  <c r="AG1134" i="49" s="1"/>
  <c r="AE1133" i="49"/>
  <c r="AE1132" i="49"/>
  <c r="AE1131" i="49"/>
  <c r="AF1131" i="49" s="1" a="1"/>
  <c r="AF1131" i="49" s="1"/>
  <c r="AE1130" i="49"/>
  <c r="AF1130" i="49" s="1" a="1"/>
  <c r="AF1130" i="49" s="1"/>
  <c r="AE1129" i="49"/>
  <c r="AF1129" i="49" s="1" a="1"/>
  <c r="AF1129" i="49" s="1"/>
  <c r="AE1128" i="49"/>
  <c r="AE1127" i="49"/>
  <c r="AE1126" i="49"/>
  <c r="AF1126" i="49" s="1" a="1"/>
  <c r="AF1126" i="49" s="1"/>
  <c r="AE1125" i="49"/>
  <c r="AG1125" i="49" s="1" a="1"/>
  <c r="AG1125" i="49" s="1"/>
  <c r="AE1124" i="49"/>
  <c r="AG1124" i="49" s="1" a="1"/>
  <c r="AG1124" i="49" s="1"/>
  <c r="AE1123" i="49"/>
  <c r="AF1123" i="49" s="1" a="1"/>
  <c r="AF1123" i="49" s="1"/>
  <c r="AE1122" i="49"/>
  <c r="AF1122" i="49" s="1" a="1"/>
  <c r="AF1122" i="49" s="1"/>
  <c r="AE1121" i="49"/>
  <c r="AG1121" i="49" s="1" a="1"/>
  <c r="AG1121" i="49" s="1"/>
  <c r="AE1120" i="49"/>
  <c r="AE1119" i="49"/>
  <c r="AE1118" i="49"/>
  <c r="AE1117" i="49"/>
  <c r="AG1117" i="49" s="1" a="1"/>
  <c r="AG1117" i="49" s="1"/>
  <c r="AE1116" i="49"/>
  <c r="AF1116" i="49" s="1" a="1"/>
  <c r="AF1116" i="49" s="1"/>
  <c r="AE1115" i="49"/>
  <c r="AE1114" i="49"/>
  <c r="AF1114" i="49" s="1" a="1"/>
  <c r="AF1114" i="49" s="1"/>
  <c r="AE1113" i="49"/>
  <c r="AE1112" i="49"/>
  <c r="AF1112" i="49" s="1" a="1"/>
  <c r="AF1112" i="49" s="1"/>
  <c r="AE1111" i="49"/>
  <c r="AE1110" i="49"/>
  <c r="AE1109" i="49"/>
  <c r="AG1109" i="49" s="1" a="1"/>
  <c r="AG1109" i="49" s="1"/>
  <c r="AE1108" i="49"/>
  <c r="AE1107" i="49"/>
  <c r="AE1106" i="49"/>
  <c r="AE1105" i="49"/>
  <c r="AG1105" i="49" s="1" a="1"/>
  <c r="AG1105" i="49" s="1"/>
  <c r="AE1104" i="49"/>
  <c r="AE1103" i="49"/>
  <c r="AE1102" i="49"/>
  <c r="AE1101" i="49"/>
  <c r="AF1101" i="49" s="1" a="1"/>
  <c r="AF1101" i="49" s="1"/>
  <c r="AE1100" i="49"/>
  <c r="AF1100" i="49" s="1" a="1"/>
  <c r="AF1100" i="49" s="1"/>
  <c r="AE1099" i="49"/>
  <c r="AF1099" i="49" s="1" a="1"/>
  <c r="AF1099" i="49" s="1"/>
  <c r="AE1098" i="49"/>
  <c r="AE1097" i="49"/>
  <c r="AF1097" i="49" s="1" a="1"/>
  <c r="AF1097" i="49" s="1"/>
  <c r="AE1096" i="49"/>
  <c r="AE1095" i="49"/>
  <c r="AG1095" i="49" s="1" a="1"/>
  <c r="AG1095" i="49" s="1"/>
  <c r="AE1094" i="49"/>
  <c r="AE1093" i="49"/>
  <c r="AE1092" i="49"/>
  <c r="AG1092" i="49" s="1" a="1"/>
  <c r="AG1092" i="49" s="1"/>
  <c r="AE1091" i="49"/>
  <c r="AE1090" i="49"/>
  <c r="AE1089" i="49"/>
  <c r="AF1089" i="49" s="1" a="1"/>
  <c r="AF1089" i="49" s="1"/>
  <c r="AE1088" i="49"/>
  <c r="AG1088" i="49" s="1" a="1"/>
  <c r="AG1088" i="49" s="1"/>
  <c r="AE1087" i="49"/>
  <c r="AE1086" i="49"/>
  <c r="AE1085" i="49"/>
  <c r="AF1085" i="49" s="1" a="1"/>
  <c r="AF1085" i="49" s="1"/>
  <c r="AE1084" i="49"/>
  <c r="AE1083" i="49"/>
  <c r="AE1082" i="49"/>
  <c r="AE1081" i="49"/>
  <c r="AE1080" i="49"/>
  <c r="AG1080" i="49" s="1" a="1"/>
  <c r="AG1080" i="49" s="1"/>
  <c r="AE1079" i="49"/>
  <c r="AE1078" i="49"/>
  <c r="AF1078" i="49" s="1" a="1"/>
  <c r="AF1078" i="49" s="1"/>
  <c r="AE1077" i="49"/>
  <c r="AG1077" i="49" s="1" a="1"/>
  <c r="AG1077" i="49" s="1"/>
  <c r="AE1076" i="49"/>
  <c r="AG1076" i="49" s="1" a="1"/>
  <c r="AG1076" i="49" s="1"/>
  <c r="AE1075" i="49"/>
  <c r="AG1075" i="49" s="1" a="1"/>
  <c r="AG1075" i="49" s="1"/>
  <c r="AE1074" i="49"/>
  <c r="AE1073" i="49"/>
  <c r="AF1073" i="49" s="1" a="1"/>
  <c r="AF1073" i="49" s="1"/>
  <c r="AE1072" i="49"/>
  <c r="AE1071" i="49"/>
  <c r="AE1070" i="49"/>
  <c r="AE1069" i="49"/>
  <c r="AE1068" i="49"/>
  <c r="AE1067" i="49"/>
  <c r="AG1067" i="49" s="1" a="1"/>
  <c r="AG1067" i="49" s="1"/>
  <c r="AE1066" i="49"/>
  <c r="AE1065" i="49"/>
  <c r="AE1064" i="49"/>
  <c r="AG1064" i="49" s="1" a="1"/>
  <c r="AG1064" i="49" s="1"/>
  <c r="AE1063" i="49"/>
  <c r="AE1062" i="49"/>
  <c r="AG1062" i="49" s="1" a="1"/>
  <c r="AG1062" i="49" s="1"/>
  <c r="AE1061" i="49"/>
  <c r="AF1061" i="49" s="1" a="1"/>
  <c r="AF1061" i="49" s="1"/>
  <c r="AE1060" i="49"/>
  <c r="AG1060" i="49" s="1" a="1"/>
  <c r="AG1060" i="49" s="1"/>
  <c r="AE1059" i="49"/>
  <c r="AG1059" i="49" s="1" a="1"/>
  <c r="AG1059" i="49" s="1"/>
  <c r="AE1058" i="49"/>
  <c r="AG1058" i="49" s="1" a="1"/>
  <c r="AG1058" i="49" s="1"/>
  <c r="AE1057" i="49"/>
  <c r="AF1057" i="49" s="1" a="1"/>
  <c r="AF1057" i="49" s="1"/>
  <c r="AE1056" i="49"/>
  <c r="AE1055" i="49"/>
  <c r="AG1055" i="49" s="1" a="1"/>
  <c r="AG1055" i="49" s="1"/>
  <c r="AE1054" i="49"/>
  <c r="AG1054" i="49" s="1" a="1"/>
  <c r="AG1054" i="49" s="1"/>
  <c r="AE1053" i="49"/>
  <c r="AE1052" i="49"/>
  <c r="AG1052" i="49" s="1" a="1"/>
  <c r="AG1052" i="49" s="1"/>
  <c r="AE1051" i="49"/>
  <c r="AF1051" i="49" s="1" a="1"/>
  <c r="AF1051" i="49" s="1"/>
  <c r="AE1050" i="49"/>
  <c r="AG1050" i="49" s="1" a="1"/>
  <c r="AG1050" i="49" s="1"/>
  <c r="AE1049" i="49"/>
  <c r="AF1049" i="49" s="1" a="1"/>
  <c r="AF1049" i="49" s="1"/>
  <c r="AE1048" i="49"/>
  <c r="AE1047" i="49"/>
  <c r="AE1046" i="49"/>
  <c r="AE1045" i="49"/>
  <c r="AG1045" i="49" s="1" a="1"/>
  <c r="AG1045" i="49" s="1"/>
  <c r="AE1044" i="49"/>
  <c r="AE1043" i="49"/>
  <c r="AG1043" i="49" s="1" a="1"/>
  <c r="AG1043" i="49" s="1"/>
  <c r="AE1042" i="49"/>
  <c r="AG1042" i="49" s="1" a="1"/>
  <c r="AG1042" i="49" s="1"/>
  <c r="AE1041" i="49"/>
  <c r="AG1041" i="49" s="1" a="1"/>
  <c r="AG1041" i="49" s="1"/>
  <c r="AE1040" i="49"/>
  <c r="AF1040" i="49" s="1" a="1"/>
  <c r="AF1040" i="49" s="1"/>
  <c r="AE1039" i="49"/>
  <c r="AG1039" i="49" s="1" a="1"/>
  <c r="AG1039" i="49" s="1"/>
  <c r="AE1038" i="49"/>
  <c r="AE1037" i="49"/>
  <c r="AE1036" i="49"/>
  <c r="AG1036" i="49" s="1" a="1"/>
  <c r="AG1036" i="49" s="1"/>
  <c r="AE1035" i="49"/>
  <c r="AF1035" i="49" s="1" a="1"/>
  <c r="AF1035" i="49" s="1"/>
  <c r="AE1034" i="49"/>
  <c r="AF1034" i="49" s="1" a="1"/>
  <c r="AF1034" i="49" s="1"/>
  <c r="AE1033" i="49"/>
  <c r="AE1032" i="49"/>
  <c r="AF1032" i="49" s="1" a="1"/>
  <c r="AF1032" i="49" s="1"/>
  <c r="AE1031" i="49"/>
  <c r="AG1031" i="49" s="1" a="1"/>
  <c r="AG1031" i="49" s="1"/>
  <c r="AE1030" i="49"/>
  <c r="AG1030" i="49" s="1" a="1"/>
  <c r="AG1030" i="49" s="1"/>
  <c r="AE1029" i="49"/>
  <c r="AF1029" i="49" s="1" a="1"/>
  <c r="AF1029" i="49" s="1"/>
  <c r="AE1028" i="49"/>
  <c r="AG1028" i="49" s="1" a="1"/>
  <c r="AG1028" i="49" s="1"/>
  <c r="AE1027" i="49"/>
  <c r="AE1026" i="49"/>
  <c r="AE1025" i="49"/>
  <c r="AE1024" i="49"/>
  <c r="AG1024" i="49" s="1" a="1"/>
  <c r="AG1024" i="49" s="1"/>
  <c r="AE1023" i="49"/>
  <c r="AF1023" i="49" s="1" a="1"/>
  <c r="AF1023" i="49" s="1"/>
  <c r="AE1022" i="49"/>
  <c r="AE1021" i="49"/>
  <c r="AG1021" i="49" s="1" a="1"/>
  <c r="AG1021" i="49" s="1"/>
  <c r="AE1020" i="49"/>
  <c r="AE1019" i="49"/>
  <c r="AE1018" i="49"/>
  <c r="AF1018" i="49" s="1" a="1"/>
  <c r="AF1018" i="49" s="1"/>
  <c r="AE1017" i="49"/>
  <c r="AE1016" i="49"/>
  <c r="AG1016" i="49" s="1" a="1"/>
  <c r="AG1016" i="49" s="1"/>
  <c r="AE1015" i="49"/>
  <c r="AF1015" i="49" s="1" a="1"/>
  <c r="AF1015" i="49" s="1"/>
  <c r="AE1014" i="49"/>
  <c r="AF1014" i="49" s="1" a="1"/>
  <c r="AF1014" i="49" s="1"/>
  <c r="AE1013" i="49"/>
  <c r="AG1013" i="49" s="1" a="1"/>
  <c r="AG1013" i="49" s="1"/>
  <c r="AE1012" i="49"/>
  <c r="AG1012" i="49" s="1" a="1"/>
  <c r="AG1012" i="49" s="1"/>
  <c r="AE1011" i="49"/>
  <c r="AF1011" i="49" s="1" a="1"/>
  <c r="AF1011" i="49" s="1"/>
  <c r="AE1010" i="49"/>
  <c r="AE1009" i="49"/>
  <c r="AG1009" i="49" s="1" a="1"/>
  <c r="AG1009" i="49" s="1"/>
  <c r="AE1008" i="49"/>
  <c r="AE1007" i="49"/>
  <c r="AG1007" i="49" s="1" a="1"/>
  <c r="AG1007" i="49" s="1"/>
  <c r="AE1006" i="49"/>
  <c r="AG1006" i="49" s="1" a="1"/>
  <c r="AG1006" i="49" s="1"/>
  <c r="AE1005" i="49"/>
  <c r="AE1004" i="49"/>
  <c r="AE1003" i="49"/>
  <c r="AE1002" i="49"/>
  <c r="AE1001" i="49"/>
  <c r="AF1001" i="49" s="1" a="1"/>
  <c r="AF1001" i="49" s="1"/>
  <c r="AE1000" i="49"/>
  <c r="AG1000" i="49" s="1" a="1"/>
  <c r="AG1000" i="49" s="1"/>
  <c r="AE999" i="49"/>
  <c r="AF999" i="49" s="1" a="1"/>
  <c r="AF999" i="49" s="1"/>
  <c r="AE998" i="49"/>
  <c r="AE997" i="49"/>
  <c r="AE996" i="49"/>
  <c r="AE995" i="49"/>
  <c r="AE994" i="49"/>
  <c r="AE993" i="49"/>
  <c r="AE992" i="49"/>
  <c r="AF992" i="49" s="1" a="1"/>
  <c r="AF992" i="49" s="1"/>
  <c r="AE991" i="49"/>
  <c r="AG991" i="49" s="1" a="1"/>
  <c r="AG991" i="49" s="1"/>
  <c r="AE990" i="49"/>
  <c r="AG990" i="49" s="1" a="1"/>
  <c r="AG990" i="49" s="1"/>
  <c r="AE989" i="49"/>
  <c r="AG989" i="49" s="1" a="1"/>
  <c r="AG989" i="49" s="1"/>
  <c r="AE988" i="49"/>
  <c r="AF988" i="49" s="1" a="1"/>
  <c r="AF988" i="49" s="1"/>
  <c r="AE987" i="49"/>
  <c r="AE986" i="49"/>
  <c r="AG986" i="49" s="1" a="1"/>
  <c r="AG986" i="49" s="1"/>
  <c r="AE985" i="49"/>
  <c r="AG985" i="49" s="1" a="1"/>
  <c r="AG985" i="49" s="1"/>
  <c r="AE984" i="49"/>
  <c r="AF984" i="49" s="1" a="1"/>
  <c r="AF984" i="49" s="1"/>
  <c r="AE983" i="49"/>
  <c r="AG983" i="49" s="1" a="1"/>
  <c r="AG983" i="49" s="1"/>
  <c r="AE982" i="49"/>
  <c r="AE981" i="49"/>
  <c r="AF981" i="49" s="1" a="1"/>
  <c r="AF981" i="49" s="1"/>
  <c r="AE980" i="49"/>
  <c r="AG980" i="49" s="1" a="1"/>
  <c r="AG980" i="49" s="1"/>
  <c r="AE979" i="49"/>
  <c r="AE978" i="49"/>
  <c r="AG978" i="49" s="1" a="1"/>
  <c r="AG978" i="49" s="1"/>
  <c r="AE977" i="49"/>
  <c r="AE976" i="49"/>
  <c r="AF976" i="49" s="1" a="1"/>
  <c r="AF976" i="49" s="1"/>
  <c r="AE975" i="49"/>
  <c r="AE974" i="49"/>
  <c r="AG974" i="49" s="1" a="1"/>
  <c r="AG974" i="49" s="1"/>
  <c r="AE973" i="49"/>
  <c r="AE972" i="49"/>
  <c r="AG972" i="49" s="1" a="1"/>
  <c r="AG972" i="49" s="1"/>
  <c r="AE971" i="49"/>
  <c r="AG971" i="49" s="1" a="1"/>
  <c r="AG971" i="49" s="1"/>
  <c r="AE970" i="49"/>
  <c r="AE969" i="49"/>
  <c r="AF969" i="49" s="1" a="1"/>
  <c r="AF969" i="49" s="1"/>
  <c r="AE968" i="49"/>
  <c r="AG968" i="49" s="1" a="1"/>
  <c r="AG968" i="49" s="1"/>
  <c r="AE967" i="49"/>
  <c r="AE966" i="49"/>
  <c r="AE965" i="49"/>
  <c r="AE964" i="49"/>
  <c r="AE963" i="49"/>
  <c r="AE962" i="49"/>
  <c r="AF962" i="49" s="1" a="1"/>
  <c r="AF962" i="49" s="1"/>
  <c r="AE961" i="49"/>
  <c r="AF961" i="49" s="1" a="1"/>
  <c r="AF961" i="49" s="1"/>
  <c r="AE960" i="49"/>
  <c r="AE959" i="49"/>
  <c r="AE958" i="49"/>
  <c r="AE957" i="49"/>
  <c r="AG957" i="49" s="1" a="1"/>
  <c r="AG957" i="49" s="1"/>
  <c r="AE956" i="49"/>
  <c r="AG956" i="49" s="1" a="1"/>
  <c r="AG956" i="49" s="1"/>
  <c r="AE955" i="49"/>
  <c r="AG955" i="49" s="1" a="1"/>
  <c r="AG955" i="49" s="1"/>
  <c r="AE954" i="49"/>
  <c r="AG954" i="49" s="1" a="1"/>
  <c r="AG954" i="49" s="1"/>
  <c r="AE953" i="49"/>
  <c r="AE952" i="49"/>
  <c r="AE951" i="49"/>
  <c r="AF951" i="49" s="1" a="1"/>
  <c r="AF951" i="49" s="1"/>
  <c r="AE950" i="49"/>
  <c r="AF950" i="49" s="1" a="1"/>
  <c r="AF950" i="49" s="1"/>
  <c r="AE949" i="49"/>
  <c r="AG949" i="49" s="1" a="1"/>
  <c r="AG949" i="49" s="1"/>
  <c r="AE948" i="49"/>
  <c r="AG948" i="49" s="1" a="1"/>
  <c r="AG948" i="49" s="1"/>
  <c r="AE947" i="49"/>
  <c r="AG947" i="49" s="1" a="1"/>
  <c r="AG947" i="49" s="1"/>
  <c r="AE946" i="49"/>
  <c r="AG946" i="49" s="1" a="1"/>
  <c r="AG946" i="49" s="1"/>
  <c r="AE945" i="49"/>
  <c r="AE944" i="49"/>
  <c r="AF944" i="49" s="1" a="1"/>
  <c r="AF944" i="49" s="1"/>
  <c r="AE943" i="49"/>
  <c r="AG943" i="49" s="1" a="1"/>
  <c r="AG943" i="49" s="1"/>
  <c r="AE942" i="49"/>
  <c r="AG942" i="49" s="1" a="1"/>
  <c r="AG942" i="49" s="1"/>
  <c r="AE941" i="49"/>
  <c r="AF941" i="49" s="1" a="1"/>
  <c r="AF941" i="49" s="1"/>
  <c r="AE940" i="49"/>
  <c r="AF940" i="49" s="1" a="1"/>
  <c r="AF940" i="49" s="1"/>
  <c r="AE939" i="49"/>
  <c r="AF939" i="49" s="1" a="1"/>
  <c r="AF939" i="49" s="1"/>
  <c r="AE938" i="49"/>
  <c r="AE937" i="49"/>
  <c r="AF937" i="49" s="1" a="1"/>
  <c r="AF937" i="49" s="1"/>
  <c r="AE936" i="49"/>
  <c r="AF936" i="49" s="1" a="1"/>
  <c r="AF936" i="49" s="1"/>
  <c r="AE935" i="49"/>
  <c r="AG935" i="49" s="1" a="1"/>
  <c r="AG935" i="49" s="1"/>
  <c r="AE934" i="49"/>
  <c r="AG934" i="49" s="1" a="1"/>
  <c r="AG934" i="49" s="1"/>
  <c r="AE933" i="49"/>
  <c r="AE932" i="49"/>
  <c r="AE931" i="49"/>
  <c r="AG931" i="49" s="1" a="1"/>
  <c r="AG931" i="49" s="1"/>
  <c r="AE930" i="49"/>
  <c r="AE929" i="49"/>
  <c r="AE928" i="49"/>
  <c r="AF928" i="49" s="1" a="1"/>
  <c r="AF928" i="49" s="1"/>
  <c r="AE927" i="49"/>
  <c r="AF927" i="49" s="1" a="1"/>
  <c r="AF927" i="49" s="1"/>
  <c r="AE926" i="49"/>
  <c r="AE925" i="49"/>
  <c r="AG925" i="49" s="1" a="1"/>
  <c r="AG925" i="49" s="1"/>
  <c r="AE924" i="49"/>
  <c r="AE923" i="49"/>
  <c r="AE922" i="49"/>
  <c r="AE921" i="49"/>
  <c r="AE920" i="49"/>
  <c r="AF920" i="49" s="1" a="1"/>
  <c r="AF920" i="49" s="1"/>
  <c r="AE919" i="49"/>
  <c r="AE918" i="49"/>
  <c r="AE917" i="49"/>
  <c r="AE916" i="49"/>
  <c r="AF916" i="49" s="1" a="1"/>
  <c r="AF916" i="49" s="1"/>
  <c r="AE915" i="49"/>
  <c r="AG915" i="49" s="1" a="1"/>
  <c r="AG915" i="49" s="1"/>
  <c r="AE914" i="49"/>
  <c r="AE913" i="49"/>
  <c r="AG913" i="49" s="1" a="1"/>
  <c r="AG913" i="49" s="1"/>
  <c r="AE912" i="49"/>
  <c r="AE911" i="49"/>
  <c r="AG911" i="49" s="1" a="1"/>
  <c r="AG911" i="49" s="1"/>
  <c r="AE910" i="49"/>
  <c r="AE909" i="49"/>
  <c r="AG909" i="49" s="1" a="1"/>
  <c r="AG909" i="49" s="1"/>
  <c r="AE908" i="49"/>
  <c r="AE907" i="49"/>
  <c r="AE906" i="49"/>
  <c r="AG906" i="49" s="1" a="1"/>
  <c r="AG906" i="49" s="1"/>
  <c r="AE905" i="49"/>
  <c r="AE904" i="49"/>
  <c r="AG904" i="49" s="1" a="1"/>
  <c r="AG904" i="49" s="1"/>
  <c r="AE903" i="49"/>
  <c r="AE902" i="49"/>
  <c r="AE901" i="49"/>
  <c r="AG901" i="49" s="1" a="1"/>
  <c r="AG901" i="49" s="1"/>
  <c r="AE900" i="49"/>
  <c r="AF900" i="49" s="1" a="1"/>
  <c r="AF900" i="49" s="1"/>
  <c r="AE899" i="49"/>
  <c r="AE898" i="49"/>
  <c r="AG898" i="49" s="1" a="1"/>
  <c r="AG898" i="49" s="1"/>
  <c r="AE897" i="49"/>
  <c r="AG897" i="49" s="1" a="1"/>
  <c r="AG897" i="49" s="1"/>
  <c r="AE896" i="49"/>
  <c r="AE895" i="49"/>
  <c r="AG895" i="49" s="1" a="1"/>
  <c r="AG895" i="49" s="1"/>
  <c r="AE894" i="49"/>
  <c r="AE893" i="49"/>
  <c r="AE892" i="49"/>
  <c r="AF892" i="49" s="1" a="1"/>
  <c r="AF892" i="49" s="1"/>
  <c r="AE891" i="49"/>
  <c r="AG891" i="49" s="1" a="1"/>
  <c r="AG891" i="49" s="1"/>
  <c r="AE890" i="49"/>
  <c r="AG890" i="49" s="1" a="1"/>
  <c r="AG890" i="49" s="1"/>
  <c r="AE889" i="49"/>
  <c r="AG889" i="49" s="1" a="1"/>
  <c r="AG889" i="49" s="1"/>
  <c r="AE888" i="49"/>
  <c r="AG888" i="49" s="1" a="1"/>
  <c r="AG888" i="49" s="1"/>
  <c r="AE887" i="49"/>
  <c r="AF887" i="49" s="1" a="1"/>
  <c r="AF887" i="49" s="1"/>
  <c r="AE886" i="49"/>
  <c r="AE885" i="49"/>
  <c r="AE884" i="49"/>
  <c r="AG884" i="49" s="1" a="1"/>
  <c r="AG884" i="49" s="1"/>
  <c r="AE883" i="49"/>
  <c r="AE882" i="49"/>
  <c r="AG882" i="49" s="1" a="1"/>
  <c r="AG882" i="49" s="1"/>
  <c r="AE881" i="49"/>
  <c r="AG881" i="49" s="1" a="1"/>
  <c r="AG881" i="49" s="1"/>
  <c r="AE880" i="49"/>
  <c r="AE879" i="49"/>
  <c r="AE878" i="49"/>
  <c r="AE877" i="49"/>
  <c r="AG877" i="49" s="1" a="1"/>
  <c r="AG877" i="49" s="1"/>
  <c r="AE876" i="49"/>
  <c r="AE875" i="49"/>
  <c r="AE874" i="49"/>
  <c r="AF874" i="49" s="1" a="1"/>
  <c r="AF874" i="49" s="1"/>
  <c r="AE873" i="49"/>
  <c r="AE872" i="49"/>
  <c r="AF872" i="49" s="1" a="1"/>
  <c r="AF872" i="49" s="1"/>
  <c r="AE871" i="49"/>
  <c r="AE870" i="49"/>
  <c r="AE869" i="49"/>
  <c r="AE868" i="49"/>
  <c r="AF868" i="49" s="1" a="1"/>
  <c r="AF868" i="49" s="1"/>
  <c r="AE867" i="49"/>
  <c r="AG867" i="49" s="1" a="1"/>
  <c r="AG867" i="49" s="1"/>
  <c r="AE866" i="49"/>
  <c r="AE865" i="49"/>
  <c r="AE864" i="49"/>
  <c r="AE863" i="49"/>
  <c r="AF863" i="49" s="1" a="1"/>
  <c r="AF863" i="49" s="1"/>
  <c r="AE862" i="49"/>
  <c r="AF862" i="49" s="1" a="1"/>
  <c r="AF862" i="49" s="1"/>
  <c r="AE861" i="49"/>
  <c r="AF861" i="49" s="1" a="1"/>
  <c r="AF861" i="49" s="1"/>
  <c r="AE860" i="49"/>
  <c r="AE859" i="49"/>
  <c r="AF859" i="49" s="1" a="1"/>
  <c r="AF859" i="49" s="1"/>
  <c r="AE858" i="49"/>
  <c r="AE857" i="49"/>
  <c r="AG857" i="49" s="1" a="1"/>
  <c r="AG857" i="49" s="1"/>
  <c r="AE856" i="49"/>
  <c r="AE855" i="49"/>
  <c r="AG855" i="49" s="1" a="1"/>
  <c r="AG855" i="49" s="1"/>
  <c r="AE854" i="49"/>
  <c r="AF854" i="49" s="1" a="1"/>
  <c r="AF854" i="49" s="1"/>
  <c r="AE853" i="49"/>
  <c r="AE852" i="49"/>
  <c r="AG852" i="49" s="1" a="1"/>
  <c r="AG852" i="49" s="1"/>
  <c r="AE851" i="49"/>
  <c r="AG851" i="49" s="1" a="1"/>
  <c r="AG851" i="49" s="1"/>
  <c r="AE850" i="49"/>
  <c r="AE849" i="49"/>
  <c r="AG849" i="49" s="1" a="1"/>
  <c r="AG849" i="49" s="1"/>
  <c r="AE848" i="49"/>
  <c r="AE847" i="49"/>
  <c r="AF847" i="49" s="1" a="1"/>
  <c r="AF847" i="49" s="1"/>
  <c r="AE846" i="49"/>
  <c r="AF846" i="49" s="1" a="1"/>
  <c r="AF846" i="49" s="1"/>
  <c r="AE845" i="49"/>
  <c r="AF845" i="49" s="1" a="1"/>
  <c r="AF845" i="49" s="1"/>
  <c r="AE844" i="49"/>
  <c r="AE843" i="49"/>
  <c r="AE842" i="49"/>
  <c r="AF842" i="49" s="1" a="1"/>
  <c r="AF842" i="49" s="1"/>
  <c r="AE841" i="49"/>
  <c r="AF841" i="49" s="1" a="1"/>
  <c r="AF841" i="49" s="1"/>
  <c r="AE840" i="49"/>
  <c r="AE839" i="49"/>
  <c r="AE838" i="49"/>
  <c r="AE837" i="49"/>
  <c r="AG837" i="49" s="1" a="1"/>
  <c r="AG837" i="49" s="1"/>
  <c r="AE836" i="49"/>
  <c r="AG836" i="49" s="1" a="1"/>
  <c r="AG836" i="49" s="1"/>
  <c r="AE835" i="49"/>
  <c r="AE834" i="49"/>
  <c r="AF834" i="49" s="1" a="1"/>
  <c r="AF834" i="49" s="1"/>
  <c r="AE833" i="49"/>
  <c r="AG833" i="49" s="1" a="1"/>
  <c r="AG833" i="49" s="1"/>
  <c r="AE832" i="49"/>
  <c r="AE831" i="49"/>
  <c r="AF831" i="49" s="1" a="1"/>
  <c r="AF831" i="49" s="1"/>
  <c r="AE830" i="49"/>
  <c r="AF830" i="49" s="1" a="1"/>
  <c r="AF830" i="49" s="1"/>
  <c r="AE829" i="49"/>
  <c r="AF829" i="49" s="1" a="1"/>
  <c r="AF829" i="49" s="1"/>
  <c r="AE828" i="49"/>
  <c r="AG828" i="49" s="1" a="1"/>
  <c r="AG828" i="49" s="1"/>
  <c r="AE827" i="49"/>
  <c r="AE826" i="49"/>
  <c r="AF826" i="49" s="1" a="1"/>
  <c r="AF826" i="49" s="1"/>
  <c r="AE825" i="49"/>
  <c r="AF825" i="49" s="1" a="1"/>
  <c r="AF825" i="49" s="1"/>
  <c r="AE824" i="49"/>
  <c r="AE823" i="49"/>
  <c r="AG823" i="49" s="1" a="1"/>
  <c r="AG823" i="49" s="1"/>
  <c r="AE822" i="49"/>
  <c r="AE821" i="49"/>
  <c r="AE820" i="49"/>
  <c r="AE819" i="49"/>
  <c r="AG819" i="49" s="1" a="1"/>
  <c r="AG819" i="49" s="1"/>
  <c r="AE818" i="49"/>
  <c r="AE817" i="49"/>
  <c r="AF817" i="49" s="1" a="1"/>
  <c r="AF817" i="49" s="1"/>
  <c r="AE816" i="49"/>
  <c r="AG816" i="49" s="1" a="1"/>
  <c r="AG816" i="49" s="1"/>
  <c r="AE815" i="49"/>
  <c r="AF815" i="49" s="1" a="1"/>
  <c r="AF815" i="49" s="1"/>
  <c r="AE814" i="49"/>
  <c r="AF814" i="49" s="1" a="1"/>
  <c r="AF814" i="49" s="1"/>
  <c r="AE813" i="49"/>
  <c r="AF813" i="49" s="1" a="1"/>
  <c r="AF813" i="49" s="1"/>
  <c r="AE812" i="49"/>
  <c r="AG812" i="49" s="1" a="1"/>
  <c r="AG812" i="49" s="1"/>
  <c r="AE811" i="49"/>
  <c r="AF811" i="49" s="1" a="1"/>
  <c r="AF811" i="49" s="1"/>
  <c r="AE810" i="49"/>
  <c r="AE809" i="49"/>
  <c r="AE808" i="49"/>
  <c r="AG808" i="49" s="1" a="1"/>
  <c r="AG808" i="49" s="1"/>
  <c r="AE807" i="49"/>
  <c r="AE806" i="49"/>
  <c r="AE805" i="49"/>
  <c r="AF805" i="49" s="1" a="1"/>
  <c r="AF805" i="49" s="1"/>
  <c r="AE804" i="49"/>
  <c r="AG804" i="49" s="1" a="1"/>
  <c r="AG804" i="49" s="1"/>
  <c r="AE803" i="49"/>
  <c r="AG803" i="49" s="1" a="1"/>
  <c r="AG803" i="49" s="1"/>
  <c r="AE802" i="49"/>
  <c r="AF802" i="49" s="1" a="1"/>
  <c r="AF802" i="49" s="1"/>
  <c r="AE801" i="49"/>
  <c r="AE800" i="49"/>
  <c r="AG800" i="49" s="1" a="1"/>
  <c r="AG800" i="49" s="1"/>
  <c r="AE799" i="49"/>
  <c r="AG799" i="49" s="1" a="1"/>
  <c r="AG799" i="49" s="1"/>
  <c r="AE798" i="49"/>
  <c r="AF798" i="49" s="1" a="1"/>
  <c r="AF798" i="49" s="1"/>
  <c r="AE797" i="49"/>
  <c r="AG797" i="49" s="1" a="1"/>
  <c r="AG797" i="49" s="1"/>
  <c r="AE796" i="49"/>
  <c r="AE795" i="49"/>
  <c r="AE794" i="49"/>
  <c r="AF794" i="49" s="1" a="1"/>
  <c r="AF794" i="49" s="1"/>
  <c r="AE793" i="49"/>
  <c r="AG793" i="49" s="1" a="1"/>
  <c r="AG793" i="49" s="1"/>
  <c r="AE792" i="49"/>
  <c r="AG792" i="49" s="1" a="1"/>
  <c r="AG792" i="49" s="1"/>
  <c r="AE791" i="49"/>
  <c r="AE790" i="49"/>
  <c r="AF790" i="49" s="1" a="1"/>
  <c r="AF790" i="49" s="1"/>
  <c r="AE789" i="49"/>
  <c r="AF789" i="49" s="1" a="1"/>
  <c r="AF789" i="49" s="1"/>
  <c r="AE788" i="49"/>
  <c r="AE787" i="49"/>
  <c r="AG787" i="49" s="1" a="1"/>
  <c r="AG787" i="49" s="1"/>
  <c r="AE786" i="49"/>
  <c r="AE785" i="49"/>
  <c r="AE784" i="49"/>
  <c r="AG784" i="49" s="1" a="1"/>
  <c r="AG784" i="49" s="1"/>
  <c r="AE783" i="49"/>
  <c r="AE782" i="49"/>
  <c r="AF782" i="49" s="1" a="1"/>
  <c r="AF782" i="49" s="1"/>
  <c r="AE781" i="49"/>
  <c r="AF781" i="49" s="1" a="1"/>
  <c r="AF781" i="49" s="1"/>
  <c r="AE780" i="49"/>
  <c r="AE779" i="49"/>
  <c r="AG779" i="49" s="1" a="1"/>
  <c r="AG779" i="49" s="1"/>
  <c r="AE778" i="49"/>
  <c r="AE777" i="49"/>
  <c r="AG777" i="49" s="1" a="1"/>
  <c r="AG777" i="49" s="1"/>
  <c r="AE776" i="49"/>
  <c r="AE775" i="49"/>
  <c r="AF775" i="49" s="1" a="1"/>
  <c r="AF775" i="49" s="1"/>
  <c r="AE774" i="49"/>
  <c r="AE773" i="49"/>
  <c r="AG773" i="49" s="1" a="1"/>
  <c r="AG773" i="49" s="1"/>
  <c r="AE772" i="49"/>
  <c r="AE771" i="49"/>
  <c r="AG771" i="49" s="1" a="1"/>
  <c r="AG771" i="49" s="1"/>
  <c r="AE770" i="49"/>
  <c r="AF770" i="49" s="1" a="1"/>
  <c r="AF770" i="49" s="1"/>
  <c r="AE769" i="49"/>
  <c r="AG769" i="49" s="1" a="1"/>
  <c r="AG769" i="49" s="1"/>
  <c r="AE768" i="49"/>
  <c r="AE767" i="49"/>
  <c r="AF767" i="49" s="1" a="1"/>
  <c r="AF767" i="49" s="1"/>
  <c r="AE766" i="49"/>
  <c r="AE765" i="49"/>
  <c r="AF765" i="49" s="1" a="1"/>
  <c r="AF765" i="49" s="1"/>
  <c r="AE764" i="49"/>
  <c r="AE763" i="49"/>
  <c r="AG763" i="49" s="1" a="1"/>
  <c r="AG763" i="49" s="1"/>
  <c r="AE762" i="49"/>
  <c r="AF762" i="49" s="1" a="1"/>
  <c r="AF762" i="49" s="1"/>
  <c r="AE761" i="49"/>
  <c r="AG761" i="49" s="1" a="1"/>
  <c r="AG761" i="49" s="1"/>
  <c r="AE760" i="49"/>
  <c r="AF760" i="49" s="1" a="1"/>
  <c r="AF760" i="49" s="1"/>
  <c r="AE759" i="49"/>
  <c r="AG759" i="49" s="1" a="1"/>
  <c r="AG759" i="49" s="1"/>
  <c r="AE758" i="49"/>
  <c r="AE757" i="49"/>
  <c r="AE756" i="49"/>
  <c r="AG756" i="49" s="1" a="1"/>
  <c r="AG756" i="49" s="1"/>
  <c r="AE755" i="49"/>
  <c r="AE754" i="49"/>
  <c r="AE753" i="49"/>
  <c r="AF753" i="49" s="1" a="1"/>
  <c r="AF753" i="49" s="1"/>
  <c r="AE752" i="49"/>
  <c r="AE751" i="49"/>
  <c r="AG751" i="49" s="1" a="1"/>
  <c r="AG751" i="49" s="1"/>
  <c r="AE750" i="49"/>
  <c r="AF750" i="49" s="1" a="1"/>
  <c r="AF750" i="49" s="1"/>
  <c r="AE749" i="49"/>
  <c r="AG749" i="49" s="1" a="1"/>
  <c r="AG749" i="49" s="1"/>
  <c r="AE748" i="49"/>
  <c r="AG748" i="49" s="1" a="1"/>
  <c r="AG748" i="49" s="1"/>
  <c r="AE747" i="49"/>
  <c r="AE746" i="49"/>
  <c r="AF746" i="49" s="1" a="1"/>
  <c r="AF746" i="49" s="1"/>
  <c r="AE745" i="49"/>
  <c r="AF745" i="49" s="1" a="1"/>
  <c r="AF745" i="49" s="1"/>
  <c r="AE744" i="49"/>
  <c r="AE743" i="49"/>
  <c r="AE742" i="49"/>
  <c r="AF742" i="49" s="1" a="1"/>
  <c r="AF742" i="49" s="1"/>
  <c r="AE741" i="49"/>
  <c r="AG741" i="49" s="1" a="1"/>
  <c r="AG741" i="49" s="1"/>
  <c r="AE740" i="49"/>
  <c r="AG740" i="49" s="1" a="1"/>
  <c r="AG740" i="49" s="1"/>
  <c r="AE739" i="49"/>
  <c r="AF739" i="49" s="1" a="1"/>
  <c r="AF739" i="49" s="1"/>
  <c r="AE738" i="49"/>
  <c r="AE737" i="49"/>
  <c r="AF737" i="49" s="1" a="1"/>
  <c r="AF737" i="49" s="1"/>
  <c r="AE736" i="49"/>
  <c r="AE735" i="49"/>
  <c r="AE734" i="49"/>
  <c r="AF734" i="49" s="1" a="1"/>
  <c r="AF734" i="49" s="1"/>
  <c r="AE733" i="49"/>
  <c r="AE732" i="49"/>
  <c r="AG732" i="49" s="1" a="1"/>
  <c r="AG732" i="49" s="1"/>
  <c r="AE731" i="49"/>
  <c r="AE730" i="49"/>
  <c r="AE729" i="49"/>
  <c r="AG729" i="49" s="1" a="1"/>
  <c r="AG729" i="49" s="1"/>
  <c r="AE728" i="49"/>
  <c r="AG728" i="49" s="1" a="1"/>
  <c r="AG728" i="49" s="1"/>
  <c r="AE727" i="49"/>
  <c r="AF727" i="49" s="1" a="1"/>
  <c r="AF727" i="49" s="1"/>
  <c r="AE726" i="49"/>
  <c r="AE725" i="49"/>
  <c r="AG725" i="49" s="1" a="1"/>
  <c r="AG725" i="49" s="1"/>
  <c r="AE724" i="49"/>
  <c r="AE723" i="49"/>
  <c r="AG723" i="49" s="1" a="1"/>
  <c r="AG723" i="49" s="1"/>
  <c r="AE722" i="49"/>
  <c r="AF722" i="49" s="1" a="1"/>
  <c r="AF722" i="49" s="1"/>
  <c r="AE721" i="49"/>
  <c r="AE720" i="49"/>
  <c r="AE719" i="49"/>
  <c r="AE718" i="49"/>
  <c r="AF718" i="49" s="1" a="1"/>
  <c r="AF718" i="49" s="1"/>
  <c r="AE717" i="49"/>
  <c r="AF717" i="49" s="1" a="1"/>
  <c r="AF717" i="49" s="1"/>
  <c r="AE716" i="49"/>
  <c r="AE715" i="49"/>
  <c r="AG715" i="49" s="1" a="1"/>
  <c r="AG715" i="49" s="1"/>
  <c r="AE714" i="49"/>
  <c r="AF714" i="49" s="1" a="1"/>
  <c r="AF714" i="49" s="1"/>
  <c r="AE713" i="49"/>
  <c r="AG713" i="49" s="1" a="1"/>
  <c r="AG713" i="49" s="1"/>
  <c r="AE712" i="49"/>
  <c r="AF712" i="49" s="1" a="1"/>
  <c r="AF712" i="49" s="1"/>
  <c r="AE711" i="49"/>
  <c r="AG711" i="49" s="1" a="1"/>
  <c r="AG711" i="49" s="1"/>
  <c r="AE710" i="49"/>
  <c r="AF710" i="49" s="1" a="1"/>
  <c r="AF710" i="49" s="1"/>
  <c r="AE709" i="49"/>
  <c r="AF709" i="49" s="1" a="1"/>
  <c r="AF709" i="49" s="1"/>
  <c r="AE708" i="49"/>
  <c r="AG708" i="49" s="1" a="1"/>
  <c r="AG708" i="49" s="1"/>
  <c r="AE707" i="49"/>
  <c r="AG707" i="49" s="1" a="1"/>
  <c r="AG707" i="49" s="1"/>
  <c r="AE706" i="49"/>
  <c r="AE705" i="49"/>
  <c r="AG705" i="49" s="1" a="1"/>
  <c r="AG705" i="49" s="1"/>
  <c r="AE704" i="49"/>
  <c r="AF704" i="49" s="1" a="1"/>
  <c r="AF704" i="49" s="1"/>
  <c r="AE703" i="49"/>
  <c r="AE702" i="49"/>
  <c r="AE701" i="49"/>
  <c r="AE700" i="49"/>
  <c r="AG700" i="49" s="1" a="1"/>
  <c r="AG700" i="49" s="1"/>
  <c r="AE699" i="49"/>
  <c r="AG699" i="49" s="1" a="1"/>
  <c r="AG699" i="49" s="1"/>
  <c r="AE698" i="49"/>
  <c r="AE697" i="49"/>
  <c r="AE696" i="49"/>
  <c r="AG696" i="49" s="1" a="1"/>
  <c r="AG696" i="49" s="1"/>
  <c r="AE695" i="49"/>
  <c r="AE694" i="49"/>
  <c r="AE693" i="49"/>
  <c r="AE692" i="49"/>
  <c r="AE691" i="49"/>
  <c r="AF691" i="49" s="1" a="1"/>
  <c r="AF691" i="49" s="1"/>
  <c r="AE690" i="49"/>
  <c r="AE689" i="49"/>
  <c r="AF689" i="49" s="1" a="1"/>
  <c r="AF689" i="49" s="1"/>
  <c r="AE688" i="49"/>
  <c r="AG688" i="49" s="1" a="1"/>
  <c r="AG688" i="49" s="1"/>
  <c r="AE687" i="49"/>
  <c r="AG687" i="49" s="1" a="1"/>
  <c r="AG687" i="49" s="1"/>
  <c r="AE686" i="49"/>
  <c r="AF686" i="49" s="1" a="1"/>
  <c r="AF686" i="49" s="1"/>
  <c r="AE685" i="49"/>
  <c r="AE684" i="49"/>
  <c r="AF684" i="49" s="1" a="1"/>
  <c r="AF684" i="49" s="1"/>
  <c r="AE683" i="49"/>
  <c r="AG683" i="49" s="1" a="1"/>
  <c r="AG683" i="49" s="1"/>
  <c r="AE682" i="49"/>
  <c r="AF682" i="49" s="1" a="1"/>
  <c r="AF682" i="49" s="1"/>
  <c r="AE681" i="49"/>
  <c r="AE680" i="49"/>
  <c r="AF680" i="49" s="1" a="1"/>
  <c r="AF680" i="49" s="1"/>
  <c r="AE679" i="49"/>
  <c r="AG679" i="49" s="1" a="1"/>
  <c r="AG679" i="49" s="1"/>
  <c r="AE678" i="49"/>
  <c r="AF678" i="49" s="1" a="1"/>
  <c r="AF678" i="49" s="1"/>
  <c r="AE677" i="49"/>
  <c r="AE676" i="49"/>
  <c r="AE675" i="49"/>
  <c r="AG675" i="49" s="1" a="1"/>
  <c r="AG675" i="49" s="1"/>
  <c r="AE674" i="49"/>
  <c r="AF674" i="49" s="1" a="1"/>
  <c r="AF674" i="49" s="1"/>
  <c r="AE673" i="49"/>
  <c r="AG673" i="49" s="1" a="1"/>
  <c r="AG673" i="49" s="1"/>
  <c r="AE672" i="49"/>
  <c r="AG672" i="49" s="1" a="1"/>
  <c r="AG672" i="49" s="1"/>
  <c r="AE671" i="49"/>
  <c r="AG671" i="49" s="1" a="1"/>
  <c r="AG671" i="49" s="1"/>
  <c r="AE670" i="49"/>
  <c r="AE669" i="49"/>
  <c r="AE668" i="49"/>
  <c r="AF668" i="49" s="1" a="1"/>
  <c r="AF668" i="49" s="1"/>
  <c r="AE667" i="49"/>
  <c r="AG667" i="49" s="1" a="1"/>
  <c r="AG667" i="49" s="1"/>
  <c r="AE666" i="49"/>
  <c r="AF666" i="49" s="1" a="1"/>
  <c r="AF666" i="49" s="1"/>
  <c r="AE665" i="49"/>
  <c r="AF665" i="49" s="1" a="1"/>
  <c r="AF665" i="49" s="1"/>
  <c r="AE664" i="49"/>
  <c r="AE663" i="49"/>
  <c r="AG663" i="49" s="1" a="1"/>
  <c r="AG663" i="49" s="1"/>
  <c r="AE662" i="49"/>
  <c r="AE661" i="49"/>
  <c r="AF661" i="49" s="1" a="1"/>
  <c r="AF661" i="49" s="1"/>
  <c r="AE660" i="49"/>
  <c r="AE659" i="49"/>
  <c r="AE658" i="49"/>
  <c r="AE657" i="49"/>
  <c r="AE656" i="49"/>
  <c r="AG656" i="49" s="1" a="1"/>
  <c r="AG656" i="49" s="1"/>
  <c r="AE655" i="49"/>
  <c r="AG655" i="49" s="1" a="1"/>
  <c r="AG655" i="49" s="1"/>
  <c r="AE654" i="49"/>
  <c r="AF654" i="49" s="1" a="1"/>
  <c r="AF654" i="49" s="1"/>
  <c r="AE653" i="49"/>
  <c r="AG653" i="49" s="1" a="1"/>
  <c r="AG653" i="49" s="1"/>
  <c r="AE652" i="49"/>
  <c r="AG652" i="49" s="1" a="1"/>
  <c r="AG652" i="49" s="1"/>
  <c r="AE651" i="49"/>
  <c r="AG651" i="49" s="1" a="1"/>
  <c r="AG651" i="49" s="1"/>
  <c r="AE650" i="49"/>
  <c r="AE649" i="49"/>
  <c r="AF649" i="49" s="1" a="1"/>
  <c r="AF649" i="49" s="1"/>
  <c r="AE648" i="49"/>
  <c r="AG648" i="49" s="1" a="1"/>
  <c r="AG648" i="49" s="1"/>
  <c r="AE647" i="49"/>
  <c r="AE646" i="49"/>
  <c r="AG646" i="49" s="1" a="1"/>
  <c r="AG646" i="49" s="1"/>
  <c r="AE645" i="49"/>
  <c r="AE644" i="49"/>
  <c r="AG644" i="49" s="1" a="1"/>
  <c r="AG644" i="49" s="1"/>
  <c r="AE643" i="49"/>
  <c r="AF643" i="49" s="1" a="1"/>
  <c r="AF643" i="49" s="1"/>
  <c r="AE642" i="49"/>
  <c r="AE641" i="49"/>
  <c r="AG641" i="49" s="1" a="1"/>
  <c r="AG641" i="49" s="1"/>
  <c r="AE640" i="49"/>
  <c r="AG640" i="49" s="1" a="1"/>
  <c r="AG640" i="49" s="1"/>
  <c r="AE639" i="49"/>
  <c r="AG639" i="49" s="1" a="1"/>
  <c r="AG639" i="49" s="1"/>
  <c r="AE638" i="49"/>
  <c r="AF638" i="49" s="1" a="1"/>
  <c r="AF638" i="49" s="1"/>
  <c r="AE637" i="49"/>
  <c r="AE636" i="49"/>
  <c r="AG636" i="49" s="1" a="1"/>
  <c r="AG636" i="49" s="1"/>
  <c r="AE635" i="49"/>
  <c r="AE634" i="49"/>
  <c r="AG634" i="49" s="1" a="1"/>
  <c r="AG634" i="49" s="1"/>
  <c r="AE633" i="49"/>
  <c r="AF633" i="49" s="1" a="1"/>
  <c r="AF633" i="49" s="1"/>
  <c r="AE632" i="49"/>
  <c r="AF632" i="49" s="1" a="1"/>
  <c r="AF632" i="49" s="1"/>
  <c r="AE631" i="49"/>
  <c r="AG631" i="49" s="1" a="1"/>
  <c r="AG631" i="49" s="1"/>
  <c r="AE630" i="49"/>
  <c r="AE629" i="49"/>
  <c r="AG629" i="49" s="1" a="1"/>
  <c r="AG629" i="49" s="1"/>
  <c r="AE628" i="49"/>
  <c r="AG628" i="49" s="1" a="1"/>
  <c r="AG628" i="49" s="1"/>
  <c r="AE627" i="49"/>
  <c r="AE626" i="49"/>
  <c r="AE625" i="49"/>
  <c r="AF625" i="49" s="1" a="1"/>
  <c r="AF625" i="49" s="1"/>
  <c r="AE624" i="49"/>
  <c r="AG624" i="49" s="1" a="1"/>
  <c r="AG624" i="49" s="1"/>
  <c r="AE623" i="49"/>
  <c r="AE622" i="49"/>
  <c r="AG622" i="49" s="1" a="1"/>
  <c r="AG622" i="49" s="1"/>
  <c r="AE621" i="49"/>
  <c r="AE620" i="49"/>
  <c r="AE619" i="49"/>
  <c r="AF619" i="49" s="1" a="1"/>
  <c r="AF619" i="49" s="1"/>
  <c r="AE618" i="49"/>
  <c r="AG618" i="49" s="1" a="1"/>
  <c r="AG618" i="49" s="1"/>
  <c r="AE617" i="49"/>
  <c r="AG617" i="49" s="1" a="1"/>
  <c r="AG617" i="49" s="1"/>
  <c r="AE616" i="49"/>
  <c r="AE615" i="49"/>
  <c r="AF615" i="49" s="1" a="1"/>
  <c r="AF615" i="49" s="1"/>
  <c r="AE614" i="49"/>
  <c r="AG614" i="49" s="1" a="1"/>
  <c r="AG614" i="49" s="1"/>
  <c r="AE613" i="49"/>
  <c r="AF613" i="49" s="1" a="1"/>
  <c r="AF613" i="49" s="1"/>
  <c r="AE612" i="49"/>
  <c r="AE611" i="49"/>
  <c r="AF611" i="49" s="1" a="1"/>
  <c r="AF611" i="49" s="1"/>
  <c r="AE610" i="49"/>
  <c r="AE609" i="49"/>
  <c r="AG609" i="49" s="1" a="1"/>
  <c r="AG609" i="49" s="1"/>
  <c r="AE608" i="49"/>
  <c r="AG608" i="49" s="1" a="1"/>
  <c r="AG608" i="49" s="1"/>
  <c r="AE607" i="49"/>
  <c r="AG607" i="49" s="1" a="1"/>
  <c r="AG607" i="49" s="1"/>
  <c r="AE606" i="49"/>
  <c r="AE605" i="49"/>
  <c r="AF605" i="49" s="1" a="1"/>
  <c r="AF605" i="49" s="1"/>
  <c r="AE604" i="49"/>
  <c r="AG604" i="49" s="1" a="1"/>
  <c r="AG604" i="49" s="1"/>
  <c r="AE603" i="49"/>
  <c r="AE602" i="49"/>
  <c r="AF602" i="49" s="1" a="1"/>
  <c r="AF602" i="49" s="1"/>
  <c r="AE601" i="49"/>
  <c r="AF601" i="49" s="1" a="1"/>
  <c r="AF601" i="49" s="1"/>
  <c r="AE600" i="49"/>
  <c r="AF600" i="49" s="1" a="1"/>
  <c r="AF600" i="49" s="1"/>
  <c r="AE599" i="49"/>
  <c r="AF599" i="49" s="1" a="1"/>
  <c r="AF599" i="49" s="1"/>
  <c r="AE598" i="49"/>
  <c r="AE597" i="49"/>
  <c r="AE596" i="49"/>
  <c r="AF596" i="49" s="1" a="1"/>
  <c r="AF596" i="49" s="1"/>
  <c r="AE595" i="49"/>
  <c r="AF595" i="49" s="1" a="1"/>
  <c r="AF595" i="49" s="1"/>
  <c r="AE594" i="49"/>
  <c r="AE593" i="49"/>
  <c r="AG593" i="49" s="1" a="1"/>
  <c r="AG593" i="49" s="1"/>
  <c r="AE592" i="49"/>
  <c r="AE591" i="49"/>
  <c r="AG591" i="49" s="1" a="1"/>
  <c r="AG591" i="49" s="1"/>
  <c r="AE590" i="49"/>
  <c r="AF590" i="49" s="1" a="1"/>
  <c r="AF590" i="49" s="1"/>
  <c r="AE589" i="49"/>
  <c r="AG589" i="49" s="1" a="1"/>
  <c r="AG589" i="49" s="1"/>
  <c r="AE588" i="49"/>
  <c r="AG588" i="49" s="1" a="1"/>
  <c r="AG588" i="49" s="1"/>
  <c r="AE587" i="49"/>
  <c r="AG587" i="49" s="1" a="1"/>
  <c r="AG587" i="49" s="1"/>
  <c r="AE586" i="49"/>
  <c r="AF586" i="49" s="1" a="1"/>
  <c r="AF586" i="49" s="1"/>
  <c r="AE585" i="49"/>
  <c r="AF585" i="49" s="1" a="1"/>
  <c r="AF585" i="49" s="1"/>
  <c r="AE584" i="49"/>
  <c r="AG584" i="49" s="1" a="1"/>
  <c r="AG584" i="49" s="1"/>
  <c r="AE583" i="49"/>
  <c r="AE582" i="49"/>
  <c r="AG582" i="49" s="1" a="1"/>
  <c r="AG582" i="49" s="1"/>
  <c r="AE581" i="49"/>
  <c r="AE580" i="49"/>
  <c r="AE579" i="49"/>
  <c r="AE578" i="49"/>
  <c r="AG578" i="49" s="1" a="1"/>
  <c r="AG578" i="49" s="1"/>
  <c r="AE577" i="49"/>
  <c r="AF577" i="49" s="1" a="1"/>
  <c r="AF577" i="49" s="1"/>
  <c r="AE576" i="49"/>
  <c r="AE575" i="49"/>
  <c r="AE574" i="49"/>
  <c r="AF574" i="49" s="1" a="1"/>
  <c r="AF574" i="49" s="1"/>
  <c r="AE573" i="49"/>
  <c r="AF573" i="49" s="1" a="1"/>
  <c r="AF573" i="49" s="1"/>
  <c r="AE572" i="49"/>
  <c r="AE571" i="49"/>
  <c r="AG571" i="49" s="1" a="1"/>
  <c r="AG571" i="49" s="1"/>
  <c r="AE570" i="49"/>
  <c r="AG570" i="49" s="1" a="1"/>
  <c r="AG570" i="49" s="1"/>
  <c r="AE569" i="49"/>
  <c r="AE568" i="49"/>
  <c r="AE567" i="49"/>
  <c r="AG567" i="49" s="1" a="1"/>
  <c r="AG567" i="49" s="1"/>
  <c r="AE566" i="49"/>
  <c r="AG566" i="49" s="1" a="1"/>
  <c r="AG566" i="49" s="1"/>
  <c r="AE565" i="49"/>
  <c r="AG565" i="49" s="1" a="1"/>
  <c r="AG565" i="49" s="1"/>
  <c r="AE564" i="49"/>
  <c r="AF564" i="49" s="1" a="1"/>
  <c r="AF564" i="49" s="1"/>
  <c r="AE563" i="49"/>
  <c r="AG563" i="49" s="1" a="1"/>
  <c r="AG563" i="49" s="1"/>
  <c r="AE562" i="49"/>
  <c r="AG562" i="49" s="1" a="1"/>
  <c r="AG562" i="49" s="1"/>
  <c r="AE561" i="49"/>
  <c r="AE560" i="49"/>
  <c r="AE559" i="49"/>
  <c r="AE558" i="49"/>
  <c r="AE557" i="49"/>
  <c r="AE556" i="49"/>
  <c r="AF556" i="49" s="1" a="1"/>
  <c r="AF556" i="49" s="1"/>
  <c r="AE555" i="49"/>
  <c r="AG555" i="49" s="1" a="1"/>
  <c r="AG555" i="49" s="1"/>
  <c r="AE554" i="49"/>
  <c r="AG554" i="49" s="1" a="1"/>
  <c r="AG554" i="49" s="1"/>
  <c r="AE553" i="49"/>
  <c r="AF553" i="49" s="1" a="1"/>
  <c r="AF553" i="49" s="1"/>
  <c r="AE552" i="49"/>
  <c r="AE551" i="49"/>
  <c r="AF551" i="49" s="1" a="1"/>
  <c r="AF551" i="49" s="1"/>
  <c r="AE550" i="49"/>
  <c r="AG550" i="49" s="1" a="1"/>
  <c r="AG550" i="49" s="1"/>
  <c r="AE549" i="49"/>
  <c r="AG549" i="49" s="1" a="1"/>
  <c r="AG549" i="49" s="1"/>
  <c r="AE548" i="49"/>
  <c r="AE547" i="49"/>
  <c r="AE546" i="49"/>
  <c r="AG546" i="49" s="1" a="1"/>
  <c r="AG546" i="49" s="1"/>
  <c r="AE545" i="49"/>
  <c r="AF545" i="49" s="1" a="1"/>
  <c r="AF545" i="49" s="1"/>
  <c r="AE544" i="49"/>
  <c r="AG544" i="49" s="1" a="1"/>
  <c r="AG544" i="49" s="1"/>
  <c r="AE543" i="49"/>
  <c r="AF543" i="49" s="1" a="1"/>
  <c r="AF543" i="49" s="1"/>
  <c r="AE542" i="49"/>
  <c r="AF542" i="49" s="1" a="1"/>
  <c r="AF542" i="49" s="1"/>
  <c r="AE541" i="49"/>
  <c r="AE540" i="49"/>
  <c r="AF540" i="49" s="1" a="1"/>
  <c r="AF540" i="49" s="1"/>
  <c r="AE539" i="49"/>
  <c r="AF539" i="49" s="1" a="1"/>
  <c r="AF539" i="49" s="1"/>
  <c r="AE538" i="49"/>
  <c r="AG538" i="49" s="1" a="1"/>
  <c r="AG538" i="49" s="1"/>
  <c r="AE537" i="49"/>
  <c r="AF537" i="49" s="1" a="1"/>
  <c r="AF537" i="49" s="1"/>
  <c r="AE536" i="49"/>
  <c r="AF536" i="49" s="1" a="1"/>
  <c r="AF536" i="49" s="1"/>
  <c r="AE535" i="49"/>
  <c r="AE534" i="49"/>
  <c r="AF534" i="49" s="1" a="1"/>
  <c r="AF534" i="49" s="1"/>
  <c r="AE533" i="49"/>
  <c r="AG533" i="49" s="1" a="1"/>
  <c r="AG533" i="49" s="1"/>
  <c r="AE532" i="49"/>
  <c r="AF532" i="49" s="1" a="1"/>
  <c r="AF532" i="49" s="1"/>
  <c r="AE531" i="49"/>
  <c r="AG531" i="49" s="1" a="1"/>
  <c r="AG531" i="49" s="1"/>
  <c r="AE530" i="49"/>
  <c r="AG530" i="49" s="1" a="1"/>
  <c r="AG530" i="49" s="1"/>
  <c r="AE529" i="49"/>
  <c r="AE528" i="49"/>
  <c r="AE527" i="49"/>
  <c r="AE526" i="49"/>
  <c r="AG526" i="49" s="1" a="1"/>
  <c r="AG526" i="49" s="1"/>
  <c r="AE525" i="49"/>
  <c r="AE524" i="49"/>
  <c r="AF524" i="49" s="1" a="1"/>
  <c r="AF524" i="49" s="1"/>
  <c r="AE523" i="49"/>
  <c r="AE522" i="49"/>
  <c r="AE521" i="49"/>
  <c r="AE520" i="49"/>
  <c r="AG520" i="49" s="1" a="1"/>
  <c r="AG520" i="49" s="1"/>
  <c r="AE519" i="49"/>
  <c r="AG519" i="49" s="1" a="1"/>
  <c r="AG519" i="49" s="1"/>
  <c r="AE518" i="49"/>
  <c r="AF518" i="49" s="1" a="1"/>
  <c r="AF518" i="49" s="1"/>
  <c r="AE517" i="49"/>
  <c r="AG517" i="49" s="1" a="1"/>
  <c r="AG517" i="49" s="1"/>
  <c r="AE516" i="49"/>
  <c r="AF516" i="49" s="1" a="1"/>
  <c r="AF516" i="49" s="1"/>
  <c r="AE515" i="49"/>
  <c r="AF515" i="49" s="1" a="1"/>
  <c r="AF515" i="49" s="1"/>
  <c r="AE514" i="49"/>
  <c r="AE513" i="49"/>
  <c r="AF513" i="49" s="1" a="1"/>
  <c r="AF513" i="49" s="1"/>
  <c r="AE512" i="49"/>
  <c r="AG512" i="49" s="1" a="1"/>
  <c r="AG512" i="49" s="1"/>
  <c r="AE511" i="49"/>
  <c r="AF511" i="49" s="1" a="1"/>
  <c r="AF511" i="49" s="1"/>
  <c r="AE510" i="49"/>
  <c r="AG510" i="49" s="1" a="1"/>
  <c r="AG510" i="49" s="1"/>
  <c r="AE509" i="49"/>
  <c r="AG509" i="49" s="1" a="1"/>
  <c r="AG509" i="49" s="1"/>
  <c r="AE508" i="49"/>
  <c r="AG508" i="49" s="1" a="1"/>
  <c r="AG508" i="49" s="1"/>
  <c r="AE507" i="49"/>
  <c r="AF507" i="49" s="1" a="1"/>
  <c r="AF507" i="49" s="1"/>
  <c r="AE506" i="49"/>
  <c r="AE505" i="49"/>
  <c r="AG505" i="49" s="1" a="1"/>
  <c r="AG505" i="49" s="1"/>
  <c r="AE504" i="49"/>
  <c r="AF504" i="49" s="1" a="1"/>
  <c r="AF504" i="49" s="1"/>
  <c r="AE503" i="49"/>
  <c r="AG503" i="49" s="1" a="1"/>
  <c r="AG503" i="49" s="1"/>
  <c r="AE502" i="49"/>
  <c r="AE501" i="49"/>
  <c r="AG501" i="49" s="1" a="1"/>
  <c r="AG501" i="49" s="1"/>
  <c r="AE500" i="49"/>
  <c r="AG500" i="49" s="1" a="1"/>
  <c r="AG500" i="49" s="1"/>
  <c r="AE499" i="49"/>
  <c r="AG499" i="49" s="1" a="1"/>
  <c r="AG499" i="49" s="1"/>
  <c r="AE498" i="49"/>
  <c r="AE497" i="49"/>
  <c r="AE496" i="49"/>
  <c r="AG496" i="49" s="1" a="1"/>
  <c r="AG496" i="49" s="1"/>
  <c r="AE495" i="49"/>
  <c r="AF495" i="49" s="1" a="1"/>
  <c r="AF495" i="49" s="1"/>
  <c r="AE494" i="49"/>
  <c r="AF494" i="49" s="1" a="1"/>
  <c r="AF494" i="49" s="1"/>
  <c r="AE493" i="49"/>
  <c r="AG493" i="49" s="1" a="1"/>
  <c r="AG493" i="49" s="1"/>
  <c r="AE492" i="49"/>
  <c r="AE491" i="49"/>
  <c r="AE490" i="49"/>
  <c r="AG490" i="49" s="1" a="1"/>
  <c r="AG490" i="49" s="1"/>
  <c r="AE489" i="49"/>
  <c r="AG489" i="49" s="1" a="1"/>
  <c r="AG489" i="49" s="1"/>
  <c r="AE488" i="49"/>
  <c r="AE487" i="49"/>
  <c r="AE486" i="49"/>
  <c r="AG486" i="49" s="1" a="1"/>
  <c r="AG486" i="49" s="1"/>
  <c r="AE485" i="49"/>
  <c r="AF485" i="49" s="1" a="1"/>
  <c r="AF485" i="49" s="1"/>
  <c r="AE484" i="49"/>
  <c r="AF484" i="49" s="1" a="1"/>
  <c r="AF484" i="49" s="1"/>
  <c r="AE483" i="49"/>
  <c r="AG483" i="49" s="1" a="1"/>
  <c r="AG483" i="49" s="1"/>
  <c r="AE482" i="49"/>
  <c r="AG482" i="49" s="1" a="1"/>
  <c r="AG482" i="49" s="1"/>
  <c r="AE481" i="49"/>
  <c r="AE480" i="49"/>
  <c r="AG480" i="49" s="1" a="1"/>
  <c r="AG480" i="49" s="1"/>
  <c r="AE479" i="49"/>
  <c r="AE478" i="49"/>
  <c r="AF478" i="49" s="1" a="1"/>
  <c r="AF478" i="49" s="1"/>
  <c r="AE477" i="49"/>
  <c r="AG477" i="49" s="1" a="1"/>
  <c r="AG477" i="49" s="1"/>
  <c r="AE476" i="49"/>
  <c r="AG476" i="49" s="1" a="1"/>
  <c r="AG476" i="49" s="1"/>
  <c r="AE475" i="49"/>
  <c r="AG475" i="49" s="1" a="1"/>
  <c r="AG475" i="49" s="1"/>
  <c r="AE474" i="49"/>
  <c r="AG474" i="49" s="1" a="1"/>
  <c r="AG474" i="49" s="1"/>
  <c r="AE473" i="49"/>
  <c r="AG473" i="49" s="1" a="1"/>
  <c r="AG473" i="49" s="1"/>
  <c r="AE472" i="49"/>
  <c r="AF472" i="49" s="1" a="1"/>
  <c r="AF472" i="49" s="1"/>
  <c r="AE471" i="49"/>
  <c r="AF471" i="49" s="1" a="1"/>
  <c r="AF471" i="49" s="1"/>
  <c r="AE470" i="49"/>
  <c r="AE469" i="49"/>
  <c r="AG469" i="49" s="1" a="1"/>
  <c r="AG469" i="49" s="1"/>
  <c r="AE468" i="49"/>
  <c r="AE467" i="49"/>
  <c r="AF467" i="49" s="1" a="1"/>
  <c r="AF467" i="49" s="1"/>
  <c r="AE466" i="49"/>
  <c r="AE465" i="49"/>
  <c r="AE464" i="49"/>
  <c r="AG464" i="49" s="1" a="1"/>
  <c r="AG464" i="49" s="1"/>
  <c r="AE463" i="49"/>
  <c r="AF463" i="49" s="1" a="1"/>
  <c r="AF463" i="49" s="1"/>
  <c r="AE462" i="49"/>
  <c r="AF462" i="49" s="1" a="1"/>
  <c r="AF462" i="49" s="1"/>
  <c r="AE461" i="49"/>
  <c r="AF461" i="49" s="1" a="1"/>
  <c r="AF461" i="49" s="1"/>
  <c r="AE460" i="49"/>
  <c r="AE459" i="49"/>
  <c r="AG459" i="49" s="1" a="1"/>
  <c r="AG459" i="49" s="1"/>
  <c r="AE458" i="49"/>
  <c r="AE457" i="49"/>
  <c r="AG457" i="49" s="1" a="1"/>
  <c r="AG457" i="49" s="1"/>
  <c r="AE456" i="49"/>
  <c r="AF456" i="49" s="1" a="1"/>
  <c r="AF456" i="49" s="1"/>
  <c r="AE455" i="49"/>
  <c r="AF455" i="49" s="1" a="1"/>
  <c r="AF455" i="49" s="1"/>
  <c r="AE454" i="49"/>
  <c r="AG454" i="49" s="1" a="1"/>
  <c r="AG454" i="49" s="1"/>
  <c r="AE453" i="49"/>
  <c r="AG453" i="49" s="1" a="1"/>
  <c r="AG453" i="49" s="1"/>
  <c r="AE452" i="49"/>
  <c r="AG452" i="49" s="1" a="1"/>
  <c r="AG452" i="49" s="1"/>
  <c r="AE451" i="49"/>
  <c r="AE450" i="49"/>
  <c r="AE449" i="49"/>
  <c r="AF449" i="49" s="1" a="1"/>
  <c r="AF449" i="49" s="1"/>
  <c r="AE448" i="49"/>
  <c r="AF448" i="49" s="1" a="1"/>
  <c r="AF448" i="49" s="1"/>
  <c r="AE447" i="49"/>
  <c r="AE446" i="49"/>
  <c r="AF446" i="49" s="1" a="1"/>
  <c r="AF446" i="49" s="1"/>
  <c r="AE445" i="49"/>
  <c r="AG445" i="49" s="1" a="1"/>
  <c r="AG445" i="49" s="1"/>
  <c r="AE444" i="49"/>
  <c r="AG444" i="49" s="1" a="1"/>
  <c r="AG444" i="49" s="1"/>
  <c r="AE443" i="49"/>
  <c r="AE442" i="49"/>
  <c r="AG442" i="49" s="1" a="1"/>
  <c r="AG442" i="49" s="1"/>
  <c r="AE441" i="49"/>
  <c r="AF441" i="49" s="1" a="1"/>
  <c r="AF441" i="49" s="1"/>
  <c r="AE440" i="49"/>
  <c r="AG440" i="49" s="1" a="1"/>
  <c r="AG440" i="49" s="1"/>
  <c r="AE439" i="49"/>
  <c r="AG439" i="49" s="1" a="1"/>
  <c r="AG439" i="49" s="1"/>
  <c r="AE438" i="49"/>
  <c r="AE437" i="49"/>
  <c r="AF437" i="49" s="1" a="1"/>
  <c r="AF437" i="49" s="1"/>
  <c r="AE436" i="49"/>
  <c r="AG436" i="49" s="1" a="1"/>
  <c r="AG436" i="49" s="1"/>
  <c r="AE435" i="49"/>
  <c r="AF435" i="49" s="1" a="1"/>
  <c r="AF435" i="49" s="1"/>
  <c r="AE434" i="49"/>
  <c r="AG434" i="49" s="1" a="1"/>
  <c r="AG434" i="49" s="1"/>
  <c r="AE433" i="49"/>
  <c r="AG433" i="49" s="1" a="1"/>
  <c r="AG433" i="49" s="1"/>
  <c r="AE432" i="49"/>
  <c r="AF432" i="49" s="1" a="1"/>
  <c r="AF432" i="49" s="1"/>
  <c r="AE431" i="49"/>
  <c r="AG431" i="49" s="1" a="1"/>
  <c r="AG431" i="49" s="1"/>
  <c r="AE430" i="49"/>
  <c r="AG430" i="49" s="1" a="1"/>
  <c r="AG430" i="49" s="1"/>
  <c r="AE429" i="49"/>
  <c r="AE428" i="49"/>
  <c r="AF428" i="49" s="1" a="1"/>
  <c r="AF428" i="49" s="1"/>
  <c r="AE427" i="49"/>
  <c r="AF427" i="49" s="1" a="1"/>
  <c r="AF427" i="49" s="1"/>
  <c r="AE426" i="49"/>
  <c r="AF426" i="49" s="1" a="1"/>
  <c r="AF426" i="49" s="1"/>
  <c r="AE425" i="49"/>
  <c r="AE424" i="49"/>
  <c r="AG424" i="49" s="1" a="1"/>
  <c r="AG424" i="49" s="1"/>
  <c r="AE423" i="49"/>
  <c r="AG423" i="49" s="1" a="1"/>
  <c r="AG423" i="49" s="1"/>
  <c r="AE422" i="49"/>
  <c r="AE421" i="49"/>
  <c r="AE420" i="49"/>
  <c r="AF420" i="49" s="1" a="1"/>
  <c r="AF420" i="49" s="1"/>
  <c r="AE419" i="49"/>
  <c r="AE418" i="49"/>
  <c r="AE417" i="49"/>
  <c r="AG417" i="49" s="1" a="1"/>
  <c r="AG417" i="49" s="1"/>
  <c r="AE416" i="49"/>
  <c r="AG416" i="49" s="1" a="1"/>
  <c r="AG416" i="49" s="1"/>
  <c r="AE415" i="49"/>
  <c r="AF415" i="49" s="1" a="1"/>
  <c r="AF415" i="49" s="1"/>
  <c r="AE414" i="49"/>
  <c r="AF414" i="49" s="1" a="1"/>
  <c r="AF414" i="49" s="1"/>
  <c r="AE413" i="49"/>
  <c r="AE412" i="49"/>
  <c r="AE411" i="49"/>
  <c r="AG411" i="49" s="1" a="1"/>
  <c r="AG411" i="49" s="1"/>
  <c r="AE410" i="49"/>
  <c r="AE409" i="49"/>
  <c r="AG409" i="49" s="1" a="1"/>
  <c r="AG409" i="49" s="1"/>
  <c r="AE408" i="49"/>
  <c r="AG408" i="49" s="1" a="1"/>
  <c r="AG408" i="49" s="1"/>
  <c r="AE407" i="49"/>
  <c r="AE406" i="49"/>
  <c r="AG406" i="49" s="1" a="1"/>
  <c r="AG406" i="49" s="1"/>
  <c r="AE405" i="49"/>
  <c r="AG405" i="49" s="1" a="1"/>
  <c r="AG405" i="49" s="1"/>
  <c r="AE404" i="49"/>
  <c r="AE403" i="49"/>
  <c r="AF403" i="49" s="1" a="1"/>
  <c r="AF403" i="49" s="1"/>
  <c r="AE402" i="49"/>
  <c r="AE401" i="49"/>
  <c r="AF401" i="49" s="1" a="1"/>
  <c r="AF401" i="49" s="1"/>
  <c r="AE400" i="49"/>
  <c r="AF400" i="49" s="1" a="1"/>
  <c r="AF400" i="49" s="1"/>
  <c r="AE399" i="49"/>
  <c r="AG399" i="49" s="1" a="1"/>
  <c r="AG399" i="49" s="1"/>
  <c r="AE398" i="49"/>
  <c r="AF398" i="49" s="1" a="1"/>
  <c r="AF398" i="49" s="1"/>
  <c r="AE397" i="49"/>
  <c r="AG397" i="49" s="1" a="1"/>
  <c r="AG397" i="49" s="1"/>
  <c r="AE396" i="49"/>
  <c r="AG396" i="49" s="1" a="1"/>
  <c r="AG396" i="49" s="1"/>
  <c r="AE395" i="49"/>
  <c r="AF395" i="49" s="1" a="1"/>
  <c r="AF395" i="49" s="1"/>
  <c r="AE394" i="49"/>
  <c r="AE393" i="49"/>
  <c r="AE392" i="49"/>
  <c r="AF392" i="49" s="1" a="1"/>
  <c r="AF392" i="49" s="1"/>
  <c r="AE391" i="49"/>
  <c r="AG391" i="49" s="1" a="1"/>
  <c r="AG391" i="49" s="1"/>
  <c r="AE390" i="49"/>
  <c r="AG390" i="49" s="1" a="1"/>
  <c r="AG390" i="49" s="1"/>
  <c r="AE389" i="49"/>
  <c r="AE388" i="49"/>
  <c r="AE387" i="49"/>
  <c r="AG387" i="49" s="1" a="1"/>
  <c r="AG387" i="49" s="1"/>
  <c r="AE386" i="49"/>
  <c r="AF386" i="49" s="1" a="1"/>
  <c r="AF386" i="49" s="1"/>
  <c r="AE385" i="49"/>
  <c r="AF385" i="49" s="1" a="1"/>
  <c r="AF385" i="49" s="1"/>
  <c r="AE384" i="49"/>
  <c r="AE383" i="49"/>
  <c r="AG383" i="49" s="1" a="1"/>
  <c r="AG383" i="49" s="1"/>
  <c r="AE382" i="49"/>
  <c r="AF382" i="49" s="1" a="1"/>
  <c r="AF382" i="49" s="1"/>
  <c r="AE381" i="49"/>
  <c r="AG381" i="49" s="1" a="1"/>
  <c r="AG381" i="49" s="1"/>
  <c r="AE380" i="49"/>
  <c r="AF380" i="49" s="1" a="1"/>
  <c r="AF380" i="49" s="1"/>
  <c r="AE379" i="49"/>
  <c r="AE378" i="49"/>
  <c r="AG378" i="49" s="1" a="1"/>
  <c r="AG378" i="49" s="1"/>
  <c r="AE377" i="49"/>
  <c r="AE376" i="49"/>
  <c r="AE375" i="49"/>
  <c r="AE374" i="49"/>
  <c r="AE373" i="49"/>
  <c r="AF373" i="49" s="1" a="1"/>
  <c r="AF373" i="49" s="1"/>
  <c r="AE372" i="49"/>
  <c r="AE371" i="49"/>
  <c r="AF371" i="49" s="1" a="1"/>
  <c r="AF371" i="49" s="1"/>
  <c r="AE370" i="49"/>
  <c r="AG370" i="49" s="1" a="1"/>
  <c r="AG370" i="49" s="1"/>
  <c r="AE369" i="49"/>
  <c r="AF369" i="49" s="1" a="1"/>
  <c r="AF369" i="49" s="1"/>
  <c r="AE368" i="49"/>
  <c r="AF368" i="49" s="1" a="1"/>
  <c r="AF368" i="49" s="1"/>
  <c r="AE367" i="49"/>
  <c r="AE366" i="49"/>
  <c r="AF366" i="49" s="1" a="1"/>
  <c r="AF366" i="49" s="1"/>
  <c r="AE365" i="49"/>
  <c r="AG365" i="49" s="1" a="1"/>
  <c r="AG365" i="49" s="1"/>
  <c r="AE364" i="49"/>
  <c r="AE363" i="49"/>
  <c r="AF363" i="49" s="1" a="1"/>
  <c r="AF363" i="49" s="1"/>
  <c r="AE362" i="49"/>
  <c r="AG362" i="49" s="1" a="1"/>
  <c r="AG362" i="49" s="1"/>
  <c r="AE361" i="49"/>
  <c r="AG361" i="49" s="1" a="1"/>
  <c r="AG361" i="49" s="1"/>
  <c r="AE360" i="49"/>
  <c r="AF360" i="49" s="1" a="1"/>
  <c r="AF360" i="49" s="1"/>
  <c r="AE359" i="49"/>
  <c r="AE358" i="49"/>
  <c r="AG358" i="49" s="1" a="1"/>
  <c r="AG358" i="49" s="1"/>
  <c r="AE357" i="49"/>
  <c r="AF357" i="49" s="1" a="1"/>
  <c r="AF357" i="49" s="1"/>
  <c r="AE356" i="49"/>
  <c r="AF356" i="49" s="1" a="1"/>
  <c r="AF356" i="49" s="1"/>
  <c r="AE355" i="49"/>
  <c r="AF355" i="49" s="1" a="1"/>
  <c r="AF355" i="49" s="1"/>
  <c r="AE354" i="49"/>
  <c r="AF354" i="49" s="1" a="1"/>
  <c r="AF354" i="49" s="1"/>
  <c r="AE353" i="49"/>
  <c r="AG353" i="49" s="1" a="1"/>
  <c r="AG353" i="49" s="1"/>
  <c r="AE352" i="49"/>
  <c r="AG352" i="49" s="1" a="1"/>
  <c r="AG352" i="49" s="1"/>
  <c r="AE351" i="49"/>
  <c r="AG351" i="49" s="1" a="1"/>
  <c r="AG351" i="49" s="1"/>
  <c r="AE350" i="49"/>
  <c r="AE349" i="49"/>
  <c r="AE348" i="49"/>
  <c r="AF348" i="49" s="1" a="1"/>
  <c r="AF348" i="49" s="1"/>
  <c r="AE347" i="49"/>
  <c r="AG347" i="49" s="1" a="1"/>
  <c r="AG347" i="49" s="1"/>
  <c r="AE346" i="49"/>
  <c r="AF346" i="49" s="1" a="1"/>
  <c r="AF346" i="49" s="1"/>
  <c r="AE345" i="49"/>
  <c r="AG345" i="49" s="1" a="1"/>
  <c r="AG345" i="49" s="1"/>
  <c r="AE344" i="49"/>
  <c r="AE343" i="49"/>
  <c r="AG343" i="49" s="1" a="1"/>
  <c r="AG343" i="49" s="1"/>
  <c r="AE342" i="49"/>
  <c r="AF342" i="49" s="1" a="1"/>
  <c r="AF342" i="49" s="1"/>
  <c r="AE341" i="49"/>
  <c r="AE340" i="49"/>
  <c r="AE339" i="49"/>
  <c r="AE338" i="49"/>
  <c r="AG338" i="49" s="1" a="1"/>
  <c r="AG338" i="49" s="1"/>
  <c r="AE337" i="49"/>
  <c r="AG337" i="49" s="1" a="1"/>
  <c r="AG337" i="49" s="1"/>
  <c r="AE336" i="49"/>
  <c r="AF336" i="49" s="1" a="1"/>
  <c r="AF336" i="49" s="1"/>
  <c r="AE335" i="49"/>
  <c r="AF335" i="49" s="1" a="1"/>
  <c r="AF335" i="49" s="1"/>
  <c r="AE334" i="49"/>
  <c r="AE333" i="49"/>
  <c r="AF333" i="49" s="1" a="1"/>
  <c r="AF333" i="49" s="1"/>
  <c r="AE332" i="49"/>
  <c r="AG332" i="49" s="1" a="1"/>
  <c r="AG332" i="49" s="1"/>
  <c r="AE331" i="49"/>
  <c r="AE330" i="49"/>
  <c r="AF330" i="49" s="1" a="1"/>
  <c r="AF330" i="49" s="1"/>
  <c r="AE329" i="49"/>
  <c r="AG329" i="49" s="1" a="1"/>
  <c r="AG329" i="49" s="1"/>
  <c r="AE328" i="49"/>
  <c r="AE327" i="49"/>
  <c r="AG327" i="49" s="1" a="1"/>
  <c r="AG327" i="49" s="1"/>
  <c r="AE326" i="49"/>
  <c r="AG326" i="49" s="1" a="1"/>
  <c r="AG326" i="49" s="1"/>
  <c r="AE325" i="49"/>
  <c r="AE324" i="49"/>
  <c r="AG324" i="49" s="1" a="1"/>
  <c r="AG324" i="49" s="1"/>
  <c r="AE323" i="49"/>
  <c r="AG323" i="49" s="1" a="1"/>
  <c r="AG323" i="49" s="1"/>
  <c r="AE322" i="49"/>
  <c r="AE321" i="49"/>
  <c r="AE320" i="49"/>
  <c r="AF320" i="49" s="1" a="1"/>
  <c r="AF320" i="49" s="1"/>
  <c r="AE319" i="49"/>
  <c r="AG319" i="49" s="1" a="1"/>
  <c r="AG319" i="49" s="1"/>
  <c r="AE318" i="49"/>
  <c r="AF318" i="49" s="1" a="1"/>
  <c r="AF318" i="49" s="1"/>
  <c r="AE317" i="49"/>
  <c r="AE316" i="49"/>
  <c r="AG316" i="49" s="1" a="1"/>
  <c r="AG316" i="49" s="1"/>
  <c r="AE315" i="49"/>
  <c r="AG315" i="49" s="1" a="1"/>
  <c r="AG315" i="49" s="1"/>
  <c r="AE314" i="49"/>
  <c r="AE313" i="49"/>
  <c r="AE312" i="49"/>
  <c r="AF312" i="49" s="1" a="1"/>
  <c r="AF312" i="49" s="1"/>
  <c r="AE311" i="49"/>
  <c r="AF311" i="49" s="1" a="1"/>
  <c r="AF311" i="49" s="1"/>
  <c r="AE310" i="49"/>
  <c r="AE309" i="49"/>
  <c r="AG309" i="49" s="1" a="1"/>
  <c r="AG309" i="49" s="1"/>
  <c r="AE308" i="49"/>
  <c r="AG308" i="49" s="1" a="1"/>
  <c r="AG308" i="49" s="1"/>
  <c r="AE307" i="49"/>
  <c r="AE306" i="49"/>
  <c r="AF306" i="49" s="1" a="1"/>
  <c r="AF306" i="49" s="1"/>
  <c r="AE305" i="49"/>
  <c r="AG305" i="49" s="1" a="1"/>
  <c r="AG305" i="49" s="1"/>
  <c r="AE304" i="49"/>
  <c r="AG304" i="49" s="1" a="1"/>
  <c r="AG304" i="49" s="1"/>
  <c r="AE303" i="49"/>
  <c r="AG303" i="49" s="1" a="1"/>
  <c r="AG303" i="49" s="1"/>
  <c r="AE302" i="49"/>
  <c r="AG302" i="49" s="1" a="1"/>
  <c r="AG302" i="49" s="1"/>
  <c r="AE301" i="49"/>
  <c r="AE300" i="49"/>
  <c r="AE299" i="49"/>
  <c r="AF299" i="49" s="1" a="1"/>
  <c r="AF299" i="49" s="1"/>
  <c r="AE298" i="49"/>
  <c r="AG298" i="49" s="1" a="1"/>
  <c r="AG298" i="49" s="1"/>
  <c r="AE297" i="49"/>
  <c r="AG297" i="49" s="1" a="1"/>
  <c r="AG297" i="49" s="1"/>
  <c r="AE296" i="49"/>
  <c r="AF296" i="49" s="1" a="1"/>
  <c r="AF296" i="49" s="1"/>
  <c r="AE295" i="49"/>
  <c r="AE294" i="49"/>
  <c r="AG294" i="49" s="1" a="1"/>
  <c r="AG294" i="49" s="1"/>
  <c r="AE293" i="49"/>
  <c r="AF293" i="49" s="1" a="1"/>
  <c r="AF293" i="49" s="1"/>
  <c r="AE292" i="49"/>
  <c r="AF292" i="49" s="1" a="1"/>
  <c r="AF292" i="49" s="1"/>
  <c r="AE291" i="49"/>
  <c r="AG291" i="49" s="1" a="1"/>
  <c r="AG291" i="49" s="1"/>
  <c r="AE290" i="49"/>
  <c r="AE289" i="49"/>
  <c r="AF289" i="49" s="1" a="1"/>
  <c r="AF289" i="49" s="1"/>
  <c r="AE288" i="49"/>
  <c r="AF288" i="49" s="1" a="1"/>
  <c r="AF288" i="49" s="1"/>
  <c r="AE287" i="49"/>
  <c r="AF287" i="49" s="1" a="1"/>
  <c r="AF287" i="49" s="1"/>
  <c r="AE286" i="49"/>
  <c r="AE285" i="49"/>
  <c r="AG285" i="49" s="1" a="1"/>
  <c r="AG285" i="49" s="1"/>
  <c r="AE284" i="49"/>
  <c r="AG284" i="49" s="1" a="1"/>
  <c r="AG284" i="49" s="1"/>
  <c r="AE283" i="49"/>
  <c r="AE282" i="49"/>
  <c r="AG282" i="49" s="1" a="1"/>
  <c r="AG282" i="49" s="1"/>
  <c r="AE281" i="49"/>
  <c r="AE280" i="49"/>
  <c r="AE279" i="49"/>
  <c r="AF279" i="49" s="1" a="1"/>
  <c r="AF279" i="49" s="1"/>
  <c r="AE278" i="49"/>
  <c r="AG278" i="49" s="1" a="1"/>
  <c r="AG278" i="49" s="1"/>
  <c r="AE277" i="49"/>
  <c r="AE276" i="49"/>
  <c r="AE275" i="49"/>
  <c r="AF275" i="49" s="1" a="1"/>
  <c r="AF275" i="49" s="1"/>
  <c r="AE274" i="49"/>
  <c r="AF274" i="49" s="1" a="1"/>
  <c r="AF274" i="49" s="1"/>
  <c r="AE273" i="49"/>
  <c r="AF273" i="49" s="1" a="1"/>
  <c r="AF273" i="49" s="1"/>
  <c r="AE272" i="49"/>
  <c r="AG272" i="49" s="1" a="1"/>
  <c r="AG272" i="49" s="1"/>
  <c r="AE271" i="49"/>
  <c r="AE270" i="49"/>
  <c r="AF270" i="49" s="1" a="1"/>
  <c r="AF270" i="49" s="1"/>
  <c r="AE269" i="49"/>
  <c r="AE268" i="49"/>
  <c r="AE267" i="49"/>
  <c r="AG267" i="49" s="1" a="1"/>
  <c r="AG267" i="49" s="1"/>
  <c r="AE266" i="49"/>
  <c r="AF266" i="49" s="1" a="1"/>
  <c r="AF266" i="49" s="1"/>
  <c r="AE265" i="49"/>
  <c r="AE264" i="49"/>
  <c r="AF264" i="49" s="1" a="1"/>
  <c r="AF264" i="49" s="1"/>
  <c r="AE263" i="49"/>
  <c r="AF263" i="49" s="1" a="1"/>
  <c r="AF263" i="49" s="1"/>
  <c r="AE262" i="49"/>
  <c r="AG262" i="49" s="1" a="1"/>
  <c r="AG262" i="49" s="1"/>
  <c r="AE261" i="49"/>
  <c r="AG261" i="49" s="1" a="1"/>
  <c r="AG261" i="49" s="1"/>
  <c r="AE260" i="49"/>
  <c r="AG260" i="49" s="1" a="1"/>
  <c r="AG260" i="49" s="1"/>
  <c r="AE259" i="49"/>
  <c r="AG259" i="49" s="1" a="1"/>
  <c r="AG259" i="49" s="1"/>
  <c r="AE258" i="49"/>
  <c r="AE257" i="49"/>
  <c r="AE256" i="49"/>
  <c r="AE255" i="49"/>
  <c r="AF255" i="49" s="1" a="1"/>
  <c r="AF255" i="49" s="1"/>
  <c r="AE254" i="49"/>
  <c r="AF254" i="49" s="1" a="1"/>
  <c r="AF254" i="49" s="1"/>
  <c r="AE253" i="49"/>
  <c r="AF253" i="49" s="1" a="1"/>
  <c r="AF253" i="49" s="1"/>
  <c r="AE252" i="49"/>
  <c r="AE251" i="49"/>
  <c r="AG251" i="49" s="1" a="1"/>
  <c r="AG251" i="49" s="1"/>
  <c r="AE250" i="49"/>
  <c r="AG250" i="49" s="1" a="1"/>
  <c r="AG250" i="49" s="1"/>
  <c r="AE249" i="49"/>
  <c r="AG249" i="49" s="1" a="1"/>
  <c r="AG249" i="49" s="1"/>
  <c r="AE248" i="49"/>
  <c r="AG248" i="49" s="1" a="1"/>
  <c r="AG248" i="49" s="1"/>
  <c r="AE247" i="49"/>
  <c r="AG247" i="49" s="1" a="1"/>
  <c r="AG247" i="49" s="1"/>
  <c r="AE246" i="49"/>
  <c r="AG246" i="49" s="1" a="1"/>
  <c r="AG246" i="49" s="1"/>
  <c r="AE245" i="49"/>
  <c r="AG245" i="49" s="1" a="1"/>
  <c r="AG245" i="49" s="1"/>
  <c r="AE244" i="49"/>
  <c r="AE243" i="49"/>
  <c r="AE242" i="49"/>
  <c r="AF242" i="49" s="1" a="1"/>
  <c r="AF242" i="49" s="1"/>
  <c r="AE241" i="49"/>
  <c r="AG241" i="49" s="1" a="1"/>
  <c r="AG241" i="49" s="1"/>
  <c r="AE240" i="49"/>
  <c r="AE239" i="49"/>
  <c r="AE238" i="49"/>
  <c r="AE237" i="49"/>
  <c r="AG237" i="49" s="1" a="1"/>
  <c r="AG237" i="49" s="1"/>
  <c r="AE236" i="49"/>
  <c r="AG236" i="49" s="1" a="1"/>
  <c r="AG236" i="49" s="1"/>
  <c r="AE235" i="49"/>
  <c r="AF235" i="49" s="1" a="1"/>
  <c r="AF235" i="49" s="1"/>
  <c r="AE234" i="49"/>
  <c r="AG234" i="49" s="1" a="1"/>
  <c r="AG234" i="49" s="1"/>
  <c r="AE233" i="49"/>
  <c r="AF233" i="49" s="1" a="1"/>
  <c r="AF233" i="49" s="1"/>
  <c r="AE232" i="49"/>
  <c r="AE231" i="49"/>
  <c r="AF231" i="49" s="1" a="1"/>
  <c r="AF231" i="49" s="1"/>
  <c r="AE230" i="49"/>
  <c r="AE229" i="49"/>
  <c r="AF229" i="49" s="1" a="1"/>
  <c r="AF229" i="49" s="1"/>
  <c r="AE228" i="49"/>
  <c r="AE227" i="49"/>
  <c r="AE226" i="49"/>
  <c r="AG226" i="49" s="1" a="1"/>
  <c r="AG226" i="49" s="1"/>
  <c r="AE225" i="49"/>
  <c r="AG225" i="49" s="1" a="1"/>
  <c r="AG225" i="49" s="1"/>
  <c r="AE224" i="49"/>
  <c r="AG224" i="49" s="1" a="1"/>
  <c r="AG224" i="49" s="1"/>
  <c r="AE223" i="49"/>
  <c r="AE222" i="49"/>
  <c r="AE221" i="49"/>
  <c r="AG221" i="49" s="1" a="1"/>
  <c r="AG221" i="49" s="1"/>
  <c r="AE220" i="49"/>
  <c r="AF220" i="49" s="1" a="1"/>
  <c r="AF220" i="49" s="1"/>
  <c r="AE219" i="49"/>
  <c r="AE218" i="49"/>
  <c r="AF218" i="49" s="1" a="1"/>
  <c r="AF218" i="49" s="1"/>
  <c r="AE217" i="49"/>
  <c r="AE216" i="49"/>
  <c r="AF216" i="49" s="1" a="1"/>
  <c r="AF216" i="49" s="1"/>
  <c r="AE215" i="49"/>
  <c r="AG215" i="49" s="1" a="1"/>
  <c r="AG215" i="49" s="1"/>
  <c r="AE214" i="49"/>
  <c r="AG214" i="49" s="1" a="1"/>
  <c r="AG214" i="49" s="1"/>
  <c r="AE213" i="49"/>
  <c r="AF213" i="49" s="1" a="1"/>
  <c r="AF213" i="49" s="1"/>
  <c r="AE212" i="49"/>
  <c r="AG212" i="49" s="1" a="1"/>
  <c r="AG212" i="49" s="1"/>
  <c r="AE211" i="49"/>
  <c r="AF211" i="49" s="1" a="1"/>
  <c r="AF211" i="49" s="1"/>
  <c r="AE210" i="49"/>
  <c r="AG210" i="49" s="1" a="1"/>
  <c r="AG210" i="49" s="1"/>
  <c r="AE209" i="49"/>
  <c r="AG209" i="49" s="1" a="1"/>
  <c r="AG209" i="49" s="1"/>
  <c r="AE208" i="49"/>
  <c r="AE207" i="49"/>
  <c r="AG207" i="49" s="1" a="1"/>
  <c r="AG207" i="49" s="1"/>
  <c r="AE206" i="49"/>
  <c r="AE205" i="49"/>
  <c r="AG205" i="49" s="1" a="1"/>
  <c r="AG205" i="49" s="1"/>
  <c r="AE204" i="49"/>
  <c r="AG204" i="49" s="1" a="1"/>
  <c r="AG204" i="49" s="1"/>
  <c r="AE203" i="49"/>
  <c r="AG203" i="49" s="1" a="1"/>
  <c r="AG203" i="49" s="1"/>
  <c r="AE202" i="49"/>
  <c r="AG202" i="49" s="1" a="1"/>
  <c r="AG202" i="49" s="1"/>
  <c r="AE201" i="49"/>
  <c r="AE200" i="49"/>
  <c r="AG200" i="49" s="1" a="1"/>
  <c r="AG200" i="49" s="1"/>
  <c r="AE199" i="49"/>
  <c r="AF199" i="49" s="1" a="1"/>
  <c r="AF199" i="49" s="1"/>
  <c r="AE198" i="49"/>
  <c r="AE197" i="49"/>
  <c r="AG197" i="49" s="1" a="1"/>
  <c r="AG197" i="49" s="1"/>
  <c r="AE196" i="49"/>
  <c r="AE195" i="49"/>
  <c r="AE194" i="49"/>
  <c r="AF194" i="49" s="1" a="1"/>
  <c r="AF194" i="49" s="1"/>
  <c r="AE193" i="49"/>
  <c r="AG193" i="49" s="1" a="1"/>
  <c r="AG193" i="49" s="1"/>
  <c r="AE192" i="49"/>
  <c r="AE191" i="49"/>
  <c r="AF191" i="49" s="1" a="1"/>
  <c r="AF191" i="49" s="1"/>
  <c r="AE190" i="49"/>
  <c r="AF190" i="49" s="1" a="1"/>
  <c r="AF190" i="49" s="1"/>
  <c r="AE189" i="49"/>
  <c r="AG189" i="49" s="1" a="1"/>
  <c r="AG189" i="49" s="1"/>
  <c r="AE188" i="49"/>
  <c r="AE187" i="49"/>
  <c r="AF187" i="49" s="1" a="1"/>
  <c r="AF187" i="49" s="1"/>
  <c r="AE186" i="49"/>
  <c r="AG186" i="49" s="1" a="1"/>
  <c r="AG186" i="49" s="1"/>
  <c r="AE185" i="49"/>
  <c r="AF185" i="49" s="1" a="1"/>
  <c r="AF185" i="49" s="1"/>
  <c r="AE184" i="49"/>
  <c r="AF184" i="49" s="1" a="1"/>
  <c r="AF184" i="49" s="1"/>
  <c r="AE183" i="49"/>
  <c r="AE182" i="49"/>
  <c r="AE181" i="49"/>
  <c r="AG181" i="49" s="1" a="1"/>
  <c r="AG181" i="49" s="1"/>
  <c r="AE180" i="49"/>
  <c r="AE179" i="49"/>
  <c r="AG179" i="49" s="1" a="1"/>
  <c r="AG179" i="49" s="1"/>
  <c r="AE178" i="49"/>
  <c r="AF178" i="49" s="1" a="1"/>
  <c r="AF178" i="49" s="1"/>
  <c r="AE177" i="49"/>
  <c r="AG177" i="49" s="1" a="1"/>
  <c r="AG177" i="49" s="1"/>
  <c r="AE176" i="49"/>
  <c r="AG176" i="49" s="1" a="1"/>
  <c r="AG176" i="49" s="1"/>
  <c r="AE175" i="49"/>
  <c r="AE174" i="49"/>
  <c r="AE173" i="49"/>
  <c r="AF173" i="49" s="1" a="1"/>
  <c r="AF173" i="49" s="1"/>
  <c r="AE172" i="49"/>
  <c r="AE171" i="49"/>
  <c r="AF171" i="49" s="1" a="1"/>
  <c r="AF171" i="49" s="1"/>
  <c r="AE170" i="49"/>
  <c r="AE169" i="49"/>
  <c r="AG169" i="49" s="1" a="1"/>
  <c r="AG169" i="49" s="1"/>
  <c r="AE168" i="49"/>
  <c r="AF168" i="49" s="1" a="1"/>
  <c r="AF168" i="49" s="1"/>
  <c r="AE167" i="49"/>
  <c r="AF167" i="49" s="1" a="1"/>
  <c r="AF167" i="49" s="1"/>
  <c r="AE166" i="49"/>
  <c r="AG166" i="49" s="1" a="1"/>
  <c r="AG166" i="49" s="1"/>
  <c r="AE165" i="49"/>
  <c r="AG165" i="49" s="1" a="1"/>
  <c r="AG165" i="49" s="1"/>
  <c r="AE164" i="49"/>
  <c r="AE163" i="49"/>
  <c r="AF163" i="49" s="1" a="1"/>
  <c r="AF163" i="49" s="1"/>
  <c r="AE162" i="49"/>
  <c r="AG162" i="49" s="1" a="1"/>
  <c r="AG162" i="49" s="1"/>
  <c r="AE161" i="49"/>
  <c r="AE160" i="49"/>
  <c r="AG160" i="49" s="1" a="1"/>
  <c r="AG160" i="49" s="1"/>
  <c r="AE159" i="49"/>
  <c r="AF159" i="49" s="1" a="1"/>
  <c r="AF159" i="49" s="1"/>
  <c r="AE158" i="49"/>
  <c r="AG158" i="49" s="1" a="1"/>
  <c r="AG158" i="49" s="1"/>
  <c r="AE157" i="49"/>
  <c r="AF157" i="49" s="1" a="1"/>
  <c r="AF157" i="49" s="1"/>
  <c r="AE156" i="49"/>
  <c r="AG156" i="49" s="1" a="1"/>
  <c r="AG156" i="49" s="1"/>
  <c r="AE155" i="49"/>
  <c r="AE154" i="49"/>
  <c r="AE153" i="49"/>
  <c r="AF153" i="49" s="1" a="1"/>
  <c r="AF153" i="49" s="1"/>
  <c r="AE152" i="49"/>
  <c r="AG152" i="49" s="1" a="1"/>
  <c r="AG152" i="49" s="1"/>
  <c r="AE151" i="49"/>
  <c r="AE150" i="49"/>
  <c r="AF150" i="49" s="1" a="1"/>
  <c r="AF150" i="49" s="1"/>
  <c r="AE149" i="49"/>
  <c r="AG149" i="49" s="1" a="1"/>
  <c r="AG149" i="49" s="1"/>
  <c r="AE148" i="49"/>
  <c r="AG148" i="49" s="1" a="1"/>
  <c r="AG148" i="49" s="1"/>
  <c r="AE147" i="49"/>
  <c r="AG147" i="49" s="1" a="1"/>
  <c r="AG147" i="49" s="1"/>
  <c r="AE146" i="49"/>
  <c r="AE145" i="49"/>
  <c r="AF145" i="49" s="1" a="1"/>
  <c r="AF145" i="49" s="1"/>
  <c r="AE144" i="49"/>
  <c r="AG144" i="49" s="1" a="1"/>
  <c r="AG144" i="49" s="1"/>
  <c r="AE143" i="49"/>
  <c r="AG143" i="49" s="1" a="1"/>
  <c r="AG143" i="49" s="1"/>
  <c r="AE142" i="49"/>
  <c r="AF142" i="49" s="1" a="1"/>
  <c r="AF142" i="49" s="1"/>
  <c r="AE141" i="49"/>
  <c r="AG141" i="49" s="1" a="1"/>
  <c r="AG141" i="49" s="1"/>
  <c r="AE140" i="49"/>
  <c r="AF140" i="49" s="1" a="1"/>
  <c r="AF140" i="49" s="1"/>
  <c r="AE139" i="49"/>
  <c r="AE138" i="49"/>
  <c r="AF138" i="49" s="1" a="1"/>
  <c r="AF138" i="49" s="1"/>
  <c r="AE137" i="49"/>
  <c r="AE136" i="49"/>
  <c r="AF136" i="49" s="1" a="1"/>
  <c r="AF136" i="49" s="1"/>
  <c r="AE135" i="49"/>
  <c r="AE134" i="49"/>
  <c r="AE133" i="49"/>
  <c r="AF133" i="49" s="1" a="1"/>
  <c r="AF133" i="49" s="1"/>
  <c r="AE132" i="49"/>
  <c r="AF132" i="49" s="1" a="1"/>
  <c r="AF132" i="49" s="1"/>
  <c r="AE131" i="49"/>
  <c r="AF131" i="49" s="1" a="1"/>
  <c r="AF131" i="49" s="1"/>
  <c r="AE130" i="49"/>
  <c r="AF130" i="49" s="1" a="1"/>
  <c r="AF130" i="49" s="1"/>
  <c r="AE129" i="49"/>
  <c r="AG129" i="49" s="1" a="1"/>
  <c r="AG129" i="49" s="1"/>
  <c r="AE128" i="49"/>
  <c r="AF128" i="49" s="1" a="1"/>
  <c r="AF128" i="49" s="1"/>
  <c r="AE127" i="49"/>
  <c r="AG127" i="49" s="1" a="1"/>
  <c r="AG127" i="49" s="1"/>
  <c r="AE126" i="49"/>
  <c r="AF126" i="49" s="1" a="1"/>
  <c r="AF126" i="49" s="1"/>
  <c r="AE125" i="49"/>
  <c r="AG125" i="49" s="1" a="1"/>
  <c r="AG125" i="49" s="1"/>
  <c r="AE124" i="49"/>
  <c r="AG124" i="49" s="1" a="1"/>
  <c r="AG124" i="49" s="1"/>
  <c r="AE123" i="49"/>
  <c r="AG123" i="49" s="1" a="1"/>
  <c r="AG123" i="49" s="1"/>
  <c r="AE122" i="49"/>
  <c r="AF122" i="49" s="1" a="1"/>
  <c r="AF122" i="49" s="1"/>
  <c r="AE121" i="49"/>
  <c r="AE120" i="49"/>
  <c r="AG120" i="49" s="1" a="1"/>
  <c r="AG120" i="49" s="1"/>
  <c r="AE119" i="49"/>
  <c r="AF119" i="49" s="1" a="1"/>
  <c r="AF119" i="49" s="1"/>
  <c r="AE118" i="49"/>
  <c r="AG118" i="49" s="1" a="1"/>
  <c r="AG118" i="49" s="1"/>
  <c r="AE117" i="49"/>
  <c r="AG117" i="49" s="1" a="1"/>
  <c r="AG117" i="49" s="1"/>
  <c r="AE116" i="49"/>
  <c r="AE115" i="49"/>
  <c r="AF115" i="49" s="1" a="1"/>
  <c r="AF115" i="49" s="1"/>
  <c r="AE114" i="49"/>
  <c r="AF114" i="49" s="1" a="1"/>
  <c r="AF114" i="49" s="1"/>
  <c r="AE113" i="49"/>
  <c r="AF113" i="49" s="1" a="1"/>
  <c r="AF113" i="49" s="1"/>
  <c r="AE112" i="49"/>
  <c r="AE111" i="49"/>
  <c r="AF111" i="49" s="1" a="1"/>
  <c r="AF111" i="49" s="1"/>
  <c r="AE110" i="49"/>
  <c r="AG110" i="49" s="1" a="1"/>
  <c r="AG110" i="49" s="1"/>
  <c r="AE109" i="49"/>
  <c r="AF109" i="49" s="1" a="1"/>
  <c r="AF109" i="49" s="1"/>
  <c r="AE108" i="49"/>
  <c r="AG108" i="49" s="1" a="1"/>
  <c r="AG108" i="49" s="1"/>
  <c r="AE107" i="49"/>
  <c r="AF107" i="49" s="1" a="1"/>
  <c r="AF107" i="49" s="1"/>
  <c r="AE106" i="49"/>
  <c r="AE105" i="49"/>
  <c r="AG105" i="49" s="1" a="1"/>
  <c r="AG105" i="49" s="1"/>
  <c r="AE104" i="49"/>
  <c r="AF104" i="49" s="1" a="1"/>
  <c r="AF104" i="49" s="1"/>
  <c r="AE103" i="49"/>
  <c r="AG103" i="49" s="1" a="1"/>
  <c r="AG103" i="49" s="1"/>
  <c r="AE102" i="49"/>
  <c r="AG102" i="49" s="1" a="1"/>
  <c r="AG102" i="49" s="1"/>
  <c r="AE101" i="49"/>
  <c r="AF101" i="49" s="1" a="1"/>
  <c r="AF101" i="49" s="1"/>
  <c r="AE100" i="49"/>
  <c r="AE99" i="49"/>
  <c r="AE98" i="49"/>
  <c r="AE97" i="49"/>
  <c r="AF97" i="49" s="1" a="1"/>
  <c r="AF97" i="49" s="1"/>
  <c r="AE96" i="49"/>
  <c r="AE95" i="49"/>
  <c r="AE94" i="49"/>
  <c r="AF94" i="49" s="1" a="1"/>
  <c r="AF94" i="49" s="1"/>
  <c r="AE93" i="49"/>
  <c r="AG93" i="49" s="1" a="1"/>
  <c r="AG93" i="49" s="1"/>
  <c r="AE92" i="49"/>
  <c r="AF92" i="49" s="1" a="1"/>
  <c r="AF92" i="49" s="1"/>
  <c r="AE91" i="49"/>
  <c r="AF91" i="49" s="1" a="1"/>
  <c r="AF91" i="49" s="1"/>
  <c r="AE90" i="49"/>
  <c r="AG90" i="49" s="1" a="1"/>
  <c r="AG90" i="49" s="1"/>
  <c r="AE89" i="49"/>
  <c r="AF89" i="49" s="1" a="1"/>
  <c r="AF89" i="49" s="1"/>
  <c r="AE88" i="49"/>
  <c r="AE87" i="49"/>
  <c r="AG87" i="49" s="1" a="1"/>
  <c r="AG87" i="49" s="1"/>
  <c r="AE86" i="49"/>
  <c r="AF86" i="49" s="1" a="1"/>
  <c r="AF86" i="49" s="1"/>
  <c r="AE85" i="49"/>
  <c r="AG85" i="49" s="1" a="1"/>
  <c r="AG85" i="49" s="1"/>
  <c r="AE84" i="49"/>
  <c r="AG84" i="49" s="1" a="1"/>
  <c r="AG84" i="49" s="1"/>
  <c r="AE83" i="49"/>
  <c r="AF83" i="49" s="1" a="1"/>
  <c r="AF83" i="49" s="1"/>
  <c r="AE82" i="49"/>
  <c r="AG82" i="49" s="1" a="1"/>
  <c r="AG82" i="49" s="1"/>
  <c r="AE81" i="49"/>
  <c r="AE80" i="49"/>
  <c r="AG80" i="49" s="1" a="1"/>
  <c r="AG80" i="49" s="1"/>
  <c r="AE79" i="49"/>
  <c r="AE78" i="49"/>
  <c r="AG78" i="49" s="1" a="1"/>
  <c r="AG78" i="49" s="1"/>
  <c r="AE77" i="49"/>
  <c r="AF77" i="49" s="1" a="1"/>
  <c r="AF77" i="49" s="1"/>
  <c r="AE76" i="49"/>
  <c r="AE75" i="49"/>
  <c r="AE74" i="49"/>
  <c r="AE73" i="49"/>
  <c r="AE72" i="49"/>
  <c r="AE70" i="49"/>
  <c r="AG70" i="49" s="1" a="1"/>
  <c r="AG70" i="49" s="1"/>
  <c r="AE69" i="49"/>
  <c r="AF69" i="49" s="1" a="1"/>
  <c r="AF69" i="49" s="1"/>
  <c r="AE68" i="49"/>
  <c r="AG68" i="49" s="1" a="1"/>
  <c r="AG68" i="49" s="1"/>
  <c r="AE71" i="49"/>
  <c r="AG71" i="49" s="1" a="1"/>
  <c r="AG71" i="49" s="1"/>
  <c r="AE67" i="49"/>
  <c r="AG67" i="49" s="1" a="1"/>
  <c r="AG67" i="49" s="1"/>
  <c r="AE66" i="49"/>
  <c r="AF66" i="49" s="1" a="1"/>
  <c r="AF66" i="49" s="1"/>
  <c r="AE65" i="49"/>
  <c r="AE64" i="49"/>
  <c r="AG64" i="49" s="1" a="1"/>
  <c r="AG64" i="49" s="1"/>
  <c r="AE63" i="49"/>
  <c r="AF63" i="49" s="1" a="1"/>
  <c r="AF63" i="49" s="1"/>
  <c r="AE62" i="49"/>
  <c r="AF62" i="49" s="1" a="1"/>
  <c r="AF62" i="49" s="1"/>
  <c r="AE60" i="49"/>
  <c r="AG60" i="49" s="1" a="1"/>
  <c r="AG60" i="49" s="1"/>
  <c r="AE59" i="49"/>
  <c r="AE58" i="49"/>
  <c r="AG58" i="49" s="1" a="1"/>
  <c r="AG58" i="49" s="1"/>
  <c r="AE61" i="49"/>
  <c r="AE57" i="49"/>
  <c r="AE56" i="49"/>
  <c r="AE55" i="49"/>
  <c r="AE54" i="49"/>
  <c r="AG54" i="49" s="1" a="1"/>
  <c r="AG54" i="49" s="1"/>
  <c r="AE53" i="49"/>
  <c r="AF53" i="49" s="1" a="1"/>
  <c r="AF53" i="49" s="1"/>
  <c r="AE52" i="49"/>
  <c r="AF52" i="49" s="1" a="1"/>
  <c r="AF52" i="49" s="1"/>
  <c r="AE51" i="49"/>
  <c r="AE50" i="49"/>
  <c r="AG50" i="49" s="1" a="1"/>
  <c r="AG50" i="49" s="1"/>
  <c r="AE49" i="49"/>
  <c r="AG49" i="49" s="1" a="1"/>
  <c r="AG49" i="49" s="1"/>
  <c r="AE48" i="49"/>
  <c r="AG48" i="49" s="1" a="1"/>
  <c r="AG48" i="49" s="1"/>
  <c r="AE47" i="49"/>
  <c r="AE43" i="49"/>
  <c r="AF43" i="49" s="1" a="1"/>
  <c r="AF43" i="49" s="1"/>
  <c r="AE42" i="49"/>
  <c r="AG42" i="49" s="1" a="1"/>
  <c r="AG42" i="49" s="1"/>
  <c r="AE44" i="49"/>
  <c r="AG44" i="49" s="1" a="1"/>
  <c r="AG44" i="49" s="1"/>
  <c r="AE46" i="49"/>
  <c r="AG46" i="49" s="1" a="1"/>
  <c r="AG46" i="49" s="1"/>
  <c r="AE45" i="49"/>
  <c r="AF45" i="49" s="1" a="1"/>
  <c r="AF45" i="49" s="1"/>
  <c r="AE41" i="49"/>
  <c r="AF41" i="49" s="1" a="1"/>
  <c r="AF41" i="49" s="1"/>
  <c r="AE40" i="49"/>
  <c r="AG40" i="49" s="1" a="1"/>
  <c r="AG40" i="49" s="1"/>
  <c r="AE39" i="49"/>
  <c r="AF39" i="49" s="1" a="1"/>
  <c r="AF39" i="49" s="1"/>
  <c r="AE38" i="49"/>
  <c r="AG38" i="49" s="1" a="1"/>
  <c r="AG38" i="49" s="1"/>
  <c r="AE37" i="49"/>
  <c r="AF37" i="49" s="1" a="1"/>
  <c r="AF37" i="49" s="1"/>
  <c r="AE33" i="49"/>
  <c r="AE32" i="49"/>
  <c r="AF32" i="49" s="1" a="1"/>
  <c r="AF32" i="49" s="1"/>
  <c r="AE36" i="49"/>
  <c r="AF36" i="49" s="1" a="1"/>
  <c r="AF36" i="49" s="1"/>
  <c r="AE35" i="49"/>
  <c r="AG35" i="49" s="1" a="1"/>
  <c r="AG35" i="49" s="1"/>
  <c r="AE34" i="49"/>
  <c r="AE31" i="49"/>
  <c r="AE30" i="49"/>
  <c r="AG30" i="49" s="1" a="1"/>
  <c r="AG30" i="49" s="1"/>
  <c r="AE29" i="49"/>
  <c r="AE28" i="49"/>
  <c r="AF28" i="49" s="1" a="1"/>
  <c r="AF28" i="49" s="1"/>
  <c r="AE27" i="49"/>
  <c r="AF27" i="49" s="1" a="1"/>
  <c r="AF27" i="49" s="1"/>
  <c r="AE26" i="49"/>
  <c r="AG26" i="49" s="1" a="1"/>
  <c r="AG26" i="49" s="1"/>
  <c r="AE25" i="49"/>
  <c r="AF25" i="49" s="1" a="1"/>
  <c r="AF25" i="49" s="1"/>
  <c r="AE24" i="49"/>
  <c r="AF24" i="49" s="1" a="1"/>
  <c r="AF24" i="49" s="1"/>
  <c r="AE23" i="49"/>
  <c r="AG23" i="49" s="1" a="1"/>
  <c r="AG23" i="49" s="1"/>
  <c r="AE22" i="49"/>
  <c r="AE20" i="49"/>
  <c r="AG20" i="49" s="1" a="1"/>
  <c r="AG20" i="49" s="1"/>
  <c r="AE19" i="49"/>
  <c r="AE18" i="49"/>
  <c r="AG18" i="49" s="1" a="1"/>
  <c r="AG18" i="49" s="1"/>
  <c r="AE21" i="49"/>
  <c r="AF21" i="49" s="1" a="1"/>
  <c r="AF21" i="49" s="1"/>
  <c r="AE17" i="49"/>
  <c r="AE16" i="49"/>
  <c r="AE15" i="49"/>
  <c r="AE14" i="49"/>
  <c r="AF14" i="49" s="1" a="1"/>
  <c r="AF14" i="49" s="1"/>
  <c r="AE13" i="49"/>
  <c r="AF13" i="49" s="1" a="1"/>
  <c r="AF13" i="49" s="1"/>
  <c r="AE10" i="49"/>
  <c r="AG10" i="49" s="1" a="1"/>
  <c r="AG10" i="49" s="1"/>
  <c r="AE12" i="49"/>
  <c r="AF12" i="49" s="1" a="1"/>
  <c r="AF12" i="49" s="1"/>
  <c r="AE11" i="49"/>
  <c r="AE9" i="49"/>
  <c r="AE8" i="49"/>
  <c r="AG8" i="49" s="1" a="1"/>
  <c r="AG8" i="49" s="1"/>
  <c r="AE7" i="49"/>
  <c r="AF7" i="49" s="1" a="1"/>
  <c r="AF7" i="49" s="1"/>
  <c r="AE6" i="49"/>
  <c r="AG6" i="49" s="1" a="1"/>
  <c r="AG6" i="49" s="1"/>
  <c r="AE5" i="49"/>
  <c r="AG5" i="49" s="1" a="1"/>
  <c r="AG5" i="49" s="1"/>
  <c r="AE4" i="49"/>
  <c r="AE3" i="49"/>
  <c r="AE2" i="49"/>
  <c r="AG2" i="49" s="1" a="1"/>
  <c r="AG2" i="49" s="1"/>
  <c r="O37" i="60" l="1"/>
  <c r="M18" i="55" s="1"/>
  <c r="M39" i="55" s="1"/>
  <c r="O44" i="58"/>
  <c r="M4" i="56" s="1"/>
  <c r="M25" i="56" s="1"/>
  <c r="O45" i="58"/>
  <c r="M10" i="56" s="1"/>
  <c r="M31" i="56" s="1"/>
  <c r="O43" i="59"/>
  <c r="O34" i="58"/>
  <c r="O34" i="60"/>
  <c r="O43" i="58"/>
  <c r="J7" i="62"/>
  <c r="M17" i="56"/>
  <c r="M38" i="56" s="1"/>
  <c r="O44" i="59"/>
  <c r="M5" i="56" s="1"/>
  <c r="M26" i="56" s="1"/>
  <c r="AF1830" i="49" a="1"/>
  <c r="AF1830" i="49" s="1"/>
  <c r="AG1978" i="49" a="1"/>
  <c r="AG1978" i="49" s="1"/>
  <c r="O35" i="59"/>
  <c r="M5" i="55" s="1"/>
  <c r="M26" i="55" s="1"/>
  <c r="O37" i="59"/>
  <c r="M17" i="55" s="1"/>
  <c r="M38" i="55" s="1"/>
  <c r="O43" i="57"/>
  <c r="O37" i="57"/>
  <c r="M15" i="55" s="1"/>
  <c r="M36" i="55" s="1"/>
  <c r="O34" i="57"/>
  <c r="AG1846" i="49" a="1"/>
  <c r="AG1846" i="49" s="1"/>
  <c r="AF1013" i="49" a="1"/>
  <c r="AF1013" i="49" s="1"/>
  <c r="AF44" i="49" a="1"/>
  <c r="AF44" i="49" s="1"/>
  <c r="AF1758" i="49" a="1"/>
  <c r="AF1758" i="49" s="1"/>
  <c r="AG28" i="49" a="1"/>
  <c r="AG28" i="49" s="1"/>
  <c r="AG825" i="49" a="1"/>
  <c r="AG825" i="49" s="1"/>
  <c r="AG1330" i="49" a="1"/>
  <c r="AG1330" i="49" s="1"/>
  <c r="AF144" i="49" a="1"/>
  <c r="AF144" i="49" s="1"/>
  <c r="AF614" i="49" a="1"/>
  <c r="AF614" i="49" s="1"/>
  <c r="AG1800" i="49" a="1"/>
  <c r="AG1800" i="49" s="1"/>
  <c r="AG1705" i="49" a="1"/>
  <c r="AG1705" i="49" s="1"/>
  <c r="AF773" i="49" a="1"/>
  <c r="AF773" i="49" s="1"/>
  <c r="AG111" i="49" a="1"/>
  <c r="AG111" i="49" s="1"/>
  <c r="AF1298" i="49" a="1"/>
  <c r="AF1298" i="49" s="1"/>
  <c r="AG1375" i="49" a="1"/>
  <c r="AG1375" i="49" s="1"/>
  <c r="AF968" i="49" a="1"/>
  <c r="AF968" i="49" s="1"/>
  <c r="AG1122" i="49" a="1"/>
  <c r="AG1122" i="49" s="1"/>
  <c r="AG1842" i="49" a="1"/>
  <c r="AG1842" i="49" s="1"/>
  <c r="AG171" i="49" a="1"/>
  <c r="AG171" i="49" s="1"/>
  <c r="AF1028" i="49" a="1"/>
  <c r="AF1028" i="49" s="1"/>
  <c r="AG311" i="49" a="1"/>
  <c r="AG311" i="49" s="1"/>
  <c r="AG643" i="49" a="1"/>
  <c r="AG643" i="49" s="1"/>
  <c r="AF877" i="49" a="1"/>
  <c r="AF877" i="49" s="1"/>
  <c r="AG1958" i="49" a="1"/>
  <c r="AG1958" i="49" s="1"/>
  <c r="AG765" i="49" a="1"/>
  <c r="AG765" i="49" s="1"/>
  <c r="AG1073" i="49" a="1"/>
  <c r="AG1073" i="49" s="1"/>
  <c r="AG355" i="49" a="1"/>
  <c r="AG355" i="49" s="1"/>
  <c r="AF1926" i="49" a="1"/>
  <c r="AF1926" i="49" s="1"/>
  <c r="AG435" i="49" a="1"/>
  <c r="AG435" i="49" s="1"/>
  <c r="AG1114" i="49" a="1"/>
  <c r="AG1114" i="49" s="1"/>
  <c r="AF1406" i="49" a="1"/>
  <c r="AF1406" i="49" s="1"/>
  <c r="AG1890" i="49" a="1"/>
  <c r="AG1890" i="49" s="1"/>
  <c r="AG2000" i="49" a="1"/>
  <c r="AG2000" i="49" s="1"/>
  <c r="AG515" i="49" a="1"/>
  <c r="AG515" i="49" s="1"/>
  <c r="AF884" i="49" a="1"/>
  <c r="AF884" i="49" s="1"/>
  <c r="AF1817" i="49" a="1"/>
  <c r="AF1817" i="49" s="1"/>
  <c r="AG1836" i="49" a="1"/>
  <c r="AG1836" i="49" s="1"/>
  <c r="AG1216" i="49" a="1"/>
  <c r="AG1216" i="49" s="1"/>
  <c r="AG264" i="49" a="1"/>
  <c r="AG264" i="49" s="1"/>
  <c r="AF1893" i="49" a="1"/>
  <c r="AF1893" i="49" s="1"/>
  <c r="AG927" i="49" a="1"/>
  <c r="AG927" i="49" s="1"/>
  <c r="AG1876" i="49" a="1"/>
  <c r="AG1876" i="49" s="1"/>
  <c r="AG1650" i="49" a="1"/>
  <c r="AG1650" i="49" s="1"/>
  <c r="AG1932" i="49" a="1"/>
  <c r="AG1932" i="49" s="1"/>
  <c r="AG462" i="49" a="1"/>
  <c r="AG462" i="49" s="1"/>
  <c r="AG2026" i="49" a="1"/>
  <c r="AG2026" i="49" s="1"/>
  <c r="AF640" i="49" a="1"/>
  <c r="AF640" i="49" s="1"/>
  <c r="AG951" i="49" a="1"/>
  <c r="AG951" i="49" s="1"/>
  <c r="AG1615" i="49" a="1"/>
  <c r="AG1615" i="49" s="1"/>
  <c r="AG1974" i="49" a="1"/>
  <c r="AG1974" i="49" s="1"/>
  <c r="AG1991" i="49" a="1"/>
  <c r="AG1991" i="49" s="1"/>
  <c r="AF38" i="49" a="1"/>
  <c r="AF38" i="49" s="1"/>
  <c r="AG1224" i="49" a="1"/>
  <c r="AG1224" i="49" s="1"/>
  <c r="AG1674" i="49" a="1"/>
  <c r="AG1674" i="49" s="1"/>
  <c r="AG191" i="49" a="1"/>
  <c r="AG191" i="49" s="1"/>
  <c r="AG536" i="49" a="1"/>
  <c r="AG536" i="49" s="1"/>
  <c r="AF881" i="49" a="1"/>
  <c r="AF881" i="49" s="1"/>
  <c r="AF1939" i="49" a="1"/>
  <c r="AF1939" i="49" s="1"/>
  <c r="AG939" i="49" a="1"/>
  <c r="AG939" i="49" s="1"/>
  <c r="AG1322" i="49" a="1"/>
  <c r="AG1322" i="49" s="1"/>
  <c r="AF1785" i="49" a="1"/>
  <c r="AF1785" i="49" s="1"/>
  <c r="AF155" i="49" a="1"/>
  <c r="AF155" i="49" s="1"/>
  <c r="AG155" i="49" a="1"/>
  <c r="AG155" i="49" s="1"/>
  <c r="AG598" i="49" a="1"/>
  <c r="AG598" i="49" s="1"/>
  <c r="AF598" i="49" a="1"/>
  <c r="AF598" i="49" s="1"/>
  <c r="AG1708" i="49" a="1"/>
  <c r="AG1708" i="49" s="1"/>
  <c r="AF1708" i="49" a="1"/>
  <c r="AF1708" i="49" s="1"/>
  <c r="AG275" i="49" a="1"/>
  <c r="AG275" i="49" s="1"/>
  <c r="AF853" i="49" a="1"/>
  <c r="AF853" i="49" s="1"/>
  <c r="AG853" i="49" a="1"/>
  <c r="AG853" i="49" s="1"/>
  <c r="AG1157" i="49" a="1"/>
  <c r="AG1157" i="49" s="1"/>
  <c r="AF1878" i="49" a="1"/>
  <c r="AF1878" i="49" s="1"/>
  <c r="AF1913" i="49" a="1"/>
  <c r="AF1913" i="49" s="1"/>
  <c r="AF412" i="49" a="1"/>
  <c r="AF412" i="49" s="1"/>
  <c r="AG412" i="49" a="1"/>
  <c r="AG412" i="49" s="1"/>
  <c r="AG642" i="49" a="1"/>
  <c r="AG642" i="49" s="1"/>
  <c r="AF642" i="49" a="1"/>
  <c r="AF642" i="49" s="1"/>
  <c r="AG721" i="49" a="1"/>
  <c r="AG721" i="49" s="1"/>
  <c r="AF721" i="49" a="1"/>
  <c r="AF721" i="49" s="1"/>
  <c r="AF1044" i="49" a="1"/>
  <c r="AF1044" i="49" s="1"/>
  <c r="AG1044" i="49" a="1"/>
  <c r="AG1044" i="49" s="1"/>
  <c r="AG1139" i="49" a="1"/>
  <c r="AG1139" i="49" s="1"/>
  <c r="AF1158" i="49" a="1"/>
  <c r="AF1158" i="49" s="1"/>
  <c r="AG1158" i="49" a="1"/>
  <c r="AG1158" i="49" s="1"/>
  <c r="AG1254" i="49" a="1"/>
  <c r="AG1254" i="49" s="1"/>
  <c r="AF1254" i="49" a="1"/>
  <c r="AF1254" i="49" s="1"/>
  <c r="AG1843" i="49" a="1"/>
  <c r="AG1843" i="49" s="1"/>
  <c r="AF202" i="49" a="1"/>
  <c r="AF202" i="49" s="1"/>
  <c r="AG835" i="49" a="1"/>
  <c r="AG835" i="49" s="1"/>
  <c r="AF835" i="49" a="1"/>
  <c r="AF835" i="49" s="1"/>
  <c r="AG988" i="49" a="1"/>
  <c r="AG988" i="49" s="1"/>
  <c r="AF1446" i="49" a="1"/>
  <c r="AF1446" i="49" s="1"/>
  <c r="AG1986" i="49" a="1"/>
  <c r="AG1986" i="49" s="1"/>
  <c r="AF610" i="49" a="1"/>
  <c r="AF610" i="49" s="1"/>
  <c r="AG610" i="49" a="1"/>
  <c r="AG610" i="49" s="1"/>
  <c r="AF1390" i="49" a="1"/>
  <c r="AF1390" i="49" s="1"/>
  <c r="AG1408" i="49" a="1"/>
  <c r="AG1408" i="49" s="1"/>
  <c r="AF2022" i="49" a="1"/>
  <c r="AF2022" i="49" s="1"/>
  <c r="AF148" i="49" a="1"/>
  <c r="AF148" i="49" s="1"/>
  <c r="AF1334" i="49" a="1"/>
  <c r="AF1334" i="49" s="1"/>
  <c r="AF1865" i="49" a="1"/>
  <c r="AF1865" i="49" s="1"/>
  <c r="AG2004" i="49" a="1"/>
  <c r="AG2004" i="49" s="1"/>
  <c r="AF629" i="49" a="1"/>
  <c r="AF629" i="49" s="1"/>
  <c r="AG1832" i="49" a="1"/>
  <c r="AG1832" i="49" s="1"/>
  <c r="AG1816" i="49" a="1"/>
  <c r="AG1816" i="49" s="1"/>
  <c r="AG594" i="49" a="1"/>
  <c r="AG594" i="49" s="1"/>
  <c r="AF594" i="49" a="1"/>
  <c r="AF594" i="49" s="1"/>
  <c r="AF1833" i="49" a="1"/>
  <c r="AF1833" i="49" s="1"/>
  <c r="AF1956" i="49" a="1"/>
  <c r="AF1956" i="49" s="1"/>
  <c r="AG1956" i="49" a="1"/>
  <c r="AG1956" i="49" s="1"/>
  <c r="AF1941" i="49" a="1"/>
  <c r="AF1941" i="49" s="1"/>
  <c r="AF405" i="49" a="1"/>
  <c r="AF405" i="49" s="1"/>
  <c r="AG521" i="49" a="1"/>
  <c r="AG521" i="49" s="1"/>
  <c r="AF521" i="49" a="1"/>
  <c r="AF521" i="49" s="1"/>
  <c r="AG1942" i="49" a="1"/>
  <c r="AG1942" i="49" s="1"/>
  <c r="AF1942" i="49" a="1"/>
  <c r="AF1942" i="49" s="1"/>
  <c r="AG7" i="49" a="1"/>
  <c r="AG7" i="49" s="1"/>
  <c r="AG1536" i="49" a="1"/>
  <c r="AG1536" i="49" s="1"/>
  <c r="AG368" i="49" a="1"/>
  <c r="AG368" i="49" s="1"/>
  <c r="AG484" i="49" a="1"/>
  <c r="AG484" i="49" s="1"/>
  <c r="AF812" i="49" a="1"/>
  <c r="AF812" i="49" s="1"/>
  <c r="AG1910" i="49" a="1"/>
  <c r="AG1910" i="49" s="1"/>
  <c r="AF466" i="49" a="1"/>
  <c r="AF466" i="49" s="1"/>
  <c r="AG466" i="49" a="1"/>
  <c r="AG466" i="49" s="1"/>
  <c r="AF657" i="49" a="1"/>
  <c r="AF657" i="49" s="1"/>
  <c r="AG657" i="49" a="1"/>
  <c r="AG657" i="49" s="1"/>
  <c r="AG1471" i="49" a="1"/>
  <c r="AG1471" i="49" s="1"/>
  <c r="AF1733" i="49" a="1"/>
  <c r="AF1733" i="49" s="1"/>
  <c r="AG104" i="49" a="1"/>
  <c r="AG104" i="49" s="1"/>
  <c r="AG542" i="49" a="1"/>
  <c r="AG542" i="49" s="1"/>
  <c r="AF248" i="49" a="1"/>
  <c r="AF248" i="49" s="1"/>
  <c r="AG962" i="49" a="1"/>
  <c r="AG962" i="49" s="1"/>
  <c r="AF1825" i="49" a="1"/>
  <c r="AF1825" i="49" s="1"/>
  <c r="AG414" i="49" a="1"/>
  <c r="AG414" i="49" s="1"/>
  <c r="AG1644" i="49" a="1"/>
  <c r="AG1644" i="49" s="1"/>
  <c r="AG1838" i="49" a="1"/>
  <c r="AG1838" i="49" s="1"/>
  <c r="AF323" i="49" a="1"/>
  <c r="AF323" i="49" s="1"/>
  <c r="AG1402" i="49" a="1"/>
  <c r="AG1402" i="49" s="1"/>
  <c r="AF197" i="49" a="1"/>
  <c r="AF197" i="49" s="1"/>
  <c r="AG213" i="49" a="1"/>
  <c r="AG213" i="49" s="1"/>
  <c r="AF655" i="49" a="1"/>
  <c r="AF655" i="49" s="1"/>
  <c r="AF1261" i="49" a="1"/>
  <c r="AF1261" i="49" s="1"/>
  <c r="AF1496" i="49" a="1"/>
  <c r="AF1496" i="49" s="1"/>
  <c r="AG1872" i="49" a="1"/>
  <c r="AG1872" i="49" s="1"/>
  <c r="AF2008" i="49" a="1"/>
  <c r="AF2008" i="49" s="1"/>
  <c r="AG2008" i="49" a="1"/>
  <c r="AG2008" i="49" s="1"/>
  <c r="AG872" i="49" a="1"/>
  <c r="AG872" i="49" s="1"/>
  <c r="AF888" i="49" a="1"/>
  <c r="AF888" i="49" s="1"/>
  <c r="AF1866" i="49" a="1"/>
  <c r="AF1866" i="49" s="1"/>
  <c r="AF1914" i="49" a="1"/>
  <c r="AF1914" i="49" s="1"/>
  <c r="AF1929" i="49" a="1"/>
  <c r="AF1929" i="49" s="1"/>
  <c r="AF1961" i="49" a="1"/>
  <c r="AF1961" i="49" s="1"/>
  <c r="AG320" i="49" a="1"/>
  <c r="AG320" i="49" s="1"/>
  <c r="AG395" i="49" a="1"/>
  <c r="AG395" i="49" s="1"/>
  <c r="AF819" i="49" a="1"/>
  <c r="AF819" i="49" s="1"/>
  <c r="AF978" i="49" a="1"/>
  <c r="AF978" i="49" s="1"/>
  <c r="AF1255" i="49" a="1"/>
  <c r="AF1255" i="49" s="1"/>
  <c r="AG1658" i="49" a="1"/>
  <c r="AG1658" i="49" s="1"/>
  <c r="AG1962" i="49" a="1"/>
  <c r="AG1962" i="49" s="1"/>
  <c r="AF1962" i="49" a="1"/>
  <c r="AF1962" i="49" s="1"/>
  <c r="AF85" i="49" a="1"/>
  <c r="AF85" i="49" s="1"/>
  <c r="AG1127" i="49" a="1"/>
  <c r="AG1127" i="49" s="1"/>
  <c r="AF1127" i="49" a="1"/>
  <c r="AF1127" i="49" s="1"/>
  <c r="AF1915" i="49" a="1"/>
  <c r="AF1915" i="49" s="1"/>
  <c r="AG1915" i="49" a="1"/>
  <c r="AG1915" i="49" s="1"/>
  <c r="AG944" i="49" a="1"/>
  <c r="AG944" i="49" s="1"/>
  <c r="AF1809" i="49" a="1"/>
  <c r="AF1809" i="49" s="1"/>
  <c r="AG1900" i="49" a="1"/>
  <c r="AG1900" i="49" s="1"/>
  <c r="AF1995" i="49" a="1"/>
  <c r="AF1995" i="49" s="1"/>
  <c r="AG1995" i="49" a="1"/>
  <c r="AG1995" i="49" s="1"/>
  <c r="AF891" i="49" a="1"/>
  <c r="AF891" i="49" s="1"/>
  <c r="AF909" i="49" a="1"/>
  <c r="AF909" i="49" s="1"/>
  <c r="AF1092" i="49" a="1"/>
  <c r="AF1092" i="49" s="1"/>
  <c r="AG1383" i="49" a="1"/>
  <c r="AG1383" i="49" s="1"/>
  <c r="AF1438" i="49" a="1"/>
  <c r="AF1438" i="49" s="1"/>
  <c r="AF1456" i="49" a="1"/>
  <c r="AF1456" i="49" s="1"/>
  <c r="AG1948" i="49" a="1"/>
  <c r="AG1948" i="49" s="1"/>
  <c r="AF509" i="49" a="1"/>
  <c r="AF509" i="49" s="1"/>
  <c r="AF544" i="49" a="1"/>
  <c r="AF544" i="49" s="1"/>
  <c r="AF964" i="49" a="1"/>
  <c r="AF964" i="49" s="1"/>
  <c r="AG964" i="49" a="1"/>
  <c r="AG964" i="49" s="1"/>
  <c r="AG1112" i="49" a="1"/>
  <c r="AG1112" i="49" s="1"/>
  <c r="AG1129" i="49" a="1"/>
  <c r="AG1129" i="49" s="1"/>
  <c r="AG1608" i="49" a="1"/>
  <c r="AG1608" i="49" s="1"/>
  <c r="AF1826" i="49" a="1"/>
  <c r="AF1826" i="49" s="1"/>
  <c r="AG1870" i="49" a="1"/>
  <c r="AG1870" i="49" s="1"/>
  <c r="AG1949" i="49" a="1"/>
  <c r="AG1949" i="49" s="1"/>
  <c r="AF1949" i="49" a="1"/>
  <c r="AF1949" i="49" s="1"/>
  <c r="AF528" i="49" a="1"/>
  <c r="AF528" i="49" s="1"/>
  <c r="AG528" i="49" a="1"/>
  <c r="AG528" i="49" s="1"/>
  <c r="AF711" i="49" a="1"/>
  <c r="AF711" i="49" s="1"/>
  <c r="AF1148" i="49" a="1"/>
  <c r="AF1148" i="49" s="1"/>
  <c r="AG1645" i="49" a="1"/>
  <c r="AG1645" i="49" s="1"/>
  <c r="AF1966" i="49" a="1"/>
  <c r="AF1966" i="49" s="1"/>
  <c r="AG2030" i="49" a="1"/>
  <c r="AG2030" i="49" s="1"/>
  <c r="AG16" i="49" a="1"/>
  <c r="AG16" i="49" s="1"/>
  <c r="AF16" i="49" a="1"/>
  <c r="AF16" i="49" s="1"/>
  <c r="AF1076" i="49" a="1"/>
  <c r="AF1076" i="49" s="1"/>
  <c r="AF1277" i="49" a="1"/>
  <c r="AF1277" i="49" s="1"/>
  <c r="AG1533" i="49" a="1"/>
  <c r="AG1533" i="49" s="1"/>
  <c r="AG1591" i="49" a="1"/>
  <c r="AG1591" i="49" s="1"/>
  <c r="AG1812" i="49" a="1"/>
  <c r="AG1812" i="49" s="1"/>
  <c r="AG1856" i="49" a="1"/>
  <c r="AG1856" i="49" s="1"/>
  <c r="AG1887" i="49" a="1"/>
  <c r="AG1887" i="49" s="1"/>
  <c r="AG1934" i="49" a="1"/>
  <c r="AG1934" i="49" s="1"/>
  <c r="AF1982" i="49" a="1"/>
  <c r="AF1982" i="49" s="1"/>
  <c r="AG456" i="49" a="1"/>
  <c r="AG456" i="49" s="1"/>
  <c r="AF622" i="49" a="1"/>
  <c r="AF622" i="49" s="1"/>
  <c r="AG128" i="49" a="1"/>
  <c r="AG128" i="49" s="1"/>
  <c r="AG163" i="49" a="1"/>
  <c r="AG163" i="49" s="1"/>
  <c r="AG346" i="49" a="1"/>
  <c r="AG346" i="49" s="1"/>
  <c r="AF675" i="49" a="1"/>
  <c r="AF675" i="49" s="1"/>
  <c r="AF713" i="49" a="1"/>
  <c r="AF713" i="49" s="1"/>
  <c r="AG862" i="49" a="1"/>
  <c r="AG862" i="49" s="1"/>
  <c r="AG1061" i="49" a="1"/>
  <c r="AG1061" i="49" s="1"/>
  <c r="AF1316" i="49" a="1"/>
  <c r="AF1316" i="49" s="1"/>
  <c r="AF1857" i="49" a="1"/>
  <c r="AF1857" i="49" s="1"/>
  <c r="AF1921" i="49" a="1"/>
  <c r="AF1921" i="49" s="1"/>
  <c r="AF1936" i="49" a="1"/>
  <c r="AF1936" i="49" s="1"/>
  <c r="AG1936" i="49" a="1"/>
  <c r="AG1936" i="49" s="1"/>
  <c r="AG1952" i="49" a="1"/>
  <c r="AG1952" i="49" s="1"/>
  <c r="AF2017" i="49" a="1"/>
  <c r="AF2017" i="49" s="1"/>
  <c r="AG649" i="49" a="1"/>
  <c r="AG649" i="49" s="1"/>
  <c r="AF1134" i="49" a="1"/>
  <c r="AF1134" i="49" s="1"/>
  <c r="AF1185" i="49" a="1"/>
  <c r="AF1185" i="49" s="1"/>
  <c r="AG1395" i="49" a="1"/>
  <c r="AG1395" i="49" s="1"/>
  <c r="AF1772" i="49" a="1"/>
  <c r="AF1772" i="49" s="1"/>
  <c r="AF1834" i="49" a="1"/>
  <c r="AF1834" i="49" s="1"/>
  <c r="AG1844" i="49" a="1"/>
  <c r="AG1844" i="49" s="1"/>
  <c r="AF1874" i="49" a="1"/>
  <c r="AF1874" i="49" s="1"/>
  <c r="AG1903" i="49" a="1"/>
  <c r="AG1903" i="49" s="1"/>
  <c r="AF1930" i="49" a="1"/>
  <c r="AF1930" i="49" s="1"/>
  <c r="AF108" i="49" a="1"/>
  <c r="AF108" i="49" s="1"/>
  <c r="AF390" i="49" a="1"/>
  <c r="AF390" i="49" s="1"/>
  <c r="AF442" i="49" a="1"/>
  <c r="AF442" i="49" s="1"/>
  <c r="AF477" i="49" a="1"/>
  <c r="AF477" i="49" s="1"/>
  <c r="AG798" i="49" a="1"/>
  <c r="AG798" i="49" s="1"/>
  <c r="AG815" i="49" a="1"/>
  <c r="AG815" i="49" s="1"/>
  <c r="AG831" i="49" a="1"/>
  <c r="AG831" i="49" s="1"/>
  <c r="AG999" i="49" a="1"/>
  <c r="AG999" i="49" s="1"/>
  <c r="AF1121" i="49" a="1"/>
  <c r="AF1121" i="49" s="1"/>
  <c r="AG1557" i="49" a="1"/>
  <c r="AG1557" i="49" s="1"/>
  <c r="AG1860" i="49" a="1"/>
  <c r="AG1860" i="49" s="1"/>
  <c r="AF1889" i="49" a="1"/>
  <c r="AF1889" i="49" s="1"/>
  <c r="AG1916" i="49" a="1"/>
  <c r="AG1916" i="49" s="1"/>
  <c r="AF1943" i="49" a="1"/>
  <c r="AF1943" i="49" s="1"/>
  <c r="AF1957" i="49" a="1"/>
  <c r="AF1957" i="49" s="1"/>
  <c r="AG1983" i="49" a="1"/>
  <c r="AG1983" i="49" s="1"/>
  <c r="AG91" i="49" a="1"/>
  <c r="AG91" i="49" s="1"/>
  <c r="AG263" i="49" a="1"/>
  <c r="AG263" i="49" s="1"/>
  <c r="AG586" i="49" a="1"/>
  <c r="AG586" i="49" s="1"/>
  <c r="AG868" i="49" a="1"/>
  <c r="AG868" i="49" s="1"/>
  <c r="AF983" i="49" a="1"/>
  <c r="AF983" i="49" s="1"/>
  <c r="AG1241" i="49" a="1"/>
  <c r="AG1241" i="49" s="1"/>
  <c r="AG1450" i="49" a="1"/>
  <c r="AG1450" i="49" s="1"/>
  <c r="AG1665" i="49" a="1"/>
  <c r="AG1665" i="49" s="1"/>
  <c r="AG1807" i="49" a="1"/>
  <c r="AG1807" i="49" s="1"/>
  <c r="AF1845" i="49" a="1"/>
  <c r="AF1845" i="49" s="1"/>
  <c r="AG1970" i="49" a="1"/>
  <c r="AG1970" i="49" s="1"/>
  <c r="AG1996" i="49" a="1"/>
  <c r="AG1996" i="49" s="1"/>
  <c r="AG126" i="49" a="1"/>
  <c r="AG126" i="49" s="1"/>
  <c r="AF177" i="49" a="1"/>
  <c r="AF177" i="49" s="1"/>
  <c r="AG194" i="49" a="1"/>
  <c r="AG194" i="49" s="1"/>
  <c r="AG781" i="49" a="1"/>
  <c r="AG781" i="49" s="1"/>
  <c r="AG936" i="49" a="1"/>
  <c r="AG936" i="49" s="1"/>
  <c r="AF1170" i="49" a="1"/>
  <c r="AF1170" i="49" s="1"/>
  <c r="AF1366" i="49" a="1"/>
  <c r="AF1366" i="49" s="1"/>
  <c r="AG1382" i="49" a="1"/>
  <c r="AG1382" i="49" s="1"/>
  <c r="AG1434" i="49" a="1"/>
  <c r="AG1434" i="49" s="1"/>
  <c r="AG1540" i="49" a="1"/>
  <c r="AG1540" i="49" s="1"/>
  <c r="AF1791" i="49" a="1"/>
  <c r="AF1791" i="49" s="1"/>
  <c r="AF1905" i="49" a="1"/>
  <c r="AF1905" i="49" s="1"/>
  <c r="AG1984" i="49" a="1"/>
  <c r="AG1984" i="49" s="1"/>
  <c r="AF942" i="49" a="1"/>
  <c r="AF942" i="49" s="1"/>
  <c r="AF974" i="49" a="1"/>
  <c r="AF974" i="49" s="1"/>
  <c r="AF1095" i="49" a="1"/>
  <c r="AF1095" i="49" s="1"/>
  <c r="AF1673" i="49" a="1"/>
  <c r="AF1673" i="49" s="1"/>
  <c r="AF1764" i="49" a="1"/>
  <c r="AF1764" i="49" s="1"/>
  <c r="AF2018" i="49" a="1"/>
  <c r="AF2018" i="49" s="1"/>
  <c r="AG133" i="49" a="1"/>
  <c r="AG133" i="49" s="1"/>
  <c r="AG216" i="49" a="1"/>
  <c r="AG216" i="49" s="1"/>
  <c r="AF309" i="49" a="1"/>
  <c r="AF309" i="49" s="1"/>
  <c r="AG415" i="49" a="1"/>
  <c r="AG415" i="49" s="1"/>
  <c r="AF890" i="49" a="1"/>
  <c r="AF890" i="49" s="1"/>
  <c r="AF991" i="49" a="1"/>
  <c r="AF991" i="49" s="1"/>
  <c r="AF1064" i="49" a="1"/>
  <c r="AF1064" i="49" s="1"/>
  <c r="AG1078" i="49" a="1"/>
  <c r="AG1078" i="49" s="1"/>
  <c r="AG1178" i="49" a="1"/>
  <c r="AG1178" i="49" s="1"/>
  <c r="AG1266" i="49" a="1"/>
  <c r="AG1266" i="49" s="1"/>
  <c r="AG1587" i="49" a="1"/>
  <c r="AG1587" i="49" s="1"/>
  <c r="AG1657" i="49" a="1"/>
  <c r="AG1657" i="49" s="1"/>
  <c r="AG1840" i="49" a="1"/>
  <c r="AG1840" i="49" s="1"/>
  <c r="AG1912" i="49" a="1"/>
  <c r="AG1912" i="49" s="1"/>
  <c r="AG2003" i="49" a="1"/>
  <c r="AG2003" i="49" s="1"/>
  <c r="O35" i="57"/>
  <c r="M3" i="55" s="1"/>
  <c r="M24" i="55" s="1"/>
  <c r="O44" i="60"/>
  <c r="M6" i="56" s="1"/>
  <c r="M27" i="56" s="1"/>
  <c r="O36" i="59"/>
  <c r="M11" i="55"/>
  <c r="M32" i="55" s="1"/>
  <c r="M15" i="56"/>
  <c r="M36" i="56" s="1"/>
  <c r="O46" i="57"/>
  <c r="O43" i="60"/>
  <c r="M9" i="55"/>
  <c r="M30" i="55" s="1"/>
  <c r="O36" i="57"/>
  <c r="O44" i="57"/>
  <c r="M3" i="56" s="1"/>
  <c r="M24" i="56" s="1"/>
  <c r="O34" i="59"/>
  <c r="O45" i="57"/>
  <c r="M9" i="56" s="1"/>
  <c r="M30" i="56" s="1"/>
  <c r="M12" i="55"/>
  <c r="M33" i="55" s="1"/>
  <c r="O36" i="60"/>
  <c r="O46" i="60"/>
  <c r="M18" i="56"/>
  <c r="M39" i="56" s="1"/>
  <c r="O35" i="60"/>
  <c r="M6" i="55" s="1"/>
  <c r="M27" i="55" s="1"/>
  <c r="AF552" i="49" a="1"/>
  <c r="AF552" i="49" s="1"/>
  <c r="AG552" i="49" a="1"/>
  <c r="AG552" i="49" s="1"/>
  <c r="AF591" i="49" a="1"/>
  <c r="AF591" i="49" s="1"/>
  <c r="AG66" i="49" a="1"/>
  <c r="AG66" i="49" s="1"/>
  <c r="AF618" i="49" a="1"/>
  <c r="AF618" i="49" s="1"/>
  <c r="AG633" i="49" a="1"/>
  <c r="AG633" i="49" s="1"/>
  <c r="AG1068" i="49" a="1"/>
  <c r="AG1068" i="49" s="1"/>
  <c r="AF1068" i="49" a="1"/>
  <c r="AF1068" i="49" s="1"/>
  <c r="AG1259" i="49" a="1"/>
  <c r="AG1259" i="49" s="1"/>
  <c r="AG1272" i="49" a="1"/>
  <c r="AG1272" i="49" s="1"/>
  <c r="AF1641" i="49" a="1"/>
  <c r="AF1641" i="49" s="1"/>
  <c r="AG1769" i="49" a="1"/>
  <c r="AG1769" i="49" s="1"/>
  <c r="AG1810" i="49" a="1"/>
  <c r="AG1810" i="49" s="1"/>
  <c r="AF1858" i="49" a="1"/>
  <c r="AF1858" i="49" s="1"/>
  <c r="AF1881" i="49" a="1"/>
  <c r="AF1881" i="49" s="1"/>
  <c r="AG1892" i="49" a="1"/>
  <c r="AG1892" i="49" s="1"/>
  <c r="AF1906" i="49" a="1"/>
  <c r="AF1906" i="49" s="1"/>
  <c r="AF1917" i="49" a="1"/>
  <c r="AF1917" i="49" s="1"/>
  <c r="AG37" i="49" a="1"/>
  <c r="AG37" i="49" s="1"/>
  <c r="AG318" i="49" a="1"/>
  <c r="AG318" i="49" s="1"/>
  <c r="AG540" i="49" a="1"/>
  <c r="AG540" i="49" s="1"/>
  <c r="AF576" i="49" a="1"/>
  <c r="AF576" i="49" s="1"/>
  <c r="AG576" i="49" a="1"/>
  <c r="AG576" i="49" s="1"/>
  <c r="AF751" i="49" a="1"/>
  <c r="AF751" i="49" s="1"/>
  <c r="AF990" i="49" a="1"/>
  <c r="AF990" i="49" s="1"/>
  <c r="AG1100" i="49" a="1"/>
  <c r="AG1100" i="49" s="1"/>
  <c r="AF1355" i="49" a="1"/>
  <c r="AF1355" i="49" s="1"/>
  <c r="AG1740" i="49" a="1"/>
  <c r="AG1740" i="49" s="1"/>
  <c r="AF1757" i="49" a="1"/>
  <c r="AF1757" i="49" s="1"/>
  <c r="AF1977" i="49" a="1"/>
  <c r="AF1977" i="49" s="1"/>
  <c r="AG2013" i="49" a="1"/>
  <c r="AG2013" i="49" s="1"/>
  <c r="AF2013" i="49" a="1"/>
  <c r="AF2013" i="49" s="1"/>
  <c r="AG52" i="49" a="1"/>
  <c r="AG52" i="49" s="1"/>
  <c r="AG266" i="49" a="1"/>
  <c r="AG266" i="49" s="1"/>
  <c r="AG371" i="49" a="1"/>
  <c r="AG371" i="49" s="1"/>
  <c r="AG605" i="49" a="1"/>
  <c r="AG605" i="49" s="1"/>
  <c r="AF1117" i="49" a="1"/>
  <c r="AF1117" i="49" s="1"/>
  <c r="AF1213" i="49" a="1"/>
  <c r="AF1213" i="49" s="1"/>
  <c r="AF1325" i="49" a="1"/>
  <c r="AF1325" i="49" s="1"/>
  <c r="AF1954" i="49" a="1"/>
  <c r="AF1954" i="49" s="1"/>
  <c r="AF1988" i="49" a="1"/>
  <c r="AF1988" i="49" s="1"/>
  <c r="AG1988" i="49" a="1"/>
  <c r="AG1988" i="49" s="1"/>
  <c r="AG451" i="49" a="1"/>
  <c r="AG451" i="49" s="1"/>
  <c r="AF451" i="49" a="1"/>
  <c r="AF451" i="49" s="1"/>
  <c r="AF1350" i="49" a="1"/>
  <c r="AF1350" i="49" s="1"/>
  <c r="AG1350" i="49" a="1"/>
  <c r="AG1350" i="49" s="1"/>
  <c r="AG63" i="49" a="1"/>
  <c r="AG63" i="49" s="1"/>
  <c r="AF1821" i="49" a="1"/>
  <c r="AF1821" i="49" s="1"/>
  <c r="AG813" i="49" a="1"/>
  <c r="AG813" i="49" s="1"/>
  <c r="AG602" i="49" a="1"/>
  <c r="AG602" i="49" s="1"/>
  <c r="AG1081" i="49" a="1"/>
  <c r="AG1081" i="49" s="1"/>
  <c r="AF1081" i="49" a="1"/>
  <c r="AF1081" i="49" s="1"/>
  <c r="AG1287" i="49" a="1"/>
  <c r="AG1287" i="49" s="1"/>
  <c r="AF1756" i="49" a="1"/>
  <c r="AF1756" i="49" s="1"/>
  <c r="AF1985" i="49" a="1"/>
  <c r="AF1985" i="49" s="1"/>
  <c r="AG1018" i="49" a="1"/>
  <c r="AG1018" i="49" s="1"/>
  <c r="AF1384" i="49" a="1"/>
  <c r="AF1384" i="49" s="1"/>
  <c r="AG1976" i="49" a="1"/>
  <c r="AG1976" i="49" s="1"/>
  <c r="AG1989" i="49" a="1"/>
  <c r="AG1989" i="49" s="1"/>
  <c r="AF1989" i="49" a="1"/>
  <c r="AF1989" i="49" s="1"/>
  <c r="AG1884" i="49" a="1"/>
  <c r="AG1884" i="49" s="1"/>
  <c r="AF54" i="49" a="1"/>
  <c r="AF54" i="49" s="1"/>
  <c r="AF152" i="49" a="1"/>
  <c r="AF152" i="49" s="1"/>
  <c r="AG373" i="49" a="1"/>
  <c r="AG373" i="49" s="1"/>
  <c r="AG1610" i="49" a="1"/>
  <c r="AG1610" i="49" s="1"/>
  <c r="AF1788" i="49" a="1"/>
  <c r="AF1788" i="49" s="1"/>
  <c r="AG1788" i="49" a="1"/>
  <c r="AG1788" i="49" s="1"/>
  <c r="AG1967" i="49" a="1"/>
  <c r="AG1967" i="49" s="1"/>
  <c r="AF393" i="49" a="1"/>
  <c r="AF393" i="49" s="1"/>
  <c r="AG393" i="49" a="1"/>
  <c r="AG393" i="49" s="1"/>
  <c r="AF581" i="49" a="1"/>
  <c r="AF581" i="49" s="1"/>
  <c r="AG581" i="49" a="1"/>
  <c r="AG581" i="49" s="1"/>
  <c r="AF1009" i="49" a="1"/>
  <c r="AF1009" i="49" s="1"/>
  <c r="AF1294" i="49" a="1"/>
  <c r="AF1294" i="49" s="1"/>
  <c r="AG1294" i="49" a="1"/>
  <c r="AG1294" i="49" s="1"/>
  <c r="AG1897" i="49" a="1"/>
  <c r="AG1897" i="49" s="1"/>
  <c r="AF1897" i="49" a="1"/>
  <c r="AF1897" i="49" s="1"/>
  <c r="AG27" i="49" a="1"/>
  <c r="AG27" i="49" s="1"/>
  <c r="AG1692" i="49" a="1"/>
  <c r="AG1692" i="49" s="1"/>
  <c r="AF1862" i="49" a="1"/>
  <c r="AF1862" i="49" s="1"/>
  <c r="AF1922" i="49" a="1"/>
  <c r="AF1922" i="49" s="1"/>
  <c r="AF935" i="49" a="1"/>
  <c r="AF935" i="49" s="1"/>
  <c r="AF1828" i="49" a="1"/>
  <c r="AF1828" i="49" s="1"/>
  <c r="AG1828" i="49" a="1"/>
  <c r="AG1828" i="49" s="1"/>
  <c r="AG920" i="49" a="1"/>
  <c r="AG920" i="49" s="1"/>
  <c r="AG981" i="49" a="1"/>
  <c r="AG981" i="49" s="1"/>
  <c r="AF1184" i="49" a="1"/>
  <c r="AF1184" i="49" s="1"/>
  <c r="AF1545" i="49" a="1"/>
  <c r="AF1545" i="49" s="1"/>
  <c r="AG1545" i="49" a="1"/>
  <c r="AG1545" i="49" s="1"/>
  <c r="AF1561" i="49" a="1"/>
  <c r="AF1561" i="49" s="1"/>
  <c r="AG1675" i="49" a="1"/>
  <c r="AG1675" i="49" s="1"/>
  <c r="AG1829" i="49" a="1"/>
  <c r="AG1829" i="49" s="1"/>
  <c r="AF1829" i="49" a="1"/>
  <c r="AF1829" i="49" s="1"/>
  <c r="AF1945" i="49" a="1"/>
  <c r="AF1945" i="49" s="1"/>
  <c r="AF174" i="49" a="1"/>
  <c r="AF174" i="49" s="1"/>
  <c r="AG174" i="49" a="1"/>
  <c r="AG174" i="49" s="1"/>
  <c r="AG446" i="49" a="1"/>
  <c r="AG446" i="49" s="1"/>
  <c r="AG478" i="49" a="1"/>
  <c r="AG478" i="49" s="1"/>
  <c r="AG545" i="49" a="1"/>
  <c r="AG545" i="49" s="1"/>
  <c r="AF673" i="49" a="1"/>
  <c r="AF673" i="49" s="1"/>
  <c r="AG775" i="49" a="1"/>
  <c r="AG775" i="49" s="1"/>
  <c r="AF857" i="49" a="1"/>
  <c r="AF857" i="49" s="1"/>
  <c r="AF1154" i="49" a="1"/>
  <c r="AF1154" i="49" s="1"/>
  <c r="AF1460" i="49" a="1"/>
  <c r="AF1460" i="49" s="1"/>
  <c r="AF1476" i="49" a="1"/>
  <c r="AF1476" i="49" s="1"/>
  <c r="AG1676" i="49" a="1"/>
  <c r="AG1676" i="49" s="1"/>
  <c r="AF1676" i="49" a="1"/>
  <c r="AF1676" i="49" s="1"/>
  <c r="AF1805" i="49" a="1"/>
  <c r="AF1805" i="49" s="1"/>
  <c r="AF1863" i="49" a="1"/>
  <c r="AF1863" i="49" s="1"/>
  <c r="AG1923" i="49" a="1"/>
  <c r="AG1923" i="49" s="1"/>
  <c r="AG113" i="49" a="1"/>
  <c r="AG113" i="49" s="1"/>
  <c r="AF2009" i="49" a="1"/>
  <c r="AF2009" i="49" s="1"/>
  <c r="AF418" i="49" a="1"/>
  <c r="AF418" i="49" s="1"/>
  <c r="AG418" i="49" a="1"/>
  <c r="AG418" i="49" s="1"/>
  <c r="AG1034" i="49" a="1"/>
  <c r="AG1034" i="49" s="1"/>
  <c r="AG2010" i="49" a="1"/>
  <c r="AG2010" i="49" s="1"/>
  <c r="AG253" i="49" a="1"/>
  <c r="AG253" i="49" s="1"/>
  <c r="AF2029" i="49" a="1"/>
  <c r="AF2029" i="49" s="1"/>
  <c r="AG498" i="49" a="1"/>
  <c r="AG498" i="49" s="1"/>
  <c r="AF498" i="49" a="1"/>
  <c r="AF498" i="49" s="1"/>
  <c r="AF1364" i="49" a="1"/>
  <c r="AF1364" i="49" s="1"/>
  <c r="AG1364" i="49" a="1"/>
  <c r="AG1364" i="49" s="1"/>
  <c r="AF1806" i="49" a="1"/>
  <c r="AF1806" i="49" s="1"/>
  <c r="AG1806" i="49" a="1"/>
  <c r="AG1806" i="49" s="1"/>
  <c r="AF1924" i="49" a="1"/>
  <c r="AF1924" i="49" s="1"/>
  <c r="AG1924" i="49" a="1"/>
  <c r="AG1924" i="49" s="1"/>
  <c r="AF1935" i="49" a="1"/>
  <c r="AF1935" i="49" s="1"/>
  <c r="AG1398" i="49" a="1"/>
  <c r="AG1398" i="49" s="1"/>
  <c r="AG227" i="49" a="1"/>
  <c r="AG227" i="49" s="1"/>
  <c r="AF227" i="49" a="1"/>
  <c r="AF227" i="49" s="1"/>
  <c r="AF1175" i="49" a="1"/>
  <c r="AF1175" i="49" s="1"/>
  <c r="AF50" i="49" a="1"/>
  <c r="AF50" i="49" s="1"/>
  <c r="AF1067" i="49" a="1"/>
  <c r="AF1067" i="49" s="1"/>
  <c r="AG1335" i="49" a="1"/>
  <c r="AG1335" i="49" s="1"/>
  <c r="AF1499" i="49" a="1"/>
  <c r="AF1499" i="49" s="1"/>
  <c r="AG1499" i="49" a="1"/>
  <c r="AG1499" i="49" s="1"/>
  <c r="AF1784" i="49" a="1"/>
  <c r="AF1784" i="49" s="1"/>
  <c r="AG1784" i="49" a="1"/>
  <c r="AG1784" i="49" s="1"/>
  <c r="AG647" i="49" a="1"/>
  <c r="AG647" i="49" s="1"/>
  <c r="AF647" i="49" a="1"/>
  <c r="AF647" i="49" s="1"/>
  <c r="AF1798" i="49" a="1"/>
  <c r="AF1798" i="49" s="1"/>
  <c r="AG1798" i="49" a="1"/>
  <c r="AG1798" i="49" s="1"/>
  <c r="AG1087" i="49" a="1"/>
  <c r="AG1087" i="49" s="1"/>
  <c r="AF1087" i="49" a="1"/>
  <c r="AF1087" i="49" s="1"/>
  <c r="AG1341" i="49" a="1"/>
  <c r="AG1341" i="49" s="1"/>
  <c r="AF1341" i="49" a="1"/>
  <c r="AF1341" i="49" s="1"/>
  <c r="AG1311" i="49" a="1"/>
  <c r="AG1311" i="49" s="1"/>
  <c r="AF1311" i="49" a="1"/>
  <c r="AF1311" i="49" s="1"/>
  <c r="AF1576" i="49" a="1"/>
  <c r="AF1576" i="49" s="1"/>
  <c r="AG789" i="49" a="1"/>
  <c r="AG789" i="49" s="1"/>
  <c r="AG992" i="49" a="1"/>
  <c r="AG992" i="49" s="1"/>
  <c r="AF1827" i="49" a="1"/>
  <c r="AF1827" i="49" s="1"/>
  <c r="AG1659" i="49" a="1"/>
  <c r="AG1659" i="49" s="1"/>
  <c r="AF1763" i="49" a="1"/>
  <c r="AF1763" i="49" s="1"/>
  <c r="AF1933" i="49" a="1"/>
  <c r="AF1933" i="49" s="1"/>
  <c r="AG2028" i="49" a="1"/>
  <c r="AG2028" i="49" s="1"/>
  <c r="AG376" i="49" a="1"/>
  <c r="AG376" i="49" s="1"/>
  <c r="AF376" i="49" a="1"/>
  <c r="AF376" i="49" s="1"/>
  <c r="AG994" i="49" a="1"/>
  <c r="AG994" i="49" s="1"/>
  <c r="AF994" i="49" a="1"/>
  <c r="AF994" i="49" s="1"/>
  <c r="AG239" i="49" a="1"/>
  <c r="AG239" i="49" s="1"/>
  <c r="AF239" i="49" a="1"/>
  <c r="AF239" i="49" s="1"/>
  <c r="AF343" i="49" a="1"/>
  <c r="AF343" i="49" s="1"/>
  <c r="AG1251" i="49" a="1"/>
  <c r="AG1251" i="49" s="1"/>
  <c r="AF1251" i="49" a="1"/>
  <c r="AF1251" i="49" s="1"/>
  <c r="AF258" i="49" a="1"/>
  <c r="AF258" i="49" s="1"/>
  <c r="AG258" i="49" a="1"/>
  <c r="AG258" i="49" s="1"/>
  <c r="AF776" i="49" a="1"/>
  <c r="AF776" i="49" s="1"/>
  <c r="AG776" i="49" a="1"/>
  <c r="AG776" i="49" s="1"/>
  <c r="AG432" i="49" a="1"/>
  <c r="AG432" i="49" s="1"/>
  <c r="AF464" i="49" a="1"/>
  <c r="AF464" i="49" s="1"/>
  <c r="AF533" i="49" a="1"/>
  <c r="AF533" i="49" s="1"/>
  <c r="AF725" i="49" a="1"/>
  <c r="AF725" i="49" s="1"/>
  <c r="AF761" i="49" a="1"/>
  <c r="AF761" i="49" s="1"/>
  <c r="AF889" i="49" a="1"/>
  <c r="AF889" i="49" s="1"/>
  <c r="AF905" i="49" a="1"/>
  <c r="AF905" i="49" s="1"/>
  <c r="AG905" i="49" a="1"/>
  <c r="AG905" i="49" s="1"/>
  <c r="AF1111" i="49" a="1"/>
  <c r="AF1111" i="49" s="1"/>
  <c r="AG1111" i="49" a="1"/>
  <c r="AG1111" i="49" s="1"/>
  <c r="AF1171" i="49" a="1"/>
  <c r="AF1171" i="49" s="1"/>
  <c r="AG1171" i="49" a="1"/>
  <c r="AG1171" i="49" s="1"/>
  <c r="AF1219" i="49" a="1"/>
  <c r="AF1219" i="49" s="1"/>
  <c r="AG1333" i="49" a="1"/>
  <c r="AG1333" i="49" s="1"/>
  <c r="AF1333" i="49" a="1"/>
  <c r="AF1333" i="49" s="1"/>
  <c r="AF1348" i="49" a="1"/>
  <c r="AF1348" i="49" s="1"/>
  <c r="AF1531" i="49" a="1"/>
  <c r="AF1531" i="49" s="1"/>
  <c r="AF1818" i="49" a="1"/>
  <c r="AF1818" i="49" s="1"/>
  <c r="AF1853" i="49" a="1"/>
  <c r="AF1853" i="49" s="1"/>
  <c r="AF1901" i="49" a="1"/>
  <c r="AF1901" i="49" s="1"/>
  <c r="AG1925" i="49" a="1"/>
  <c r="AG1925" i="49" s="1"/>
  <c r="AF1925" i="49" a="1"/>
  <c r="AF1925" i="49" s="1"/>
  <c r="AF1960" i="49" a="1"/>
  <c r="AF1960" i="49" s="1"/>
  <c r="AG1960" i="49" a="1"/>
  <c r="AG1960" i="49" s="1"/>
  <c r="AG2020" i="49" a="1"/>
  <c r="AG2020" i="49" s="1"/>
  <c r="AF644" i="49" a="1"/>
  <c r="AF644" i="49" s="1"/>
  <c r="AG99" i="49" a="1"/>
  <c r="AG99" i="49" s="1"/>
  <c r="AF99" i="49" a="1"/>
  <c r="AF99" i="49" s="1"/>
  <c r="AF696" i="49" a="1"/>
  <c r="AF696" i="49" s="1"/>
  <c r="AG1001" i="49" a="1"/>
  <c r="AG1001" i="49" s="1"/>
  <c r="AF179" i="49" a="1"/>
  <c r="AF179" i="49" s="1"/>
  <c r="AF419" i="49" a="1"/>
  <c r="AF419" i="49" s="1"/>
  <c r="AG419" i="49" a="1"/>
  <c r="AG419" i="49" s="1"/>
  <c r="AF3" i="49" a="1"/>
  <c r="AF3" i="49" s="1"/>
  <c r="AG3" i="49" a="1"/>
  <c r="AG3" i="49" s="1"/>
  <c r="AG437" i="49" a="1"/>
  <c r="AG437" i="49" s="1"/>
  <c r="AF799" i="49" a="1"/>
  <c r="AF799" i="49" s="1"/>
  <c r="AF1159" i="49" a="1"/>
  <c r="AF1159" i="49" s="1"/>
  <c r="AG1159" i="49" a="1"/>
  <c r="AG1159" i="49" s="1"/>
  <c r="AG2023" i="49" a="1"/>
  <c r="AG2023" i="49" s="1"/>
  <c r="AG527" i="49" a="1"/>
  <c r="AG527" i="49" s="1"/>
  <c r="AF527" i="49" a="1"/>
  <c r="AF527" i="49" s="1"/>
  <c r="AF579" i="49" a="1"/>
  <c r="AF579" i="49" s="1"/>
  <c r="AG579" i="49" a="1"/>
  <c r="AG579" i="49" s="1"/>
  <c r="AG606" i="49" a="1"/>
  <c r="AG606" i="49" s="1"/>
  <c r="AF606" i="49" a="1"/>
  <c r="AF606" i="49" s="1"/>
  <c r="AF963" i="49" a="1"/>
  <c r="AF963" i="49" s="1"/>
  <c r="AG963" i="49" a="1"/>
  <c r="AG963" i="49" s="1"/>
  <c r="AF934" i="49" a="1"/>
  <c r="AF934" i="49" s="1"/>
  <c r="AG1040" i="49" a="1"/>
  <c r="AG1040" i="49" s="1"/>
  <c r="AF1215" i="49" a="1"/>
  <c r="AF1215" i="49" s="1"/>
  <c r="AF1979" i="49" a="1"/>
  <c r="AF1979" i="49" s="1"/>
  <c r="AG357" i="49" a="1"/>
  <c r="AG357" i="49" s="1"/>
  <c r="AG1182" i="49" a="1"/>
  <c r="AG1182" i="49" s="1"/>
  <c r="AF1885" i="49" a="1"/>
  <c r="AF1885" i="49" s="1"/>
  <c r="AF1968" i="49" a="1"/>
  <c r="AF1968" i="49" s="1"/>
  <c r="AG1968" i="49" a="1"/>
  <c r="AG1968" i="49" s="1"/>
  <c r="AG1249" i="49" a="1"/>
  <c r="AG1249" i="49" s="1"/>
  <c r="AG1849" i="49" a="1"/>
  <c r="AG1849" i="49" s="1"/>
  <c r="AF1849" i="49" a="1"/>
  <c r="AF1849" i="49" s="1"/>
  <c r="AG1944" i="49" a="1"/>
  <c r="AG1944" i="49" s="1"/>
  <c r="AG790" i="49" a="1"/>
  <c r="AG790" i="49" s="1"/>
  <c r="AF1969" i="49" a="1"/>
  <c r="AF1969" i="49" s="1"/>
  <c r="AG12" i="49" a="1"/>
  <c r="AG12" i="49" s="1"/>
  <c r="AG689" i="49" a="1"/>
  <c r="AG689" i="49" s="1"/>
  <c r="AF740" i="49" a="1"/>
  <c r="AF740" i="49" s="1"/>
  <c r="AF791" i="49" a="1"/>
  <c r="AF791" i="49" s="1"/>
  <c r="AG791" i="49" a="1"/>
  <c r="AG791" i="49" s="1"/>
  <c r="AF206" i="49" a="1"/>
  <c r="AF206" i="49" s="1"/>
  <c r="AG206" i="49" a="1"/>
  <c r="AG206" i="49" s="1"/>
  <c r="AG600" i="49" a="1"/>
  <c r="AG600" i="49" s="1"/>
  <c r="AG842" i="49" a="1"/>
  <c r="AG842" i="49" s="1"/>
  <c r="AG969" i="49" a="1"/>
  <c r="AG969" i="49" s="1"/>
  <c r="AG1616" i="49" a="1"/>
  <c r="AG1616" i="49" s="1"/>
  <c r="AF1616" i="49" a="1"/>
  <c r="AF1616" i="49" s="1"/>
  <c r="AG1794" i="49" a="1"/>
  <c r="AG1794" i="49" s="1"/>
  <c r="AF1794" i="49" a="1"/>
  <c r="AF1794" i="49" s="1"/>
  <c r="AG1831" i="49" a="1"/>
  <c r="AG1831" i="49" s="1"/>
  <c r="AF1831" i="49" a="1"/>
  <c r="AF1831" i="49" s="1"/>
  <c r="AF1902" i="49" a="1"/>
  <c r="AF1902" i="49" s="1"/>
  <c r="AG1902" i="49" a="1"/>
  <c r="AG1902" i="49" s="1"/>
  <c r="AG2021" i="49" a="1"/>
  <c r="AG2021" i="49" s="1"/>
  <c r="AF2021" i="49" a="1"/>
  <c r="AF2021" i="49" s="1"/>
  <c r="AF129" i="49" a="1"/>
  <c r="AF129" i="49" s="1"/>
  <c r="AF226" i="49" a="1"/>
  <c r="AF226" i="49" s="1"/>
  <c r="AF1016" i="49" a="1"/>
  <c r="AF1016" i="49" s="1"/>
  <c r="AG1796" i="49" a="1"/>
  <c r="AG1796" i="49" s="1"/>
  <c r="AG1891" i="49" a="1"/>
  <c r="AG1891" i="49" s="1"/>
  <c r="AF1891" i="49" a="1"/>
  <c r="AF1891" i="49" s="1"/>
  <c r="AG1950" i="49" a="1"/>
  <c r="AG1950" i="49" s="1"/>
  <c r="AF1950" i="49" a="1"/>
  <c r="AF1950" i="49" s="1"/>
  <c r="AG350" i="49" a="1"/>
  <c r="AG350" i="49" s="1"/>
  <c r="AF350" i="49" a="1"/>
  <c r="AF350" i="49" s="1"/>
  <c r="AG590" i="49" a="1"/>
  <c r="AG590" i="49" s="1"/>
  <c r="AF880" i="49" a="1"/>
  <c r="AF880" i="49" s="1"/>
  <c r="AG880" i="49" a="1"/>
  <c r="AG880" i="49" s="1"/>
  <c r="AG1303" i="49" a="1"/>
  <c r="AG1303" i="49" s="1"/>
  <c r="AG1822" i="49" a="1"/>
  <c r="AG1822" i="49" s="1"/>
  <c r="AF1822" i="49" a="1"/>
  <c r="AF1822" i="49" s="1"/>
  <c r="AG130" i="49" a="1"/>
  <c r="AG130" i="49" s="1"/>
  <c r="AG1399" i="49" a="1"/>
  <c r="AG1399" i="49" s="1"/>
  <c r="AF1797" i="49" a="1"/>
  <c r="AF1797" i="49" s="1"/>
  <c r="AG1880" i="49" a="1"/>
  <c r="AG1880" i="49" s="1"/>
  <c r="AF558" i="49" a="1"/>
  <c r="AF558" i="49" s="1"/>
  <c r="AG558" i="49" a="1"/>
  <c r="AG558" i="49" s="1"/>
  <c r="AG1743" i="49" a="1"/>
  <c r="AG1743" i="49" s="1"/>
  <c r="AF1743" i="49" a="1"/>
  <c r="AF1743" i="49" s="1"/>
  <c r="AF1787" i="49" a="1"/>
  <c r="AF1787" i="49" s="1"/>
  <c r="AG1837" i="49" a="1"/>
  <c r="AG1837" i="49" s="1"/>
  <c r="AF1837" i="49" a="1"/>
  <c r="AF1837" i="49" s="1"/>
  <c r="AG1873" i="49" a="1"/>
  <c r="AG1873" i="49" s="1"/>
  <c r="AF1873" i="49" a="1"/>
  <c r="AF1873" i="49" s="1"/>
  <c r="AF2001" i="49" a="1"/>
  <c r="AF2001" i="49" s="1"/>
  <c r="AG69" i="49" a="1"/>
  <c r="AG69" i="49" s="1"/>
  <c r="AG1198" i="49" a="1"/>
  <c r="AG1198" i="49" s="1"/>
  <c r="AF1801" i="49" a="1"/>
  <c r="AF1801" i="49" s="1"/>
  <c r="AF1773" i="49" a="1"/>
  <c r="AF1773" i="49" s="1"/>
  <c r="AG1848" i="49" a="1"/>
  <c r="AG1848" i="49" s="1"/>
  <c r="AG704" i="49" a="1"/>
  <c r="AG704" i="49" s="1"/>
  <c r="AF244" i="49" a="1"/>
  <c r="AF244" i="49" s="1"/>
  <c r="AG244" i="49" a="1"/>
  <c r="AG244" i="49" s="1"/>
  <c r="AF1820" i="49" a="1"/>
  <c r="AF1820" i="49" s="1"/>
  <c r="AG1820" i="49" a="1"/>
  <c r="AG1820" i="49" s="1"/>
  <c r="AG1937" i="49" a="1"/>
  <c r="AG1937" i="49" s="1"/>
  <c r="AF1937" i="49" a="1"/>
  <c r="AF1937" i="49" s="1"/>
  <c r="AF923" i="49" a="1"/>
  <c r="AF923" i="49" s="1"/>
  <c r="AG923" i="49" a="1"/>
  <c r="AG923" i="49" s="1"/>
  <c r="AG1882" i="49" a="1"/>
  <c r="AG1882" i="49" s="1"/>
  <c r="AF1882" i="49" a="1"/>
  <c r="AF1882" i="49" s="1"/>
  <c r="AF1886" i="49" a="1"/>
  <c r="AF1886" i="49" s="1"/>
  <c r="AG1886" i="49" a="1"/>
  <c r="AG1886" i="49" s="1"/>
  <c r="AF1971" i="49" a="1"/>
  <c r="AF1971" i="49" s="1"/>
  <c r="AF2002" i="49" a="1"/>
  <c r="AF2002" i="49" s="1"/>
  <c r="AG504" i="49" a="1"/>
  <c r="AG504" i="49" s="1"/>
  <c r="AF519" i="49" a="1"/>
  <c r="AF519" i="49" s="1"/>
  <c r="AG548" i="49" a="1"/>
  <c r="AG548" i="49" s="1"/>
  <c r="AF548" i="49" a="1"/>
  <c r="AF548" i="49" s="1"/>
  <c r="AG564" i="49" a="1"/>
  <c r="AG564" i="49" s="1"/>
  <c r="AG596" i="49" a="1"/>
  <c r="AG596" i="49" s="1"/>
  <c r="AG666" i="49" a="1"/>
  <c r="AG666" i="49" s="1"/>
  <c r="AG727" i="49" a="1"/>
  <c r="AG727" i="49" s="1"/>
  <c r="AF792" i="49" a="1"/>
  <c r="AF792" i="49" s="1"/>
  <c r="AG941" i="49" a="1"/>
  <c r="AG941" i="49" s="1"/>
  <c r="AG1130" i="49" a="1"/>
  <c r="AG1130" i="49" s="1"/>
  <c r="AF1191" i="49" a="1"/>
  <c r="AF1191" i="49" s="1"/>
  <c r="AG1208" i="49" a="1"/>
  <c r="AG1208" i="49" s="1"/>
  <c r="AF1252" i="49" a="1"/>
  <c r="AF1252" i="49" s="1"/>
  <c r="AG1278" i="49" a="1"/>
  <c r="AG1278" i="49" s="1"/>
  <c r="AF1356" i="49" a="1"/>
  <c r="AF1356" i="49" s="1"/>
  <c r="AG1634" i="49" a="1"/>
  <c r="AG1634" i="49" s="1"/>
  <c r="AG1732" i="49" a="1"/>
  <c r="AG1732" i="49" s="1"/>
  <c r="AF1749" i="49" a="1"/>
  <c r="AF1749" i="49" s="1"/>
  <c r="AG1749" i="49" a="1"/>
  <c r="AG1749" i="49" s="1"/>
  <c r="AF1802" i="49" a="1"/>
  <c r="AF1802" i="49" s="1"/>
  <c r="AF1854" i="49" a="1"/>
  <c r="AF1854" i="49" s="1"/>
  <c r="AG1875" i="49" a="1"/>
  <c r="AG1875" i="49" s="1"/>
  <c r="AF1918" i="49" a="1"/>
  <c r="AF1918" i="49" s="1"/>
  <c r="AG1940" i="49" a="1"/>
  <c r="AG1940" i="49" s="1"/>
  <c r="AF2014" i="49" a="1"/>
  <c r="AF2014" i="49" s="1"/>
  <c r="AG14" i="49" a="1"/>
  <c r="AG14" i="49" s="1"/>
  <c r="AG153" i="49" a="1"/>
  <c r="AG153" i="49" s="1"/>
  <c r="AG184" i="49" a="1"/>
  <c r="AG184" i="49" s="1"/>
  <c r="AF362" i="49" a="1"/>
  <c r="AF362" i="49" s="1"/>
  <c r="AF394" i="49" a="1"/>
  <c r="AF394" i="49" s="1"/>
  <c r="AG394" i="49" a="1"/>
  <c r="AG394" i="49" s="1"/>
  <c r="AF597" i="49" a="1"/>
  <c r="AF597" i="49" s="1"/>
  <c r="AG597" i="49" a="1"/>
  <c r="AG597" i="49" s="1"/>
  <c r="AF651" i="49" a="1"/>
  <c r="AF651" i="49" s="1"/>
  <c r="AF683" i="49" a="1"/>
  <c r="AF683" i="49" s="1"/>
  <c r="AF972" i="49" a="1"/>
  <c r="AF972" i="49" s="1"/>
  <c r="AG984" i="49" a="1"/>
  <c r="AG984" i="49" s="1"/>
  <c r="AG1161" i="49" a="1"/>
  <c r="AG1161" i="49" s="1"/>
  <c r="AF1161" i="49" a="1"/>
  <c r="AF1161" i="49" s="1"/>
  <c r="AF1220" i="49" a="1"/>
  <c r="AF1220" i="49" s="1"/>
  <c r="AF1342" i="49" a="1"/>
  <c r="AF1342" i="49" s="1"/>
  <c r="AG1419" i="49" a="1"/>
  <c r="AG1419" i="49" s="1"/>
  <c r="AG1569" i="49" a="1"/>
  <c r="AG1569" i="49" s="1"/>
  <c r="AF1898" i="49" a="1"/>
  <c r="AF1898" i="49" s="1"/>
  <c r="AF1909" i="49" a="1"/>
  <c r="AF1909" i="49" s="1"/>
  <c r="AG1992" i="49" a="1"/>
  <c r="AG1992" i="49" s="1"/>
  <c r="AG168" i="49" a="1"/>
  <c r="AG168" i="49" s="1"/>
  <c r="AG170" i="49" a="1"/>
  <c r="AG170" i="49" s="1"/>
  <c r="AF170" i="49" a="1"/>
  <c r="AF170" i="49" s="1"/>
  <c r="AG805" i="49" a="1"/>
  <c r="AG805" i="49" s="1"/>
  <c r="AG1855" i="49" a="1"/>
  <c r="AG1855" i="49" s="1"/>
  <c r="AF1855" i="49" a="1"/>
  <c r="AF1855" i="49" s="1"/>
  <c r="AF73" i="49" a="1"/>
  <c r="AF73" i="49" s="1"/>
  <c r="AG73" i="49" a="1"/>
  <c r="AG73" i="49" s="1"/>
  <c r="AF212" i="49" a="1"/>
  <c r="AF212" i="49" s="1"/>
  <c r="AG109" i="49" a="1"/>
  <c r="AG109" i="49" s="1"/>
  <c r="AF459" i="49" a="1"/>
  <c r="AF459" i="49" s="1"/>
  <c r="AF699" i="49" a="1"/>
  <c r="AF699" i="49" s="1"/>
  <c r="AF793" i="49" a="1"/>
  <c r="AF793" i="49" s="1"/>
  <c r="AF931" i="49" a="1"/>
  <c r="AF931" i="49" s="1"/>
  <c r="AF985" i="49" a="1"/>
  <c r="AF985" i="49" s="1"/>
  <c r="AF1133" i="49" a="1"/>
  <c r="AF1133" i="49" s="1"/>
  <c r="AG1133" i="49" a="1"/>
  <c r="AG1133" i="49" s="1"/>
  <c r="AG1210" i="49" a="1"/>
  <c r="AG1210" i="49" s="1"/>
  <c r="AG1539" i="49" a="1"/>
  <c r="AG1539" i="49" s="1"/>
  <c r="AG1606" i="49" a="1"/>
  <c r="AG1606" i="49" s="1"/>
  <c r="AG1792" i="49" a="1"/>
  <c r="AG1792" i="49" s="1"/>
  <c r="AG1803" i="49" a="1"/>
  <c r="AG1803" i="49" s="1"/>
  <c r="AF1813" i="49" a="1"/>
  <c r="AF1813" i="49" s="1"/>
  <c r="AG1899" i="49" a="1"/>
  <c r="AG1899" i="49" s="1"/>
  <c r="AF1899" i="49" a="1"/>
  <c r="AF1899" i="49" s="1"/>
  <c r="AF1993" i="49" a="1"/>
  <c r="AF1993" i="49" s="1"/>
  <c r="AG183" i="49" a="1"/>
  <c r="AG183" i="49" s="1"/>
  <c r="AF183" i="49" a="1"/>
  <c r="AF183" i="49" s="1"/>
  <c r="AG312" i="49" a="1"/>
  <c r="AG312" i="49" s="1"/>
  <c r="AF201" i="49" a="1"/>
  <c r="AF201" i="49" s="1"/>
  <c r="AG201" i="49" a="1"/>
  <c r="AG201" i="49" s="1"/>
  <c r="AG684" i="49" a="1"/>
  <c r="AG684" i="49" s="1"/>
  <c r="AG1994" i="49" a="1"/>
  <c r="AG1994" i="49" s="1"/>
  <c r="AF1994" i="49" a="1"/>
  <c r="AF1994" i="49" s="1"/>
  <c r="AF345" i="49" a="1"/>
  <c r="AF345" i="49" s="1"/>
  <c r="AG188" i="49" a="1"/>
  <c r="AG188" i="49" s="1"/>
  <c r="AF188" i="49" a="1"/>
  <c r="AF188" i="49" s="1"/>
  <c r="AF301" i="49" a="1"/>
  <c r="AF301" i="49" s="1"/>
  <c r="AG301" i="49" a="1"/>
  <c r="AG301" i="49" s="1"/>
  <c r="AF445" i="49" a="1"/>
  <c r="AF445" i="49" s="1"/>
  <c r="AF508" i="49" a="1"/>
  <c r="AF508" i="49" s="1"/>
  <c r="AG551" i="49" a="1"/>
  <c r="AG551" i="49" s="1"/>
  <c r="AG625" i="49" a="1"/>
  <c r="AG625" i="49" s="1"/>
  <c r="AF898" i="49" a="1"/>
  <c r="AF898" i="49" s="1"/>
  <c r="AG1332" i="49" a="1"/>
  <c r="AG1332" i="49" s="1"/>
  <c r="AF1621" i="49" a="1"/>
  <c r="AF1621" i="49" s="1"/>
  <c r="AG1780" i="49" a="1"/>
  <c r="AG1780" i="49" s="1"/>
  <c r="AF1793" i="49" a="1"/>
  <c r="AF1793" i="49" s="1"/>
  <c r="AG1804" i="49" a="1"/>
  <c r="AG1804" i="49" s="1"/>
  <c r="AF1814" i="49" a="1"/>
  <c r="AF1814" i="49" s="1"/>
  <c r="AF1911" i="49" a="1"/>
  <c r="AF1911" i="49" s="1"/>
  <c r="AG1911" i="49" a="1"/>
  <c r="AG1911" i="49" s="1"/>
  <c r="AF1953" i="49" a="1"/>
  <c r="AF1953" i="49" s="1"/>
  <c r="AG2005" i="49" a="1"/>
  <c r="AG2005" i="49" s="1"/>
  <c r="AF2005" i="49" a="1"/>
  <c r="AF2005" i="49" s="1"/>
  <c r="AG2027" i="49" a="1"/>
  <c r="AG2027" i="49" s="1"/>
  <c r="AF1290" i="49" a="1"/>
  <c r="AF1290" i="49" s="1"/>
  <c r="AG1305" i="49" a="1"/>
  <c r="AG1305" i="49" s="1"/>
  <c r="AF1416" i="49" a="1"/>
  <c r="AF1416" i="49" s="1"/>
  <c r="AF1495" i="49" a="1"/>
  <c r="AF1495" i="49" s="1"/>
  <c r="AF1693" i="49" a="1"/>
  <c r="AF1693" i="49" s="1"/>
  <c r="AG1864" i="49" a="1"/>
  <c r="AG1864" i="49" s="1"/>
  <c r="AG1908" i="49" a="1"/>
  <c r="AG1908" i="49" s="1"/>
  <c r="AG2012" i="49" a="1"/>
  <c r="AG2012" i="49" s="1"/>
  <c r="AF90" i="49" a="1"/>
  <c r="AF90" i="49" s="1"/>
  <c r="AG132" i="49" a="1"/>
  <c r="AG132" i="49" s="1"/>
  <c r="AG229" i="49" a="1"/>
  <c r="AG229" i="49" s="1"/>
  <c r="AF245" i="49" a="1"/>
  <c r="AF245" i="49" s="1"/>
  <c r="AG293" i="49" a="1"/>
  <c r="AG293" i="49" s="1"/>
  <c r="AF308" i="49" a="1"/>
  <c r="AF308" i="49" s="1"/>
  <c r="AG336" i="49" a="1"/>
  <c r="AG336" i="49" s="1"/>
  <c r="AG661" i="49" a="1"/>
  <c r="AG661" i="49" s="1"/>
  <c r="AG691" i="49" a="1"/>
  <c r="AG691" i="49" s="1"/>
  <c r="AG782" i="49" a="1"/>
  <c r="AG782" i="49" s="1"/>
  <c r="AG794" i="49" a="1"/>
  <c r="AG794" i="49" s="1"/>
  <c r="AF852" i="49" a="1"/>
  <c r="AF852" i="49" s="1"/>
  <c r="AF867" i="49" a="1"/>
  <c r="AF867" i="49" s="1"/>
  <c r="AF948" i="49" a="1"/>
  <c r="AF948" i="49" s="1"/>
  <c r="AG1057" i="49" a="1"/>
  <c r="AG1057" i="49" s="1"/>
  <c r="AF1244" i="49" a="1"/>
  <c r="AF1244" i="49" s="1"/>
  <c r="AF1281" i="49" a="1"/>
  <c r="AF1281" i="49" s="1"/>
  <c r="AF1455" i="49" a="1"/>
  <c r="AF1455" i="49" s="1"/>
  <c r="AG1612" i="49" a="1"/>
  <c r="AG1612" i="49" s="1"/>
  <c r="AG1735" i="49" a="1"/>
  <c r="AG1735" i="49" s="1"/>
  <c r="AF1841" i="49" a="1"/>
  <c r="AF1841" i="49" s="1"/>
  <c r="AF1850" i="49" a="1"/>
  <c r="AF1850" i="49" s="1"/>
  <c r="AF1859" i="49" a="1"/>
  <c r="AF1859" i="49" s="1"/>
  <c r="AG1868" i="49" a="1"/>
  <c r="AG1868" i="49" s="1"/>
  <c r="AF1877" i="49" a="1"/>
  <c r="AF1877" i="49" s="1"/>
  <c r="AF1894" i="49" a="1"/>
  <c r="AF1894" i="49" s="1"/>
  <c r="AG1928" i="49" a="1"/>
  <c r="AG1928" i="49" s="1"/>
  <c r="AF1946" i="49" a="1"/>
  <c r="AF1946" i="49" s="1"/>
  <c r="AG1955" i="49" a="1"/>
  <c r="AG1955" i="49" s="1"/>
  <c r="AG1972" i="49" a="1"/>
  <c r="AG1972" i="49" s="1"/>
  <c r="AF1990" i="49" a="1"/>
  <c r="AF1990" i="49" s="1"/>
  <c r="AF2006" i="49" a="1"/>
  <c r="AF2006" i="49" s="1"/>
  <c r="AG21" i="49" a="1"/>
  <c r="AG21" i="49" s="1"/>
  <c r="AF35" i="49" a="1"/>
  <c r="AF35" i="49" s="1"/>
  <c r="AG43" i="49" a="1"/>
  <c r="AG43" i="49" s="1"/>
  <c r="AG441" i="49" a="1"/>
  <c r="AG441" i="49" s="1"/>
  <c r="AF808" i="49" a="1"/>
  <c r="AF808" i="49" s="1"/>
  <c r="AG976" i="49" a="1"/>
  <c r="AG976" i="49" s="1"/>
  <c r="AF1043" i="49" a="1"/>
  <c r="AF1043" i="49" s="1"/>
  <c r="AG1162" i="49" a="1"/>
  <c r="AG1162" i="49" s="1"/>
  <c r="AF1176" i="49" a="1"/>
  <c r="AF1176" i="49" s="1"/>
  <c r="AF1188" i="49" a="1"/>
  <c r="AF1188" i="49" s="1"/>
  <c r="AG1407" i="49" a="1"/>
  <c r="AG1407" i="49" s="1"/>
  <c r="AF1776" i="49" a="1"/>
  <c r="AF1776" i="49" s="1"/>
  <c r="AF1789" i="49" a="1"/>
  <c r="AF1789" i="49" s="1"/>
  <c r="AG1815" i="49" a="1"/>
  <c r="AG1815" i="49" s="1"/>
  <c r="AG1824" i="49" a="1"/>
  <c r="AG1824" i="49" s="1"/>
  <c r="AF1938" i="49" a="1"/>
  <c r="AF1938" i="49" s="1"/>
  <c r="AF1965" i="49" a="1"/>
  <c r="AF1965" i="49" s="1"/>
  <c r="AF1981" i="49" a="1"/>
  <c r="AF1981" i="49" s="1"/>
  <c r="AF1998" i="49" a="1"/>
  <c r="AF1998" i="49" s="1"/>
  <c r="AG2016" i="49" a="1"/>
  <c r="AG2016" i="49" s="1"/>
  <c r="AF2025" i="49" a="1"/>
  <c r="AF2025" i="49" s="1"/>
  <c r="AG382" i="49" a="1"/>
  <c r="AG382" i="49" s="1"/>
  <c r="AG737" i="49" a="1"/>
  <c r="AG737" i="49" s="1"/>
  <c r="AF837" i="49" a="1"/>
  <c r="AF837" i="49" s="1"/>
  <c r="AF1869" i="49" a="1"/>
  <c r="AF1869" i="49" s="1"/>
  <c r="AG1920" i="49" a="1"/>
  <c r="AG1920" i="49" s="1"/>
  <c r="AF1973" i="49" a="1"/>
  <c r="AF1973" i="49" s="1"/>
  <c r="AG1964" i="49" a="1"/>
  <c r="AG1964" i="49" s="1"/>
  <c r="AG1980" i="49" a="1"/>
  <c r="AG1980" i="49" s="1"/>
  <c r="AF1997" i="49" a="1"/>
  <c r="AF1997" i="49" s="1"/>
  <c r="AG2024" i="49" a="1"/>
  <c r="AG2024" i="49" s="1"/>
  <c r="AG32" i="49" a="1"/>
  <c r="AG32" i="49" s="1"/>
  <c r="AG62" i="49" a="1"/>
  <c r="AG62" i="49" s="1"/>
  <c r="AG122" i="49" a="1"/>
  <c r="AG122" i="49" s="1"/>
  <c r="AF203" i="49" a="1"/>
  <c r="AF203" i="49" s="1"/>
  <c r="AF262" i="49" a="1"/>
  <c r="AF262" i="49" s="1"/>
  <c r="AG296" i="49" a="1"/>
  <c r="AG296" i="49" s="1"/>
  <c r="AF396" i="49" a="1"/>
  <c r="AF396" i="49" s="1"/>
  <c r="AG709" i="49" a="1"/>
  <c r="AG709" i="49" s="1"/>
  <c r="AF1000" i="49" a="1"/>
  <c r="AF1000" i="49" s="1"/>
  <c r="AF1030" i="49" a="1"/>
  <c r="AF1030" i="49" s="1"/>
  <c r="AG1099" i="49" a="1"/>
  <c r="AG1099" i="49" s="1"/>
  <c r="AG1123" i="49" a="1"/>
  <c r="AG1123" i="49" s="1"/>
  <c r="AF1177" i="49" a="1"/>
  <c r="AF1177" i="49" s="1"/>
  <c r="AG1217" i="49" a="1"/>
  <c r="AG1217" i="49" s="1"/>
  <c r="AF1231" i="49" a="1"/>
  <c r="AF1231" i="49" s="1"/>
  <c r="AF1601" i="49" a="1"/>
  <c r="AF1601" i="49" s="1"/>
  <c r="AG1808" i="49" a="1"/>
  <c r="AG1808" i="49" s="1"/>
  <c r="AG1852" i="49" a="1"/>
  <c r="AG1852" i="49" s="1"/>
  <c r="AF1861" i="49" a="1"/>
  <c r="AF1861" i="49" s="1"/>
  <c r="AG1888" i="49" a="1"/>
  <c r="AG1888" i="49" s="1"/>
  <c r="AG1896" i="49" a="1"/>
  <c r="AG1896" i="49" s="1"/>
  <c r="AG1904" i="49" a="1"/>
  <c r="AG1904" i="49" s="1"/>
  <c r="AF1931" i="49" a="1"/>
  <c r="AF1931" i="49" s="1"/>
  <c r="AF1907" i="49" a="1"/>
  <c r="AF1907" i="49" s="1"/>
  <c r="AG1799" i="49" a="1"/>
  <c r="AG1799" i="49" s="1"/>
  <c r="AF1883" i="49" a="1"/>
  <c r="AF1883" i="49" s="1"/>
  <c r="AF1963" i="49" a="1"/>
  <c r="AF1963" i="49" s="1"/>
  <c r="AG1987" i="49" a="1"/>
  <c r="AG1987" i="49" s="1"/>
  <c r="AF2019" i="49" a="1"/>
  <c r="AF2019" i="49" s="1"/>
  <c r="AG1811" i="49" a="1"/>
  <c r="AG1811" i="49" s="1"/>
  <c r="AF1823" i="49" a="1"/>
  <c r="AF1823" i="49" s="1"/>
  <c r="AF1871" i="49" a="1"/>
  <c r="AF1871" i="49" s="1"/>
  <c r="AG1895" i="49" a="1"/>
  <c r="AG1895" i="49" s="1"/>
  <c r="AF1951" i="49" a="1"/>
  <c r="AF1951" i="49" s="1"/>
  <c r="AG1975" i="49" a="1"/>
  <c r="AG1975" i="49" s="1"/>
  <c r="AF1795" i="49" a="1"/>
  <c r="AF1795" i="49" s="1"/>
  <c r="AF1835" i="49" a="1"/>
  <c r="AF1835" i="49" s="1"/>
  <c r="AF1847" i="49" a="1"/>
  <c r="AF1847" i="49" s="1"/>
  <c r="AF1927" i="49" a="1"/>
  <c r="AF1927" i="49" s="1"/>
  <c r="AF2007" i="49" a="1"/>
  <c r="AF2007" i="49" s="1"/>
  <c r="AF1919" i="49" a="1"/>
  <c r="AF1919" i="49" s="1"/>
  <c r="AG2011" i="49" a="1"/>
  <c r="AG2011" i="49" s="1"/>
  <c r="AG2031" i="49" a="1"/>
  <c r="AG2031" i="49" s="1"/>
  <c r="AF1819" i="49" a="1"/>
  <c r="AF1819" i="49" s="1"/>
  <c r="AF1959" i="49" a="1"/>
  <c r="AF1959" i="49" s="1"/>
  <c r="AF1839" i="49" a="1"/>
  <c r="AF1839" i="49" s="1"/>
  <c r="AG1851" i="49" a="1"/>
  <c r="AG1851" i="49" s="1"/>
  <c r="AF1867" i="49" a="1"/>
  <c r="AF1867" i="49" s="1"/>
  <c r="AF1947" i="49" a="1"/>
  <c r="AF1947" i="49" s="1"/>
  <c r="AF2015" i="49" a="1"/>
  <c r="AF2015" i="49" s="1"/>
  <c r="AG1999" i="49" a="1"/>
  <c r="AG1999" i="49" s="1"/>
  <c r="AF1879" i="49" a="1"/>
  <c r="AF1879" i="49" s="1"/>
  <c r="AG359" i="49" a="1"/>
  <c r="AG359" i="49" s="1"/>
  <c r="AF359" i="49" a="1"/>
  <c r="AF359" i="49" s="1"/>
  <c r="AG626" i="49" a="1"/>
  <c r="AG626" i="49" s="1"/>
  <c r="AF626" i="49" a="1"/>
  <c r="AF626" i="49" s="1"/>
  <c r="AG650" i="49" a="1"/>
  <c r="AG650" i="49" s="1"/>
  <c r="AF650" i="49" a="1"/>
  <c r="AF650" i="49" s="1"/>
  <c r="AF664" i="49" a="1"/>
  <c r="AF664" i="49" s="1"/>
  <c r="AG664" i="49" a="1"/>
  <c r="AG664" i="49" s="1"/>
  <c r="AF873" i="49" a="1"/>
  <c r="AF873" i="49" s="1"/>
  <c r="AG873" i="49" a="1"/>
  <c r="AG873" i="49" s="1"/>
  <c r="AG929" i="49" a="1"/>
  <c r="AG929" i="49" s="1"/>
  <c r="AF929" i="49" a="1"/>
  <c r="AF929" i="49" s="1"/>
  <c r="AG1236" i="49" a="1"/>
  <c r="AG1236" i="49" s="1"/>
  <c r="AF1236" i="49" a="1"/>
  <c r="AF1236" i="49" s="1"/>
  <c r="AG1391" i="49" a="1"/>
  <c r="AG1391" i="49" s="1"/>
  <c r="AF1391" i="49" a="1"/>
  <c r="AF1391" i="49" s="1"/>
  <c r="AF1688" i="49" a="1"/>
  <c r="AF1688" i="49" s="1"/>
  <c r="AG1688" i="49" a="1"/>
  <c r="AG1688" i="49" s="1"/>
  <c r="AF118" i="49" a="1"/>
  <c r="AF118" i="49" s="1"/>
  <c r="AG235" i="49" a="1"/>
  <c r="AG235" i="49" s="1"/>
  <c r="AF374" i="49" a="1"/>
  <c r="AF374" i="49" s="1"/>
  <c r="AG374" i="49" a="1"/>
  <c r="AG374" i="49" s="1"/>
  <c r="AF915" i="49" a="1"/>
  <c r="AF915" i="49" s="1"/>
  <c r="AF1108" i="49" a="1"/>
  <c r="AF1108" i="49" s="1"/>
  <c r="AG1108" i="49" a="1"/>
  <c r="AG1108" i="49" s="1"/>
  <c r="AF1119" i="49" a="1"/>
  <c r="AF1119" i="49" s="1"/>
  <c r="AG1119" i="49" a="1"/>
  <c r="AG1119" i="49" s="1"/>
  <c r="AF1380" i="49" a="1"/>
  <c r="AF1380" i="49" s="1"/>
  <c r="AF1468" i="49" a="1"/>
  <c r="AF1468" i="49" s="1"/>
  <c r="AG1572" i="49" a="1"/>
  <c r="AG1572" i="49" s="1"/>
  <c r="AF1572" i="49" a="1"/>
  <c r="AF1572" i="49" s="1"/>
  <c r="AF79" i="49" a="1"/>
  <c r="AF79" i="49" s="1"/>
  <c r="AG79" i="49" a="1"/>
  <c r="AG79" i="49" s="1"/>
  <c r="AG107" i="49" a="1"/>
  <c r="AG107" i="49" s="1"/>
  <c r="AG400" i="49" a="1"/>
  <c r="AG400" i="49" s="1"/>
  <c r="AF470" i="49" a="1"/>
  <c r="AF470" i="49" s="1"/>
  <c r="AG470" i="49" a="1"/>
  <c r="AG470" i="49" s="1"/>
  <c r="AF514" i="49" a="1"/>
  <c r="AF514" i="49" s="1"/>
  <c r="AG514" i="49" a="1"/>
  <c r="AG514" i="49" s="1"/>
  <c r="AG615" i="49" a="1"/>
  <c r="AG615" i="49" s="1"/>
  <c r="AF735" i="49" a="1"/>
  <c r="AF735" i="49" s="1"/>
  <c r="AG735" i="49" a="1"/>
  <c r="AG735" i="49" s="1"/>
  <c r="AF803" i="49" a="1"/>
  <c r="AF803" i="49" s="1"/>
  <c r="AF1690" i="49" a="1"/>
  <c r="AF1690" i="49" s="1"/>
  <c r="AG1690" i="49" a="1"/>
  <c r="AG1690" i="49" s="1"/>
  <c r="AG11" i="49" a="1"/>
  <c r="AG11" i="49" s="1"/>
  <c r="AF11" i="49" a="1"/>
  <c r="AF11" i="49" s="1"/>
  <c r="AF222" i="49" a="1"/>
  <c r="AF222" i="49" s="1"/>
  <c r="AG222" i="49" a="1"/>
  <c r="AG222" i="49" s="1"/>
  <c r="AF236" i="49" a="1"/>
  <c r="AF236" i="49" s="1"/>
  <c r="AF276" i="49" a="1"/>
  <c r="AF276" i="49" s="1"/>
  <c r="AG276" i="49" a="1"/>
  <c r="AG276" i="49" s="1"/>
  <c r="AF307" i="49" a="1"/>
  <c r="AF307" i="49" s="1"/>
  <c r="AG307" i="49" a="1"/>
  <c r="AG307" i="49" s="1"/>
  <c r="AG680" i="49" a="1"/>
  <c r="AG680" i="49" s="1"/>
  <c r="AG695" i="49" a="1"/>
  <c r="AG695" i="49" s="1"/>
  <c r="AF695" i="49" a="1"/>
  <c r="AF695" i="49" s="1"/>
  <c r="AF780" i="49" a="1"/>
  <c r="AF780" i="49" s="1"/>
  <c r="AG780" i="49" a="1"/>
  <c r="AG780" i="49" s="1"/>
  <c r="AG1056" i="49" a="1"/>
  <c r="AG1056" i="49" s="1"/>
  <c r="AF1056" i="49" a="1"/>
  <c r="AF1056" i="49" s="1"/>
  <c r="AG1222" i="49" a="1"/>
  <c r="AG1222" i="49" s="1"/>
  <c r="AF1222" i="49" a="1"/>
  <c r="AF1222" i="49" s="1"/>
  <c r="AF1274" i="49" a="1"/>
  <c r="AF1274" i="49" s="1"/>
  <c r="AG1513" i="49" a="1"/>
  <c r="AG1513" i="49" s="1"/>
  <c r="AF1513" i="49" a="1"/>
  <c r="AF1513" i="49" s="1"/>
  <c r="AG1660" i="49" a="1"/>
  <c r="AG1660" i="49" s="1"/>
  <c r="AG1431" i="49" a="1"/>
  <c r="AG1431" i="49" s="1"/>
  <c r="AF1431" i="49" a="1"/>
  <c r="AF1431" i="49" s="1"/>
  <c r="AG1623" i="49" a="1"/>
  <c r="AG1623" i="49" s="1"/>
  <c r="AF1623" i="49" a="1"/>
  <c r="AF1623" i="49" s="1"/>
  <c r="AG29" i="49" a="1"/>
  <c r="AG29" i="49" s="1"/>
  <c r="AF29" i="49" a="1"/>
  <c r="AF29" i="49" s="1"/>
  <c r="AF164" i="49" a="1"/>
  <c r="AF164" i="49" s="1"/>
  <c r="AG164" i="49" a="1"/>
  <c r="AG164" i="49" s="1"/>
  <c r="AG1307" i="49" a="1"/>
  <c r="AG1307" i="49" s="1"/>
  <c r="AF1307" i="49" a="1"/>
  <c r="AF1307" i="49" s="1"/>
  <c r="AG219" i="49" a="1"/>
  <c r="AG219" i="49" s="1"/>
  <c r="AF219" i="49" a="1"/>
  <c r="AF219" i="49" s="1"/>
  <c r="AF317" i="49" a="1"/>
  <c r="AF317" i="49" s="1"/>
  <c r="AG317" i="49" a="1"/>
  <c r="AG317" i="49" s="1"/>
  <c r="AF208" i="49" a="1"/>
  <c r="AF208" i="49" s="1"/>
  <c r="AG208" i="49" a="1"/>
  <c r="AG208" i="49" s="1"/>
  <c r="AG277" i="49" a="1"/>
  <c r="AG277" i="49" s="1"/>
  <c r="AF277" i="49" a="1"/>
  <c r="AF277" i="49" s="1"/>
  <c r="AG616" i="49" a="1"/>
  <c r="AG616" i="49" s="1"/>
  <c r="AF616" i="49" a="1"/>
  <c r="AF616" i="49" s="1"/>
  <c r="AG94" i="49" a="1"/>
  <c r="AG94" i="49" s="1"/>
  <c r="AG173" i="49" a="1"/>
  <c r="AG173" i="49" s="1"/>
  <c r="AF667" i="49" a="1"/>
  <c r="AF667" i="49" s="1"/>
  <c r="AF902" i="49" a="1"/>
  <c r="AF902" i="49" s="1"/>
  <c r="AG902" i="49" a="1"/>
  <c r="AG902" i="49" s="1"/>
  <c r="AG932" i="49" a="1"/>
  <c r="AG932" i="49" s="1"/>
  <c r="AF932" i="49" a="1"/>
  <c r="AF932" i="49" s="1"/>
  <c r="AF1426" i="49" a="1"/>
  <c r="AF1426" i="49" s="1"/>
  <c r="AG1426" i="49" a="1"/>
  <c r="AG1426" i="49" s="1"/>
  <c r="AF1662" i="49" a="1"/>
  <c r="AF1662" i="49" s="1"/>
  <c r="AG1662" i="49" a="1"/>
  <c r="AG1662" i="49" s="1"/>
  <c r="AF209" i="49" a="1"/>
  <c r="AF209" i="49" s="1"/>
  <c r="AG377" i="49" a="1"/>
  <c r="AG377" i="49" s="1"/>
  <c r="AF377" i="49" a="1"/>
  <c r="AF377" i="49" s="1"/>
  <c r="AG472" i="49" a="1"/>
  <c r="AG472" i="49" s="1"/>
  <c r="AG488" i="49" a="1"/>
  <c r="AG488" i="49" s="1"/>
  <c r="AF488" i="49" a="1"/>
  <c r="AF488" i="49" s="1"/>
  <c r="AF1276" i="49" a="1"/>
  <c r="AF1276" i="49" s="1"/>
  <c r="AF1485" i="49" a="1"/>
  <c r="AF1485" i="49" s="1"/>
  <c r="AG1485" i="49" a="1"/>
  <c r="AG1485" i="49" s="1"/>
  <c r="AF1532" i="49" a="1"/>
  <c r="AF1532" i="49" s="1"/>
  <c r="AG96" i="49" a="1"/>
  <c r="AG96" i="49" s="1"/>
  <c r="AF96" i="49" a="1"/>
  <c r="AF96" i="49" s="1"/>
  <c r="AF252" i="49" a="1"/>
  <c r="AF252" i="49" s="1"/>
  <c r="AG252" i="49" a="1"/>
  <c r="AG252" i="49" s="1"/>
  <c r="AG392" i="49" a="1"/>
  <c r="AG392" i="49" s="1"/>
  <c r="AG755" i="49" a="1"/>
  <c r="AG755" i="49" s="1"/>
  <c r="AF755" i="49" a="1"/>
  <c r="AF755" i="49" s="1"/>
  <c r="AF1083" i="49" a="1"/>
  <c r="AF1083" i="49" s="1"/>
  <c r="AG1083" i="49" a="1"/>
  <c r="AG1083" i="49" s="1"/>
  <c r="AG1304" i="49" a="1"/>
  <c r="AG1304" i="49" s="1"/>
  <c r="AF1304" i="49" a="1"/>
  <c r="AF1304" i="49" s="1"/>
  <c r="AF1639" i="49" a="1"/>
  <c r="AF1639" i="49" s="1"/>
  <c r="AG1639" i="49" a="1"/>
  <c r="AG1639" i="49" s="1"/>
  <c r="AG83" i="49" a="1"/>
  <c r="AG83" i="49" s="1"/>
  <c r="AF135" i="49" a="1"/>
  <c r="AF135" i="49" s="1"/>
  <c r="AG135" i="49" a="1"/>
  <c r="AG135" i="49" s="1"/>
  <c r="AF198" i="49" a="1"/>
  <c r="AF198" i="49" s="1"/>
  <c r="AG198" i="49" a="1"/>
  <c r="AG198" i="49" s="1"/>
  <c r="AG518" i="49" a="1"/>
  <c r="AG518" i="49" s="1"/>
  <c r="AF670" i="49" a="1"/>
  <c r="AF670" i="49" s="1"/>
  <c r="AG670" i="49" a="1"/>
  <c r="AG670" i="49" s="1"/>
  <c r="AF958" i="49" a="1"/>
  <c r="AF958" i="49" s="1"/>
  <c r="AG958" i="49" a="1"/>
  <c r="AG958" i="49" s="1"/>
  <c r="AF1264" i="49" a="1"/>
  <c r="AF1264" i="49" s="1"/>
  <c r="AF151" i="49" a="1"/>
  <c r="AF151" i="49" s="1"/>
  <c r="AG151" i="49" a="1"/>
  <c r="AG151" i="49" s="1"/>
  <c r="AF338" i="49" a="1"/>
  <c r="AF338" i="49" s="1"/>
  <c r="AG366" i="49" a="1"/>
  <c r="AG366" i="49" s="1"/>
  <c r="AG379" i="49" a="1"/>
  <c r="AG379" i="49" s="1"/>
  <c r="AF379" i="49" a="1"/>
  <c r="AF379" i="49" s="1"/>
  <c r="AG448" i="49" a="1"/>
  <c r="AG448" i="49" s="1"/>
  <c r="AG557" i="49" a="1"/>
  <c r="AG557" i="49" s="1"/>
  <c r="AF557" i="49" a="1"/>
  <c r="AF557" i="49" s="1"/>
  <c r="AF656" i="49" a="1"/>
  <c r="AF656" i="49" s="1"/>
  <c r="AF756" i="49" a="1"/>
  <c r="AF756" i="49" s="1"/>
  <c r="AG821" i="49" a="1"/>
  <c r="AG821" i="49" s="1"/>
  <c r="AF821" i="49" a="1"/>
  <c r="AF821" i="49" s="1"/>
  <c r="AG1242" i="49" a="1"/>
  <c r="AG1242" i="49" s="1"/>
  <c r="AF1242" i="49" a="1"/>
  <c r="AF1242" i="49" s="1"/>
  <c r="AF1594" i="49" a="1"/>
  <c r="AF1594" i="49" s="1"/>
  <c r="AG1594" i="49" a="1"/>
  <c r="AG1594" i="49" s="1"/>
  <c r="AG1652" i="49" a="1"/>
  <c r="AG1652" i="49" s="1"/>
  <c r="AF1652" i="49" a="1"/>
  <c r="AF1652" i="49" s="1"/>
  <c r="AG407" i="49" a="1"/>
  <c r="AG407" i="49" s="1"/>
  <c r="AF407" i="49" a="1"/>
  <c r="AF407" i="49" s="1"/>
  <c r="AF282" i="49" a="1"/>
  <c r="AF282" i="49" s="1"/>
  <c r="AF587" i="49" a="1"/>
  <c r="AF587" i="49" s="1"/>
  <c r="AF907" i="49" a="1"/>
  <c r="AF907" i="49" s="1"/>
  <c r="AG907" i="49" a="1"/>
  <c r="AG907" i="49" s="1"/>
  <c r="AF1163" i="49" a="1"/>
  <c r="AF1163" i="49" s="1"/>
  <c r="AG1323" i="49" a="1"/>
  <c r="AG1323" i="49" s="1"/>
  <c r="AF1323" i="49" a="1"/>
  <c r="AF1323" i="49" s="1"/>
  <c r="AF1580" i="49" a="1"/>
  <c r="AF1580" i="49" s="1"/>
  <c r="AG1580" i="49" a="1"/>
  <c r="AG1580" i="49" s="1"/>
  <c r="AF1714" i="49" a="1"/>
  <c r="AF1714" i="49" s="1"/>
  <c r="AG1714" i="49" a="1"/>
  <c r="AG1714" i="49" s="1"/>
  <c r="AG55" i="49" a="1"/>
  <c r="AG55" i="49" s="1"/>
  <c r="AF55" i="49" a="1"/>
  <c r="AF55" i="49" s="1"/>
  <c r="AF189" i="49" a="1"/>
  <c r="AF189" i="49" s="1"/>
  <c r="AF646" i="49" a="1"/>
  <c r="AF646" i="49" s="1"/>
  <c r="AG1047" i="49" a="1"/>
  <c r="AG1047" i="49" s="1"/>
  <c r="AF1047" i="49" a="1"/>
  <c r="AF1047" i="49" s="1"/>
  <c r="AG269" i="49" a="1"/>
  <c r="AG269" i="49" s="1"/>
  <c r="AF269" i="49" a="1"/>
  <c r="AF269" i="49" s="1"/>
  <c r="AG354" i="49" a="1"/>
  <c r="AG354" i="49" s="1"/>
  <c r="AF410" i="49" a="1"/>
  <c r="AF410" i="49" s="1"/>
  <c r="AG410" i="49" a="1"/>
  <c r="AG410" i="49" s="1"/>
  <c r="AG635" i="49" a="1"/>
  <c r="AG635" i="49" s="1"/>
  <c r="AF635" i="49" a="1"/>
  <c r="AF635" i="49" s="1"/>
  <c r="AG1189" i="49" a="1"/>
  <c r="AG1189" i="49" s="1"/>
  <c r="AF1189" i="49" a="1"/>
  <c r="AF1189" i="49" s="1"/>
  <c r="AF257" i="49" a="1"/>
  <c r="AF257" i="49" s="1"/>
  <c r="AG257" i="49" a="1"/>
  <c r="AG257" i="49" s="1"/>
  <c r="AF439" i="49" a="1"/>
  <c r="AF439" i="49" s="1"/>
  <c r="AF840" i="49" a="1"/>
  <c r="AF840" i="49" s="1"/>
  <c r="AG840" i="49" a="1"/>
  <c r="AG840" i="49" s="1"/>
  <c r="AG1035" i="49" a="1"/>
  <c r="AG1035" i="49" s="1"/>
  <c r="AG270" i="49" a="1"/>
  <c r="AG270" i="49" s="1"/>
  <c r="AF497" i="49" a="1"/>
  <c r="AF497" i="49" s="1"/>
  <c r="AG497" i="49" a="1"/>
  <c r="AG497" i="49" s="1"/>
  <c r="AF637" i="49" a="1"/>
  <c r="AF637" i="49" s="1"/>
  <c r="AG637" i="49" a="1"/>
  <c r="AG637" i="49" s="1"/>
  <c r="AG894" i="49" a="1"/>
  <c r="AG894" i="49" s="1"/>
  <c r="AF894" i="49" a="1"/>
  <c r="AF894" i="49" s="1"/>
  <c r="AF421" i="49" a="1"/>
  <c r="AF421" i="49" s="1"/>
  <c r="AG421" i="49" a="1"/>
  <c r="AG421" i="49" s="1"/>
  <c r="AF1744" i="49" a="1"/>
  <c r="AF1744" i="49" s="1"/>
  <c r="AG1744" i="49" a="1"/>
  <c r="AG1744" i="49" s="1"/>
  <c r="AG1228" i="49" a="1"/>
  <c r="AG1228" i="49" s="1"/>
  <c r="AF1228" i="49" a="1"/>
  <c r="AF1228" i="49" s="1"/>
  <c r="AG138" i="49" a="1"/>
  <c r="AG138" i="49" s="1"/>
  <c r="AF946" i="49" a="1"/>
  <c r="AF946" i="49" s="1"/>
  <c r="AF1074" i="49" a="1"/>
  <c r="AF1074" i="49" s="1"/>
  <c r="AG1074" i="49" a="1"/>
  <c r="AG1074" i="49" s="1"/>
  <c r="AG1164" i="49" a="1"/>
  <c r="AG1164" i="49" s="1"/>
  <c r="AF1164" i="49" a="1"/>
  <c r="AF1164" i="49" s="1"/>
  <c r="AF1504" i="49" a="1"/>
  <c r="AF1504" i="49" s="1"/>
  <c r="AF1626" i="49" a="1"/>
  <c r="AF1626" i="49" s="1"/>
  <c r="AG1626" i="49" a="1"/>
  <c r="AG1626" i="49" s="1"/>
  <c r="AG1462" i="49" a="1"/>
  <c r="AG1462" i="49" s="1"/>
  <c r="AF1462" i="49" a="1"/>
  <c r="AF1462" i="49" s="1"/>
  <c r="AF88" i="49" a="1"/>
  <c r="AF88" i="49" s="1"/>
  <c r="AG88" i="49" a="1"/>
  <c r="AG88" i="49" s="1"/>
  <c r="AG167" i="49" a="1"/>
  <c r="AG167" i="49" s="1"/>
  <c r="AF230" i="49" a="1"/>
  <c r="AF230" i="49" s="1"/>
  <c r="AG230" i="49" a="1"/>
  <c r="AG230" i="49" s="1"/>
  <c r="AF286" i="49" a="1"/>
  <c r="AF286" i="49" s="1"/>
  <c r="AG286" i="49" a="1"/>
  <c r="AG286" i="49" s="1"/>
  <c r="AF728" i="49" a="1"/>
  <c r="AF728" i="49" s="1"/>
  <c r="AF563" i="49" a="1"/>
  <c r="AF563" i="49" s="1"/>
  <c r="AG638" i="49" a="1"/>
  <c r="AG638" i="49" s="1"/>
  <c r="AF730" i="49" a="1"/>
  <c r="AF730" i="49" s="1"/>
  <c r="AG730" i="49" a="1"/>
  <c r="AG730" i="49" s="1"/>
  <c r="AF1024" i="49" a="1"/>
  <c r="AF1024" i="49" s="1"/>
  <c r="AG1336" i="49" a="1"/>
  <c r="AG1336" i="49" s="1"/>
  <c r="AF1336" i="49" a="1"/>
  <c r="AF1336" i="49" s="1"/>
  <c r="AF19" i="49" a="1"/>
  <c r="AF19" i="49" s="1"/>
  <c r="AG19" i="49" a="1"/>
  <c r="AG19" i="49" s="1"/>
  <c r="AG717" i="49" a="1"/>
  <c r="AG717" i="49" s="1"/>
  <c r="AF1479" i="49" a="1"/>
  <c r="AF1479" i="49" s="1"/>
  <c r="AG1703" i="49" a="1"/>
  <c r="AG1703" i="49" s="1"/>
  <c r="AF1703" i="49" a="1"/>
  <c r="AF1703" i="49" s="1"/>
  <c r="AF492" i="49" a="1"/>
  <c r="AF492" i="49" s="1"/>
  <c r="AG492" i="49" a="1"/>
  <c r="AG492" i="49" s="1"/>
  <c r="AF176" i="49" a="1"/>
  <c r="AF176" i="49" s="1"/>
  <c r="AG1447" i="49" a="1"/>
  <c r="AG1447" i="49" s="1"/>
  <c r="AF1447" i="49" a="1"/>
  <c r="AF1447" i="49" s="1"/>
  <c r="AF1520" i="49" a="1"/>
  <c r="AF1520" i="49" s="1"/>
  <c r="AG242" i="49" a="1"/>
  <c r="AG242" i="49" s="1"/>
  <c r="AF559" i="49" a="1"/>
  <c r="AF559" i="49" s="1"/>
  <c r="AG559" i="49" a="1"/>
  <c r="AG559" i="49" s="1"/>
  <c r="AF786" i="49" a="1"/>
  <c r="AF786" i="49" s="1"/>
  <c r="AG786" i="49" a="1"/>
  <c r="AG786" i="49" s="1"/>
  <c r="AF810" i="49" a="1"/>
  <c r="AF810" i="49" s="1"/>
  <c r="AG810" i="49" a="1"/>
  <c r="AG810" i="49" s="1"/>
  <c r="AF838" i="49" a="1"/>
  <c r="AF838" i="49" s="1"/>
  <c r="AG838" i="49" a="1"/>
  <c r="AG838" i="49" s="1"/>
  <c r="AF56" i="49" a="1"/>
  <c r="AF56" i="49" s="1"/>
  <c r="AG56" i="49" a="1"/>
  <c r="AG56" i="49" s="1"/>
  <c r="AF547" i="49" a="1"/>
  <c r="AF547" i="49" s="1"/>
  <c r="AG547" i="49" a="1"/>
  <c r="AG547" i="49" s="1"/>
  <c r="AF1492" i="49" a="1"/>
  <c r="AF1492" i="49" s="1"/>
  <c r="AG1492" i="49" a="1"/>
  <c r="AG1492" i="49" s="1"/>
  <c r="AF61" i="49" a="1"/>
  <c r="AF61" i="49" s="1"/>
  <c r="AG61" i="49" a="1"/>
  <c r="AG61" i="49" s="1"/>
  <c r="AF102" i="49" a="1"/>
  <c r="AF102" i="49" s="1"/>
  <c r="AG577" i="49" a="1"/>
  <c r="AG577" i="49" s="1"/>
  <c r="AF910" i="49" a="1"/>
  <c r="AF910" i="49" s="1"/>
  <c r="AG910" i="49" a="1"/>
  <c r="AG910" i="49" s="1"/>
  <c r="AF192" i="49" a="1"/>
  <c r="AF192" i="49" s="1"/>
  <c r="AG192" i="49" a="1"/>
  <c r="AG192" i="49" s="1"/>
  <c r="AG426" i="49" a="1"/>
  <c r="AG426" i="49" s="1"/>
  <c r="AF1050" i="49" a="1"/>
  <c r="AF1050" i="49" s="1"/>
  <c r="AG142" i="49" a="1"/>
  <c r="AG142" i="49" s="1"/>
  <c r="AF578" i="49" a="1"/>
  <c r="AF578" i="49" s="1"/>
  <c r="AG1104" i="49" a="1"/>
  <c r="AG1104" i="49" s="1"/>
  <c r="AF1104" i="49" a="1"/>
  <c r="AF1104" i="49" s="1"/>
  <c r="AG1141" i="49" a="1"/>
  <c r="AG1141" i="49" s="1"/>
  <c r="AF1141" i="49" a="1"/>
  <c r="AF1141" i="49" s="1"/>
  <c r="AG1404" i="49" a="1"/>
  <c r="AG1404" i="49" s="1"/>
  <c r="AF1404" i="49" a="1"/>
  <c r="AF1404" i="49" s="1"/>
  <c r="AF1494" i="49" a="1"/>
  <c r="AF1494" i="49" s="1"/>
  <c r="AG1494" i="49" a="1"/>
  <c r="AG1494" i="49" s="1"/>
  <c r="AF1586" i="49" a="1"/>
  <c r="AF1586" i="49" s="1"/>
  <c r="AG1586" i="49" a="1"/>
  <c r="AG1586" i="49" s="1"/>
  <c r="AG36" i="49" a="1"/>
  <c r="AG36" i="49" s="1"/>
  <c r="AG386" i="49" a="1"/>
  <c r="AG386" i="49" s="1"/>
  <c r="AF117" i="49" a="1"/>
  <c r="AF117" i="49" s="1"/>
  <c r="AF705" i="49" a="1"/>
  <c r="AF705" i="49" s="1"/>
  <c r="AG928" i="49" a="1"/>
  <c r="AG928" i="49" s="1"/>
  <c r="AG1143" i="49" a="1"/>
  <c r="AG1143" i="49" s="1"/>
  <c r="AF1143" i="49" a="1"/>
  <c r="AF1143" i="49" s="1"/>
  <c r="AF1704" i="49" a="1"/>
  <c r="AF1704" i="49" s="1"/>
  <c r="AG1704" i="49" a="1"/>
  <c r="AG1704" i="49" s="1"/>
  <c r="AG1537" i="49" a="1"/>
  <c r="AG1537" i="49" s="1"/>
  <c r="AF1537" i="49" a="1"/>
  <c r="AF1537" i="49" s="1"/>
  <c r="AF1668" i="49" a="1"/>
  <c r="AF1668" i="49" s="1"/>
  <c r="AG1668" i="49" a="1"/>
  <c r="AG1668" i="49" s="1"/>
  <c r="AF1710" i="49" a="1"/>
  <c r="AF1710" i="49" s="1"/>
  <c r="AG1710" i="49" a="1"/>
  <c r="AG1710" i="49" s="1"/>
  <c r="AF100" i="49" a="1"/>
  <c r="AF100" i="49" s="1"/>
  <c r="AG100" i="49" a="1"/>
  <c r="AG100" i="49" s="1"/>
  <c r="AF112" i="49" a="1"/>
  <c r="AF112" i="49" s="1"/>
  <c r="AG112" i="49" a="1"/>
  <c r="AG112" i="49" s="1"/>
  <c r="AG321" i="49" a="1"/>
  <c r="AG321" i="49" s="1"/>
  <c r="AF321" i="49" a="1"/>
  <c r="AF321" i="49" s="1"/>
  <c r="AF621" i="49" a="1"/>
  <c r="AF621" i="49" s="1"/>
  <c r="AG621" i="49" a="1"/>
  <c r="AG621" i="49" s="1"/>
  <c r="AG1328" i="49" a="1"/>
  <c r="AG1328" i="49" s="1"/>
  <c r="AF1328" i="49" a="1"/>
  <c r="AF1328" i="49" s="1"/>
  <c r="AG1372" i="49" a="1"/>
  <c r="AG1372" i="49" s="1"/>
  <c r="AF1372" i="49" a="1"/>
  <c r="AF1372" i="49" s="1"/>
  <c r="AG1423" i="49" a="1"/>
  <c r="AG1423" i="49" s="1"/>
  <c r="AF1423" i="49" a="1"/>
  <c r="AF1423" i="49" s="1"/>
  <c r="AG1524" i="49" a="1"/>
  <c r="AG1524" i="49" s="1"/>
  <c r="AF1550" i="49" a="1"/>
  <c r="AF1550" i="49" s="1"/>
  <c r="AG1550" i="49" a="1"/>
  <c r="AG1550" i="49" s="1"/>
  <c r="AF1617" i="49" a="1"/>
  <c r="AF1617" i="49" s="1"/>
  <c r="AG1617" i="49" a="1"/>
  <c r="AG1617" i="49" s="1"/>
  <c r="AG1656" i="49" a="1"/>
  <c r="AG1656" i="49" s="1"/>
  <c r="AF1656" i="49" a="1"/>
  <c r="AF1656" i="49" s="1"/>
  <c r="AG1779" i="49" a="1"/>
  <c r="AG1779" i="49" s="1"/>
  <c r="AF51" i="49" a="1"/>
  <c r="AF51" i="49" s="1"/>
  <c r="AG51" i="49" a="1"/>
  <c r="AG51" i="49" s="1"/>
  <c r="AG77" i="49" a="1"/>
  <c r="AG77" i="49" s="1"/>
  <c r="AG136" i="49" a="1"/>
  <c r="AG136" i="49" s="1"/>
  <c r="AF214" i="49" a="1"/>
  <c r="AF214" i="49" s="1"/>
  <c r="AF337" i="49" a="1"/>
  <c r="AF337" i="49" s="1"/>
  <c r="AG513" i="49" a="1"/>
  <c r="AG513" i="49" s="1"/>
  <c r="AG524" i="49" a="1"/>
  <c r="AG524" i="49" s="1"/>
  <c r="AF582" i="49" a="1"/>
  <c r="AF582" i="49" s="1"/>
  <c r="AG630" i="49" a="1"/>
  <c r="AG630" i="49" s="1"/>
  <c r="AF630" i="49" a="1"/>
  <c r="AF630" i="49" s="1"/>
  <c r="AF797" i="49" a="1"/>
  <c r="AF797" i="49" s="1"/>
  <c r="AG832" i="49" a="1"/>
  <c r="AG832" i="49" s="1"/>
  <c r="AF832" i="49" a="1"/>
  <c r="AF832" i="49" s="1"/>
  <c r="AG975" i="49" a="1"/>
  <c r="AG975" i="49" s="1"/>
  <c r="AF975" i="49" a="1"/>
  <c r="AF975" i="49" s="1"/>
  <c r="AF1055" i="49" a="1"/>
  <c r="AF1055" i="49" s="1"/>
  <c r="AF1077" i="49" a="1"/>
  <c r="AF1077" i="49" s="1"/>
  <c r="AF1214" i="49" a="1"/>
  <c r="AF1214" i="49" s="1"/>
  <c r="AG1248" i="49" a="1"/>
  <c r="AG1248" i="49" s="1"/>
  <c r="AF1248" i="49" a="1"/>
  <c r="AF1248" i="49" s="1"/>
  <c r="AG1258" i="49" a="1"/>
  <c r="AG1258" i="49" s="1"/>
  <c r="AF1258" i="49" a="1"/>
  <c r="AF1258" i="49" s="1"/>
  <c r="AF1293" i="49" a="1"/>
  <c r="AF1293" i="49" s="1"/>
  <c r="AF1317" i="49" a="1"/>
  <c r="AF1317" i="49" s="1"/>
  <c r="AF1512" i="49" a="1"/>
  <c r="AF1512" i="49" s="1"/>
  <c r="AF1565" i="49" a="1"/>
  <c r="AF1565" i="49" s="1"/>
  <c r="AG101" i="49" a="1"/>
  <c r="AG101" i="49" s="1"/>
  <c r="AG150" i="49" a="1"/>
  <c r="AG150" i="49" s="1"/>
  <c r="AG159" i="49" a="1"/>
  <c r="AG159" i="49" s="1"/>
  <c r="AG172" i="49" a="1"/>
  <c r="AG172" i="49" s="1"/>
  <c r="AF172" i="49" a="1"/>
  <c r="AF172" i="49" s="1"/>
  <c r="AG287" i="49" a="1"/>
  <c r="AG287" i="49" s="1"/>
  <c r="AG299" i="49" a="1"/>
  <c r="AG299" i="49" s="1"/>
  <c r="AG349" i="49" a="1"/>
  <c r="AG349" i="49" s="1"/>
  <c r="AF349" i="49" a="1"/>
  <c r="AF349" i="49" s="1"/>
  <c r="AG360" i="49" a="1"/>
  <c r="AG360" i="49" s="1"/>
  <c r="AG572" i="49" a="1"/>
  <c r="AG572" i="49" s="1"/>
  <c r="AF572" i="49" a="1"/>
  <c r="AF572" i="49" s="1"/>
  <c r="AF663" i="49" a="1"/>
  <c r="AF663" i="49" s="1"/>
  <c r="AF736" i="49" a="1"/>
  <c r="AF736" i="49" s="1"/>
  <c r="AG736" i="49" a="1"/>
  <c r="AG736" i="49" s="1"/>
  <c r="AG762" i="49" a="1"/>
  <c r="AG762" i="49" s="1"/>
  <c r="AG845" i="49" a="1"/>
  <c r="AG845" i="49" s="1"/>
  <c r="AF882" i="49" a="1"/>
  <c r="AF882" i="49" s="1"/>
  <c r="AG893" i="49" a="1"/>
  <c r="AG893" i="49" s="1"/>
  <c r="AF893" i="49" a="1"/>
  <c r="AF893" i="49" s="1"/>
  <c r="AF952" i="49" a="1"/>
  <c r="AF952" i="49" s="1"/>
  <c r="AG952" i="49" a="1"/>
  <c r="AG952" i="49" s="1"/>
  <c r="AG995" i="49" a="1"/>
  <c r="AG995" i="49" s="1"/>
  <c r="AF995" i="49" a="1"/>
  <c r="AF995" i="49" s="1"/>
  <c r="AF1091" i="49" a="1"/>
  <c r="AF1091" i="49" s="1"/>
  <c r="AG1091" i="49" a="1"/>
  <c r="AG1091" i="49" s="1"/>
  <c r="AF1180" i="49" a="1"/>
  <c r="AF1180" i="49" s="1"/>
  <c r="AG1180" i="49" a="1"/>
  <c r="AG1180" i="49" s="1"/>
  <c r="AG1498" i="49" a="1"/>
  <c r="AG1498" i="49" s="1"/>
  <c r="AF1525" i="49" a="1"/>
  <c r="AF1525" i="49" s="1"/>
  <c r="AF1579" i="49" a="1"/>
  <c r="AF1579" i="49" s="1"/>
  <c r="AG1579" i="49" a="1"/>
  <c r="AG1579" i="49" s="1"/>
  <c r="AF1697" i="49" a="1"/>
  <c r="AF1697" i="49" s="1"/>
  <c r="AF1768" i="49" a="1"/>
  <c r="AF1768" i="49" s="1"/>
  <c r="AG1768" i="49" a="1"/>
  <c r="AG1768" i="49" s="1"/>
  <c r="AG1452" i="49" a="1"/>
  <c r="AG1452" i="49" s="1"/>
  <c r="AF1452" i="49" a="1"/>
  <c r="AF1452" i="49" s="1"/>
  <c r="AF422" i="49" a="1"/>
  <c r="AF422" i="49" s="1"/>
  <c r="AG422" i="49" a="1"/>
  <c r="AG422" i="49" s="1"/>
  <c r="AF434" i="49" a="1"/>
  <c r="AF434" i="49" s="1"/>
  <c r="AG539" i="49" a="1"/>
  <c r="AG539" i="49" s="1"/>
  <c r="AF561" i="49" a="1"/>
  <c r="AF561" i="49" s="1"/>
  <c r="AG561" i="49" a="1"/>
  <c r="AG561" i="49" s="1"/>
  <c r="AG623" i="49" a="1"/>
  <c r="AG623" i="49" s="1"/>
  <c r="AF623" i="49" a="1"/>
  <c r="AF623" i="49" s="1"/>
  <c r="AF763" i="49" a="1"/>
  <c r="AF763" i="49" s="1"/>
  <c r="AG1205" i="49" a="1"/>
  <c r="AG1205" i="49" s="1"/>
  <c r="AG1320" i="49" a="1"/>
  <c r="AG1320" i="49" s="1"/>
  <c r="AF1400" i="49" a="1"/>
  <c r="AF1400" i="49" s="1"/>
  <c r="AG1427" i="49" a="1"/>
  <c r="AG1427" i="49" s="1"/>
  <c r="AF1427" i="49" a="1"/>
  <c r="AF1427" i="49" s="1"/>
  <c r="AF1514" i="49" a="1"/>
  <c r="AF1514" i="49" s="1"/>
  <c r="AG1514" i="49" a="1"/>
  <c r="AG1514" i="49" s="1"/>
  <c r="AF1635" i="49" a="1"/>
  <c r="AF1635" i="49" s="1"/>
  <c r="AF1699" i="49" a="1"/>
  <c r="AF1699" i="49" s="1"/>
  <c r="AF17" i="49" a="1"/>
  <c r="AF17" i="49" s="1"/>
  <c r="AG17" i="49" a="1"/>
  <c r="AG17" i="49" s="1"/>
  <c r="AG45" i="49" a="1"/>
  <c r="AG45" i="49" s="1"/>
  <c r="AF314" i="49" a="1"/>
  <c r="AF314" i="49" s="1"/>
  <c r="AG314" i="49" a="1"/>
  <c r="AG314" i="49" s="1"/>
  <c r="AF493" i="49" a="1"/>
  <c r="AF493" i="49" s="1"/>
  <c r="AF550" i="49" a="1"/>
  <c r="AF550" i="49" s="1"/>
  <c r="AG574" i="49" a="1"/>
  <c r="AG574" i="49" s="1"/>
  <c r="AG613" i="49" a="1"/>
  <c r="AG613" i="49" s="1"/>
  <c r="AF690" i="49" a="1"/>
  <c r="AF690" i="49" s="1"/>
  <c r="AG690" i="49" a="1"/>
  <c r="AG690" i="49" s="1"/>
  <c r="AF726" i="49" a="1"/>
  <c r="AF726" i="49" s="1"/>
  <c r="AG726" i="49" a="1"/>
  <c r="AG726" i="49" s="1"/>
  <c r="AG912" i="49" a="1"/>
  <c r="AG912" i="49" s="1"/>
  <c r="AF912" i="49" a="1"/>
  <c r="AF912" i="49" s="1"/>
  <c r="AF943" i="49" a="1"/>
  <c r="AF943" i="49" s="1"/>
  <c r="AF1069" i="49" a="1"/>
  <c r="AF1069" i="49" s="1"/>
  <c r="AG1069" i="49" a="1"/>
  <c r="AG1069" i="49" s="1"/>
  <c r="AG1093" i="49" a="1"/>
  <c r="AG1093" i="49" s="1"/>
  <c r="AF1093" i="49" a="1"/>
  <c r="AF1093" i="49" s="1"/>
  <c r="AG1308" i="49" a="1"/>
  <c r="AG1308" i="49" s="1"/>
  <c r="AG1636" i="49" a="1"/>
  <c r="AG1636" i="49" s="1"/>
  <c r="AF1636" i="49" a="1"/>
  <c r="AF1636" i="49" s="1"/>
  <c r="AF351" i="49" a="1"/>
  <c r="AF351" i="49" s="1"/>
  <c r="AG363" i="49" a="1"/>
  <c r="AG363" i="49" s="1"/>
  <c r="AF423" i="49" a="1"/>
  <c r="AF423" i="49" s="1"/>
  <c r="AF469" i="49" a="1"/>
  <c r="AF469" i="49" s="1"/>
  <c r="AG516" i="49" a="1"/>
  <c r="AG516" i="49" s="1"/>
  <c r="AF624" i="49" a="1"/>
  <c r="AF624" i="49" s="1"/>
  <c r="AF634" i="49" a="1"/>
  <c r="AF634" i="49" s="1"/>
  <c r="AG739" i="49" a="1"/>
  <c r="AG739" i="49" s="1"/>
  <c r="AG753" i="49" a="1"/>
  <c r="AG753" i="49" s="1"/>
  <c r="AF824" i="49" a="1"/>
  <c r="AF824" i="49" s="1"/>
  <c r="AG824" i="49" a="1"/>
  <c r="AG824" i="49" s="1"/>
  <c r="AG874" i="49" a="1"/>
  <c r="AG874" i="49" s="1"/>
  <c r="AF1045" i="49" a="1"/>
  <c r="AF1045" i="49" s="1"/>
  <c r="AF1105" i="49" a="1"/>
  <c r="AF1105" i="49" s="1"/>
  <c r="AG1151" i="49" a="1"/>
  <c r="AG1151" i="49" s="1"/>
  <c r="AF1183" i="49" a="1"/>
  <c r="AF1183" i="49" s="1"/>
  <c r="AF1193" i="49" a="1"/>
  <c r="AF1193" i="49" s="1"/>
  <c r="AG1284" i="49" a="1"/>
  <c r="AG1284" i="49" s="1"/>
  <c r="AF1296" i="49" a="1"/>
  <c r="AF1296" i="49" s="1"/>
  <c r="AF1442" i="49" a="1"/>
  <c r="AF1442" i="49" s="1"/>
  <c r="AG1541" i="49" a="1"/>
  <c r="AG1541" i="49" s="1"/>
  <c r="AG1747" i="49" a="1"/>
  <c r="AG1747" i="49" s="1"/>
  <c r="AF997" i="49" a="1"/>
  <c r="AF997" i="49" s="1"/>
  <c r="AG997" i="49" a="1"/>
  <c r="AG997" i="49" s="1"/>
  <c r="AG1033" i="49" a="1"/>
  <c r="AG1033" i="49" s="1"/>
  <c r="AF1033" i="49" a="1"/>
  <c r="AF1033" i="49" s="1"/>
  <c r="AF1282" i="49" a="1"/>
  <c r="AF1282" i="49" s="1"/>
  <c r="AG1282" i="49" a="1"/>
  <c r="AG1282" i="49" s="1"/>
  <c r="AG1581" i="49" a="1"/>
  <c r="AG1581" i="49" s="1"/>
  <c r="AF1581" i="49" a="1"/>
  <c r="AF1581" i="49" s="1"/>
  <c r="AG468" i="49" a="1"/>
  <c r="AG468" i="49" s="1"/>
  <c r="AF468" i="49" a="1"/>
  <c r="AF468" i="49" s="1"/>
  <c r="AF603" i="49" a="1"/>
  <c r="AF603" i="49" s="1"/>
  <c r="AG603" i="49" a="1"/>
  <c r="AG603" i="49" s="1"/>
  <c r="AF652" i="49" a="1"/>
  <c r="AF652" i="49" s="1"/>
  <c r="AG676" i="49" a="1"/>
  <c r="AG676" i="49" s="1"/>
  <c r="AF676" i="49" a="1"/>
  <c r="AF676" i="49" s="1"/>
  <c r="AG752" i="49" a="1"/>
  <c r="AG752" i="49" s="1"/>
  <c r="AF752" i="49" a="1"/>
  <c r="AF752" i="49" s="1"/>
  <c r="AF895" i="49" a="1"/>
  <c r="AF895" i="49" s="1"/>
  <c r="AF1136" i="49" a="1"/>
  <c r="AF1136" i="49" s="1"/>
  <c r="AG1136" i="49" a="1"/>
  <c r="AG1136" i="49" s="1"/>
  <c r="AF1160" i="49" a="1"/>
  <c r="AF1160" i="49" s="1"/>
  <c r="AG1160" i="49" a="1"/>
  <c r="AG1160" i="49" s="1"/>
  <c r="AF1172" i="49" a="1"/>
  <c r="AF1172" i="49" s="1"/>
  <c r="AG1192" i="49" a="1"/>
  <c r="AG1192" i="49" s="1"/>
  <c r="AF1192" i="49" a="1"/>
  <c r="AF1192" i="49" s="1"/>
  <c r="AF1489" i="49" a="1"/>
  <c r="AF1489" i="49" s="1"/>
  <c r="AG1620" i="49" a="1"/>
  <c r="AG1620" i="49" s="1"/>
  <c r="AF1620" i="49" a="1"/>
  <c r="AF1620" i="49" s="1"/>
  <c r="AG31" i="49" a="1"/>
  <c r="AG31" i="49" s="1"/>
  <c r="AF31" i="49" a="1"/>
  <c r="AF31" i="49" s="1"/>
  <c r="AG53" i="49" a="1"/>
  <c r="AG53" i="49" s="1"/>
  <c r="AG115" i="49" a="1"/>
  <c r="AG115" i="49" s="1"/>
  <c r="AF479" i="49" a="1"/>
  <c r="AF479" i="49" s="1"/>
  <c r="AG479" i="49" a="1"/>
  <c r="AG479" i="49" s="1"/>
  <c r="AF954" i="49" a="1"/>
  <c r="AF954" i="49" s="1"/>
  <c r="AF977" i="49" a="1"/>
  <c r="AF977" i="49" s="1"/>
  <c r="AG977" i="49" a="1"/>
  <c r="AG977" i="49" s="1"/>
  <c r="AF998" i="49" a="1"/>
  <c r="AF998" i="49" s="1"/>
  <c r="AG998" i="49" a="1"/>
  <c r="AG998" i="49" s="1"/>
  <c r="AF1021" i="49" a="1"/>
  <c r="AF1021" i="49" s="1"/>
  <c r="AF34" i="49" a="1"/>
  <c r="AF34" i="49" s="1"/>
  <c r="AG34" i="49" a="1"/>
  <c r="AG34" i="49" s="1"/>
  <c r="AG185" i="49" a="1"/>
  <c r="AG185" i="49" s="1"/>
  <c r="AF302" i="49" a="1"/>
  <c r="AF302" i="49" s="1"/>
  <c r="AG218" i="49" a="1"/>
  <c r="AG218" i="49" s="1"/>
  <c r="AG292" i="49" a="1"/>
  <c r="AG292" i="49" s="1"/>
  <c r="AF315" i="49" a="1"/>
  <c r="AF315" i="49" s="1"/>
  <c r="AF328" i="49" a="1"/>
  <c r="AF328" i="49" s="1"/>
  <c r="AG328" i="49" a="1"/>
  <c r="AG328" i="49" s="1"/>
  <c r="AF341" i="49" a="1"/>
  <c r="AF341" i="49" s="1"/>
  <c r="AG341" i="49" a="1"/>
  <c r="AG341" i="49" s="1"/>
  <c r="AG364" i="49" a="1"/>
  <c r="AG364" i="49" s="1"/>
  <c r="AF364" i="49" a="1"/>
  <c r="AF364" i="49" s="1"/>
  <c r="AG398" i="49" a="1"/>
  <c r="AG398" i="49" s="1"/>
  <c r="AF480" i="49" a="1"/>
  <c r="AF480" i="49" s="1"/>
  <c r="AF703" i="49" a="1"/>
  <c r="AF703" i="49" s="1"/>
  <c r="AG703" i="49" a="1"/>
  <c r="AG703" i="49" s="1"/>
  <c r="AF800" i="49" a="1"/>
  <c r="AF800" i="49" s="1"/>
  <c r="AG863" i="49" a="1"/>
  <c r="AG863" i="49" s="1"/>
  <c r="AF1012" i="49" a="1"/>
  <c r="AF1012" i="49" s="1"/>
  <c r="AG1071" i="49" a="1"/>
  <c r="AG1071" i="49" s="1"/>
  <c r="AF1071" i="49" a="1"/>
  <c r="AF1071" i="49" s="1"/>
  <c r="AG1152" i="49" a="1"/>
  <c r="AG1152" i="49" s="1"/>
  <c r="AF1152" i="49" a="1"/>
  <c r="AF1152" i="49" s="1"/>
  <c r="AG1297" i="49" a="1"/>
  <c r="AG1297" i="49" s="1"/>
  <c r="AF1297" i="49" a="1"/>
  <c r="AF1297" i="49" s="1"/>
  <c r="AF1352" i="49" a="1"/>
  <c r="AF1352" i="49" s="1"/>
  <c r="AG1378" i="49" a="1"/>
  <c r="AG1378" i="49" s="1"/>
  <c r="AF1378" i="49" a="1"/>
  <c r="AF1378" i="49" s="1"/>
  <c r="AF1491" i="49" a="1"/>
  <c r="AF1491" i="49" s="1"/>
  <c r="AF1584" i="49" a="1"/>
  <c r="AF1584" i="49" s="1"/>
  <c r="AG1584" i="49" a="1"/>
  <c r="AG1584" i="49" s="1"/>
  <c r="AG879" i="49" a="1"/>
  <c r="AG879" i="49" s="1"/>
  <c r="AF879" i="49" a="1"/>
  <c r="AF879" i="49" s="1"/>
  <c r="AG1480" i="49" a="1"/>
  <c r="AG1480" i="49" s="1"/>
  <c r="AF1480" i="49" a="1"/>
  <c r="AF1480" i="49" s="1"/>
  <c r="AG1507" i="49" a="1"/>
  <c r="AG1507" i="49" s="1"/>
  <c r="AF1507" i="49" a="1"/>
  <c r="AF1507" i="49" s="1"/>
  <c r="AF1574" i="49" a="1"/>
  <c r="AF1574" i="49" s="1"/>
  <c r="AG1574" i="49" a="1"/>
  <c r="AG1574" i="49" s="1"/>
  <c r="AG211" i="49" a="1"/>
  <c r="AG211" i="49" s="1"/>
  <c r="AG271" i="49" a="1"/>
  <c r="AG271" i="49" s="1"/>
  <c r="AF271" i="49" a="1"/>
  <c r="AF271" i="49" s="1"/>
  <c r="AF416" i="49" a="1"/>
  <c r="AF416" i="49" s="1"/>
  <c r="AF566" i="49" a="1"/>
  <c r="AF566" i="49" s="1"/>
  <c r="AF639" i="49" a="1"/>
  <c r="AF639" i="49" s="1"/>
  <c r="AF816" i="49" a="1"/>
  <c r="AF816" i="49" s="1"/>
  <c r="AF982" i="49" a="1"/>
  <c r="AF982" i="49" s="1"/>
  <c r="AG982" i="49" a="1"/>
  <c r="AG982" i="49" s="1"/>
  <c r="AF1470" i="49" a="1"/>
  <c r="AF1470" i="49" s="1"/>
  <c r="AF49" i="49" a="1"/>
  <c r="AF49" i="49" s="1"/>
  <c r="AF59" i="49" a="1"/>
  <c r="AF59" i="49" s="1"/>
  <c r="AG59" i="49" a="1"/>
  <c r="AG59" i="49" s="1"/>
  <c r="AG86" i="49" a="1"/>
  <c r="AG86" i="49" s="1"/>
  <c r="AG146" i="49" a="1"/>
  <c r="AG146" i="49" s="1"/>
  <c r="AF146" i="49" a="1"/>
  <c r="AF146" i="49" s="1"/>
  <c r="AG190" i="49" a="1"/>
  <c r="AG190" i="49" s="1"/>
  <c r="AF261" i="49" a="1"/>
  <c r="AF261" i="49" s="1"/>
  <c r="AG283" i="49" a="1"/>
  <c r="AG283" i="49" s="1"/>
  <c r="AF283" i="49" a="1"/>
  <c r="AF283" i="49" s="1"/>
  <c r="AG334" i="49" a="1"/>
  <c r="AG334" i="49" s="1"/>
  <c r="AF334" i="49" a="1"/>
  <c r="AF334" i="49" s="1"/>
  <c r="AG428" i="49" a="1"/>
  <c r="AG428" i="49" s="1"/>
  <c r="AF452" i="49" a="1"/>
  <c r="AF452" i="49" s="1"/>
  <c r="AF486" i="49" a="1"/>
  <c r="AF486" i="49" s="1"/>
  <c r="AF499" i="49" a="1"/>
  <c r="AF499" i="49" s="1"/>
  <c r="AG599" i="49" a="1"/>
  <c r="AG599" i="49" s="1"/>
  <c r="AF608" i="49" a="1"/>
  <c r="AF608" i="49" s="1"/>
  <c r="AG747" i="49" a="1"/>
  <c r="AG747" i="49" s="1"/>
  <c r="AF747" i="49" a="1"/>
  <c r="AF747" i="49" s="1"/>
  <c r="AG829" i="49" a="1"/>
  <c r="AG829" i="49" s="1"/>
  <c r="AG961" i="49" a="1"/>
  <c r="AG961" i="49" s="1"/>
  <c r="AG1144" i="49" a="1"/>
  <c r="AG1144" i="49" s="1"/>
  <c r="AF1155" i="49" a="1"/>
  <c r="AF1155" i="49" s="1"/>
  <c r="AF1167" i="49" a="1"/>
  <c r="AF1167" i="49" s="1"/>
  <c r="AG1234" i="49" a="1"/>
  <c r="AG1234" i="49" s="1"/>
  <c r="AF1234" i="49" a="1"/>
  <c r="AF1234" i="49" s="1"/>
  <c r="AG1314" i="49" a="1"/>
  <c r="AG1314" i="49" s="1"/>
  <c r="AF1314" i="49" a="1"/>
  <c r="AF1314" i="49" s="1"/>
  <c r="AG1346" i="49" a="1"/>
  <c r="AG1346" i="49" s="1"/>
  <c r="AF1435" i="49" a="1"/>
  <c r="AF1435" i="49" s="1"/>
  <c r="AG1547" i="49" a="1"/>
  <c r="AG1547" i="49" s="1"/>
  <c r="AF1547" i="49" a="1"/>
  <c r="AF1547" i="49" s="1"/>
  <c r="AF1753" i="49" a="1"/>
  <c r="AF1753" i="49" s="1"/>
  <c r="AG1766" i="49" a="1"/>
  <c r="AG1766" i="49" s="1"/>
  <c r="AG1086" i="49" a="1"/>
  <c r="AG1086" i="49" s="1"/>
  <c r="AF1086" i="49" a="1"/>
  <c r="AF1086" i="49" s="1"/>
  <c r="AG333" i="49" a="1"/>
  <c r="AG333" i="49" s="1"/>
  <c r="AF473" i="49" a="1"/>
  <c r="AF473" i="49" s="1"/>
  <c r="AF1301" i="49" a="1"/>
  <c r="AF1301" i="49" s="1"/>
  <c r="AG1457" i="49" a="1"/>
  <c r="AG1457" i="49" s="1"/>
  <c r="AF1739" i="49" a="1"/>
  <c r="AF1739" i="49" s="1"/>
  <c r="AG1739" i="49" a="1"/>
  <c r="AG1739" i="49" s="1"/>
  <c r="AG429" i="49" a="1"/>
  <c r="AG429" i="49" s="1"/>
  <c r="AF429" i="49" a="1"/>
  <c r="AF429" i="49" s="1"/>
  <c r="AG733" i="49" a="1"/>
  <c r="AG733" i="49" s="1"/>
  <c r="AF733" i="49" a="1"/>
  <c r="AF733" i="49" s="1"/>
  <c r="AG1448" i="49" a="1"/>
  <c r="AG1448" i="49" s="1"/>
  <c r="AF1666" i="49" a="1"/>
  <c r="AF1666" i="49" s="1"/>
  <c r="AG1666" i="49" a="1"/>
  <c r="AG1666" i="49" s="1"/>
  <c r="AG903" i="49" a="1"/>
  <c r="AG903" i="49" s="1"/>
  <c r="AF903" i="49" a="1"/>
  <c r="AF903" i="49" s="1"/>
  <c r="AF1265" i="49" a="1"/>
  <c r="AF1265" i="49" s="1"/>
  <c r="AG1265" i="49" a="1"/>
  <c r="AG1265" i="49" s="1"/>
  <c r="AG24" i="49" a="1"/>
  <c r="AG24" i="49" s="1"/>
  <c r="AF121" i="49" a="1"/>
  <c r="AF121" i="49" s="1"/>
  <c r="AG121" i="49" a="1"/>
  <c r="AG121" i="49" s="1"/>
  <c r="AG356" i="49" a="1"/>
  <c r="AG356" i="49" s="1"/>
  <c r="AG731" i="49" a="1"/>
  <c r="AG731" i="49" s="1"/>
  <c r="AF731" i="49" a="1"/>
  <c r="AF731" i="49" s="1"/>
  <c r="AF938" i="49" a="1"/>
  <c r="AF938" i="49" s="1"/>
  <c r="AG938" i="49" a="1"/>
  <c r="AG938" i="49" s="1"/>
  <c r="AG1368" i="49" a="1"/>
  <c r="AG1368" i="49" s="1"/>
  <c r="AF1368" i="49" a="1"/>
  <c r="AF1368" i="49" s="1"/>
  <c r="AG1588" i="49" a="1"/>
  <c r="AG1588" i="49" s="1"/>
  <c r="AG1725" i="49" a="1"/>
  <c r="AG1725" i="49" s="1"/>
  <c r="AF10" i="49" a="1"/>
  <c r="AF10" i="49" s="1"/>
  <c r="AG75" i="49" a="1"/>
  <c r="AG75" i="49" s="1"/>
  <c r="AF75" i="49" a="1"/>
  <c r="AF75" i="49" s="1"/>
  <c r="AG134" i="49" a="1"/>
  <c r="AG134" i="49" s="1"/>
  <c r="AF134" i="49" a="1"/>
  <c r="AF134" i="49" s="1"/>
  <c r="AG157" i="49" a="1"/>
  <c r="AG157" i="49" s="1"/>
  <c r="AF180" i="49" a="1"/>
  <c r="AF180" i="49" s="1"/>
  <c r="AG180" i="49" a="1"/>
  <c r="AG180" i="49" s="1"/>
  <c r="AG273" i="49" a="1"/>
  <c r="AG273" i="49" s="1"/>
  <c r="AF310" i="49" a="1"/>
  <c r="AF310" i="49" s="1"/>
  <c r="AG310" i="49" a="1"/>
  <c r="AG310" i="49" s="1"/>
  <c r="AG511" i="49" a="1"/>
  <c r="AG511" i="49" s="1"/>
  <c r="AF522" i="49" a="1"/>
  <c r="AF522" i="49" s="1"/>
  <c r="AG522" i="49" a="1"/>
  <c r="AG522" i="49" s="1"/>
  <c r="AG556" i="49" a="1"/>
  <c r="AG556" i="49" s="1"/>
  <c r="AF748" i="49" a="1"/>
  <c r="AF748" i="49" s="1"/>
  <c r="AG869" i="49" a="1"/>
  <c r="AG869" i="49" s="1"/>
  <c r="AF869" i="49" a="1"/>
  <c r="AF869" i="49" s="1"/>
  <c r="AF1200" i="49" a="1"/>
  <c r="AF1200" i="49" s="1"/>
  <c r="AG1267" i="49" a="1"/>
  <c r="AG1267" i="49" s="1"/>
  <c r="AG1327" i="49" a="1"/>
  <c r="AG1327" i="49" s="1"/>
  <c r="AF1370" i="49" a="1"/>
  <c r="AF1370" i="49" s="1"/>
  <c r="AF1396" i="49" a="1"/>
  <c r="AF1396" i="49" s="1"/>
  <c r="AF921" i="49" a="1"/>
  <c r="AF921" i="49" s="1"/>
  <c r="AG921" i="49" a="1"/>
  <c r="AG921" i="49" s="1"/>
  <c r="AF1331" i="49" a="1"/>
  <c r="AF1331" i="49" s="1"/>
  <c r="AG1331" i="49" a="1"/>
  <c r="AG1331" i="49" s="1"/>
  <c r="AF1428" i="49" a="1"/>
  <c r="AF1428" i="49" s="1"/>
  <c r="AG1428" i="49" a="1"/>
  <c r="AG1428" i="49" s="1"/>
  <c r="AF612" i="49" a="1"/>
  <c r="AF612" i="49" s="1"/>
  <c r="AG612" i="49" a="1"/>
  <c r="AG612" i="49" s="1"/>
  <c r="AG896" i="49" a="1"/>
  <c r="AG896" i="49" s="1"/>
  <c r="AF896" i="49" a="1"/>
  <c r="AF896" i="49" s="1"/>
  <c r="AG922" i="49" a="1"/>
  <c r="AG922" i="49" s="1"/>
  <c r="AF922" i="49" a="1"/>
  <c r="AF922" i="49" s="1"/>
  <c r="AF987" i="49" a="1"/>
  <c r="AF987" i="49" s="1"/>
  <c r="AG987" i="49" a="1"/>
  <c r="AG987" i="49" s="1"/>
  <c r="AF1017" i="49" a="1"/>
  <c r="AF1017" i="49" s="1"/>
  <c r="AG1017" i="49" a="1"/>
  <c r="AG1017" i="49" s="1"/>
  <c r="AF1059" i="49" a="1"/>
  <c r="AF1059" i="49" s="1"/>
  <c r="AF1088" i="49" a="1"/>
  <c r="AF1088" i="49" s="1"/>
  <c r="AF1150" i="49" a="1"/>
  <c r="AF1150" i="49" s="1"/>
  <c r="AF1313" i="49" a="1"/>
  <c r="AF1313" i="49" s="1"/>
  <c r="AG1359" i="49" a="1"/>
  <c r="AG1359" i="49" s="1"/>
  <c r="AF1451" i="49" a="1"/>
  <c r="AF1451" i="49" s="1"/>
  <c r="AF1505" i="49" a="1"/>
  <c r="AF1505" i="49" s="1"/>
  <c r="AG1505" i="49" a="1"/>
  <c r="AG1505" i="49" s="1"/>
  <c r="AF1719" i="49" a="1"/>
  <c r="AF1719" i="49" s="1"/>
  <c r="AG1719" i="49" a="1"/>
  <c r="AG1719" i="49" s="1"/>
  <c r="AG933" i="49" a="1"/>
  <c r="AG933" i="49" s="1"/>
  <c r="AF933" i="49" a="1"/>
  <c r="AF933" i="49" s="1"/>
  <c r="AG1079" i="49" a="1"/>
  <c r="AG1079" i="49" s="1"/>
  <c r="AF1079" i="49" a="1"/>
  <c r="AF1079" i="49" s="1"/>
  <c r="AG1604" i="49" a="1"/>
  <c r="AG1604" i="49" s="1"/>
  <c r="AF1604" i="49" a="1"/>
  <c r="AF1604" i="49" s="1"/>
  <c r="AF1723" i="49" a="1"/>
  <c r="AF1723" i="49" s="1"/>
  <c r="AG1723" i="49" a="1"/>
  <c r="AG1723" i="49" s="1"/>
  <c r="AF195" i="49" a="1"/>
  <c r="AF195" i="49" s="1"/>
  <c r="AG195" i="49" a="1"/>
  <c r="AG195" i="49" s="1"/>
  <c r="AG682" i="49" a="1"/>
  <c r="AG682" i="49" s="1"/>
  <c r="AG693" i="49" a="1"/>
  <c r="AG693" i="49" s="1"/>
  <c r="AF693" i="49" a="1"/>
  <c r="AF693" i="49" s="1"/>
  <c r="AF715" i="49" a="1"/>
  <c r="AF715" i="49" s="1"/>
  <c r="AG760" i="49" a="1"/>
  <c r="AG760" i="49" s="1"/>
  <c r="AG772" i="49" a="1"/>
  <c r="AG772" i="49" s="1"/>
  <c r="AF772" i="49" a="1"/>
  <c r="AF772" i="49" s="1"/>
  <c r="AF913" i="49" a="1"/>
  <c r="AF913" i="49" s="1"/>
  <c r="AG950" i="49" a="1"/>
  <c r="AG950" i="49" s="1"/>
  <c r="AF971" i="49" a="1"/>
  <c r="AF971" i="49" s="1"/>
  <c r="AF989" i="49" a="1"/>
  <c r="AF989" i="49" s="1"/>
  <c r="AG1019" i="49" a="1"/>
  <c r="AG1019" i="49" s="1"/>
  <c r="AF1019" i="49" a="1"/>
  <c r="AF1019" i="49" s="1"/>
  <c r="AF1042" i="49" a="1"/>
  <c r="AF1042" i="49" s="1"/>
  <c r="AG1051" i="49" a="1"/>
  <c r="AG1051" i="49" s="1"/>
  <c r="AF1062" i="49" a="1"/>
  <c r="AF1062" i="49" s="1"/>
  <c r="AG1153" i="49" a="1"/>
  <c r="AG1153" i="49" s="1"/>
  <c r="AF1153" i="49" a="1"/>
  <c r="AF1153" i="49" s="1"/>
  <c r="AF1243" i="49" a="1"/>
  <c r="AF1243" i="49" s="1"/>
  <c r="AG1243" i="49" a="1"/>
  <c r="AG1243" i="49" s="1"/>
  <c r="AF1363" i="49" a="1"/>
  <c r="AF1363" i="49" s="1"/>
  <c r="AG1590" i="49" a="1"/>
  <c r="AG1590" i="49" s="1"/>
  <c r="AG1671" i="49" a="1"/>
  <c r="AG1671" i="49" s="1"/>
  <c r="AF1671" i="49" a="1"/>
  <c r="AF1671" i="49" s="1"/>
  <c r="AG1681" i="49" a="1"/>
  <c r="AG1681" i="49" s="1"/>
  <c r="AF1694" i="49" a="1"/>
  <c r="AF1694" i="49" s="1"/>
  <c r="AG1694" i="49" a="1"/>
  <c r="AG1694" i="49" s="1"/>
  <c r="AF1771" i="49" a="1"/>
  <c r="AF1771" i="49" s="1"/>
  <c r="AF1554" i="49" a="1"/>
  <c r="AF1554" i="49" s="1"/>
  <c r="AG1554" i="49" a="1"/>
  <c r="AG1554" i="49" s="1"/>
  <c r="AG47" i="49" a="1"/>
  <c r="AG47" i="49" s="1"/>
  <c r="AF47" i="49" a="1"/>
  <c r="AF47" i="49" s="1"/>
  <c r="AF186" i="49" a="1"/>
  <c r="AF186" i="49" s="1"/>
  <c r="AF260" i="49" a="1"/>
  <c r="AF260" i="49" s="1"/>
  <c r="AG279" i="49" a="1"/>
  <c r="AG279" i="49" s="1"/>
  <c r="AF290" i="49" a="1"/>
  <c r="AF290" i="49" s="1"/>
  <c r="AG290" i="49" a="1"/>
  <c r="AG290" i="49" s="1"/>
  <c r="AG335" i="49" a="1"/>
  <c r="AG335" i="49" s="1"/>
  <c r="AG388" i="49" a="1"/>
  <c r="AG388" i="49" s="1"/>
  <c r="AF388" i="49" a="1"/>
  <c r="AF388" i="49" s="1"/>
  <c r="AF440" i="49" a="1"/>
  <c r="AF440" i="49" s="1"/>
  <c r="AG461" i="49" a="1"/>
  <c r="AG461" i="49" s="1"/>
  <c r="AF505" i="49" a="1"/>
  <c r="AF505" i="49" s="1"/>
  <c r="AG537" i="49" a="1"/>
  <c r="AG537" i="49" s="1"/>
  <c r="AG750" i="49" a="1"/>
  <c r="AG750" i="49" s="1"/>
  <c r="AG847" i="49" a="1"/>
  <c r="AG847" i="49" s="1"/>
  <c r="AG859" i="49" a="1"/>
  <c r="AG859" i="49" s="1"/>
  <c r="AG900" i="49" a="1"/>
  <c r="AG900" i="49" s="1"/>
  <c r="AG926" i="49" a="1"/>
  <c r="AG926" i="49" s="1"/>
  <c r="AF926" i="49" a="1"/>
  <c r="AF926" i="49" s="1"/>
  <c r="AG1032" i="49" a="1"/>
  <c r="AG1032" i="49" s="1"/>
  <c r="AG1101" i="49" a="1"/>
  <c r="AG1101" i="49" s="1"/>
  <c r="AG1131" i="49" a="1"/>
  <c r="AG1131" i="49" s="1"/>
  <c r="AG1173" i="49" a="1"/>
  <c r="AG1173" i="49" s="1"/>
  <c r="AF1173" i="49" a="1"/>
  <c r="AF1173" i="49" s="1"/>
  <c r="AG1201" i="49" a="1"/>
  <c r="AG1201" i="49" s="1"/>
  <c r="AG1221" i="49" a="1"/>
  <c r="AG1221" i="49" s="1"/>
  <c r="AF1263" i="49" a="1"/>
  <c r="AF1263" i="49" s="1"/>
  <c r="AF1273" i="49" a="1"/>
  <c r="AF1273" i="49" s="1"/>
  <c r="AF1283" i="49" a="1"/>
  <c r="AF1283" i="49" s="1"/>
  <c r="AF1326" i="49" a="1"/>
  <c r="AF1326" i="49" s="1"/>
  <c r="AF1344" i="49" a="1"/>
  <c r="AF1344" i="49" s="1"/>
  <c r="AG1386" i="49" a="1"/>
  <c r="AG1386" i="49" s="1"/>
  <c r="AF1386" i="49" a="1"/>
  <c r="AF1386" i="49" s="1"/>
  <c r="AF1432" i="49" a="1"/>
  <c r="AF1432" i="49" s="1"/>
  <c r="AF1444" i="49" a="1"/>
  <c r="AF1444" i="49" s="1"/>
  <c r="AG1477" i="49" a="1"/>
  <c r="AG1477" i="49" s="1"/>
  <c r="AF1477" i="49" a="1"/>
  <c r="AF1477" i="49" s="1"/>
  <c r="AG1488" i="49" a="1"/>
  <c r="AG1488" i="49" s="1"/>
  <c r="AF1488" i="49" a="1"/>
  <c r="AF1488" i="49" s="1"/>
  <c r="AF1497" i="49" a="1"/>
  <c r="AF1497" i="49" s="1"/>
  <c r="AG1511" i="49" a="1"/>
  <c r="AG1511" i="49" s="1"/>
  <c r="AF1511" i="49" a="1"/>
  <c r="AF1511" i="49" s="1"/>
  <c r="AF1521" i="49" a="1"/>
  <c r="AF1521" i="49" s="1"/>
  <c r="AF1543" i="49" a="1"/>
  <c r="AF1543" i="49" s="1"/>
  <c r="AF1737" i="49" a="1"/>
  <c r="AF1737" i="49" s="1"/>
  <c r="AF1609" i="49" a="1"/>
  <c r="AF1609" i="49" s="1"/>
  <c r="AG1609" i="49" a="1"/>
  <c r="AG1609" i="49" s="1"/>
  <c r="AF1653" i="49" a="1"/>
  <c r="AF1653" i="49" s="1"/>
  <c r="AG1653" i="49" a="1"/>
  <c r="AG1653" i="49" s="1"/>
  <c r="AG339" i="49" a="1"/>
  <c r="AG339" i="49" s="1"/>
  <c r="AF339" i="49" a="1"/>
  <c r="AF339" i="49" s="1"/>
  <c r="AG908" i="49" a="1"/>
  <c r="AG908" i="49" s="1"/>
  <c r="AF908" i="49" a="1"/>
  <c r="AF908" i="49" s="1"/>
  <c r="AG1207" i="49" a="1"/>
  <c r="AG1207" i="49" s="1"/>
  <c r="AF1207" i="49" a="1"/>
  <c r="AF1207" i="49" s="1"/>
  <c r="AF1631" i="49" a="1"/>
  <c r="AF1631" i="49" s="1"/>
  <c r="AF1689" i="49" a="1"/>
  <c r="AF1689" i="49" s="1"/>
  <c r="AF1701" i="49" a="1"/>
  <c r="AF1701" i="49" s="1"/>
  <c r="AG1701" i="49" a="1"/>
  <c r="AG1701" i="49" s="1"/>
  <c r="AG1755" i="49" a="1"/>
  <c r="AG1755" i="49" s="1"/>
  <c r="AF1755" i="49" a="1"/>
  <c r="AF1755" i="49" s="1"/>
  <c r="AG1777" i="49" a="1"/>
  <c r="AG1777" i="49" s="1"/>
  <c r="AF1777" i="49" a="1"/>
  <c r="AF1777" i="49" s="1"/>
  <c r="AF87" i="49" a="1"/>
  <c r="AF87" i="49" s="1"/>
  <c r="AG255" i="49" a="1"/>
  <c r="AG255" i="49" s="1"/>
  <c r="AG274" i="49" a="1"/>
  <c r="AG274" i="49" s="1"/>
  <c r="AG369" i="49" a="1"/>
  <c r="AG369" i="49" s="1"/>
  <c r="AG380" i="49" a="1"/>
  <c r="AG380" i="49" s="1"/>
  <c r="AG403" i="49" a="1"/>
  <c r="AG403" i="49" s="1"/>
  <c r="AG532" i="49" a="1"/>
  <c r="AG532" i="49" s="1"/>
  <c r="AF562" i="49" a="1"/>
  <c r="AF562" i="49" s="1"/>
  <c r="AF645" i="49" a="1"/>
  <c r="AF645" i="49" s="1"/>
  <c r="AG645" i="49" a="1"/>
  <c r="AG645" i="49" s="1"/>
  <c r="AF688" i="49" a="1"/>
  <c r="AF688" i="49" s="1"/>
  <c r="AG722" i="49" a="1"/>
  <c r="AG722" i="49" s="1"/>
  <c r="AF732" i="49" a="1"/>
  <c r="AF732" i="49" s="1"/>
  <c r="AG820" i="49" a="1"/>
  <c r="AG820" i="49" s="1"/>
  <c r="AF820" i="49" a="1"/>
  <c r="AF820" i="49" s="1"/>
  <c r="AG841" i="49" a="1"/>
  <c r="AG841" i="49" s="1"/>
  <c r="AF875" i="49" a="1"/>
  <c r="AF875" i="49" s="1"/>
  <c r="AG875" i="49" a="1"/>
  <c r="AG875" i="49" s="1"/>
  <c r="AG967" i="49" a="1"/>
  <c r="AG967" i="49" s="1"/>
  <c r="AF967" i="49" a="1"/>
  <c r="AF967" i="49" s="1"/>
  <c r="AG1015" i="49" a="1"/>
  <c r="AG1015" i="49" s="1"/>
  <c r="AG1097" i="49" a="1"/>
  <c r="AG1097" i="49" s="1"/>
  <c r="AF1106" i="49" a="1"/>
  <c r="AF1106" i="49" s="1"/>
  <c r="AG1106" i="49" a="1"/>
  <c r="AG1106" i="49" s="1"/>
  <c r="AF1135" i="49" a="1"/>
  <c r="AF1135" i="49" s="1"/>
  <c r="AG1186" i="49" a="1"/>
  <c r="AG1186" i="49" s="1"/>
  <c r="AG1238" i="49" a="1"/>
  <c r="AG1238" i="49" s="1"/>
  <c r="AG1268" i="49" a="1"/>
  <c r="AG1268" i="49" s="1"/>
  <c r="AF1300" i="49" a="1"/>
  <c r="AF1300" i="49" s="1"/>
  <c r="AG1503" i="49" a="1"/>
  <c r="AG1503" i="49" s="1"/>
  <c r="AG1516" i="49" a="1"/>
  <c r="AG1516" i="49" s="1"/>
  <c r="AF1516" i="49" a="1"/>
  <c r="AF1516" i="49" s="1"/>
  <c r="AG1573" i="49" a="1"/>
  <c r="AG1573" i="49" s="1"/>
  <c r="AG1597" i="49" a="1"/>
  <c r="AG1597" i="49" s="1"/>
  <c r="AF1619" i="49" a="1"/>
  <c r="AF1619" i="49" s="1"/>
  <c r="AF1716" i="49" a="1"/>
  <c r="AF1716" i="49" s="1"/>
  <c r="AF843" i="49" a="1"/>
  <c r="AF843" i="49" s="1"/>
  <c r="AG843" i="49" a="1"/>
  <c r="AG843" i="49" s="1"/>
  <c r="AG1481" i="49" a="1"/>
  <c r="AG1481" i="49" s="1"/>
  <c r="AF1481" i="49" a="1"/>
  <c r="AF1481" i="49" s="1"/>
  <c r="AG41" i="49" a="1"/>
  <c r="AG41" i="49" s="1"/>
  <c r="AG92" i="49" a="1"/>
  <c r="AG92" i="49" s="1"/>
  <c r="AF141" i="49" a="1"/>
  <c r="AF141" i="49" s="1"/>
  <c r="AG233" i="49" a="1"/>
  <c r="AG233" i="49" s="1"/>
  <c r="AG254" i="49" a="1"/>
  <c r="AG254" i="49" s="1"/>
  <c r="AF319" i="49" a="1"/>
  <c r="AF319" i="49" s="1"/>
  <c r="AG330" i="49" a="1"/>
  <c r="AG330" i="49" s="1"/>
  <c r="AF397" i="49" a="1"/>
  <c r="AF397" i="49" s="1"/>
  <c r="AG427" i="49" a="1"/>
  <c r="AG427" i="49" s="1"/>
  <c r="AG668" i="49" a="1"/>
  <c r="AG668" i="49" s="1"/>
  <c r="AG678" i="49" a="1"/>
  <c r="AG678" i="49" s="1"/>
  <c r="AF1006" i="49" a="1"/>
  <c r="AF1006" i="49" s="1"/>
  <c r="AG1014" i="49" a="1"/>
  <c r="AG1014" i="49" s="1"/>
  <c r="AG1023" i="49" a="1"/>
  <c r="AG1023" i="49" s="1"/>
  <c r="AF1125" i="49" a="1"/>
  <c r="AF1125" i="49" s="1"/>
  <c r="AF1202" i="49" a="1"/>
  <c r="AF1202" i="49" s="1"/>
  <c r="AF1212" i="49" a="1"/>
  <c r="AF1212" i="49" s="1"/>
  <c r="AF1229" i="49" a="1"/>
  <c r="AF1229" i="49" s="1"/>
  <c r="AG1240" i="49" a="1"/>
  <c r="AG1240" i="49" s="1"/>
  <c r="AG1257" i="49" a="1"/>
  <c r="AG1257" i="49" s="1"/>
  <c r="AG1473" i="49" a="1"/>
  <c r="AG1473" i="49" s="1"/>
  <c r="AG1482" i="49" a="1"/>
  <c r="AG1482" i="49" s="1"/>
  <c r="AF1482" i="49" a="1"/>
  <c r="AF1482" i="49" s="1"/>
  <c r="AF1493" i="49" a="1"/>
  <c r="AF1493" i="49" s="1"/>
  <c r="AF1715" i="49" a="1"/>
  <c r="AF1715" i="49" s="1"/>
  <c r="AG1715" i="49" a="1"/>
  <c r="AG1715" i="49" s="1"/>
  <c r="AF1728" i="49" a="1"/>
  <c r="AF1728" i="49" s="1"/>
  <c r="AF1751" i="49" a="1"/>
  <c r="AF1751" i="49" s="1"/>
  <c r="AG1751" i="49" a="1"/>
  <c r="AG1751" i="49" s="1"/>
  <c r="AG1571" i="49" a="1"/>
  <c r="AG1571" i="49" s="1"/>
  <c r="AF1571" i="49" a="1"/>
  <c r="AF1571" i="49" s="1"/>
  <c r="AF1683" i="49" a="1"/>
  <c r="AF1683" i="49" s="1"/>
  <c r="AG1683" i="49" a="1"/>
  <c r="AG1683" i="49" s="1"/>
  <c r="AF1663" i="49" a="1"/>
  <c r="AF1663" i="49" s="1"/>
  <c r="AG1663" i="49" a="1"/>
  <c r="AG1663" i="49" s="1"/>
  <c r="AG830" i="49" a="1"/>
  <c r="AG830" i="49" s="1"/>
  <c r="AF918" i="49" a="1"/>
  <c r="AF918" i="49" s="1"/>
  <c r="AG918" i="49" a="1"/>
  <c r="AG918" i="49" s="1"/>
  <c r="AG940" i="49" a="1"/>
  <c r="AG940" i="49" s="1"/>
  <c r="AF959" i="49" a="1"/>
  <c r="AF959" i="49" s="1"/>
  <c r="AG959" i="49" a="1"/>
  <c r="AG959" i="49" s="1"/>
  <c r="AG1011" i="49" a="1"/>
  <c r="AG1011" i="49" s="1"/>
  <c r="AG1085" i="49" a="1"/>
  <c r="AG1085" i="49" s="1"/>
  <c r="AF1279" i="49" a="1"/>
  <c r="AF1279" i="49" s="1"/>
  <c r="AF1358" i="49" a="1"/>
  <c r="AF1358" i="49" s="1"/>
  <c r="AF1458" i="49" a="1"/>
  <c r="AF1458" i="49" s="1"/>
  <c r="AG1469" i="49" a="1"/>
  <c r="AG1469" i="49" s="1"/>
  <c r="AF1478" i="49" a="1"/>
  <c r="AF1478" i="49" s="1"/>
  <c r="AF1605" i="49" a="1"/>
  <c r="AF1605" i="49" s="1"/>
  <c r="AF1696" i="49" a="1"/>
  <c r="AF1696" i="49" s="1"/>
  <c r="AG1721" i="49" a="1"/>
  <c r="AG1721" i="49" s="1"/>
  <c r="AF1745" i="49" a="1"/>
  <c r="AF1745" i="49" s="1"/>
  <c r="AG1767" i="49" a="1"/>
  <c r="AG1767" i="49" s="1"/>
  <c r="AG1783" i="49" a="1"/>
  <c r="AG1783" i="49" s="1"/>
  <c r="AG1559" i="49" a="1"/>
  <c r="AG1559" i="49" s="1"/>
  <c r="AG1654" i="49" a="1"/>
  <c r="AG1654" i="49" s="1"/>
  <c r="AF1781" i="49" a="1"/>
  <c r="AF1781" i="49" s="1"/>
  <c r="AF5" i="49" a="1"/>
  <c r="AF5" i="49" s="1"/>
  <c r="AF64" i="49" a="1"/>
  <c r="AF64" i="49" s="1"/>
  <c r="AG33" i="49" a="1"/>
  <c r="AG33" i="49" s="1"/>
  <c r="AF33" i="49" a="1"/>
  <c r="AF33" i="49" s="1"/>
  <c r="AF225" i="49" a="1"/>
  <c r="AF225" i="49" s="1"/>
  <c r="AF352" i="49" a="1"/>
  <c r="AF352" i="49" s="1"/>
  <c r="AF517" i="49" a="1"/>
  <c r="AF517" i="49" s="1"/>
  <c r="AG685" i="49" a="1"/>
  <c r="AG685" i="49" s="1"/>
  <c r="AF685" i="49" a="1"/>
  <c r="AF685" i="49" s="1"/>
  <c r="AG724" i="49" a="1"/>
  <c r="AG724" i="49" s="1"/>
  <c r="AF724" i="49" a="1"/>
  <c r="AF724" i="49" s="1"/>
  <c r="AF1031" i="49" a="1"/>
  <c r="AF1031" i="49" s="1"/>
  <c r="AF158" i="49" a="1"/>
  <c r="AF158" i="49" s="1"/>
  <c r="AG187" i="49" a="1"/>
  <c r="AG187" i="49" s="1"/>
  <c r="AG265" i="49" a="1"/>
  <c r="AG265" i="49" s="1"/>
  <c r="AF265" i="49" a="1"/>
  <c r="AF265" i="49" s="1"/>
  <c r="AG306" i="49" a="1"/>
  <c r="AG306" i="49" s="1"/>
  <c r="AF399" i="49" a="1"/>
  <c r="AF399" i="49" s="1"/>
  <c r="AF627" i="49" a="1"/>
  <c r="AF627" i="49" s="1"/>
  <c r="AG627" i="49" a="1"/>
  <c r="AG627" i="49" s="1"/>
  <c r="AG1169" i="49" a="1"/>
  <c r="AG1169" i="49" s="1"/>
  <c r="AF1169" i="49" a="1"/>
  <c r="AF1169" i="49" s="1"/>
  <c r="AG1669" i="49" a="1"/>
  <c r="AG1669" i="49" s="1"/>
  <c r="AF1669" i="49" a="1"/>
  <c r="AF1669" i="49" s="1"/>
  <c r="AG114" i="49" a="1"/>
  <c r="AG114" i="49" s="1"/>
  <c r="AF210" i="49" a="1"/>
  <c r="AF210" i="49" s="1"/>
  <c r="AG384" i="49" a="1"/>
  <c r="AG384" i="49" s="1"/>
  <c r="AF384" i="49" a="1"/>
  <c r="AF384" i="49" s="1"/>
  <c r="AF510" i="49" a="1"/>
  <c r="AF510" i="49" s="1"/>
  <c r="AF749" i="49" a="1"/>
  <c r="AF749" i="49" s="1"/>
  <c r="AF827" i="49" a="1"/>
  <c r="AF827" i="49" s="1"/>
  <c r="AG827" i="49" a="1"/>
  <c r="AG827" i="49" s="1"/>
  <c r="AF1080" i="49" a="1"/>
  <c r="AF1080" i="49" s="1"/>
  <c r="AF1137" i="49" a="1"/>
  <c r="AF1137" i="49" s="1"/>
  <c r="AG1137" i="49" a="1"/>
  <c r="AG1137" i="49" s="1"/>
  <c r="AF8" i="49" a="1"/>
  <c r="AF8" i="49" s="1"/>
  <c r="AF30" i="49" a="1"/>
  <c r="AF30" i="49" s="1"/>
  <c r="AF58" i="49" a="1"/>
  <c r="AF58" i="49" s="1"/>
  <c r="AF259" i="49" a="1"/>
  <c r="AF259" i="49" s="1"/>
  <c r="AF353" i="49" a="1"/>
  <c r="AF353" i="49" s="1"/>
  <c r="AF457" i="49" a="1"/>
  <c r="AF457" i="49" s="1"/>
  <c r="AG487" i="49" a="1"/>
  <c r="AG487" i="49" s="1"/>
  <c r="AF487" i="49" a="1"/>
  <c r="AF487" i="49" s="1"/>
  <c r="AF584" i="49" a="1"/>
  <c r="AF584" i="49" s="1"/>
  <c r="AF592" i="49" a="1"/>
  <c r="AF592" i="49" s="1"/>
  <c r="AG592" i="49" a="1"/>
  <c r="AG592" i="49" s="1"/>
  <c r="AF628" i="49" a="1"/>
  <c r="AF628" i="49" s="1"/>
  <c r="AF897" i="49" a="1"/>
  <c r="AF897" i="49" s="1"/>
  <c r="AG1066" i="49" a="1"/>
  <c r="AG1066" i="49" s="1"/>
  <c r="AF1066" i="49" a="1"/>
  <c r="AF1066" i="49" s="1"/>
  <c r="AG76" i="49" a="1"/>
  <c r="AG76" i="49" s="1"/>
  <c r="AF76" i="49" a="1"/>
  <c r="AF76" i="49" s="1"/>
  <c r="AF181" i="49" a="1"/>
  <c r="AF181" i="49" s="1"/>
  <c r="AF417" i="49" a="1"/>
  <c r="AF417" i="49" s="1"/>
  <c r="AG425" i="49" a="1"/>
  <c r="AG425" i="49" s="1"/>
  <c r="AF425" i="49" a="1"/>
  <c r="AF425" i="49" s="1"/>
  <c r="AF658" i="49" a="1"/>
  <c r="AF658" i="49" s="1"/>
  <c r="AG658" i="49" a="1"/>
  <c r="AG658" i="49" s="1"/>
  <c r="AG677" i="49" a="1"/>
  <c r="AG677" i="49" s="1"/>
  <c r="AF677" i="49" a="1"/>
  <c r="AF677" i="49" s="1"/>
  <c r="AF1529" i="49" a="1"/>
  <c r="AF1529" i="49" s="1"/>
  <c r="AG1529" i="49" a="1"/>
  <c r="AG1529" i="49" s="1"/>
  <c r="AG1731" i="49" a="1"/>
  <c r="AG1731" i="49" s="1"/>
  <c r="AF1731" i="49" a="1"/>
  <c r="AF1731" i="49" s="1"/>
  <c r="AG106" i="49" a="1"/>
  <c r="AG106" i="49" s="1"/>
  <c r="AF106" i="49" a="1"/>
  <c r="AF106" i="49" s="1"/>
  <c r="AG665" i="49" a="1"/>
  <c r="AG665" i="49" s="1"/>
  <c r="AG463" i="49" a="1"/>
  <c r="AG463" i="49" s="1"/>
  <c r="AF251" i="49" a="1"/>
  <c r="AF251" i="49" s="1"/>
  <c r="AF329" i="49" a="1"/>
  <c r="AF329" i="49" s="1"/>
  <c r="AG535" i="49" a="1"/>
  <c r="AG535" i="49" s="1"/>
  <c r="AF535" i="49" a="1"/>
  <c r="AF535" i="49" s="1"/>
  <c r="AG1145" i="49" a="1"/>
  <c r="AG1145" i="49" s="1"/>
  <c r="AF1145" i="49" a="1"/>
  <c r="AF1145" i="49" s="1"/>
  <c r="AG22" i="49" a="1"/>
  <c r="AG22" i="49" s="1"/>
  <c r="AF22" i="49" a="1"/>
  <c r="AF22" i="49" s="1"/>
  <c r="AG243" i="49" a="1"/>
  <c r="AG243" i="49" s="1"/>
  <c r="AF243" i="49" a="1"/>
  <c r="AF243" i="49" s="1"/>
  <c r="AG331" i="49" a="1"/>
  <c r="AG331" i="49" s="1"/>
  <c r="AF331" i="49" a="1"/>
  <c r="AF331" i="49" s="1"/>
  <c r="AG560" i="49" a="1"/>
  <c r="AG560" i="49" s="1"/>
  <c r="AF560" i="49" a="1"/>
  <c r="AF560" i="49" s="1"/>
  <c r="AG568" i="49" a="1"/>
  <c r="AG568" i="49" s="1"/>
  <c r="AF568" i="49" a="1"/>
  <c r="AF568" i="49" s="1"/>
  <c r="AF636" i="49" a="1"/>
  <c r="AF636" i="49" s="1"/>
  <c r="AG924" i="49" a="1"/>
  <c r="AG924" i="49" s="1"/>
  <c r="AF924" i="49" a="1"/>
  <c r="AF924" i="49" s="1"/>
  <c r="AG1199" i="49" a="1"/>
  <c r="AG1199" i="49" s="1"/>
  <c r="AF1199" i="49" a="1"/>
  <c r="AF1199" i="49" s="1"/>
  <c r="AG525" i="49" a="1"/>
  <c r="AG525" i="49" s="1"/>
  <c r="AF525" i="49" a="1"/>
  <c r="AF525" i="49" s="1"/>
  <c r="AG240" i="49" a="1"/>
  <c r="AG240" i="49" s="1"/>
  <c r="AF240" i="49" a="1"/>
  <c r="AF240" i="49" s="1"/>
  <c r="AF1038" i="49" a="1"/>
  <c r="AF1038" i="49" s="1"/>
  <c r="AG1038" i="49" a="1"/>
  <c r="AG1038" i="49" s="1"/>
  <c r="AF143" i="49" a="1"/>
  <c r="AF143" i="49" s="1"/>
  <c r="AF2" i="49" a="1"/>
  <c r="AF2" i="49" s="1"/>
  <c r="AG25" i="49" a="1"/>
  <c r="AG25" i="49" s="1"/>
  <c r="AF48" i="49" a="1"/>
  <c r="AF48" i="49" s="1"/>
  <c r="AG131" i="49" a="1"/>
  <c r="AG131" i="49" s="1"/>
  <c r="AF169" i="49" a="1"/>
  <c r="AF169" i="49" s="1"/>
  <c r="AF204" i="49" a="1"/>
  <c r="AF204" i="49" s="1"/>
  <c r="AF411" i="49" a="1"/>
  <c r="AF411" i="49" s="1"/>
  <c r="AF443" i="49" a="1"/>
  <c r="AF443" i="49" s="1"/>
  <c r="AG443" i="49" a="1"/>
  <c r="AG443" i="49" s="1"/>
  <c r="AF538" i="49" a="1"/>
  <c r="AF538" i="49" s="1"/>
  <c r="AG553" i="49" a="1"/>
  <c r="AG553" i="49" s="1"/>
  <c r="AG953" i="49" a="1"/>
  <c r="AG953" i="49" s="1"/>
  <c r="AF953" i="49" a="1"/>
  <c r="AF953" i="49" s="1"/>
  <c r="AG1149" i="49" a="1"/>
  <c r="AG1149" i="49" s="1"/>
  <c r="AF1149" i="49" a="1"/>
  <c r="AF1149" i="49" s="1"/>
  <c r="AF1156" i="49" a="1"/>
  <c r="AF1156" i="49" s="1"/>
  <c r="AF1187" i="49" a="1"/>
  <c r="AF1187" i="49" s="1"/>
  <c r="AG1187" i="49" a="1"/>
  <c r="AG1187" i="49" s="1"/>
  <c r="AF18" i="49" a="1"/>
  <c r="AF18" i="49" s="1"/>
  <c r="AG81" i="49" a="1"/>
  <c r="AG81" i="49" s="1"/>
  <c r="AF81" i="49" a="1"/>
  <c r="AF81" i="49" s="1"/>
  <c r="AG1195" i="49" a="1"/>
  <c r="AG1195" i="49" s="1"/>
  <c r="AG97" i="49" a="1"/>
  <c r="AG97" i="49" s="1"/>
  <c r="AF249" i="49" a="1"/>
  <c r="AF249" i="49" s="1"/>
  <c r="AG375" i="49" a="1"/>
  <c r="AG375" i="49" s="1"/>
  <c r="AF375" i="49" a="1"/>
  <c r="AF375" i="49" s="1"/>
  <c r="AG495" i="49" a="1"/>
  <c r="AG495" i="49" s="1"/>
  <c r="AG1037" i="49" a="1"/>
  <c r="AG1037" i="49" s="1"/>
  <c r="AF1037" i="49" a="1"/>
  <c r="AF1037" i="49" s="1"/>
  <c r="AF215" i="49" a="1"/>
  <c r="AF215" i="49" s="1"/>
  <c r="AF232" i="49" a="1"/>
  <c r="AF232" i="49" s="1"/>
  <c r="AG232" i="49" a="1"/>
  <c r="AG232" i="49" s="1"/>
  <c r="AG288" i="49" a="1"/>
  <c r="AG288" i="49" s="1"/>
  <c r="AG313" i="49" a="1"/>
  <c r="AG313" i="49" s="1"/>
  <c r="AF313" i="49" a="1"/>
  <c r="AF313" i="49" s="1"/>
  <c r="AG447" i="49" a="1"/>
  <c r="AG447" i="49" s="1"/>
  <c r="AF447" i="49" a="1"/>
  <c r="AF447" i="49" s="1"/>
  <c r="AG13" i="49" a="1"/>
  <c r="AG13" i="49" s="1"/>
  <c r="AG322" i="49" a="1"/>
  <c r="AG322" i="49" s="1"/>
  <c r="AF322" i="49" a="1"/>
  <c r="AF322" i="49" s="1"/>
  <c r="AF659" i="49" a="1"/>
  <c r="AF659" i="49" s="1"/>
  <c r="AG659" i="49" a="1"/>
  <c r="AG659" i="49" s="1"/>
  <c r="AF1209" i="49" a="1"/>
  <c r="AF1209" i="49" s="1"/>
  <c r="AG1209" i="49" a="1"/>
  <c r="AG1209" i="49" s="1"/>
  <c r="AF1483" i="49" a="1"/>
  <c r="AF1483" i="49" s="1"/>
  <c r="AG1483" i="49" a="1"/>
  <c r="AG1483" i="49" s="1"/>
  <c r="AF68" i="49" a="1"/>
  <c r="AF68" i="49" s="1"/>
  <c r="AG116" i="49" a="1"/>
  <c r="AG116" i="49" s="1"/>
  <c r="AF116" i="49" a="1"/>
  <c r="AF116" i="49" s="1"/>
  <c r="AF268" i="49" a="1"/>
  <c r="AF268" i="49" s="1"/>
  <c r="AG268" i="49" a="1"/>
  <c r="AG268" i="49" s="1"/>
  <c r="AF316" i="49" a="1"/>
  <c r="AF316" i="49" s="1"/>
  <c r="AF347" i="49" a="1"/>
  <c r="AF347" i="49" s="1"/>
  <c r="AF387" i="49" a="1"/>
  <c r="AF387" i="49" s="1"/>
  <c r="AG458" i="49" a="1"/>
  <c r="AG458" i="49" s="1"/>
  <c r="AF458" i="49" a="1"/>
  <c r="AF458" i="49" s="1"/>
  <c r="AF529" i="49" a="1"/>
  <c r="AF529" i="49" s="1"/>
  <c r="AG529" i="49" a="1"/>
  <c r="AG529" i="49" s="1"/>
  <c r="AF697" i="49" a="1"/>
  <c r="AF697" i="49" s="1"/>
  <c r="AG697" i="49" a="1"/>
  <c r="AG697" i="49" s="1"/>
  <c r="AG917" i="49" a="1"/>
  <c r="AG917" i="49" s="1"/>
  <c r="AF917" i="49" a="1"/>
  <c r="AF917" i="49" s="1"/>
  <c r="AG1500" i="49" a="1"/>
  <c r="AG1500" i="49" s="1"/>
  <c r="AF1500" i="49" a="1"/>
  <c r="AF1500" i="49" s="1"/>
  <c r="AG734" i="49" a="1"/>
  <c r="AG734" i="49" s="1"/>
  <c r="AF787" i="49" a="1"/>
  <c r="AF787" i="49" s="1"/>
  <c r="AG1260" i="49" a="1"/>
  <c r="AG1260" i="49" s="1"/>
  <c r="AF1260" i="49" a="1"/>
  <c r="AF1260" i="49" s="1"/>
  <c r="AF1275" i="49" a="1"/>
  <c r="AF1275" i="49" s="1"/>
  <c r="AF1292" i="49" a="1"/>
  <c r="AF1292" i="49" s="1"/>
  <c r="AG1459" i="49" a="1"/>
  <c r="AG1459" i="49" s="1"/>
  <c r="AF1459" i="49" a="1"/>
  <c r="AF1459" i="49" s="1"/>
  <c r="AF147" i="49" a="1"/>
  <c r="AF147" i="49" s="1"/>
  <c r="AG228" i="49" a="1"/>
  <c r="AG228" i="49" s="1"/>
  <c r="AF228" i="49" a="1"/>
  <c r="AF228" i="49" s="1"/>
  <c r="AF285" i="49" a="1"/>
  <c r="AF285" i="49" s="1"/>
  <c r="AG340" i="49" a="1"/>
  <c r="AG340" i="49" s="1"/>
  <c r="AF340" i="49" a="1"/>
  <c r="AF340" i="49" s="1"/>
  <c r="AG491" i="49" a="1"/>
  <c r="AG491" i="49" s="1"/>
  <c r="AF491" i="49" a="1"/>
  <c r="AF491" i="49" s="1"/>
  <c r="AF531" i="49" a="1"/>
  <c r="AF531" i="49" s="1"/>
  <c r="AG1339" i="49" a="1"/>
  <c r="AG1339" i="49" s="1"/>
  <c r="AF1339" i="49" a="1"/>
  <c r="AF1339" i="49" s="1"/>
  <c r="AF729" i="49" a="1"/>
  <c r="AF729" i="49" s="1"/>
  <c r="AG57" i="49" a="1"/>
  <c r="AG57" i="49" s="1"/>
  <c r="AF57" i="49" a="1"/>
  <c r="AF57" i="49" s="1"/>
  <c r="AF223" i="49" a="1"/>
  <c r="AF223" i="49" s="1"/>
  <c r="AG223" i="49" a="1"/>
  <c r="AG223" i="49" s="1"/>
  <c r="AF200" i="49" a="1"/>
  <c r="AF200" i="49" s="1"/>
  <c r="AF165" i="49" a="1"/>
  <c r="AF165" i="49" s="1"/>
  <c r="AG534" i="49" a="1"/>
  <c r="AG534" i="49" s="1"/>
  <c r="AG175" i="49" a="1"/>
  <c r="AG175" i="49" s="1"/>
  <c r="AF175" i="49" a="1"/>
  <c r="AF175" i="49" s="1"/>
  <c r="AF460" i="49" a="1"/>
  <c r="AF460" i="49" s="1"/>
  <c r="AG460" i="49" a="1"/>
  <c r="AG460" i="49" s="1"/>
  <c r="AG681" i="49" a="1"/>
  <c r="AG681" i="49" s="1"/>
  <c r="AF681" i="49" a="1"/>
  <c r="AF681" i="49" s="1"/>
  <c r="AF720" i="49" a="1"/>
  <c r="AF720" i="49" s="1"/>
  <c r="AG720" i="49" a="1"/>
  <c r="AG720" i="49" s="1"/>
  <c r="AG744" i="49" a="1"/>
  <c r="AG744" i="49" s="1"/>
  <c r="AF744" i="49" a="1"/>
  <c r="AF744" i="49" s="1"/>
  <c r="AF788" i="49" a="1"/>
  <c r="AF788" i="49" s="1"/>
  <c r="AG788" i="49" a="1"/>
  <c r="AG788" i="49" s="1"/>
  <c r="AG1227" i="49" a="1"/>
  <c r="AG1227" i="49" s="1"/>
  <c r="AF1227" i="49" a="1"/>
  <c r="AF1227" i="49" s="1"/>
  <c r="AG1445" i="49" a="1"/>
  <c r="AG1445" i="49" s="1"/>
  <c r="AF1445" i="49" a="1"/>
  <c r="AF1445" i="49" s="1"/>
  <c r="AF26" i="49" a="1"/>
  <c r="AF26" i="49" s="1"/>
  <c r="AF80" i="49" a="1"/>
  <c r="AF80" i="49" s="1"/>
  <c r="AF103" i="49" a="1"/>
  <c r="AF103" i="49" s="1"/>
  <c r="AG139" i="49" a="1"/>
  <c r="AG139" i="49" s="1"/>
  <c r="AF139" i="49" a="1"/>
  <c r="AF139" i="49" s="1"/>
  <c r="AG220" i="49" a="1"/>
  <c r="AG220" i="49" s="1"/>
  <c r="AF372" i="49" a="1"/>
  <c r="AF372" i="49" s="1"/>
  <c r="AG372" i="49" a="1"/>
  <c r="AG372" i="49" s="1"/>
  <c r="AF476" i="49" a="1"/>
  <c r="AF476" i="49" s="1"/>
  <c r="AF482" i="49" a="1"/>
  <c r="AF482" i="49" s="1"/>
  <c r="AF849" i="49" a="1"/>
  <c r="AF849" i="49" s="1"/>
  <c r="AG885" i="49" a="1"/>
  <c r="AG885" i="49" s="1"/>
  <c r="AF885" i="49" a="1"/>
  <c r="AF885" i="49" s="1"/>
  <c r="AF1070" i="49" a="1"/>
  <c r="AF1070" i="49" s="1"/>
  <c r="AG1070" i="49" a="1"/>
  <c r="AG1070" i="49" s="1"/>
  <c r="AG74" i="49" a="1"/>
  <c r="AG74" i="49" s="1"/>
  <c r="AF74" i="49" a="1"/>
  <c r="AF74" i="49" s="1"/>
  <c r="AF237" i="49" a="1"/>
  <c r="AF237" i="49" s="1"/>
  <c r="AF294" i="49" a="1"/>
  <c r="AF294" i="49" s="1"/>
  <c r="AG325" i="49" a="1"/>
  <c r="AG325" i="49" s="1"/>
  <c r="AF325" i="49" a="1"/>
  <c r="AF325" i="49" s="1"/>
  <c r="AF500" i="49" a="1"/>
  <c r="AF500" i="49" s="1"/>
  <c r="AF588" i="49" a="1"/>
  <c r="AF588" i="49" s="1"/>
  <c r="AF779" i="49" a="1"/>
  <c r="AF779" i="49" s="1"/>
  <c r="AF806" i="49" a="1"/>
  <c r="AF806" i="49" s="1"/>
  <c r="AG806" i="49" a="1"/>
  <c r="AG806" i="49" s="1"/>
  <c r="AF860" i="49" a="1"/>
  <c r="AF860" i="49" s="1"/>
  <c r="AG860" i="49" a="1"/>
  <c r="AG860" i="49" s="1"/>
  <c r="AF947" i="49" a="1"/>
  <c r="AF947" i="49" s="1"/>
  <c r="AF1052" i="49" a="1"/>
  <c r="AF1052" i="49" s="1"/>
  <c r="AG1413" i="49" a="1"/>
  <c r="AG1413" i="49" s="1"/>
  <c r="AF1413" i="49" a="1"/>
  <c r="AF1413" i="49" s="1"/>
  <c r="AG1685" i="49" a="1"/>
  <c r="AG1685" i="49" s="1"/>
  <c r="AF1685" i="49" a="1"/>
  <c r="AF1685" i="49" s="1"/>
  <c r="AG541" i="49" a="1"/>
  <c r="AG541" i="49" s="1"/>
  <c r="AF541" i="49" a="1"/>
  <c r="AF541" i="49" s="1"/>
  <c r="AG692" i="49" a="1"/>
  <c r="AG692" i="49" s="1"/>
  <c r="AF692" i="49" a="1"/>
  <c r="AF692" i="49" s="1"/>
  <c r="AG1063" i="49" a="1"/>
  <c r="AG1063" i="49" s="1"/>
  <c r="AF1063" i="49" a="1"/>
  <c r="AF1063" i="49" s="1"/>
  <c r="AG119" i="49" a="1"/>
  <c r="AG119" i="49" s="1"/>
  <c r="AG256" i="49" a="1"/>
  <c r="AG256" i="49" s="1"/>
  <c r="AF256" i="49" a="1"/>
  <c r="AF256" i="49" s="1"/>
  <c r="AF381" i="49" a="1"/>
  <c r="AF381" i="49" s="1"/>
  <c r="AF406" i="49" a="1"/>
  <c r="AF406" i="49" s="1"/>
  <c r="AF502" i="49" a="1"/>
  <c r="AF502" i="49" s="1"/>
  <c r="AG502" i="49" a="1"/>
  <c r="AG502" i="49" s="1"/>
  <c r="AF1036" i="49" a="1"/>
  <c r="AF1036" i="49" s="1"/>
  <c r="AG231" i="49" a="1"/>
  <c r="AG231" i="49" s="1"/>
  <c r="AF358" i="49" a="1"/>
  <c r="AF358" i="49" s="1"/>
  <c r="AG712" i="49" a="1"/>
  <c r="AG712" i="49" s="1"/>
  <c r="AG1174" i="49" a="1"/>
  <c r="AG1174" i="49" s="1"/>
  <c r="AF1174" i="49" a="1"/>
  <c r="AF1174" i="49" s="1"/>
  <c r="AF65" i="49" a="1"/>
  <c r="AF65" i="49" s="1"/>
  <c r="AG65" i="49" a="1"/>
  <c r="AG65" i="49" s="1"/>
  <c r="AF280" i="49" a="1"/>
  <c r="AF280" i="49" s="1"/>
  <c r="AG280" i="49" a="1"/>
  <c r="AG280" i="49" s="1"/>
  <c r="AF344" i="49" a="1"/>
  <c r="AF344" i="49" s="1"/>
  <c r="AG344" i="49" a="1"/>
  <c r="AG344" i="49" s="1"/>
  <c r="AF565" i="49" a="1"/>
  <c r="AF565" i="49" s="1"/>
  <c r="AF648" i="49" a="1"/>
  <c r="AF648" i="49" s="1"/>
  <c r="AF833" i="49" a="1"/>
  <c r="AF833" i="49" s="1"/>
  <c r="AF1196" i="49" a="1"/>
  <c r="AF1196" i="49" s="1"/>
  <c r="AG1196" i="49" a="1"/>
  <c r="AG1196" i="49" s="1"/>
  <c r="AG1463" i="49" a="1"/>
  <c r="AG1463" i="49" s="1"/>
  <c r="AF1463" i="49" a="1"/>
  <c r="AF1463" i="49" s="1"/>
  <c r="AF120" i="49" a="1"/>
  <c r="AF120" i="49" s="1"/>
  <c r="AF193" i="49" a="1"/>
  <c r="AF193" i="49" s="1"/>
  <c r="AG1464" i="49" a="1"/>
  <c r="AG1464" i="49" s="1"/>
  <c r="AF1464" i="49" a="1"/>
  <c r="AF1464" i="49" s="1"/>
  <c r="AF98" i="49" a="1"/>
  <c r="AF98" i="49" s="1"/>
  <c r="AG98" i="49" a="1"/>
  <c r="AG98" i="49" s="1"/>
  <c r="AG1168" i="49" a="1"/>
  <c r="AG1168" i="49" s="1"/>
  <c r="AG300" i="49" a="1"/>
  <c r="AG300" i="49" s="1"/>
  <c r="AF300" i="49" a="1"/>
  <c r="AF300" i="49" s="1"/>
  <c r="AG402" i="49" a="1"/>
  <c r="AG402" i="49" s="1"/>
  <c r="AF402" i="49" a="1"/>
  <c r="AF402" i="49" s="1"/>
  <c r="AF9" i="49" a="1"/>
  <c r="AF9" i="49" s="1"/>
  <c r="AG9" i="49" a="1"/>
  <c r="AG9" i="49" s="1"/>
  <c r="AG182" i="49" a="1"/>
  <c r="AG182" i="49" s="1"/>
  <c r="AF182" i="49" a="1"/>
  <c r="AF182" i="49" s="1"/>
  <c r="AG161" i="49" a="1"/>
  <c r="AG161" i="49" s="1"/>
  <c r="AF161" i="49" a="1"/>
  <c r="AF161" i="49" s="1"/>
  <c r="AF378" i="49" a="1"/>
  <c r="AF378" i="49" s="1"/>
  <c r="AF481" i="49" a="1"/>
  <c r="AF481" i="49" s="1"/>
  <c r="AG481" i="49" a="1"/>
  <c r="AG481" i="49" s="1"/>
  <c r="AF4" i="49" a="1"/>
  <c r="AF4" i="49" s="1"/>
  <c r="AG4" i="49" a="1"/>
  <c r="AG4" i="49" s="1"/>
  <c r="AG72" i="49" a="1"/>
  <c r="AG72" i="49" s="1"/>
  <c r="AF72" i="49" a="1"/>
  <c r="AF72" i="49" s="1"/>
  <c r="AF238" i="49" a="1"/>
  <c r="AF238" i="49" s="1"/>
  <c r="AG238" i="49" a="1"/>
  <c r="AG238" i="49" s="1"/>
  <c r="AF295" i="49" a="1"/>
  <c r="AF295" i="49" s="1"/>
  <c r="AG295" i="49" a="1"/>
  <c r="AG295" i="49" s="1"/>
  <c r="AF438" i="49" a="1"/>
  <c r="AF438" i="49" s="1"/>
  <c r="AG438" i="49" a="1"/>
  <c r="AG438" i="49" s="1"/>
  <c r="AF523" i="49" a="1"/>
  <c r="AF523" i="49" s="1"/>
  <c r="AG523" i="49" a="1"/>
  <c r="AG523" i="49" s="1"/>
  <c r="AF604" i="49" a="1"/>
  <c r="AF604" i="49" s="1"/>
  <c r="AG632" i="49" a="1"/>
  <c r="AG632" i="49" s="1"/>
  <c r="AG654" i="49" a="1"/>
  <c r="AG654" i="49" s="1"/>
  <c r="AG770" i="49" a="1"/>
  <c r="AG770" i="49" s="1"/>
  <c r="AG807" i="49" a="1"/>
  <c r="AG807" i="49" s="1"/>
  <c r="AF807" i="49" a="1"/>
  <c r="AF807" i="49" s="1"/>
  <c r="AG979" i="49" a="1"/>
  <c r="AG979" i="49" s="1"/>
  <c r="AF979" i="49" a="1"/>
  <c r="AF979" i="49" s="1"/>
  <c r="AG1203" i="49" a="1"/>
  <c r="AG1203" i="49" s="1"/>
  <c r="AF1203" i="49" a="1"/>
  <c r="AF1203" i="49" s="1"/>
  <c r="AF1237" i="49" a="1"/>
  <c r="AF1237" i="49" s="1"/>
  <c r="AF46" i="49" a="1"/>
  <c r="AF46" i="49" s="1"/>
  <c r="AF70" i="49" a="1"/>
  <c r="AF70" i="49" s="1"/>
  <c r="AF82" i="49" a="1"/>
  <c r="AF82" i="49" s="1"/>
  <c r="AF110" i="49" a="1"/>
  <c r="AF110" i="49" s="1"/>
  <c r="AF127" i="49" a="1"/>
  <c r="AF127" i="49" s="1"/>
  <c r="AF160" i="49" a="1"/>
  <c r="AF160" i="49" s="1"/>
  <c r="AF166" i="49" a="1"/>
  <c r="AF166" i="49" s="1"/>
  <c r="AF221" i="49" a="1"/>
  <c r="AF221" i="49" s="1"/>
  <c r="AF267" i="49" a="1"/>
  <c r="AF267" i="49" s="1"/>
  <c r="AG289" i="49" a="1"/>
  <c r="AG289" i="49" s="1"/>
  <c r="AF324" i="49" a="1"/>
  <c r="AF324" i="49" s="1"/>
  <c r="AG342" i="49" a="1"/>
  <c r="AG342" i="49" s="1"/>
  <c r="AG348" i="49" a="1"/>
  <c r="AG348" i="49" s="1"/>
  <c r="AF365" i="49" a="1"/>
  <c r="AF365" i="49" s="1"/>
  <c r="AG389" i="49" a="1"/>
  <c r="AG389" i="49" s="1"/>
  <c r="AF389" i="49" a="1"/>
  <c r="AF389" i="49" s="1"/>
  <c r="AG471" i="49" a="1"/>
  <c r="AG471" i="49" s="1"/>
  <c r="AF483" i="49" a="1"/>
  <c r="AF483" i="49" s="1"/>
  <c r="AF512" i="49" a="1"/>
  <c r="AF512" i="49" s="1"/>
  <c r="AG543" i="49" a="1"/>
  <c r="AG543" i="49" s="1"/>
  <c r="AG573" i="49" a="1"/>
  <c r="AG573" i="49" s="1"/>
  <c r="AG580" i="49" a="1"/>
  <c r="AG580" i="49" s="1"/>
  <c r="AF580" i="49" a="1"/>
  <c r="AF580" i="49" s="1"/>
  <c r="AG611" i="49" a="1"/>
  <c r="AG611" i="49" s="1"/>
  <c r="AF641" i="49" a="1"/>
  <c r="AF641" i="49" s="1"/>
  <c r="AF707" i="49" a="1"/>
  <c r="AF707" i="49" s="1"/>
  <c r="AF723" i="49" a="1"/>
  <c r="AF723" i="49" s="1"/>
  <c r="AF828" i="49" a="1"/>
  <c r="AF828" i="49" s="1"/>
  <c r="AF956" i="49" a="1"/>
  <c r="AF956" i="49" s="1"/>
  <c r="AG1132" i="49" a="1"/>
  <c r="AG1132" i="49" s="1"/>
  <c r="AF1132" i="49" a="1"/>
  <c r="AF1132" i="49" s="1"/>
  <c r="AG506" i="49" a="1"/>
  <c r="AG506" i="49" s="1"/>
  <c r="AF506" i="49" a="1"/>
  <c r="AF506" i="49" s="1"/>
  <c r="AF706" i="49" a="1"/>
  <c r="AF706" i="49" s="1"/>
  <c r="AG706" i="49" a="1"/>
  <c r="AG706" i="49" s="1"/>
  <c r="AF795" i="49" a="1"/>
  <c r="AF795" i="49" s="1"/>
  <c r="AG795" i="49" a="1"/>
  <c r="AG795" i="49" s="1"/>
  <c r="AG1022" i="49" a="1"/>
  <c r="AG1022" i="49" s="1"/>
  <c r="AF1022" i="49" a="1"/>
  <c r="AF1022" i="49" s="1"/>
  <c r="AG1262" i="49" a="1"/>
  <c r="AG1262" i="49" s="1"/>
  <c r="AF1262" i="49" a="1"/>
  <c r="AF1262" i="49" s="1"/>
  <c r="AG1551" i="49" a="1"/>
  <c r="AG1551" i="49" s="1"/>
  <c r="AF1551" i="49" a="1"/>
  <c r="AF1551" i="49" s="1"/>
  <c r="AG1760" i="49" a="1"/>
  <c r="AG1760" i="49" s="1"/>
  <c r="AF1760" i="49" a="1"/>
  <c r="AF1760" i="49" s="1"/>
  <c r="AG137" i="49" a="1"/>
  <c r="AG137" i="49" s="1"/>
  <c r="AF137" i="49" a="1"/>
  <c r="AF137" i="49" s="1"/>
  <c r="AG154" i="49" a="1"/>
  <c r="AG154" i="49" s="1"/>
  <c r="AF154" i="49" a="1"/>
  <c r="AF154" i="49" s="1"/>
  <c r="AF272" i="49" a="1"/>
  <c r="AF272" i="49" s="1"/>
  <c r="AF278" i="49" a="1"/>
  <c r="AF278" i="49" s="1"/>
  <c r="AF284" i="49" a="1"/>
  <c r="AF284" i="49" s="1"/>
  <c r="AF453" i="49" a="1"/>
  <c r="AF453" i="49" s="1"/>
  <c r="AG465" i="49" a="1"/>
  <c r="AG465" i="49" s="1"/>
  <c r="AF465" i="49" a="1"/>
  <c r="AF465" i="49" s="1"/>
  <c r="AF496" i="49" a="1"/>
  <c r="AF496" i="49" s="1"/>
  <c r="AF549" i="49" a="1"/>
  <c r="AF549" i="49" s="1"/>
  <c r="AF554" i="49" a="1"/>
  <c r="AF554" i="49" s="1"/>
  <c r="AF741" i="49" a="1"/>
  <c r="AF741" i="49" s="1"/>
  <c r="AG796" i="49" a="1"/>
  <c r="AG796" i="49" s="1"/>
  <c r="AF796" i="49" a="1"/>
  <c r="AF796" i="49" s="1"/>
  <c r="AF876" i="49" a="1"/>
  <c r="AF876" i="49" s="1"/>
  <c r="AG876" i="49" a="1"/>
  <c r="AG876" i="49" s="1"/>
  <c r="AF1007" i="49" a="1"/>
  <c r="AF1007" i="49" s="1"/>
  <c r="AF1039" i="49" a="1"/>
  <c r="AF1039" i="49" s="1"/>
  <c r="AF1415" i="49" a="1"/>
  <c r="AF1415" i="49" s="1"/>
  <c r="AG1415" i="49" a="1"/>
  <c r="AG1415" i="49" s="1"/>
  <c r="AF1682" i="49" a="1"/>
  <c r="AF1682" i="49" s="1"/>
  <c r="AG1682" i="49" a="1"/>
  <c r="AG1682" i="49" s="1"/>
  <c r="AG15" i="49" a="1"/>
  <c r="AG15" i="49" s="1"/>
  <c r="AF15" i="49" a="1"/>
  <c r="AF15" i="49" s="1"/>
  <c r="AH1" i="49" s="1"/>
  <c r="AF20" i="49" a="1"/>
  <c r="AF20" i="49" s="1"/>
  <c r="AF93" i="49" a="1"/>
  <c r="AF93" i="49" s="1"/>
  <c r="AF105" i="49" a="1"/>
  <c r="AF105" i="49" s="1"/>
  <c r="AF149" i="49" a="1"/>
  <c r="AF149" i="49" s="1"/>
  <c r="AG199" i="49" a="1"/>
  <c r="AG199" i="49" s="1"/>
  <c r="AF250" i="49" a="1"/>
  <c r="AF250" i="49" s="1"/>
  <c r="AF383" i="49" a="1"/>
  <c r="AF383" i="49" s="1"/>
  <c r="AF424" i="49" a="1"/>
  <c r="AF424" i="49" s="1"/>
  <c r="AF436" i="49" a="1"/>
  <c r="AF436" i="49" s="1"/>
  <c r="AF490" i="49" a="1"/>
  <c r="AF490" i="49" s="1"/>
  <c r="AF501" i="49" a="1"/>
  <c r="AF501" i="49" s="1"/>
  <c r="AG507" i="49" a="1"/>
  <c r="AG507" i="49" s="1"/>
  <c r="AF530" i="49" a="1"/>
  <c r="AF530" i="49" s="1"/>
  <c r="AF567" i="49" a="1"/>
  <c r="AF567" i="49" s="1"/>
  <c r="AF617" i="49" a="1"/>
  <c r="AF617" i="49" s="1"/>
  <c r="AF653" i="49" a="1"/>
  <c r="AF653" i="49" s="1"/>
  <c r="AG814" i="49" a="1"/>
  <c r="AG814" i="49" s="1"/>
  <c r="AF883" i="49" a="1"/>
  <c r="AF883" i="49" s="1"/>
  <c r="AG883" i="49" a="1"/>
  <c r="AG883" i="49" s="1"/>
  <c r="AG930" i="49" a="1"/>
  <c r="AG930" i="49" s="1"/>
  <c r="AF930" i="49" a="1"/>
  <c r="AF930" i="49" s="1"/>
  <c r="AF949" i="49" a="1"/>
  <c r="AF949" i="49" s="1"/>
  <c r="AF1124" i="49" a="1"/>
  <c r="AF1124" i="49" s="1"/>
  <c r="AF370" i="49" a="1"/>
  <c r="AF370" i="49" s="1"/>
  <c r="AG401" i="49" a="1"/>
  <c r="AG401" i="49" s="1"/>
  <c r="AG413" i="49" a="1"/>
  <c r="AG413" i="49" s="1"/>
  <c r="AF413" i="49" a="1"/>
  <c r="AF413" i="49" s="1"/>
  <c r="AF555" i="49" a="1"/>
  <c r="AF555" i="49" s="1"/>
  <c r="AG660" i="49" a="1"/>
  <c r="AG660" i="49" s="1"/>
  <c r="AF660" i="49" a="1"/>
  <c r="AF660" i="49" s="1"/>
  <c r="AG669" i="49" a="1"/>
  <c r="AG669" i="49" s="1"/>
  <c r="AF669" i="49" a="1"/>
  <c r="AF669" i="49" s="1"/>
  <c r="AG743" i="49" a="1"/>
  <c r="AG743" i="49" s="1"/>
  <c r="AF743" i="49" a="1"/>
  <c r="AF743" i="49" s="1"/>
  <c r="AG861" i="49" a="1"/>
  <c r="AG861" i="49" s="1"/>
  <c r="AF870" i="49" a="1"/>
  <c r="AF870" i="49" s="1"/>
  <c r="AG870" i="49" a="1"/>
  <c r="AG870" i="49" s="1"/>
  <c r="AG916" i="49" a="1"/>
  <c r="AG916" i="49" s="1"/>
  <c r="AG1118" i="49" a="1"/>
  <c r="AG1118" i="49" s="1"/>
  <c r="AF1118" i="49" a="1"/>
  <c r="AF1118" i="49" s="1"/>
  <c r="AF1247" i="49" a="1"/>
  <c r="AF1247" i="49" s="1"/>
  <c r="AF774" i="49" a="1"/>
  <c r="AF774" i="49" s="1"/>
  <c r="AG774" i="49" a="1"/>
  <c r="AG774" i="49" s="1"/>
  <c r="AG1010" i="49" a="1"/>
  <c r="AG1010" i="49" s="1"/>
  <c r="AF1010" i="49" a="1"/>
  <c r="AF1010" i="49" s="1"/>
  <c r="AF60" i="49" a="1"/>
  <c r="AF60" i="49" s="1"/>
  <c r="AG217" i="49" a="1"/>
  <c r="AG217" i="49" s="1"/>
  <c r="AF217" i="49" a="1"/>
  <c r="AF217" i="49" s="1"/>
  <c r="AF234" i="49" a="1"/>
  <c r="AF234" i="49" s="1"/>
  <c r="AF291" i="49" a="1"/>
  <c r="AF291" i="49" s="1"/>
  <c r="AF297" i="49" a="1"/>
  <c r="AF297" i="49" s="1"/>
  <c r="AF361" i="49" a="1"/>
  <c r="AF361" i="49" s="1"/>
  <c r="AF408" i="49" a="1"/>
  <c r="AF408" i="49" s="1"/>
  <c r="AG449" i="49" a="1"/>
  <c r="AG449" i="49" s="1"/>
  <c r="AG575" i="49" a="1"/>
  <c r="AG575" i="49" s="1"/>
  <c r="AF575" i="49" a="1"/>
  <c r="AF575" i="49" s="1"/>
  <c r="AF607" i="49" a="1"/>
  <c r="AF607" i="49" s="1"/>
  <c r="AG846" i="49" a="1"/>
  <c r="AG846" i="49" s="1"/>
  <c r="AF980" i="49" a="1"/>
  <c r="AF980" i="49" s="1"/>
  <c r="AF993" i="49" a="1"/>
  <c r="AF993" i="49" s="1"/>
  <c r="AG993" i="49" a="1"/>
  <c r="AG993" i="49" s="1"/>
  <c r="AF1058" i="49" a="1"/>
  <c r="AF1058" i="49" s="1"/>
  <c r="AG1295" i="49" a="1"/>
  <c r="AG1295" i="49" s="1"/>
  <c r="AF1295" i="49" a="1"/>
  <c r="AF1295" i="49" s="1"/>
  <c r="AG1695" i="49" a="1"/>
  <c r="AG1695" i="49" s="1"/>
  <c r="AF1695" i="49" a="1"/>
  <c r="AF1695" i="49" s="1"/>
  <c r="AG39" i="49" a="1"/>
  <c r="AG39" i="49" s="1"/>
  <c r="AF78" i="49" a="1"/>
  <c r="AF78" i="49" s="1"/>
  <c r="AG89" i="49" a="1"/>
  <c r="AG89" i="49" s="1"/>
  <c r="AF123" i="49" a="1"/>
  <c r="AF123" i="49" s="1"/>
  <c r="AG145" i="49" a="1"/>
  <c r="AG145" i="49" s="1"/>
  <c r="AF162" i="49" a="1"/>
  <c r="AF162" i="49" s="1"/>
  <c r="AF207" i="49" a="1"/>
  <c r="AF207" i="49" s="1"/>
  <c r="AF246" i="49" a="1"/>
  <c r="AF246" i="49" s="1"/>
  <c r="AF303" i="49" a="1"/>
  <c r="AF303" i="49" s="1"/>
  <c r="AF326" i="49" a="1"/>
  <c r="AF326" i="49" s="1"/>
  <c r="AG455" i="49" a="1"/>
  <c r="AG455" i="49" s="1"/>
  <c r="AG467" i="49" a="1"/>
  <c r="AG467" i="49" s="1"/>
  <c r="AG485" i="49" a="1"/>
  <c r="AG485" i="49" s="1"/>
  <c r="AF520" i="49" a="1"/>
  <c r="AF520" i="49" s="1"/>
  <c r="AF526" i="49" a="1"/>
  <c r="AF526" i="49" s="1"/>
  <c r="AF589" i="49" a="1"/>
  <c r="AF589" i="49" s="1"/>
  <c r="AG601" i="49" a="1"/>
  <c r="AG601" i="49" s="1"/>
  <c r="AF671" i="49" a="1"/>
  <c r="AF671" i="49" s="1"/>
  <c r="AG686" i="49" a="1"/>
  <c r="AG686" i="49" s="1"/>
  <c r="AG701" i="49" a="1"/>
  <c r="AG701" i="49" s="1"/>
  <c r="AF701" i="49" a="1"/>
  <c r="AF701" i="49" s="1"/>
  <c r="AG710" i="49" a="1"/>
  <c r="AG710" i="49" s="1"/>
  <c r="AF766" i="49" a="1"/>
  <c r="AF766" i="49" s="1"/>
  <c r="AG766" i="49" a="1"/>
  <c r="AG766" i="49" s="1"/>
  <c r="AF823" i="49" a="1"/>
  <c r="AF823" i="49" s="1"/>
  <c r="AG960" i="49" a="1"/>
  <c r="AG960" i="49" s="1"/>
  <c r="AF960" i="49" a="1"/>
  <c r="AF960" i="49" s="1"/>
  <c r="AF1075" i="49" a="1"/>
  <c r="AF1075" i="49" s="1"/>
  <c r="AG1089" i="49" a="1"/>
  <c r="AG1089" i="49" s="1"/>
  <c r="AG1096" i="49" a="1"/>
  <c r="AG1096" i="49" s="1"/>
  <c r="AF1096" i="49" a="1"/>
  <c r="AF1096" i="49" s="1"/>
  <c r="AG1318" i="49" a="1"/>
  <c r="AG1318" i="49" s="1"/>
  <c r="AF1318" i="49" a="1"/>
  <c r="AF1318" i="49" s="1"/>
  <c r="AF1374" i="49" a="1"/>
  <c r="AF1374" i="49" s="1"/>
  <c r="AF1440" i="49" a="1"/>
  <c r="AF1440" i="49" s="1"/>
  <c r="AG1440" i="49" a="1"/>
  <c r="AG1440" i="49" s="1"/>
  <c r="AF662" i="49" a="1"/>
  <c r="AF662" i="49" s="1"/>
  <c r="AG662" i="49" a="1"/>
  <c r="AG662" i="49" s="1"/>
  <c r="AG1310" i="49" a="1"/>
  <c r="AG1310" i="49" s="1"/>
  <c r="AF1310" i="49" a="1"/>
  <c r="AF1310" i="49" s="1"/>
  <c r="AF1472" i="49" a="1"/>
  <c r="AF1472" i="49" s="1"/>
  <c r="AG1472" i="49" a="1"/>
  <c r="AG1472" i="49" s="1"/>
  <c r="AF6" i="49" a="1"/>
  <c r="AF6" i="49" s="1"/>
  <c r="AF67" i="49" a="1"/>
  <c r="AF67" i="49" s="1"/>
  <c r="AF84" i="49" a="1"/>
  <c r="AF84" i="49" s="1"/>
  <c r="AF156" i="49" a="1"/>
  <c r="AF156" i="49" s="1"/>
  <c r="AG178" i="49" a="1"/>
  <c r="AG178" i="49" s="1"/>
  <c r="AF431" i="49" a="1"/>
  <c r="AF431" i="49" s="1"/>
  <c r="AG854" i="49" a="1"/>
  <c r="AG854" i="49" s="1"/>
  <c r="AF986" i="49" a="1"/>
  <c r="AF986" i="49" s="1"/>
  <c r="AF1142" i="49" a="1"/>
  <c r="AF1142" i="49" s="1"/>
  <c r="AF23" i="49" a="1"/>
  <c r="AF23" i="49" s="1"/>
  <c r="AG95" i="49" a="1"/>
  <c r="AG95" i="49" s="1"/>
  <c r="AF95" i="49" a="1"/>
  <c r="AF95" i="49" s="1"/>
  <c r="AG367" i="49" a="1"/>
  <c r="AG367" i="49" s="1"/>
  <c r="AF367" i="49" a="1"/>
  <c r="AF367" i="49" s="1"/>
  <c r="AG385" i="49" a="1"/>
  <c r="AG385" i="49" s="1"/>
  <c r="AG420" i="49" a="1"/>
  <c r="AG420" i="49" s="1"/>
  <c r="AF444" i="49" a="1"/>
  <c r="AF444" i="49" s="1"/>
  <c r="AF450" i="49" a="1"/>
  <c r="AF450" i="49" s="1"/>
  <c r="AG450" i="49" a="1"/>
  <c r="AG450" i="49" s="1"/>
  <c r="AG718" i="49" a="1"/>
  <c r="AG718" i="49" s="1"/>
  <c r="AF783" i="49" a="1"/>
  <c r="AF783" i="49" s="1"/>
  <c r="AG783" i="49" a="1"/>
  <c r="AG783" i="49" s="1"/>
  <c r="AF855" i="49" a="1"/>
  <c r="AF855" i="49" s="1"/>
  <c r="AF911" i="49" a="1"/>
  <c r="AF911" i="49" s="1"/>
  <c r="AF1090" i="49" a="1"/>
  <c r="AF1090" i="49" s="1"/>
  <c r="AG1090" i="49" a="1"/>
  <c r="AG1090" i="49" s="1"/>
  <c r="AG1288" i="49" a="1"/>
  <c r="AG1288" i="49" s="1"/>
  <c r="AF1420" i="49" a="1"/>
  <c r="AF1420" i="49" s="1"/>
  <c r="AG1420" i="49" a="1"/>
  <c r="AG1420" i="49" s="1"/>
  <c r="AG1754" i="49" a="1"/>
  <c r="AG1754" i="49" s="1"/>
  <c r="AF1754" i="49" a="1"/>
  <c r="AF1754" i="49" s="1"/>
  <c r="AG281" i="49" a="1"/>
  <c r="AG281" i="49" s="1"/>
  <c r="AF281" i="49" a="1"/>
  <c r="AF281" i="49" s="1"/>
  <c r="AF694" i="49" a="1"/>
  <c r="AF694" i="49" s="1"/>
  <c r="AG694" i="49" a="1"/>
  <c r="AG694" i="49" s="1"/>
  <c r="AG1002" i="49" a="1"/>
  <c r="AG1002" i="49" s="1"/>
  <c r="AF1002" i="49" a="1"/>
  <c r="AF1002" i="49" s="1"/>
  <c r="AF1596" i="49" a="1"/>
  <c r="AF1596" i="49" s="1"/>
  <c r="AG1596" i="49" a="1"/>
  <c r="AG1596" i="49" s="1"/>
  <c r="AF40" i="49" a="1"/>
  <c r="AF40" i="49" s="1"/>
  <c r="AF124" i="49" a="1"/>
  <c r="AF124" i="49" s="1"/>
  <c r="AG140" i="49" a="1"/>
  <c r="AG140" i="49" s="1"/>
  <c r="AG196" i="49" a="1"/>
  <c r="AG196" i="49" s="1"/>
  <c r="AF196" i="49" a="1"/>
  <c r="AF196" i="49" s="1"/>
  <c r="AF224" i="49" a="1"/>
  <c r="AF224" i="49" s="1"/>
  <c r="AF241" i="49" a="1"/>
  <c r="AF241" i="49" s="1"/>
  <c r="AF247" i="49" a="1"/>
  <c r="AF247" i="49" s="1"/>
  <c r="AF298" i="49" a="1"/>
  <c r="AF298" i="49" s="1"/>
  <c r="AF304" i="49" a="1"/>
  <c r="AF304" i="49" s="1"/>
  <c r="AF433" i="49" a="1"/>
  <c r="AF433" i="49" s="1"/>
  <c r="AF474" i="49" a="1"/>
  <c r="AF474" i="49" s="1"/>
  <c r="AF631" i="49" a="1"/>
  <c r="AF631" i="49" s="1"/>
  <c r="AF672" i="49" a="1"/>
  <c r="AF672" i="49" s="1"/>
  <c r="AF679" i="49" a="1"/>
  <c r="AF679" i="49" s="1"/>
  <c r="AG719" i="49" a="1"/>
  <c r="AG719" i="49" s="1"/>
  <c r="AF719" i="49" a="1"/>
  <c r="AF719" i="49" s="1"/>
  <c r="AF754" i="49" a="1"/>
  <c r="AF754" i="49" s="1"/>
  <c r="AG754" i="49" a="1"/>
  <c r="AG754" i="49" s="1"/>
  <c r="AG839" i="49" a="1"/>
  <c r="AG839" i="49" s="1"/>
  <c r="AF839" i="49" a="1"/>
  <c r="AF839" i="49" s="1"/>
  <c r="AG865" i="49" a="1"/>
  <c r="AG865" i="49" s="1"/>
  <c r="AF865" i="49" a="1"/>
  <c r="AF865" i="49" s="1"/>
  <c r="AG1165" i="49" a="1"/>
  <c r="AG1165" i="49" s="1"/>
  <c r="AF1165" i="49" a="1"/>
  <c r="AF1165" i="49" s="1"/>
  <c r="AG809" i="49" a="1"/>
  <c r="AG809" i="49" s="1"/>
  <c r="AF809" i="49" a="1"/>
  <c r="AF809" i="49" s="1"/>
  <c r="AG856" i="49" a="1"/>
  <c r="AG856" i="49" s="1"/>
  <c r="AF856" i="49" a="1"/>
  <c r="AF856" i="49" s="1"/>
  <c r="AG864" i="49" a="1"/>
  <c r="AG864" i="49" s="1"/>
  <c r="AF864" i="49" a="1"/>
  <c r="AF864" i="49" s="1"/>
  <c r="AG1082" i="49" a="1"/>
  <c r="AG1082" i="49" s="1"/>
  <c r="AF1082" i="49" a="1"/>
  <c r="AF1082" i="49" s="1"/>
  <c r="AG1319" i="49" a="1"/>
  <c r="AG1319" i="49" s="1"/>
  <c r="AF1319" i="49" a="1"/>
  <c r="AF1319" i="49" s="1"/>
  <c r="AF1526" i="49" a="1"/>
  <c r="AF1526" i="49" s="1"/>
  <c r="AG1526" i="49" a="1"/>
  <c r="AG1526" i="49" s="1"/>
  <c r="AF71" i="49" a="1"/>
  <c r="AF71" i="49" s="1"/>
  <c r="AG404" i="49" a="1"/>
  <c r="AG404" i="49" s="1"/>
  <c r="AF404" i="49" a="1"/>
  <c r="AF404" i="49" s="1"/>
  <c r="AF570" i="49" a="1"/>
  <c r="AF570" i="49" s="1"/>
  <c r="AG583" i="49" a="1"/>
  <c r="AG583" i="49" s="1"/>
  <c r="AF583" i="49" a="1"/>
  <c r="AF583" i="49" s="1"/>
  <c r="AG767" i="49" a="1"/>
  <c r="AG767" i="49" s="1"/>
  <c r="AG848" i="49" a="1"/>
  <c r="AG848" i="49" s="1"/>
  <c r="AF848" i="49" a="1"/>
  <c r="AF848" i="49" s="1"/>
  <c r="AG1235" i="49" a="1"/>
  <c r="AG1235" i="49" s="1"/>
  <c r="AF1235" i="49" a="1"/>
  <c r="AF1235" i="49" s="1"/>
  <c r="AF1528" i="49" a="1"/>
  <c r="AF1528" i="49" s="1"/>
  <c r="AG1528" i="49" a="1"/>
  <c r="AG1528" i="49" s="1"/>
  <c r="AG569" i="49" a="1"/>
  <c r="AG569" i="49" s="1"/>
  <c r="AF569" i="49" a="1"/>
  <c r="AF569" i="49" s="1"/>
  <c r="AG1651" i="49" a="1"/>
  <c r="AG1651" i="49" s="1"/>
  <c r="AF1651" i="49" a="1"/>
  <c r="AF1651" i="49" s="1"/>
  <c r="AF430" i="49" a="1"/>
  <c r="AF430" i="49" s="1"/>
  <c r="AF454" i="49" a="1"/>
  <c r="AF454" i="49" s="1"/>
  <c r="AF593" i="49" a="1"/>
  <c r="AF593" i="49" s="1"/>
  <c r="AG674" i="49" a="1"/>
  <c r="AG674" i="49" s="1"/>
  <c r="AF687" i="49" a="1"/>
  <c r="AF687" i="49" s="1"/>
  <c r="AF878" i="49" a="1"/>
  <c r="AF878" i="49" s="1"/>
  <c r="AG878" i="49" a="1"/>
  <c r="AG878" i="49" s="1"/>
  <c r="AF904" i="49" a="1"/>
  <c r="AF904" i="49" s="1"/>
  <c r="AF955" i="49" a="1"/>
  <c r="AF955" i="49" s="1"/>
  <c r="AG970" i="49" a="1"/>
  <c r="AG970" i="49" s="1"/>
  <c r="AF970" i="49" a="1"/>
  <c r="AF970" i="49" s="1"/>
  <c r="AF1269" i="49" a="1"/>
  <c r="AF1269" i="49" s="1"/>
  <c r="AF1351" i="49" a="1"/>
  <c r="AF1351" i="49" s="1"/>
  <c r="AG1570" i="49" a="1"/>
  <c r="AG1570" i="49" s="1"/>
  <c r="AF1724" i="49" a="1"/>
  <c r="AF1724" i="49" s="1"/>
  <c r="AF738" i="49" a="1"/>
  <c r="AF738" i="49" s="1"/>
  <c r="AG738" i="49" a="1"/>
  <c r="AG738" i="49" s="1"/>
  <c r="AG757" i="49" a="1"/>
  <c r="AG757" i="49" s="1"/>
  <c r="AF757" i="49" a="1"/>
  <c r="AF757" i="49" s="1"/>
  <c r="AG1299" i="49" a="1"/>
  <c r="AG1299" i="49" s="1"/>
  <c r="AF1299" i="49" a="1"/>
  <c r="AF1299" i="49" s="1"/>
  <c r="AG1736" i="49" a="1"/>
  <c r="AG1736" i="49" s="1"/>
  <c r="AF1736" i="49" a="1"/>
  <c r="AF1736" i="49" s="1"/>
  <c r="AF546" i="49" a="1"/>
  <c r="AF546" i="49" s="1"/>
  <c r="AF609" i="49" a="1"/>
  <c r="AF609" i="49" s="1"/>
  <c r="AF708" i="49" a="1"/>
  <c r="AF708" i="49" s="1"/>
  <c r="AG714" i="49" a="1"/>
  <c r="AG714" i="49" s="1"/>
  <c r="AF758" i="49" a="1"/>
  <c r="AF758" i="49" s="1"/>
  <c r="AG758" i="49" a="1"/>
  <c r="AG758" i="49" s="1"/>
  <c r="AG811" i="49" a="1"/>
  <c r="AG811" i="49" s="1"/>
  <c r="AF850" i="49" a="1"/>
  <c r="AF850" i="49" s="1"/>
  <c r="AG850" i="49" a="1"/>
  <c r="AG850" i="49" s="1"/>
  <c r="AF906" i="49" a="1"/>
  <c r="AF906" i="49" s="1"/>
  <c r="AG965" i="49" a="1"/>
  <c r="AG965" i="49" s="1"/>
  <c r="AF965" i="49" a="1"/>
  <c r="AF965" i="49" s="1"/>
  <c r="AG1003" i="49" a="1"/>
  <c r="AG1003" i="49" s="1"/>
  <c r="AF1003" i="49" a="1"/>
  <c r="AF1003" i="49" s="1"/>
  <c r="AG1025" i="49" a="1"/>
  <c r="AG1025" i="49" s="1"/>
  <c r="AF1025" i="49" a="1"/>
  <c r="AF1025" i="49" s="1"/>
  <c r="AF1107" i="49" a="1"/>
  <c r="AF1107" i="49" s="1"/>
  <c r="AG1107" i="49" a="1"/>
  <c r="AG1107" i="49" s="1"/>
  <c r="AF1223" i="49" a="1"/>
  <c r="AF1223" i="49" s="1"/>
  <c r="AG1379" i="49" a="1"/>
  <c r="AG1379" i="49" s="1"/>
  <c r="AF1379" i="49" a="1"/>
  <c r="AF1379" i="49" s="1"/>
  <c r="AF1410" i="49" a="1"/>
  <c r="AF1410" i="49" s="1"/>
  <c r="AG1422" i="49" a="1"/>
  <c r="AG1422" i="49" s="1"/>
  <c r="AF1422" i="49" a="1"/>
  <c r="AF1422" i="49" s="1"/>
  <c r="AG1515" i="49" a="1"/>
  <c r="AG1515" i="49" s="1"/>
  <c r="AF1515" i="49" a="1"/>
  <c r="AF1515" i="49" s="1"/>
  <c r="AG1553" i="49" a="1"/>
  <c r="AG1553" i="49" s="1"/>
  <c r="AF1553" i="49" a="1"/>
  <c r="AF1553" i="49" s="1"/>
  <c r="AG1762" i="49" a="1"/>
  <c r="AG1762" i="49" s="1"/>
  <c r="AF1762" i="49" a="1"/>
  <c r="AF1762" i="49" s="1"/>
  <c r="AF996" i="49" a="1"/>
  <c r="AF996" i="49" s="1"/>
  <c r="AG996" i="49" a="1"/>
  <c r="AG996" i="49" s="1"/>
  <c r="AF503" i="49" a="1"/>
  <c r="AF503" i="49" s="1"/>
  <c r="AG619" i="49" a="1"/>
  <c r="AG619" i="49" s="1"/>
  <c r="AG745" i="49" a="1"/>
  <c r="AG745" i="49" s="1"/>
  <c r="AF764" i="49" a="1"/>
  <c r="AF764" i="49" s="1"/>
  <c r="AG764" i="49" a="1"/>
  <c r="AG764" i="49" s="1"/>
  <c r="AF771" i="49" a="1"/>
  <c r="AF771" i="49" s="1"/>
  <c r="AF777" i="49" a="1"/>
  <c r="AF777" i="49" s="1"/>
  <c r="AF784" i="49" a="1"/>
  <c r="AF784" i="49" s="1"/>
  <c r="AF804" i="49" a="1"/>
  <c r="AF804" i="49" s="1"/>
  <c r="AG817" i="49" a="1"/>
  <c r="AG817" i="49" s="1"/>
  <c r="AF836" i="49" a="1"/>
  <c r="AF836" i="49" s="1"/>
  <c r="AG886" i="49" a="1"/>
  <c r="AG886" i="49" s="1"/>
  <c r="AF886" i="49" a="1"/>
  <c r="AF886" i="49" s="1"/>
  <c r="AG892" i="49" a="1"/>
  <c r="AG892" i="49" s="1"/>
  <c r="AF919" i="49" a="1"/>
  <c r="AF919" i="49" s="1"/>
  <c r="AG919" i="49" a="1"/>
  <c r="AG919" i="49" s="1"/>
  <c r="AG937" i="49" a="1"/>
  <c r="AG937" i="49" s="1"/>
  <c r="AG1026" i="49" a="1"/>
  <c r="AG1026" i="49" s="1"/>
  <c r="AF1026" i="49" a="1"/>
  <c r="AF1026" i="49" s="1"/>
  <c r="AG1072" i="49" a="1"/>
  <c r="AG1072" i="49" s="1"/>
  <c r="AF1072" i="49" a="1"/>
  <c r="AF1072" i="49" s="1"/>
  <c r="AF1190" i="49" a="1"/>
  <c r="AF1190" i="49" s="1"/>
  <c r="AF1256" i="49" a="1"/>
  <c r="AF1256" i="49" s="1"/>
  <c r="AF1563" i="49" a="1"/>
  <c r="AF1563" i="49" s="1"/>
  <c r="AG1563" i="49" a="1"/>
  <c r="AG1563" i="49" s="1"/>
  <c r="AF1679" i="49" a="1"/>
  <c r="AF1679" i="49" s="1"/>
  <c r="AF702" i="49" a="1"/>
  <c r="AF702" i="49" s="1"/>
  <c r="AG702" i="49" a="1"/>
  <c r="AG702" i="49" s="1"/>
  <c r="AF818" i="49" a="1"/>
  <c r="AF818" i="49" s="1"/>
  <c r="AG818" i="49" a="1"/>
  <c r="AG818" i="49" s="1"/>
  <c r="AG1027" i="49" a="1"/>
  <c r="AG1027" i="49" s="1"/>
  <c r="AF1027" i="49" a="1"/>
  <c r="AF1027" i="49" s="1"/>
  <c r="AG1197" i="49" a="1"/>
  <c r="AG1197" i="49" s="1"/>
  <c r="AF1197" i="49" a="1"/>
  <c r="AF1197" i="49" s="1"/>
  <c r="AG1388" i="49" a="1"/>
  <c r="AG1388" i="49" s="1"/>
  <c r="AF1388" i="49" a="1"/>
  <c r="AF1388" i="49" s="1"/>
  <c r="AG1535" i="49" a="1"/>
  <c r="AG1535" i="49" s="1"/>
  <c r="AF1535" i="49" a="1"/>
  <c r="AF1535" i="49" s="1"/>
  <c r="AF42" i="49" a="1"/>
  <c r="AF42" i="49" s="1"/>
  <c r="AF125" i="49" a="1"/>
  <c r="AF125" i="49" s="1"/>
  <c r="AF205" i="49" a="1"/>
  <c r="AF205" i="49" s="1"/>
  <c r="AF305" i="49" a="1"/>
  <c r="AF305" i="49" s="1"/>
  <c r="AF327" i="49" a="1"/>
  <c r="AF327" i="49" s="1"/>
  <c r="AF391" i="49" a="1"/>
  <c r="AF391" i="49" s="1"/>
  <c r="AF409" i="49" a="1"/>
  <c r="AF409" i="49" s="1"/>
  <c r="AF475" i="49" a="1"/>
  <c r="AF475" i="49" s="1"/>
  <c r="AF489" i="49" a="1"/>
  <c r="AF489" i="49" s="1"/>
  <c r="AF571" i="49" a="1"/>
  <c r="AF571" i="49" s="1"/>
  <c r="AG595" i="49" a="1"/>
  <c r="AG595" i="49" s="1"/>
  <c r="AG746" i="49" a="1"/>
  <c r="AG746" i="49" s="1"/>
  <c r="AF759" i="49" a="1"/>
  <c r="AF759" i="49" s="1"/>
  <c r="AG887" i="49" a="1"/>
  <c r="AG887" i="49" s="1"/>
  <c r="AG899" i="49" a="1"/>
  <c r="AG899" i="49" s="1"/>
  <c r="AF899" i="49" a="1"/>
  <c r="AF899" i="49" s="1"/>
  <c r="AG1211" i="49" a="1"/>
  <c r="AG1211" i="49" s="1"/>
  <c r="AG1405" i="49" a="1"/>
  <c r="AG1405" i="49" s="1"/>
  <c r="AF1405" i="49" a="1"/>
  <c r="AF1405" i="49" s="1"/>
  <c r="AF1544" i="49" a="1"/>
  <c r="AF1544" i="49" s="1"/>
  <c r="AF1564" i="49" a="1"/>
  <c r="AF1564" i="49" s="1"/>
  <c r="AF1582" i="49" a="1"/>
  <c r="AF1582" i="49" s="1"/>
  <c r="AG1582" i="49" a="1"/>
  <c r="AG1582" i="49" s="1"/>
  <c r="AF332" i="49" a="1"/>
  <c r="AF332" i="49" s="1"/>
  <c r="AG494" i="49" a="1"/>
  <c r="AG494" i="49" s="1"/>
  <c r="AG585" i="49" a="1"/>
  <c r="AG585" i="49" s="1"/>
  <c r="AG716" i="49" a="1"/>
  <c r="AG716" i="49" s="1"/>
  <c r="AF716" i="49" a="1"/>
  <c r="AF716" i="49" s="1"/>
  <c r="AG785" i="49" a="1"/>
  <c r="AG785" i="49" s="1"/>
  <c r="AF785" i="49" a="1"/>
  <c r="AF785" i="49" s="1"/>
  <c r="AG973" i="49" a="1"/>
  <c r="AG973" i="49" s="1"/>
  <c r="AF973" i="49" a="1"/>
  <c r="AF973" i="49" s="1"/>
  <c r="AF1371" i="49" a="1"/>
  <c r="AF1371" i="49" s="1"/>
  <c r="AG1371" i="49" a="1"/>
  <c r="AG1371" i="49" s="1"/>
  <c r="AG1381" i="49" a="1"/>
  <c r="AG1381" i="49" s="1"/>
  <c r="AF1381" i="49" a="1"/>
  <c r="AF1381" i="49" s="1"/>
  <c r="AG1389" i="49" a="1"/>
  <c r="AG1389" i="49" s="1"/>
  <c r="AF1389" i="49" a="1"/>
  <c r="AF1389" i="49" s="1"/>
  <c r="AG1517" i="49" a="1"/>
  <c r="AG1517" i="49" s="1"/>
  <c r="AF1517" i="49" a="1"/>
  <c r="AF1517" i="49" s="1"/>
  <c r="AF768" i="49" a="1"/>
  <c r="AF768" i="49" s="1"/>
  <c r="AG768" i="49" a="1"/>
  <c r="AG768" i="49" s="1"/>
  <c r="AF858" i="49" a="1"/>
  <c r="AF858" i="49" s="1"/>
  <c r="AG858" i="49" a="1"/>
  <c r="AG858" i="49" s="1"/>
  <c r="AG1098" i="49" a="1"/>
  <c r="AG1098" i="49" s="1"/>
  <c r="AF1098" i="49" a="1"/>
  <c r="AF1098" i="49" s="1"/>
  <c r="AG1146" i="49" a="1"/>
  <c r="AG1146" i="49" s="1"/>
  <c r="AF1146" i="49" a="1"/>
  <c r="AF1146" i="49" s="1"/>
  <c r="AG1418" i="49" a="1"/>
  <c r="AG1418" i="49" s="1"/>
  <c r="AF1418" i="49" a="1"/>
  <c r="AF1418" i="49" s="1"/>
  <c r="AF1502" i="49" a="1"/>
  <c r="AF1502" i="49" s="1"/>
  <c r="AG1502" i="49" a="1"/>
  <c r="AG1502" i="49" s="1"/>
  <c r="AF1538" i="49" a="1"/>
  <c r="AF1538" i="49" s="1"/>
  <c r="AG1538" i="49" a="1"/>
  <c r="AG1538" i="49" s="1"/>
  <c r="AG1611" i="49" a="1"/>
  <c r="AG1611" i="49" s="1"/>
  <c r="AF1611" i="49" a="1"/>
  <c r="AF1611" i="49" s="1"/>
  <c r="AG1727" i="49" a="1"/>
  <c r="AG1727" i="49" s="1"/>
  <c r="AF1727" i="49" a="1"/>
  <c r="AF1727" i="49" s="1"/>
  <c r="AF844" i="49" a="1"/>
  <c r="AF844" i="49" s="1"/>
  <c r="AG844" i="49" a="1"/>
  <c r="AG844" i="49" s="1"/>
  <c r="AG914" i="49" a="1"/>
  <c r="AG914" i="49" s="1"/>
  <c r="AF914" i="49" a="1"/>
  <c r="AF914" i="49" s="1"/>
  <c r="AG1084" i="49" a="1"/>
  <c r="AG1084" i="49" s="1"/>
  <c r="AF1084" i="49" a="1"/>
  <c r="AF1084" i="49" s="1"/>
  <c r="AG1360" i="49" a="1"/>
  <c r="AG1360" i="49" s="1"/>
  <c r="AF1360" i="49" a="1"/>
  <c r="AF1360" i="49" s="1"/>
  <c r="AF1486" i="49" a="1"/>
  <c r="AF1486" i="49" s="1"/>
  <c r="AG1486" i="49" a="1"/>
  <c r="AG1486" i="49" s="1"/>
  <c r="AF1618" i="49" a="1"/>
  <c r="AF1618" i="49" s="1"/>
  <c r="AG1618" i="49" a="1"/>
  <c r="AG1618" i="49" s="1"/>
  <c r="AG871" i="49" a="1"/>
  <c r="AG871" i="49" s="1"/>
  <c r="AF871" i="49" a="1"/>
  <c r="AF871" i="49" s="1"/>
  <c r="AF901" i="49" a="1"/>
  <c r="AF901" i="49" s="1"/>
  <c r="AF957" i="49" a="1"/>
  <c r="AF957" i="49" s="1"/>
  <c r="AG1008" i="49" a="1"/>
  <c r="AG1008" i="49" s="1"/>
  <c r="AF1008" i="49" a="1"/>
  <c r="AF1008" i="49" s="1"/>
  <c r="AG1020" i="49" a="1"/>
  <c r="AG1020" i="49" s="1"/>
  <c r="AF1020" i="49" a="1"/>
  <c r="AF1020" i="49" s="1"/>
  <c r="AF1113" i="49" a="1"/>
  <c r="AF1113" i="49" s="1"/>
  <c r="AG1113" i="49" a="1"/>
  <c r="AG1113" i="49" s="1"/>
  <c r="AG1126" i="49" a="1"/>
  <c r="AG1126" i="49" s="1"/>
  <c r="AF1140" i="49" a="1"/>
  <c r="AF1140" i="49" s="1"/>
  <c r="AF1226" i="49" a="1"/>
  <c r="AF1226" i="49" s="1"/>
  <c r="AG1226" i="49" a="1"/>
  <c r="AG1226" i="49" s="1"/>
  <c r="AG1361" i="49" a="1"/>
  <c r="AG1361" i="49" s="1"/>
  <c r="AF1361" i="49" a="1"/>
  <c r="AF1361" i="49" s="1"/>
  <c r="AG1487" i="49" a="1"/>
  <c r="AG1487" i="49" s="1"/>
  <c r="AF1487" i="49" a="1"/>
  <c r="AF1487" i="49" s="1"/>
  <c r="AG1672" i="49" a="1"/>
  <c r="AG1672" i="49" s="1"/>
  <c r="AF1672" i="49" a="1"/>
  <c r="AF1672" i="49" s="1"/>
  <c r="AG620" i="49" a="1"/>
  <c r="AG620" i="49" s="1"/>
  <c r="AF620" i="49" a="1"/>
  <c r="AF620" i="49" s="1"/>
  <c r="AG801" i="49" a="1"/>
  <c r="AG801" i="49" s="1"/>
  <c r="AF801" i="49" a="1"/>
  <c r="AF801" i="49" s="1"/>
  <c r="AG826" i="49" a="1"/>
  <c r="AG826" i="49" s="1"/>
  <c r="AG1049" i="49" a="1"/>
  <c r="AG1049" i="49" s="1"/>
  <c r="AG1120" i="49" a="1"/>
  <c r="AG1120" i="49" s="1"/>
  <c r="AF1120" i="49" a="1"/>
  <c r="AF1120" i="49" s="1"/>
  <c r="AG1309" i="49" a="1"/>
  <c r="AG1309" i="49" s="1"/>
  <c r="AF1309" i="49" a="1"/>
  <c r="AF1309" i="49" s="1"/>
  <c r="AF1362" i="49" a="1"/>
  <c r="AF1362" i="49" s="1"/>
  <c r="AG1362" i="49" a="1"/>
  <c r="AG1362" i="49" s="1"/>
  <c r="AF1454" i="49" a="1"/>
  <c r="AF1454" i="49" s="1"/>
  <c r="AG1454" i="49" a="1"/>
  <c r="AG1454" i="49" s="1"/>
  <c r="AG1664" i="49" a="1"/>
  <c r="AG1664" i="49" s="1"/>
  <c r="AF1664" i="49" a="1"/>
  <c r="AF1664" i="49" s="1"/>
  <c r="AG1204" i="49" a="1"/>
  <c r="AG1204" i="49" s="1"/>
  <c r="AF1204" i="49" a="1"/>
  <c r="AF1204" i="49" s="1"/>
  <c r="AG1354" i="49" a="1"/>
  <c r="AG1354" i="49" s="1"/>
  <c r="AF1354" i="49" a="1"/>
  <c r="AF1354" i="49" s="1"/>
  <c r="AF1411" i="49" a="1"/>
  <c r="AF1411" i="49" s="1"/>
  <c r="AG1411" i="49" a="1"/>
  <c r="AG1411" i="49" s="1"/>
  <c r="AF698" i="49" a="1"/>
  <c r="AF698" i="49" s="1"/>
  <c r="AG698" i="49" a="1"/>
  <c r="AG698" i="49" s="1"/>
  <c r="AF822" i="49" a="1"/>
  <c r="AF822" i="49" s="1"/>
  <c r="AG822" i="49" a="1"/>
  <c r="AG822" i="49" s="1"/>
  <c r="AF1179" i="49" a="1"/>
  <c r="AF1179" i="49" s="1"/>
  <c r="AG1179" i="49" a="1"/>
  <c r="AG1179" i="49" s="1"/>
  <c r="AG1250" i="49" a="1"/>
  <c r="AG1250" i="49" s="1"/>
  <c r="AF1270" i="49" a="1"/>
  <c r="AF1270" i="49" s="1"/>
  <c r="AG1312" i="49" a="1"/>
  <c r="AG1312" i="49" s="1"/>
  <c r="AF1312" i="49" a="1"/>
  <c r="AF1312" i="49" s="1"/>
  <c r="AF1392" i="49" a="1"/>
  <c r="AF1392" i="49" s="1"/>
  <c r="AG1412" i="49" a="1"/>
  <c r="AG1412" i="49" s="1"/>
  <c r="AF1412" i="49" a="1"/>
  <c r="AF1412" i="49" s="1"/>
  <c r="AF1439" i="49" a="1"/>
  <c r="AF1439" i="49" s="1"/>
  <c r="AG1439" i="49" a="1"/>
  <c r="AG1439" i="49" s="1"/>
  <c r="AF1519" i="49" a="1"/>
  <c r="AF1519" i="49" s="1"/>
  <c r="AG1527" i="49" a="1"/>
  <c r="AG1527" i="49" s="1"/>
  <c r="AF1527" i="49" a="1"/>
  <c r="AF1527" i="49" s="1"/>
  <c r="AF1622" i="49" a="1"/>
  <c r="AF1622" i="49" s="1"/>
  <c r="AG1622" i="49" a="1"/>
  <c r="AG1622" i="49" s="1"/>
  <c r="AG1632" i="49" a="1"/>
  <c r="AG1632" i="49" s="1"/>
  <c r="AF1632" i="49" a="1"/>
  <c r="AF1632" i="49" s="1"/>
  <c r="AG1004" i="49" a="1"/>
  <c r="AG1004" i="49" s="1"/>
  <c r="AF1004" i="49" a="1"/>
  <c r="AF1004" i="49" s="1"/>
  <c r="AG1103" i="49" a="1"/>
  <c r="AG1103" i="49" s="1"/>
  <c r="AF1103" i="49" a="1"/>
  <c r="AF1103" i="49" s="1"/>
  <c r="AF1115" i="49" a="1"/>
  <c r="AF1115" i="49" s="1"/>
  <c r="AG1115" i="49" a="1"/>
  <c r="AG1115" i="49" s="1"/>
  <c r="AF1181" i="49" a="1"/>
  <c r="AF1181" i="49" s="1"/>
  <c r="AG1181" i="49" a="1"/>
  <c r="AG1181" i="49" s="1"/>
  <c r="AG1239" i="49" a="1"/>
  <c r="AG1239" i="49" s="1"/>
  <c r="AF1239" i="49" a="1"/>
  <c r="AF1239" i="49" s="1"/>
  <c r="AG1349" i="49" a="1"/>
  <c r="AG1349" i="49" s="1"/>
  <c r="AF1349" i="49" a="1"/>
  <c r="AF1349" i="49" s="1"/>
  <c r="AG1465" i="49" a="1"/>
  <c r="AG1465" i="49" s="1"/>
  <c r="AF1465" i="49" a="1"/>
  <c r="AF1465" i="49" s="1"/>
  <c r="AG1575" i="49" a="1"/>
  <c r="AG1575" i="49" s="1"/>
  <c r="AF1575" i="49" a="1"/>
  <c r="AF1575" i="49" s="1"/>
  <c r="AF925" i="49" a="1"/>
  <c r="AF925" i="49" s="1"/>
  <c r="AF1041" i="49" a="1"/>
  <c r="AF1041" i="49" s="1"/>
  <c r="AG1053" i="49" a="1"/>
  <c r="AG1053" i="49" s="1"/>
  <c r="AF1053" i="49" a="1"/>
  <c r="AF1053" i="49" s="1"/>
  <c r="AF1060" i="49" a="1"/>
  <c r="AF1060" i="49" s="1"/>
  <c r="AF1109" i="49" a="1"/>
  <c r="AF1109" i="49" s="1"/>
  <c r="AF1128" i="49" a="1"/>
  <c r="AF1128" i="49" s="1"/>
  <c r="AG1128" i="49" a="1"/>
  <c r="AG1128" i="49" s="1"/>
  <c r="AF1206" i="49" a="1"/>
  <c r="AF1206" i="49" s="1"/>
  <c r="AF1218" i="49" a="1"/>
  <c r="AF1218" i="49" s="1"/>
  <c r="AF1232" i="49" a="1"/>
  <c r="AF1232" i="49" s="1"/>
  <c r="AF1245" i="49" a="1"/>
  <c r="AF1245" i="49" s="1"/>
  <c r="AF1285" i="49" a="1"/>
  <c r="AF1285" i="49" s="1"/>
  <c r="AG1285" i="49" a="1"/>
  <c r="AG1285" i="49" s="1"/>
  <c r="AF1343" i="49" a="1"/>
  <c r="AF1343" i="49" s="1"/>
  <c r="AG1343" i="49" a="1"/>
  <c r="AG1343" i="49" s="1"/>
  <c r="AG1365" i="49" a="1"/>
  <c r="AG1365" i="49" s="1"/>
  <c r="AF1365" i="49" a="1"/>
  <c r="AF1365" i="49" s="1"/>
  <c r="AF1394" i="49" a="1"/>
  <c r="AF1394" i="49" s="1"/>
  <c r="AF1568" i="49" a="1"/>
  <c r="AF1568" i="49" s="1"/>
  <c r="AG1005" i="49" a="1"/>
  <c r="AG1005" i="49" s="1"/>
  <c r="AF1005" i="49" a="1"/>
  <c r="AF1005" i="49" s="1"/>
  <c r="AG1467" i="49" a="1"/>
  <c r="AG1467" i="49" s="1"/>
  <c r="AF1467" i="49" a="1"/>
  <c r="AF1467" i="49" s="1"/>
  <c r="AF700" i="49" a="1"/>
  <c r="AF700" i="49" s="1"/>
  <c r="AG742" i="49" a="1"/>
  <c r="AG742" i="49" s="1"/>
  <c r="AF769" i="49" a="1"/>
  <c r="AF769" i="49" s="1"/>
  <c r="AG802" i="49" a="1"/>
  <c r="AG802" i="49" s="1"/>
  <c r="AG834" i="49" a="1"/>
  <c r="AG834" i="49" s="1"/>
  <c r="AF851" i="49" a="1"/>
  <c r="AF851" i="49" s="1"/>
  <c r="AG1029" i="49" a="1"/>
  <c r="AG1029" i="49" s="1"/>
  <c r="AF1054" i="49" a="1"/>
  <c r="AF1054" i="49" s="1"/>
  <c r="AF1147" i="49" a="1"/>
  <c r="AF1147" i="49" s="1"/>
  <c r="AG1147" i="49" a="1"/>
  <c r="AG1147" i="49" s="1"/>
  <c r="AF1194" i="49" a="1"/>
  <c r="AF1194" i="49" s="1"/>
  <c r="AG1253" i="49" a="1"/>
  <c r="AG1253" i="49" s="1"/>
  <c r="AG1387" i="49" a="1"/>
  <c r="AG1387" i="49" s="1"/>
  <c r="AF1387" i="49" a="1"/>
  <c r="AF1387" i="49" s="1"/>
  <c r="AF1490" i="49" a="1"/>
  <c r="AF1490" i="49" s="1"/>
  <c r="AG1490" i="49" a="1"/>
  <c r="AG1490" i="49" s="1"/>
  <c r="AF1585" i="49" a="1"/>
  <c r="AF1585" i="49" s="1"/>
  <c r="AG1585" i="49" a="1"/>
  <c r="AG1585" i="49" s="1"/>
  <c r="AF1592" i="49" a="1"/>
  <c r="AF1592" i="49" s="1"/>
  <c r="AG1729" i="49" a="1"/>
  <c r="AG1729" i="49" s="1"/>
  <c r="AF1729" i="49" a="1"/>
  <c r="AF1729" i="49" s="1"/>
  <c r="AG1048" i="49" a="1"/>
  <c r="AG1048" i="49" s="1"/>
  <c r="AF1048" i="49" a="1"/>
  <c r="AF1048" i="49" s="1"/>
  <c r="AG1110" i="49" a="1"/>
  <c r="AG1110" i="49" s="1"/>
  <c r="AF1110" i="49" a="1"/>
  <c r="AF1110" i="49" s="1"/>
  <c r="AG1225" i="49" a="1"/>
  <c r="AG1225" i="49" s="1"/>
  <c r="AF1225" i="49" a="1"/>
  <c r="AF1225" i="49" s="1"/>
  <c r="AG1475" i="49" a="1"/>
  <c r="AG1475" i="49" s="1"/>
  <c r="AF1475" i="49" a="1"/>
  <c r="AF1475" i="49" s="1"/>
  <c r="AF1506" i="49" a="1"/>
  <c r="AF1506" i="49" s="1"/>
  <c r="AG1506" i="49" a="1"/>
  <c r="AG1506" i="49" s="1"/>
  <c r="AF1577" i="49" a="1"/>
  <c r="AF1577" i="49" s="1"/>
  <c r="AG1577" i="49" a="1"/>
  <c r="AG1577" i="49" s="1"/>
  <c r="AG1684" i="49" a="1"/>
  <c r="AG1684" i="49" s="1"/>
  <c r="AF1684" i="49" a="1"/>
  <c r="AF1684" i="49" s="1"/>
  <c r="AG1711" i="49" a="1"/>
  <c r="AG1711" i="49" s="1"/>
  <c r="AF1711" i="49" a="1"/>
  <c r="AF1711" i="49" s="1"/>
  <c r="AF866" i="49" a="1"/>
  <c r="AF866" i="49" s="1"/>
  <c r="AG866" i="49" a="1"/>
  <c r="AG866" i="49" s="1"/>
  <c r="AF1102" i="49" a="1"/>
  <c r="AF1102" i="49" s="1"/>
  <c r="AG1102" i="49" a="1"/>
  <c r="AG1102" i="49" s="1"/>
  <c r="AG1345" i="49" a="1"/>
  <c r="AG1345" i="49" s="1"/>
  <c r="AF1345" i="49" a="1"/>
  <c r="AF1345" i="49" s="1"/>
  <c r="AG1424" i="49" a="1"/>
  <c r="AG1424" i="49" s="1"/>
  <c r="AF1424" i="49" a="1"/>
  <c r="AF1424" i="49" s="1"/>
  <c r="AF1510" i="49" a="1"/>
  <c r="AF1510" i="49" s="1"/>
  <c r="AG1510" i="49" a="1"/>
  <c r="AG1510" i="49" s="1"/>
  <c r="AF1603" i="49" a="1"/>
  <c r="AF1603" i="49" s="1"/>
  <c r="AG1603" i="49" a="1"/>
  <c r="AG1603" i="49" s="1"/>
  <c r="AG1691" i="49" a="1"/>
  <c r="AG1691" i="49" s="1"/>
  <c r="AF1691" i="49" a="1"/>
  <c r="AF1691" i="49" s="1"/>
  <c r="AG1321" i="49" a="1"/>
  <c r="AG1321" i="49" s="1"/>
  <c r="AF1321" i="49" a="1"/>
  <c r="AF1321" i="49" s="1"/>
  <c r="AF1530" i="49" a="1"/>
  <c r="AF1530" i="49" s="1"/>
  <c r="AG1530" i="49" a="1"/>
  <c r="AG1530" i="49" s="1"/>
  <c r="AF1546" i="49" a="1"/>
  <c r="AF1546" i="49" s="1"/>
  <c r="AG1546" i="49" a="1"/>
  <c r="AG1546" i="49" s="1"/>
  <c r="AG1286" i="49" a="1"/>
  <c r="AG1286" i="49" s="1"/>
  <c r="AF1286" i="49" a="1"/>
  <c r="AF1286" i="49" s="1"/>
  <c r="AF1613" i="49" a="1"/>
  <c r="AF1613" i="49" s="1"/>
  <c r="AG1613" i="49" a="1"/>
  <c r="AG1613" i="49" s="1"/>
  <c r="AG1065" i="49" a="1"/>
  <c r="AG1065" i="49" s="1"/>
  <c r="AF1065" i="49" a="1"/>
  <c r="AF1065" i="49" s="1"/>
  <c r="AG1138" i="49" a="1"/>
  <c r="AG1138" i="49" s="1"/>
  <c r="AF1138" i="49" a="1"/>
  <c r="AF1138" i="49" s="1"/>
  <c r="AG1556" i="49" a="1"/>
  <c r="AG1556" i="49" s="1"/>
  <c r="AF1713" i="49" a="1"/>
  <c r="AF1713" i="49" s="1"/>
  <c r="AG1748" i="49" a="1"/>
  <c r="AG1748" i="49" s="1"/>
  <c r="AF1748" i="49" a="1"/>
  <c r="AF1748" i="49" s="1"/>
  <c r="AF778" i="49" a="1"/>
  <c r="AF778" i="49" s="1"/>
  <c r="AG778" i="49" a="1"/>
  <c r="AG778" i="49" s="1"/>
  <c r="AG945" i="49" a="1"/>
  <c r="AG945" i="49" s="1"/>
  <c r="AF945" i="49" a="1"/>
  <c r="AF945" i="49" s="1"/>
  <c r="AG966" i="49" a="1"/>
  <c r="AG966" i="49" s="1"/>
  <c r="AF966" i="49" a="1"/>
  <c r="AF966" i="49" s="1"/>
  <c r="AG1094" i="49" a="1"/>
  <c r="AG1094" i="49" s="1"/>
  <c r="AF1094" i="49" a="1"/>
  <c r="AF1094" i="49" s="1"/>
  <c r="AG1271" i="49" a="1"/>
  <c r="AG1271" i="49" s="1"/>
  <c r="AF1271" i="49" a="1"/>
  <c r="AF1271" i="49" s="1"/>
  <c r="AG1306" i="49" a="1"/>
  <c r="AG1306" i="49" s="1"/>
  <c r="AF1306" i="49" a="1"/>
  <c r="AF1306" i="49" s="1"/>
  <c r="AG1233" i="49" a="1"/>
  <c r="AG1233" i="49" s="1"/>
  <c r="AF1233" i="49" a="1"/>
  <c r="AF1233" i="49" s="1"/>
  <c r="AG1337" i="49" a="1"/>
  <c r="AG1337" i="49" s="1"/>
  <c r="AF1337" i="49" a="1"/>
  <c r="AF1337" i="49" s="1"/>
  <c r="AG1583" i="49" a="1"/>
  <c r="AG1583" i="49" s="1"/>
  <c r="AF1583" i="49" a="1"/>
  <c r="AF1583" i="49" s="1"/>
  <c r="AG1786" i="49" a="1"/>
  <c r="AG1786" i="49" s="1"/>
  <c r="AF1786" i="49" a="1"/>
  <c r="AF1786" i="49" s="1"/>
  <c r="AG1414" i="49" a="1"/>
  <c r="AG1414" i="49" s="1"/>
  <c r="AG1421" i="49" a="1"/>
  <c r="AG1421" i="49" s="1"/>
  <c r="AF1421" i="49" a="1"/>
  <c r="AF1421" i="49" s="1"/>
  <c r="AF1436" i="49" a="1"/>
  <c r="AF1436" i="49" s="1"/>
  <c r="AG1436" i="49" a="1"/>
  <c r="AG1436" i="49" s="1"/>
  <c r="AG1599" i="49" a="1"/>
  <c r="AG1599" i="49" s="1"/>
  <c r="AF1599" i="49" a="1"/>
  <c r="AF1599" i="49" s="1"/>
  <c r="AF1630" i="49" a="1"/>
  <c r="AF1630" i="49" s="1"/>
  <c r="AG1630" i="49" a="1"/>
  <c r="AG1630" i="49" s="1"/>
  <c r="AG1667" i="49" a="1"/>
  <c r="AG1667" i="49" s="1"/>
  <c r="AF1667" i="49" a="1"/>
  <c r="AF1667" i="49" s="1"/>
  <c r="AF1720" i="49" a="1"/>
  <c r="AF1720" i="49" s="1"/>
  <c r="AF1315" i="49" a="1"/>
  <c r="AF1315" i="49" s="1"/>
  <c r="AG1315" i="49" a="1"/>
  <c r="AG1315" i="49" s="1"/>
  <c r="AG1403" i="49" a="1"/>
  <c r="AG1403" i="49" s="1"/>
  <c r="AF1403" i="49" a="1"/>
  <c r="AF1403" i="49" s="1"/>
  <c r="AF1534" i="49" a="1"/>
  <c r="AF1534" i="49" s="1"/>
  <c r="AG1534" i="49" a="1"/>
  <c r="AG1534" i="49" s="1"/>
  <c r="AF1542" i="49" a="1"/>
  <c r="AF1542" i="49" s="1"/>
  <c r="AG1542" i="49" a="1"/>
  <c r="AG1542" i="49" s="1"/>
  <c r="AG1624" i="49" a="1"/>
  <c r="AG1624" i="49" s="1"/>
  <c r="AF1633" i="49" a="1"/>
  <c r="AF1633" i="49" s="1"/>
  <c r="AF1640" i="49" a="1"/>
  <c r="AF1640" i="49" s="1"/>
  <c r="AF1655" i="49" a="1"/>
  <c r="AF1655" i="49" s="1"/>
  <c r="AG1655" i="49" a="1"/>
  <c r="AG1655" i="49" s="1"/>
  <c r="AF1670" i="49" a="1"/>
  <c r="AF1670" i="49" s="1"/>
  <c r="AG1670" i="49" a="1"/>
  <c r="AG1670" i="49" s="1"/>
  <c r="AF1698" i="49" a="1"/>
  <c r="AF1698" i="49" s="1"/>
  <c r="AG1698" i="49" a="1"/>
  <c r="AG1698" i="49" s="1"/>
  <c r="AG1230" i="49" a="1"/>
  <c r="AG1230" i="49" s="1"/>
  <c r="AG1340" i="49" a="1"/>
  <c r="AG1340" i="49" s="1"/>
  <c r="AF1340" i="49" a="1"/>
  <c r="AF1340" i="49" s="1"/>
  <c r="AG1385" i="49" a="1"/>
  <c r="AG1385" i="49" s="1"/>
  <c r="AF1385" i="49" a="1"/>
  <c r="AF1385" i="49" s="1"/>
  <c r="AG1397" i="49" a="1"/>
  <c r="AG1397" i="49" s="1"/>
  <c r="AF1397" i="49" a="1"/>
  <c r="AF1397" i="49" s="1"/>
  <c r="AF1625" i="49" a="1"/>
  <c r="AF1625" i="49" s="1"/>
  <c r="AG1625" i="49" a="1"/>
  <c r="AG1625" i="49" s="1"/>
  <c r="AF1706" i="49" a="1"/>
  <c r="AF1706" i="49" s="1"/>
  <c r="AG1706" i="49" a="1"/>
  <c r="AG1706" i="49" s="1"/>
  <c r="AG1741" i="49" a="1"/>
  <c r="AG1741" i="49" s="1"/>
  <c r="AF1741" i="49" a="1"/>
  <c r="AF1741" i="49" s="1"/>
  <c r="AG1367" i="49" a="1"/>
  <c r="AG1367" i="49" s="1"/>
  <c r="AF1367" i="49" a="1"/>
  <c r="AF1367" i="49" s="1"/>
  <c r="AG1373" i="49" a="1"/>
  <c r="AG1373" i="49" s="1"/>
  <c r="AF1373" i="49" a="1"/>
  <c r="AF1373" i="49" s="1"/>
  <c r="AF1627" i="49" a="1"/>
  <c r="AF1627" i="49" s="1"/>
  <c r="AG1627" i="49" a="1"/>
  <c r="AG1627" i="49" s="1"/>
  <c r="AG1649" i="49" a="1"/>
  <c r="AG1649" i="49" s="1"/>
  <c r="AF1649" i="49" a="1"/>
  <c r="AF1649" i="49" s="1"/>
  <c r="AG1677" i="49" a="1"/>
  <c r="AG1677" i="49" s="1"/>
  <c r="AF1677" i="49" a="1"/>
  <c r="AF1677" i="49" s="1"/>
  <c r="AG1046" i="49" a="1"/>
  <c r="AG1046" i="49" s="1"/>
  <c r="AF1046" i="49" a="1"/>
  <c r="AF1046" i="49" s="1"/>
  <c r="AG1461" i="49" a="1"/>
  <c r="AG1461" i="49" s="1"/>
  <c r="AF1461" i="49" a="1"/>
  <c r="AF1461" i="49" s="1"/>
  <c r="AG1709" i="49" a="1"/>
  <c r="AG1709" i="49" s="1"/>
  <c r="AF1709" i="49" a="1"/>
  <c r="AF1709" i="49" s="1"/>
  <c r="AG1717" i="49" a="1"/>
  <c r="AG1717" i="49" s="1"/>
  <c r="AF1717" i="49" a="1"/>
  <c r="AF1717" i="49" s="1"/>
  <c r="AG1280" i="49" a="1"/>
  <c r="AG1280" i="49" s="1"/>
  <c r="AF1280" i="49" a="1"/>
  <c r="AF1280" i="49" s="1"/>
  <c r="AG1291" i="49" a="1"/>
  <c r="AG1291" i="49" s="1"/>
  <c r="AF1291" i="49" a="1"/>
  <c r="AF1291" i="49" s="1"/>
  <c r="AG1324" i="49" a="1"/>
  <c r="AG1324" i="49" s="1"/>
  <c r="AF1324" i="49" a="1"/>
  <c r="AF1324" i="49" s="1"/>
  <c r="AG1474" i="49" a="1"/>
  <c r="AG1474" i="49" s="1"/>
  <c r="AF1474" i="49" a="1"/>
  <c r="AF1474" i="49" s="1"/>
  <c r="AG1501" i="49" a="1"/>
  <c r="AG1501" i="49" s="1"/>
  <c r="AF1501" i="49" a="1"/>
  <c r="AF1501" i="49" s="1"/>
  <c r="AG1593" i="49" a="1"/>
  <c r="AG1593" i="49" s="1"/>
  <c r="AF1593" i="49" a="1"/>
  <c r="AF1593" i="49" s="1"/>
  <c r="AG1680" i="49" a="1"/>
  <c r="AG1680" i="49" s="1"/>
  <c r="AF1680" i="49" a="1"/>
  <c r="AF1680" i="49" s="1"/>
  <c r="AG1734" i="49" a="1"/>
  <c r="AG1734" i="49" s="1"/>
  <c r="AF1734" i="49" a="1"/>
  <c r="AF1734" i="49" s="1"/>
  <c r="AG1742" i="49" a="1"/>
  <c r="AG1742" i="49" s="1"/>
  <c r="AF1742" i="49" a="1"/>
  <c r="AF1742" i="49" s="1"/>
  <c r="AG1393" i="49" a="1"/>
  <c r="AG1393" i="49" s="1"/>
  <c r="AF1393" i="49" a="1"/>
  <c r="AF1393" i="49" s="1"/>
  <c r="AG1430" i="49" a="1"/>
  <c r="AG1430" i="49" s="1"/>
  <c r="AF1430" i="49" a="1"/>
  <c r="AF1430" i="49" s="1"/>
  <c r="AG1437" i="49" a="1"/>
  <c r="AG1437" i="49" s="1"/>
  <c r="AF1437" i="49" a="1"/>
  <c r="AF1437" i="49" s="1"/>
  <c r="AF1443" i="49" a="1"/>
  <c r="AF1443" i="49" s="1"/>
  <c r="AF1552" i="49" a="1"/>
  <c r="AF1552" i="49" s="1"/>
  <c r="AG1552" i="49" a="1"/>
  <c r="AG1552" i="49" s="1"/>
  <c r="AF1602" i="49" a="1"/>
  <c r="AF1602" i="49" s="1"/>
  <c r="AG1602" i="49" a="1"/>
  <c r="AG1602" i="49" s="1"/>
  <c r="AG1441" i="49" a="1"/>
  <c r="AG1441" i="49" s="1"/>
  <c r="AF1441" i="49" a="1"/>
  <c r="AF1441" i="49" s="1"/>
  <c r="AF1722" i="49" a="1"/>
  <c r="AF1722" i="49" s="1"/>
  <c r="AG1722" i="49" a="1"/>
  <c r="AG1722" i="49" s="1"/>
  <c r="AG1116" i="49" a="1"/>
  <c r="AG1116" i="49" s="1"/>
  <c r="AG1369" i="49" a="1"/>
  <c r="AG1369" i="49" s="1"/>
  <c r="AF1369" i="49" a="1"/>
  <c r="AF1369" i="49" s="1"/>
  <c r="AG1453" i="49" a="1"/>
  <c r="AG1453" i="49" s="1"/>
  <c r="AF1453" i="49" a="1"/>
  <c r="AF1453" i="49" s="1"/>
  <c r="AG1484" i="49" a="1"/>
  <c r="AG1484" i="49" s="1"/>
  <c r="AF1484" i="49" a="1"/>
  <c r="AF1484" i="49" s="1"/>
  <c r="AG1508" i="49" a="1"/>
  <c r="AG1508" i="49" s="1"/>
  <c r="AF1508" i="49" a="1"/>
  <c r="AF1508" i="49" s="1"/>
  <c r="AG1555" i="49" a="1"/>
  <c r="AG1555" i="49" s="1"/>
  <c r="AG1628" i="49" a="1"/>
  <c r="AG1628" i="49" s="1"/>
  <c r="AF1628" i="49" a="1"/>
  <c r="AF1628" i="49" s="1"/>
  <c r="AG1646" i="49" a="1"/>
  <c r="AG1646" i="49" s="1"/>
  <c r="AF1700" i="49" a="1"/>
  <c r="AF1700" i="49" s="1"/>
  <c r="AG1707" i="49" a="1"/>
  <c r="AG1707" i="49" s="1"/>
  <c r="AF1707" i="49" a="1"/>
  <c r="AF1707" i="49" s="1"/>
  <c r="AG1752" i="49" a="1"/>
  <c r="AG1752" i="49" s="1"/>
  <c r="AF1752" i="49" a="1"/>
  <c r="AF1752" i="49" s="1"/>
  <c r="AG1166" i="49" a="1"/>
  <c r="AG1166" i="49" s="1"/>
  <c r="AF1166" i="49" a="1"/>
  <c r="AF1166" i="49" s="1"/>
  <c r="AG1425" i="49" a="1"/>
  <c r="AG1425" i="49" s="1"/>
  <c r="AF1425" i="49" a="1"/>
  <c r="AF1425" i="49" s="1"/>
  <c r="AF1466" i="49" a="1"/>
  <c r="AF1466" i="49" s="1"/>
  <c r="AG1466" i="49" a="1"/>
  <c r="AG1466" i="49" s="1"/>
  <c r="AG1549" i="49" a="1"/>
  <c r="AG1549" i="49" s="1"/>
  <c r="AF1549" i="49" a="1"/>
  <c r="AF1549" i="49" s="1"/>
  <c r="AF1562" i="49" a="1"/>
  <c r="AF1562" i="49" s="1"/>
  <c r="AG1562" i="49" a="1"/>
  <c r="AG1562" i="49" s="1"/>
  <c r="AF1600" i="49" a="1"/>
  <c r="AF1600" i="49" s="1"/>
  <c r="AG1600" i="49" a="1"/>
  <c r="AG1600" i="49" s="1"/>
  <c r="AG1647" i="49" a="1"/>
  <c r="AG1647" i="49" s="1"/>
  <c r="AF1647" i="49" a="1"/>
  <c r="AF1647" i="49" s="1"/>
  <c r="AF1661" i="49" a="1"/>
  <c r="AF1661" i="49" s="1"/>
  <c r="AF1522" i="49" a="1"/>
  <c r="AF1522" i="49" s="1"/>
  <c r="AG1522" i="49" a="1"/>
  <c r="AG1522" i="49" s="1"/>
  <c r="AF1566" i="49" a="1"/>
  <c r="AF1566" i="49" s="1"/>
  <c r="AG1566" i="49" a="1"/>
  <c r="AG1566" i="49" s="1"/>
  <c r="AG1589" i="49" a="1"/>
  <c r="AG1589" i="49" s="1"/>
  <c r="AF1589" i="49" a="1"/>
  <c r="AF1589" i="49" s="1"/>
  <c r="AF1246" i="49" a="1"/>
  <c r="AF1246" i="49" s="1"/>
  <c r="AF1289" i="49" a="1"/>
  <c r="AF1289" i="49" s="1"/>
  <c r="AF1302" i="49" a="1"/>
  <c r="AF1302" i="49" s="1"/>
  <c r="AF1329" i="49" a="1"/>
  <c r="AF1329" i="49" s="1"/>
  <c r="AF1338" i="49" a="1"/>
  <c r="AF1338" i="49" s="1"/>
  <c r="AF1347" i="49" a="1"/>
  <c r="AF1347" i="49" s="1"/>
  <c r="AF1376" i="49" a="1"/>
  <c r="AF1376" i="49" s="1"/>
  <c r="AG1401" i="49" a="1"/>
  <c r="AG1401" i="49" s="1"/>
  <c r="AF1401" i="49" a="1"/>
  <c r="AF1401" i="49" s="1"/>
  <c r="AG1449" i="49" a="1"/>
  <c r="AG1449" i="49" s="1"/>
  <c r="AF1449" i="49" a="1"/>
  <c r="AF1449" i="49" s="1"/>
  <c r="AF1523" i="49" a="1"/>
  <c r="AF1523" i="49" s="1"/>
  <c r="AG1523" i="49" a="1"/>
  <c r="AG1523" i="49" s="1"/>
  <c r="AF1560" i="49" a="1"/>
  <c r="AF1560" i="49" s="1"/>
  <c r="AG1567" i="49" a="1"/>
  <c r="AG1567" i="49" s="1"/>
  <c r="AF1567" i="49" a="1"/>
  <c r="AF1567" i="49" s="1"/>
  <c r="AG1637" i="49" a="1"/>
  <c r="AG1637" i="49" s="1"/>
  <c r="AG1643" i="49" a="1"/>
  <c r="AG1643" i="49" s="1"/>
  <c r="AF1686" i="49" a="1"/>
  <c r="AF1686" i="49" s="1"/>
  <c r="AG1686" i="49" a="1"/>
  <c r="AG1686" i="49" s="1"/>
  <c r="AG1759" i="49" a="1"/>
  <c r="AG1759" i="49" s="1"/>
  <c r="AF1759" i="49" a="1"/>
  <c r="AF1759" i="49" s="1"/>
  <c r="AG1357" i="49" a="1"/>
  <c r="AG1357" i="49" s="1"/>
  <c r="AF1357" i="49" a="1"/>
  <c r="AF1357" i="49" s="1"/>
  <c r="AG1548" i="49" a="1"/>
  <c r="AG1548" i="49" s="1"/>
  <c r="AG1578" i="49" a="1"/>
  <c r="AG1578" i="49" s="1"/>
  <c r="AG1712" i="49" a="1"/>
  <c r="AG1712" i="49" s="1"/>
  <c r="AF1712" i="49" a="1"/>
  <c r="AF1712" i="49" s="1"/>
  <c r="AG1775" i="49" a="1"/>
  <c r="AG1775" i="49" s="1"/>
  <c r="AF1775" i="49" a="1"/>
  <c r="AF1775" i="49" s="1"/>
  <c r="AG1761" i="49" a="1"/>
  <c r="AG1761" i="49" s="1"/>
  <c r="AF1761" i="49" a="1"/>
  <c r="AF1761" i="49" s="1"/>
  <c r="AG1774" i="49" a="1"/>
  <c r="AG1774" i="49" s="1"/>
  <c r="AF1774" i="49" a="1"/>
  <c r="AF1774" i="49" s="1"/>
  <c r="AG1409" i="49" a="1"/>
  <c r="AG1409" i="49" s="1"/>
  <c r="AF1409" i="49" a="1"/>
  <c r="AF1409" i="49" s="1"/>
  <c r="AF1642" i="49" a="1"/>
  <c r="AF1642" i="49" s="1"/>
  <c r="AG1642" i="49" a="1"/>
  <c r="AG1642" i="49" s="1"/>
  <c r="AG1648" i="49" a="1"/>
  <c r="AG1648" i="49" s="1"/>
  <c r="AF1648" i="49" a="1"/>
  <c r="AF1648" i="49" s="1"/>
  <c r="AG1738" i="49" a="1"/>
  <c r="AG1738" i="49" s="1"/>
  <c r="AF1738" i="49" a="1"/>
  <c r="AF1738" i="49" s="1"/>
  <c r="AG1433" i="49" a="1"/>
  <c r="AG1433" i="49" s="1"/>
  <c r="AF1433" i="49" a="1"/>
  <c r="AF1433" i="49" s="1"/>
  <c r="AG1509" i="49" a="1"/>
  <c r="AG1509" i="49" s="1"/>
  <c r="AF1509" i="49" a="1"/>
  <c r="AF1509" i="49" s="1"/>
  <c r="AG1595" i="49" a="1"/>
  <c r="AG1595" i="49" s="1"/>
  <c r="AF1595" i="49" a="1"/>
  <c r="AF1595" i="49" s="1"/>
  <c r="AG1726" i="49" a="1"/>
  <c r="AG1726" i="49" s="1"/>
  <c r="AF1726" i="49" a="1"/>
  <c r="AF1726" i="49" s="1"/>
  <c r="AG1782" i="49" a="1"/>
  <c r="AG1782" i="49" s="1"/>
  <c r="AF1782" i="49" a="1"/>
  <c r="AF1782" i="49" s="1"/>
  <c r="AG1353" i="49" a="1"/>
  <c r="AG1353" i="49" s="1"/>
  <c r="AF1353" i="49" a="1"/>
  <c r="AF1353" i="49" s="1"/>
  <c r="AG1429" i="49" a="1"/>
  <c r="AG1429" i="49" s="1"/>
  <c r="AF1429" i="49" a="1"/>
  <c r="AF1429" i="49" s="1"/>
  <c r="AG1607" i="49" a="1"/>
  <c r="AG1607" i="49" s="1"/>
  <c r="AF1607" i="49" a="1"/>
  <c r="AF1607" i="49" s="1"/>
  <c r="AG1687" i="49" a="1"/>
  <c r="AG1687" i="49" s="1"/>
  <c r="AF1687" i="49" a="1"/>
  <c r="AF1687" i="49" s="1"/>
  <c r="AG1765" i="49" a="1"/>
  <c r="AG1765" i="49" s="1"/>
  <c r="AF1765" i="49" a="1"/>
  <c r="AF1765" i="49" s="1"/>
  <c r="AG1614" i="49" a="1"/>
  <c r="AG1614" i="49" s="1"/>
  <c r="AG1629" i="49" a="1"/>
  <c r="AG1629" i="49" s="1"/>
  <c r="AF1629" i="49" a="1"/>
  <c r="AF1629" i="49" s="1"/>
  <c r="AG1702" i="49" a="1"/>
  <c r="AG1702" i="49" s="1"/>
  <c r="AG1377" i="49" a="1"/>
  <c r="AG1377" i="49" s="1"/>
  <c r="AF1377" i="49" a="1"/>
  <c r="AF1377" i="49" s="1"/>
  <c r="AG1417" i="49" a="1"/>
  <c r="AG1417" i="49" s="1"/>
  <c r="AF1417" i="49" a="1"/>
  <c r="AF1417" i="49" s="1"/>
  <c r="AG1750" i="49" a="1"/>
  <c r="AG1750" i="49" s="1"/>
  <c r="AF1750" i="49" a="1"/>
  <c r="AF1750" i="49" s="1"/>
  <c r="AG1730" i="49" a="1"/>
  <c r="AG1730" i="49" s="1"/>
  <c r="AF1730" i="49" a="1"/>
  <c r="AF1730" i="49" s="1"/>
  <c r="AG1778" i="49" a="1"/>
  <c r="AG1778" i="49" s="1"/>
  <c r="AF1778" i="49" a="1"/>
  <c r="AF1778" i="49" s="1"/>
  <c r="AG1746" i="49" a="1"/>
  <c r="AG1746" i="49" s="1"/>
  <c r="AF1746" i="49" a="1"/>
  <c r="AF1746" i="49" s="1"/>
  <c r="AG1770" i="49" a="1"/>
  <c r="AG1770" i="49" s="1"/>
  <c r="AF1770" i="49" a="1"/>
  <c r="AF1770" i="49" s="1"/>
  <c r="AG1790" i="49" a="1"/>
  <c r="AG1790" i="49" s="1"/>
  <c r="AF1790" i="49" a="1"/>
  <c r="AF1790" i="49" s="1"/>
  <c r="AG1518" i="49" a="1"/>
  <c r="AG1518" i="49" s="1"/>
  <c r="AG1558" i="49" a="1"/>
  <c r="AG1558" i="49" s="1"/>
  <c r="AG1598" i="49" a="1"/>
  <c r="AG1598" i="49" s="1"/>
  <c r="AG1638" i="49" a="1"/>
  <c r="AG1638" i="49" s="1"/>
  <c r="AG1678" i="49" a="1"/>
  <c r="AG1678" i="49" s="1"/>
  <c r="AG1718" i="49" a="1"/>
  <c r="AG1718" i="49" s="1"/>
  <c r="D21" i="45" l="1"/>
  <c r="E3" i="41" l="1"/>
  <c r="E2" i="41"/>
  <c r="D4" i="41"/>
  <c r="D3" i="41"/>
  <c r="D2" i="41"/>
  <c r="E2" i="40"/>
  <c r="F2" i="40"/>
  <c r="G2" i="40"/>
  <c r="H2" i="40"/>
  <c r="E3" i="40"/>
  <c r="F3" i="40"/>
  <c r="G3" i="40"/>
  <c r="H3" i="40"/>
  <c r="E4" i="40"/>
  <c r="F4" i="40"/>
  <c r="G4" i="40"/>
  <c r="H4" i="40"/>
  <c r="E5" i="40"/>
  <c r="F5" i="40"/>
  <c r="H5" i="40" s="1"/>
  <c r="G5" i="40"/>
  <c r="E6" i="40"/>
  <c r="F6" i="40"/>
  <c r="H6" i="40" s="1"/>
  <c r="G6" i="40"/>
  <c r="E7" i="40"/>
  <c r="F7" i="40"/>
  <c r="G7" i="40"/>
  <c r="H7" i="40"/>
  <c r="E8" i="40"/>
  <c r="F8" i="40"/>
  <c r="G8" i="40"/>
  <c r="H8" i="40"/>
  <c r="E9" i="40"/>
  <c r="F9" i="40"/>
  <c r="G9" i="40"/>
  <c r="H9" i="40"/>
  <c r="E10" i="40"/>
  <c r="F10" i="40"/>
  <c r="H10" i="40" s="1"/>
  <c r="G10" i="40"/>
  <c r="E11" i="40"/>
  <c r="F11" i="40"/>
  <c r="H11" i="40" s="1"/>
  <c r="G11" i="40"/>
  <c r="E12" i="40"/>
  <c r="F12" i="40"/>
  <c r="G12" i="40"/>
  <c r="H12" i="40"/>
  <c r="E13" i="40"/>
  <c r="F13" i="40"/>
  <c r="G13" i="40"/>
  <c r="H13" i="40"/>
  <c r="E14" i="40"/>
  <c r="F14" i="40"/>
  <c r="G14" i="40"/>
  <c r="H14" i="40"/>
  <c r="E15" i="40"/>
  <c r="F15" i="40"/>
  <c r="H15" i="40" s="1"/>
  <c r="G15" i="40"/>
  <c r="E16" i="40"/>
  <c r="F16" i="40"/>
  <c r="H16" i="40" s="1"/>
  <c r="G16" i="40"/>
  <c r="E17" i="40"/>
  <c r="F17" i="40"/>
  <c r="G17" i="40"/>
  <c r="H17" i="40"/>
  <c r="E18" i="40"/>
  <c r="F18" i="40"/>
  <c r="G18" i="40"/>
  <c r="H18" i="40"/>
  <c r="E19" i="40"/>
  <c r="F19" i="40"/>
  <c r="G19" i="40"/>
  <c r="H19" i="40"/>
  <c r="E20" i="40"/>
  <c r="F20" i="40"/>
  <c r="H20" i="40" s="1"/>
  <c r="G20" i="40"/>
  <c r="E21" i="40"/>
  <c r="F21" i="40"/>
  <c r="H21" i="40" s="1"/>
  <c r="G21" i="40"/>
  <c r="E2" i="39"/>
  <c r="F2" i="39"/>
  <c r="G2" i="39"/>
  <c r="H2" i="39"/>
  <c r="E3" i="39"/>
  <c r="F3" i="39"/>
  <c r="G3" i="39"/>
  <c r="H3" i="39"/>
  <c r="E4" i="39"/>
  <c r="F4" i="39"/>
  <c r="G4" i="39"/>
  <c r="H4" i="39"/>
  <c r="E5" i="39"/>
  <c r="F5" i="39"/>
  <c r="H5" i="39" s="1"/>
  <c r="G5" i="39"/>
  <c r="E6" i="39"/>
  <c r="F6" i="39"/>
  <c r="H6" i="39" s="1"/>
  <c r="G6" i="39"/>
  <c r="E7" i="39"/>
  <c r="F7" i="39"/>
  <c r="G7" i="39"/>
  <c r="H7" i="39"/>
  <c r="E8" i="39"/>
  <c r="F8" i="39"/>
  <c r="G8" i="39"/>
  <c r="H8" i="39"/>
  <c r="E9" i="39"/>
  <c r="F9" i="39"/>
  <c r="G9" i="39"/>
  <c r="H9" i="39"/>
  <c r="E10" i="39"/>
  <c r="F10" i="39"/>
  <c r="H10" i="39" s="1"/>
  <c r="G10" i="39"/>
  <c r="E11" i="39"/>
  <c r="F11" i="39"/>
  <c r="H11" i="39" s="1"/>
  <c r="G11" i="39"/>
  <c r="E12" i="39"/>
  <c r="F12" i="39"/>
  <c r="G12" i="39"/>
  <c r="H12" i="39"/>
  <c r="E13" i="39"/>
  <c r="F13" i="39"/>
  <c r="G13" i="39"/>
  <c r="H13" i="39"/>
  <c r="E14" i="39"/>
  <c r="F14" i="39"/>
  <c r="G14" i="39"/>
  <c r="H14" i="39"/>
  <c r="E15" i="39"/>
  <c r="F15" i="39"/>
  <c r="H15" i="39" s="1"/>
  <c r="G15" i="39"/>
  <c r="E16" i="39"/>
  <c r="F16" i="39"/>
  <c r="H16" i="39" s="1"/>
  <c r="G16" i="39"/>
  <c r="E17" i="39"/>
  <c r="F17" i="39"/>
  <c r="G17" i="39"/>
  <c r="H17" i="39"/>
  <c r="E18" i="39"/>
  <c r="F18" i="39"/>
  <c r="G18" i="39"/>
  <c r="H18" i="39"/>
  <c r="E19" i="39"/>
  <c r="F19" i="39"/>
  <c r="G19" i="39"/>
  <c r="H19" i="39"/>
  <c r="E20" i="39"/>
  <c r="F20" i="39"/>
  <c r="H20" i="39" s="1"/>
  <c r="G20" i="39"/>
  <c r="E21" i="39"/>
  <c r="F21" i="39"/>
  <c r="H21" i="39" s="1"/>
  <c r="G21" i="39"/>
  <c r="M2" i="38"/>
  <c r="N2" i="38"/>
  <c r="O2" i="38"/>
  <c r="M3" i="38"/>
  <c r="N3" i="38"/>
  <c r="O3" i="38"/>
  <c r="M4" i="38"/>
  <c r="N4" i="38"/>
  <c r="O4" i="38"/>
  <c r="M5" i="38"/>
  <c r="N5" i="38"/>
  <c r="O5" i="38"/>
  <c r="M6" i="38"/>
  <c r="N6" i="38"/>
  <c r="O6" i="38"/>
  <c r="M7" i="38"/>
  <c r="N7" i="38"/>
  <c r="O7" i="38"/>
  <c r="M8" i="38"/>
  <c r="O8" i="38" s="1"/>
  <c r="N8" i="38"/>
  <c r="M9" i="38"/>
  <c r="N9" i="38"/>
  <c r="O9" i="38"/>
  <c r="M10" i="38"/>
  <c r="N10" i="38"/>
  <c r="M11" i="38"/>
  <c r="N11" i="38"/>
  <c r="O11" i="38"/>
  <c r="M12" i="38"/>
  <c r="N12" i="38"/>
  <c r="O12" i="38"/>
  <c r="M13" i="38"/>
  <c r="N13" i="38"/>
  <c r="O13" i="38"/>
  <c r="M14" i="38"/>
  <c r="N14" i="38"/>
  <c r="O14" i="38"/>
  <c r="M15" i="38"/>
  <c r="O15" i="38" s="1"/>
  <c r="N15" i="38"/>
  <c r="M16" i="38"/>
  <c r="N16" i="38"/>
  <c r="O16" i="38"/>
  <c r="M17" i="38"/>
  <c r="N17" i="38"/>
  <c r="O17" i="38"/>
  <c r="M18" i="38"/>
  <c r="N18" i="38"/>
  <c r="O18" i="38"/>
  <c r="M19" i="38"/>
  <c r="O19" i="38" s="1"/>
  <c r="N19" i="38"/>
  <c r="M20" i="38"/>
  <c r="O20" i="38" s="1"/>
  <c r="N20" i="38"/>
  <c r="M21" i="38"/>
  <c r="N21" i="38"/>
  <c r="O21" i="38"/>
  <c r="E2" i="37"/>
  <c r="F2" i="37"/>
  <c r="G2" i="37"/>
  <c r="H2" i="37"/>
  <c r="E3" i="37"/>
  <c r="F3" i="37"/>
  <c r="G3" i="37"/>
  <c r="H3" i="37"/>
  <c r="E4" i="37"/>
  <c r="F4" i="37"/>
  <c r="G4" i="37"/>
  <c r="H4" i="37"/>
  <c r="E5" i="37"/>
  <c r="F5" i="37"/>
  <c r="G5" i="37"/>
  <c r="H5" i="37"/>
  <c r="E6" i="37"/>
  <c r="F6" i="37"/>
  <c r="G6" i="37"/>
  <c r="H6" i="37"/>
  <c r="E7" i="37"/>
  <c r="F7" i="37"/>
  <c r="G7" i="37"/>
  <c r="H7" i="37"/>
  <c r="E8" i="37"/>
  <c r="F8" i="37"/>
  <c r="G8" i="37"/>
  <c r="H8" i="37"/>
  <c r="E9" i="37"/>
  <c r="F9" i="37"/>
  <c r="G9" i="37"/>
  <c r="H9" i="37"/>
  <c r="E10" i="37"/>
  <c r="F10" i="37"/>
  <c r="G10" i="37"/>
  <c r="H10" i="37"/>
  <c r="E11" i="37"/>
  <c r="F11" i="37"/>
  <c r="G11" i="37"/>
  <c r="H11" i="37"/>
  <c r="E12" i="37"/>
  <c r="F12" i="37"/>
  <c r="G12" i="37"/>
  <c r="H12" i="37"/>
  <c r="E13" i="37"/>
  <c r="F13" i="37"/>
  <c r="G13" i="37"/>
  <c r="H13" i="37"/>
  <c r="E14" i="37"/>
  <c r="F14" i="37"/>
  <c r="G14" i="37"/>
  <c r="H14" i="37"/>
  <c r="E15" i="37"/>
  <c r="F15" i="37"/>
  <c r="G15" i="37"/>
  <c r="H15" i="37"/>
  <c r="E16" i="37"/>
  <c r="F16" i="37"/>
  <c r="G16" i="37"/>
  <c r="H16" i="37"/>
  <c r="E17" i="37"/>
  <c r="F17" i="37"/>
  <c r="G17" i="37"/>
  <c r="H17" i="37"/>
  <c r="E18" i="37"/>
  <c r="F18" i="37"/>
  <c r="G18" i="37"/>
  <c r="H18" i="37"/>
  <c r="E19" i="37"/>
  <c r="F19" i="37"/>
  <c r="G19" i="37"/>
  <c r="H19" i="37"/>
  <c r="E20" i="37"/>
  <c r="F20" i="37"/>
  <c r="G20" i="37"/>
  <c r="H20" i="37"/>
  <c r="E21" i="37"/>
  <c r="F21" i="37"/>
  <c r="G21" i="37"/>
  <c r="H21" i="37"/>
  <c r="E2" i="36"/>
  <c r="F2" i="36"/>
  <c r="G2" i="36"/>
  <c r="H2" i="36"/>
  <c r="E3" i="36"/>
  <c r="F3" i="36"/>
  <c r="G3" i="36"/>
  <c r="H3" i="36"/>
  <c r="E4" i="36"/>
  <c r="F4" i="36"/>
  <c r="G4" i="36"/>
  <c r="H4" i="36"/>
  <c r="E5" i="36"/>
  <c r="F5" i="36"/>
  <c r="G5" i="36"/>
  <c r="H5" i="36"/>
  <c r="E6" i="36"/>
  <c r="F6" i="36"/>
  <c r="G6" i="36"/>
  <c r="H6" i="36"/>
  <c r="E7" i="36"/>
  <c r="F7" i="36"/>
  <c r="G7" i="36"/>
  <c r="H7" i="36"/>
  <c r="E8" i="36"/>
  <c r="F8" i="36"/>
  <c r="G8" i="36"/>
  <c r="H8" i="36"/>
  <c r="E9" i="36"/>
  <c r="F9" i="36"/>
  <c r="G9" i="36"/>
  <c r="H9" i="36"/>
  <c r="E10" i="36"/>
  <c r="F10" i="36"/>
  <c r="G10" i="36"/>
  <c r="H10" i="36"/>
  <c r="E11" i="36"/>
  <c r="F11" i="36"/>
  <c r="G11" i="36"/>
  <c r="H11" i="36"/>
  <c r="E12" i="36"/>
  <c r="F12" i="36"/>
  <c r="G12" i="36"/>
  <c r="H12" i="36"/>
  <c r="E13" i="36"/>
  <c r="F13" i="36"/>
  <c r="G13" i="36"/>
  <c r="H13" i="36"/>
  <c r="E14" i="36"/>
  <c r="F14" i="36"/>
  <c r="G14" i="36"/>
  <c r="H14" i="36"/>
  <c r="E15" i="36"/>
  <c r="F15" i="36"/>
  <c r="G15" i="36"/>
  <c r="H15" i="36"/>
  <c r="E16" i="36"/>
  <c r="F16" i="36"/>
  <c r="G16" i="36"/>
  <c r="H16" i="36"/>
  <c r="E17" i="36"/>
  <c r="F17" i="36"/>
  <c r="G17" i="36"/>
  <c r="H17" i="36"/>
  <c r="E18" i="36"/>
  <c r="F18" i="36"/>
  <c r="G18" i="36"/>
  <c r="H18" i="36"/>
  <c r="E19" i="36"/>
  <c r="F19" i="36"/>
  <c r="G19" i="36"/>
  <c r="H19" i="36"/>
  <c r="E20" i="36"/>
  <c r="F20" i="36"/>
  <c r="G20" i="36"/>
  <c r="H20" i="36"/>
  <c r="E21" i="36"/>
  <c r="F21" i="36"/>
  <c r="G21" i="36"/>
  <c r="H21" i="36"/>
  <c r="E2" i="35"/>
  <c r="F2" i="35"/>
  <c r="G2" i="35"/>
  <c r="H2" i="35"/>
  <c r="E3" i="35"/>
  <c r="F3" i="35"/>
  <c r="G3" i="35"/>
  <c r="H3" i="35"/>
  <c r="E4" i="35"/>
  <c r="F4" i="35"/>
  <c r="G4" i="35"/>
  <c r="H4" i="35"/>
  <c r="E5" i="35"/>
  <c r="F5" i="35"/>
  <c r="G5" i="35"/>
  <c r="H5" i="35"/>
  <c r="E6" i="35"/>
  <c r="F6" i="35"/>
  <c r="G6" i="35"/>
  <c r="H6" i="35"/>
  <c r="E7" i="35"/>
  <c r="F7" i="35"/>
  <c r="G7" i="35"/>
  <c r="H7" i="35"/>
  <c r="I7" i="35"/>
  <c r="E8" i="35"/>
  <c r="F8" i="35"/>
  <c r="G8" i="35"/>
  <c r="H8" i="35"/>
  <c r="E9" i="35"/>
  <c r="F9" i="35"/>
  <c r="G9" i="35"/>
  <c r="H9" i="35"/>
  <c r="I9" i="35" s="1"/>
  <c r="E10" i="35"/>
  <c r="F10" i="35"/>
  <c r="H10" i="35" s="1"/>
  <c r="G10" i="35"/>
  <c r="E11" i="35"/>
  <c r="F11" i="35"/>
  <c r="H11" i="35" s="1"/>
  <c r="G11" i="35"/>
  <c r="E12" i="35"/>
  <c r="F12" i="35"/>
  <c r="G12" i="35"/>
  <c r="H12" i="35"/>
  <c r="E13" i="35"/>
  <c r="F13" i="35"/>
  <c r="G13" i="35"/>
  <c r="H13" i="35"/>
  <c r="E14" i="35"/>
  <c r="F14" i="35"/>
  <c r="H14" i="35" s="1"/>
  <c r="G14" i="35"/>
  <c r="E15" i="35"/>
  <c r="F15" i="35"/>
  <c r="H15" i="35" s="1"/>
  <c r="G15" i="35"/>
  <c r="E16" i="35"/>
  <c r="F16" i="35"/>
  <c r="H16" i="35" s="1"/>
  <c r="G16" i="35"/>
  <c r="E17" i="35"/>
  <c r="F17" i="35"/>
  <c r="G17" i="35"/>
  <c r="H17" i="35"/>
  <c r="E18" i="35"/>
  <c r="F18" i="35"/>
  <c r="G18" i="35"/>
  <c r="H18" i="35"/>
  <c r="E19" i="35"/>
  <c r="F19" i="35"/>
  <c r="H19" i="35" s="1"/>
  <c r="G19" i="35"/>
  <c r="E20" i="35"/>
  <c r="F20" i="35"/>
  <c r="H20" i="35" s="1"/>
  <c r="G20" i="35"/>
  <c r="E21" i="35"/>
  <c r="F21" i="35"/>
  <c r="H21" i="35" s="1"/>
  <c r="G21" i="35"/>
  <c r="C3" i="21" l="1"/>
  <c r="C48" i="21" s="1"/>
  <c r="D3" i="21"/>
  <c r="D48" i="21" s="1"/>
  <c r="C4" i="21"/>
  <c r="D4" i="21"/>
  <c r="C5" i="21"/>
  <c r="D5" i="21"/>
  <c r="C6" i="21"/>
  <c r="D6" i="21"/>
  <c r="C7" i="21"/>
  <c r="D7" i="21"/>
  <c r="C8" i="21"/>
  <c r="D8" i="21"/>
  <c r="C9" i="21"/>
  <c r="D9" i="21"/>
  <c r="C10" i="21"/>
  <c r="D10" i="21"/>
  <c r="C11" i="21"/>
  <c r="D11" i="21"/>
  <c r="C12" i="21"/>
  <c r="D12" i="21"/>
  <c r="C13" i="21"/>
  <c r="D13" i="21"/>
  <c r="C14" i="21"/>
  <c r="D14" i="21"/>
  <c r="C15" i="21"/>
  <c r="D15" i="21"/>
  <c r="C16" i="21"/>
  <c r="D16" i="21"/>
  <c r="C17" i="21"/>
  <c r="D17" i="21"/>
  <c r="C18" i="21"/>
  <c r="D18" i="21"/>
  <c r="C19" i="21"/>
  <c r="D19" i="21"/>
  <c r="C20" i="21"/>
  <c r="D20" i="21"/>
  <c r="C21" i="21"/>
  <c r="D21" i="21"/>
  <c r="C22" i="21"/>
  <c r="D22" i="21"/>
  <c r="C23" i="21"/>
  <c r="D23" i="21"/>
  <c r="C24" i="21"/>
  <c r="D24" i="21"/>
  <c r="C25" i="21"/>
  <c r="D25" i="21"/>
  <c r="C26" i="21"/>
  <c r="D26" i="21"/>
  <c r="C27" i="21"/>
  <c r="D27" i="21"/>
  <c r="C28" i="21"/>
  <c r="D28" i="21"/>
  <c r="C29" i="21"/>
  <c r="D29" i="21"/>
  <c r="C30" i="21"/>
  <c r="D30" i="21"/>
  <c r="C31" i="21"/>
  <c r="D31" i="21"/>
  <c r="C32" i="21"/>
  <c r="D32" i="21"/>
  <c r="C33" i="21"/>
  <c r="D33" i="21"/>
  <c r="C34" i="21"/>
  <c r="D34" i="21"/>
  <c r="C35" i="21"/>
  <c r="D35" i="21"/>
  <c r="C36" i="21"/>
  <c r="D36" i="21"/>
  <c r="C37" i="21"/>
  <c r="D37" i="21"/>
  <c r="C38" i="21"/>
  <c r="D38" i="21"/>
  <c r="C39" i="21"/>
  <c r="D39" i="21"/>
  <c r="C40" i="21"/>
  <c r="D40" i="21"/>
  <c r="C41" i="21"/>
  <c r="D41" i="21"/>
  <c r="C42" i="21"/>
  <c r="D42" i="21"/>
  <c r="C43" i="21"/>
  <c r="D43" i="21"/>
  <c r="C44" i="21"/>
  <c r="D44" i="21"/>
  <c r="D2" i="21"/>
  <c r="D47" i="21" s="1"/>
  <c r="C2" i="21"/>
  <c r="C47" i="21" s="1"/>
  <c r="D45" i="21"/>
  <c r="C45" i="21"/>
  <c r="B43" i="21"/>
  <c r="B44" i="21"/>
  <c r="B45" i="21"/>
  <c r="F47" i="27"/>
  <c r="F46" i="27"/>
  <c r="F47" i="26"/>
  <c r="F46" i="26"/>
  <c r="F46" i="25"/>
  <c r="F47" i="25"/>
  <c r="A43" i="21"/>
  <c r="A44" i="21"/>
  <c r="A45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2" i="21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E44" i="25"/>
  <c r="E43" i="25"/>
  <c r="E42" i="25"/>
  <c r="E41" i="25"/>
  <c r="E40" i="25"/>
  <c r="E39" i="25"/>
  <c r="E38" i="25"/>
  <c r="E37" i="25"/>
  <c r="E36" i="25"/>
  <c r="E35" i="25"/>
  <c r="E34" i="25"/>
  <c r="E33" i="25"/>
  <c r="E32" i="25"/>
  <c r="E31" i="25"/>
  <c r="E30" i="25"/>
  <c r="E29" i="25"/>
  <c r="E28" i="25"/>
  <c r="E27" i="25"/>
  <c r="E26" i="25"/>
  <c r="E25" i="25"/>
  <c r="E24" i="25"/>
  <c r="E23" i="25"/>
  <c r="E22" i="25"/>
  <c r="E21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E7" i="25"/>
  <c r="E6" i="25"/>
  <c r="E5" i="25"/>
  <c r="E4" i="25"/>
  <c r="E3" i="25"/>
  <c r="E2" i="25"/>
  <c r="E44" i="26"/>
  <c r="E43" i="26"/>
  <c r="E42" i="26"/>
  <c r="E41" i="26"/>
  <c r="E40" i="26"/>
  <c r="E39" i="26"/>
  <c r="E38" i="26"/>
  <c r="E37" i="26"/>
  <c r="E36" i="26"/>
  <c r="E35" i="26"/>
  <c r="E34" i="26"/>
  <c r="E33" i="26"/>
  <c r="E32" i="26"/>
  <c r="E31" i="26"/>
  <c r="E30" i="26"/>
  <c r="E29" i="26"/>
  <c r="E28" i="26"/>
  <c r="E27" i="26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F44" i="26"/>
  <c r="F43" i="26"/>
  <c r="F42" i="26"/>
  <c r="F41" i="26"/>
  <c r="F40" i="26"/>
  <c r="F39" i="26"/>
  <c r="F38" i="26"/>
  <c r="F37" i="26"/>
  <c r="F36" i="26"/>
  <c r="F35" i="26"/>
  <c r="F34" i="26"/>
  <c r="F33" i="26"/>
  <c r="F32" i="26"/>
  <c r="F31" i="26"/>
  <c r="F30" i="26"/>
  <c r="F29" i="26"/>
  <c r="F28" i="26"/>
  <c r="F27" i="26"/>
  <c r="F26" i="26"/>
  <c r="F25" i="26"/>
  <c r="F24" i="26"/>
  <c r="F23" i="26"/>
  <c r="F22" i="26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F6" i="26"/>
  <c r="F5" i="26"/>
  <c r="F4" i="26"/>
  <c r="F3" i="26"/>
  <c r="F2" i="26"/>
  <c r="F3" i="25"/>
  <c r="F4" i="25"/>
  <c r="F5" i="25"/>
  <c r="F6" i="25"/>
  <c r="F7" i="25"/>
  <c r="F8" i="25"/>
  <c r="F9" i="25"/>
  <c r="F10" i="25"/>
  <c r="F11" i="25"/>
  <c r="F12" i="25"/>
  <c r="F13" i="25"/>
  <c r="F14" i="25"/>
  <c r="F15" i="25"/>
  <c r="F16" i="25"/>
  <c r="F17" i="25"/>
  <c r="F18" i="25"/>
  <c r="F19" i="25"/>
  <c r="F20" i="25"/>
  <c r="F21" i="25"/>
  <c r="F22" i="25"/>
  <c r="F23" i="25"/>
  <c r="F24" i="25"/>
  <c r="F25" i="25"/>
  <c r="F26" i="25"/>
  <c r="F27" i="25"/>
  <c r="F28" i="25"/>
  <c r="F29" i="25"/>
  <c r="F30" i="25"/>
  <c r="F31" i="25"/>
  <c r="F32" i="25"/>
  <c r="F33" i="25"/>
  <c r="F34" i="25"/>
  <c r="F35" i="25"/>
  <c r="F36" i="25"/>
  <c r="F37" i="25"/>
  <c r="F38" i="25"/>
  <c r="F39" i="25"/>
  <c r="F40" i="25"/>
  <c r="F41" i="25"/>
  <c r="F42" i="25"/>
  <c r="F43" i="25"/>
  <c r="F44" i="25"/>
  <c r="F2" i="25"/>
  <c r="B2" i="21" s="1"/>
  <c r="B47" i="21" s="1"/>
  <c r="F3" i="31"/>
  <c r="F4" i="31"/>
  <c r="F5" i="31"/>
  <c r="F6" i="31"/>
  <c r="F7" i="31"/>
  <c r="F8" i="31"/>
  <c r="F9" i="31"/>
  <c r="F10" i="31"/>
  <c r="F2" i="31"/>
  <c r="E3" i="31"/>
  <c r="E4" i="31"/>
  <c r="E5" i="31"/>
  <c r="E6" i="31"/>
  <c r="E7" i="31"/>
  <c r="E8" i="31"/>
  <c r="E9" i="31"/>
  <c r="E10" i="31"/>
  <c r="E2" i="31"/>
  <c r="D2" i="31"/>
  <c r="D3" i="31"/>
  <c r="D4" i="31"/>
  <c r="D5" i="31"/>
  <c r="D6" i="31"/>
  <c r="D7" i="31"/>
  <c r="D8" i="31"/>
  <c r="D9" i="31"/>
  <c r="D10" i="31"/>
  <c r="M11" i="30"/>
  <c r="F10" i="29"/>
  <c r="G10" i="29"/>
  <c r="G9" i="29"/>
  <c r="G8" i="29"/>
  <c r="G7" i="29"/>
  <c r="G6" i="29"/>
  <c r="G5" i="29"/>
  <c r="G4" i="29"/>
  <c r="G3" i="29"/>
  <c r="G2" i="29"/>
  <c r="G10" i="28"/>
  <c r="G9" i="28"/>
  <c r="G8" i="28"/>
  <c r="G7" i="28"/>
  <c r="G6" i="28"/>
  <c r="G5" i="28"/>
  <c r="G4" i="28"/>
  <c r="G3" i="28"/>
  <c r="G2" i="28"/>
  <c r="G3" i="23"/>
  <c r="G4" i="23"/>
  <c r="G5" i="23"/>
  <c r="G6" i="23"/>
  <c r="G7" i="23"/>
  <c r="G8" i="23"/>
  <c r="G9" i="23"/>
  <c r="G10" i="23"/>
  <c r="G2" i="23"/>
  <c r="F2" i="28"/>
  <c r="D10" i="29"/>
  <c r="D11" i="29" s="1"/>
  <c r="C10" i="29"/>
  <c r="C11" i="29" s="1"/>
  <c r="D11" i="28"/>
  <c r="C11" i="28"/>
  <c r="E10" i="28"/>
  <c r="F10" i="28" s="1"/>
  <c r="D10" i="28"/>
  <c r="C10" i="28"/>
  <c r="E9" i="29"/>
  <c r="F9" i="29" s="1"/>
  <c r="E8" i="29"/>
  <c r="F8" i="29" s="1"/>
  <c r="E7" i="29"/>
  <c r="F7" i="29" s="1"/>
  <c r="E6" i="29"/>
  <c r="F6" i="29" s="1"/>
  <c r="E5" i="29"/>
  <c r="F5" i="29" s="1"/>
  <c r="F4" i="29"/>
  <c r="E4" i="29"/>
  <c r="E3" i="29"/>
  <c r="F3" i="29" s="1"/>
  <c r="E2" i="29"/>
  <c r="F2" i="29" s="1"/>
  <c r="E9" i="28"/>
  <c r="F9" i="28" s="1"/>
  <c r="E8" i="28"/>
  <c r="F8" i="28" s="1"/>
  <c r="E7" i="28"/>
  <c r="F7" i="28" s="1"/>
  <c r="E6" i="28"/>
  <c r="F6" i="28" s="1"/>
  <c r="F5" i="28"/>
  <c r="E5" i="28"/>
  <c r="E4" i="28"/>
  <c r="F4" i="28" s="1"/>
  <c r="E3" i="28"/>
  <c r="F3" i="28" s="1"/>
  <c r="E2" i="28"/>
  <c r="E3" i="27"/>
  <c r="F3" i="27"/>
  <c r="E4" i="27"/>
  <c r="F4" i="27"/>
  <c r="E5" i="27"/>
  <c r="F5" i="27"/>
  <c r="E6" i="27"/>
  <c r="F6" i="27"/>
  <c r="E7" i="27"/>
  <c r="F7" i="27"/>
  <c r="E8" i="27"/>
  <c r="F8" i="27"/>
  <c r="E9" i="27"/>
  <c r="F9" i="27"/>
  <c r="E10" i="27"/>
  <c r="F10" i="27"/>
  <c r="E11" i="27"/>
  <c r="F11" i="27"/>
  <c r="E12" i="27"/>
  <c r="F12" i="27"/>
  <c r="E13" i="27"/>
  <c r="F13" i="27"/>
  <c r="E14" i="27"/>
  <c r="F14" i="27"/>
  <c r="E15" i="27"/>
  <c r="F15" i="27"/>
  <c r="E16" i="27"/>
  <c r="F16" i="27"/>
  <c r="E17" i="27"/>
  <c r="F17" i="27"/>
  <c r="E18" i="27"/>
  <c r="F18" i="27"/>
  <c r="E19" i="27"/>
  <c r="F19" i="27"/>
  <c r="E20" i="27"/>
  <c r="F20" i="27"/>
  <c r="E21" i="27"/>
  <c r="F21" i="27"/>
  <c r="E22" i="27"/>
  <c r="F22" i="27"/>
  <c r="E23" i="27"/>
  <c r="F23" i="27"/>
  <c r="E24" i="27"/>
  <c r="F24" i="27"/>
  <c r="E25" i="27"/>
  <c r="F25" i="27"/>
  <c r="E26" i="27"/>
  <c r="F26" i="27"/>
  <c r="E27" i="27"/>
  <c r="F27" i="27"/>
  <c r="E28" i="27"/>
  <c r="F28" i="27"/>
  <c r="E29" i="27"/>
  <c r="F29" i="27"/>
  <c r="E30" i="27"/>
  <c r="F30" i="27"/>
  <c r="E31" i="27"/>
  <c r="F31" i="27"/>
  <c r="E32" i="27"/>
  <c r="F32" i="27"/>
  <c r="E33" i="27"/>
  <c r="F33" i="27"/>
  <c r="E34" i="27"/>
  <c r="F34" i="27"/>
  <c r="E35" i="27"/>
  <c r="F35" i="27"/>
  <c r="E36" i="27"/>
  <c r="F36" i="27"/>
  <c r="E37" i="27"/>
  <c r="F37" i="27"/>
  <c r="E38" i="27"/>
  <c r="F38" i="27"/>
  <c r="E39" i="27"/>
  <c r="F39" i="27"/>
  <c r="E40" i="27"/>
  <c r="F40" i="27"/>
  <c r="E41" i="27"/>
  <c r="F41" i="27"/>
  <c r="E42" i="27"/>
  <c r="F42" i="27"/>
  <c r="E43" i="27"/>
  <c r="F43" i="27"/>
  <c r="E44" i="27"/>
  <c r="F44" i="27"/>
  <c r="F2" i="27"/>
  <c r="E2" i="27"/>
  <c r="F10" i="23"/>
  <c r="C10" i="23"/>
  <c r="C11" i="23" s="1"/>
  <c r="E10" i="23"/>
  <c r="F9" i="23"/>
  <c r="F8" i="23"/>
  <c r="F7" i="23"/>
  <c r="F6" i="23"/>
  <c r="F5" i="23"/>
  <c r="F4" i="23"/>
  <c r="F3" i="23"/>
  <c r="F2" i="23"/>
  <c r="E9" i="23"/>
  <c r="E8" i="23"/>
  <c r="E7" i="23"/>
  <c r="E6" i="23"/>
  <c r="E5" i="23"/>
  <c r="E4" i="23"/>
  <c r="E3" i="23"/>
  <c r="E2" i="23"/>
  <c r="D10" i="23"/>
  <c r="D11" i="23" s="1"/>
  <c r="B48" i="21" l="1"/>
  <c r="E11" i="29"/>
  <c r="C12" i="29" s="1"/>
  <c r="E10" i="29"/>
  <c r="C12" i="28"/>
  <c r="E11" i="28"/>
  <c r="D12" i="28" s="1"/>
  <c r="E11" i="23"/>
  <c r="D12" i="23" s="1"/>
  <c r="C12" i="23"/>
  <c r="G3" i="10"/>
  <c r="G4" i="10"/>
  <c r="G5" i="10"/>
  <c r="G6" i="10"/>
  <c r="G7" i="10"/>
  <c r="G8" i="10"/>
  <c r="G9" i="10"/>
  <c r="G10" i="10"/>
  <c r="G2" i="10"/>
  <c r="F10" i="10"/>
  <c r="F3" i="10"/>
  <c r="F4" i="10"/>
  <c r="F5" i="10"/>
  <c r="F6" i="10"/>
  <c r="F7" i="10"/>
  <c r="F8" i="10"/>
  <c r="F9" i="10"/>
  <c r="F2" i="10"/>
  <c r="D3" i="10"/>
  <c r="D4" i="10"/>
  <c r="D5" i="10"/>
  <c r="D6" i="10"/>
  <c r="D7" i="10"/>
  <c r="D8" i="10"/>
  <c r="D9" i="10"/>
  <c r="D10" i="10"/>
  <c r="D2" i="10"/>
  <c r="C3" i="10"/>
  <c r="C4" i="10"/>
  <c r="C5" i="10"/>
  <c r="C6" i="10"/>
  <c r="C7" i="10"/>
  <c r="C8" i="10"/>
  <c r="C9" i="10"/>
  <c r="C10" i="10"/>
  <c r="C2" i="10"/>
  <c r="B10" i="10"/>
  <c r="B3" i="10"/>
  <c r="B4" i="10"/>
  <c r="B5" i="10"/>
  <c r="B6" i="10"/>
  <c r="B7" i="10"/>
  <c r="B8" i="10"/>
  <c r="B9" i="10"/>
  <c r="B2" i="10"/>
  <c r="E11" i="6"/>
  <c r="E10" i="6"/>
  <c r="F10" i="6" s="1"/>
  <c r="E9" i="6"/>
  <c r="F9" i="6" s="1"/>
  <c r="E8" i="6"/>
  <c r="F8" i="6" s="1"/>
  <c r="E7" i="6"/>
  <c r="F7" i="6" s="1"/>
  <c r="E6" i="6"/>
  <c r="F6" i="6" s="1"/>
  <c r="E5" i="6"/>
  <c r="F5" i="6" s="1"/>
  <c r="E4" i="6"/>
  <c r="F4" i="6" s="1"/>
  <c r="F3" i="6"/>
  <c r="E3" i="6"/>
  <c r="F2" i="6"/>
  <c r="E2" i="6"/>
  <c r="E11" i="7"/>
  <c r="E10" i="7"/>
  <c r="F10" i="7" s="1"/>
  <c r="E9" i="7"/>
  <c r="F9" i="7" s="1"/>
  <c r="F8" i="7"/>
  <c r="E8" i="7"/>
  <c r="E7" i="7"/>
  <c r="F7" i="7" s="1"/>
  <c r="E6" i="7"/>
  <c r="F6" i="7" s="1"/>
  <c r="E5" i="7"/>
  <c r="F5" i="7" s="1"/>
  <c r="E4" i="7"/>
  <c r="F4" i="7" s="1"/>
  <c r="E3" i="7"/>
  <c r="F3" i="7" s="1"/>
  <c r="F2" i="7"/>
  <c r="E2" i="7"/>
  <c r="E11" i="4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E4" i="4"/>
  <c r="F4" i="4" s="1"/>
  <c r="E3" i="4"/>
  <c r="F3" i="4" s="1"/>
  <c r="F2" i="4"/>
  <c r="E2" i="4"/>
  <c r="E11" i="8"/>
  <c r="E10" i="8"/>
  <c r="F10" i="8" s="1"/>
  <c r="E9" i="8"/>
  <c r="F9" i="8" s="1"/>
  <c r="E8" i="8"/>
  <c r="F8" i="8" s="1"/>
  <c r="F7" i="8"/>
  <c r="E7" i="8"/>
  <c r="E6" i="8"/>
  <c r="F6" i="8" s="1"/>
  <c r="E5" i="8"/>
  <c r="F5" i="8" s="1"/>
  <c r="E4" i="8"/>
  <c r="F4" i="8" s="1"/>
  <c r="E3" i="8"/>
  <c r="F3" i="8" s="1"/>
  <c r="E2" i="8"/>
  <c r="F2" i="8" s="1"/>
  <c r="E11" i="9"/>
  <c r="E10" i="9"/>
  <c r="F10" i="9" s="1"/>
  <c r="E9" i="9"/>
  <c r="F9" i="9" s="1"/>
  <c r="E8" i="9"/>
  <c r="F8" i="9" s="1"/>
  <c r="F7" i="9"/>
  <c r="E7" i="9"/>
  <c r="F6" i="9"/>
  <c r="E6" i="9"/>
  <c r="E5" i="9"/>
  <c r="F5" i="9" s="1"/>
  <c r="E4" i="9"/>
  <c r="F4" i="9" s="1"/>
  <c r="E3" i="9"/>
  <c r="F3" i="9" s="1"/>
  <c r="E2" i="9"/>
  <c r="F2" i="9" s="1"/>
  <c r="E11" i="5"/>
  <c r="F10" i="5"/>
  <c r="E10" i="5"/>
  <c r="F9" i="5"/>
  <c r="E9" i="5"/>
  <c r="E8" i="5"/>
  <c r="F8" i="5" s="1"/>
  <c r="E7" i="5"/>
  <c r="F7" i="5" s="1"/>
  <c r="E6" i="5"/>
  <c r="F6" i="5" s="1"/>
  <c r="F5" i="5"/>
  <c r="E5" i="5"/>
  <c r="E4" i="5"/>
  <c r="F4" i="5" s="1"/>
  <c r="F3" i="5"/>
  <c r="E3" i="5"/>
  <c r="E2" i="5"/>
  <c r="F2" i="5" s="1"/>
  <c r="D11" i="6"/>
  <c r="D10" i="6"/>
  <c r="C10" i="6"/>
  <c r="C11" i="6" s="1"/>
  <c r="D10" i="7"/>
  <c r="D11" i="7" s="1"/>
  <c r="C10" i="7"/>
  <c r="C11" i="7" s="1"/>
  <c r="C11" i="4"/>
  <c r="D10" i="4"/>
  <c r="D11" i="4" s="1"/>
  <c r="C10" i="4"/>
  <c r="D10" i="8"/>
  <c r="D11" i="8" s="1"/>
  <c r="C10" i="8"/>
  <c r="C11" i="8" s="1"/>
  <c r="D10" i="9"/>
  <c r="D11" i="9" s="1"/>
  <c r="C10" i="9"/>
  <c r="C11" i="9" s="1"/>
  <c r="D11" i="5"/>
  <c r="C11" i="5"/>
  <c r="D10" i="5"/>
  <c r="C10" i="5"/>
  <c r="G3" i="2"/>
  <c r="G4" i="2"/>
  <c r="G5" i="2"/>
  <c r="G6" i="2"/>
  <c r="G7" i="2"/>
  <c r="G8" i="2"/>
  <c r="G9" i="2"/>
  <c r="G10" i="2"/>
  <c r="G2" i="2"/>
  <c r="G3" i="3"/>
  <c r="G4" i="3"/>
  <c r="G5" i="3"/>
  <c r="G6" i="3"/>
  <c r="G7" i="3"/>
  <c r="G8" i="3"/>
  <c r="G9" i="3"/>
  <c r="G10" i="3"/>
  <c r="G2" i="3"/>
  <c r="E10" i="1"/>
  <c r="F10" i="1" s="1"/>
  <c r="F9" i="1"/>
  <c r="E9" i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  <c r="E10" i="3"/>
  <c r="F10" i="3" s="1"/>
  <c r="E9" i="3"/>
  <c r="F9" i="3" s="1"/>
  <c r="F8" i="3"/>
  <c r="E8" i="3"/>
  <c r="E7" i="3"/>
  <c r="F7" i="3" s="1"/>
  <c r="E6" i="3"/>
  <c r="F6" i="3" s="1"/>
  <c r="E5" i="3"/>
  <c r="F5" i="3" s="1"/>
  <c r="E4" i="3"/>
  <c r="F4" i="3" s="1"/>
  <c r="E3" i="3"/>
  <c r="F3" i="3" s="1"/>
  <c r="E2" i="3"/>
  <c r="F2" i="3" s="1"/>
  <c r="F3" i="2"/>
  <c r="F4" i="2"/>
  <c r="F5" i="2"/>
  <c r="F6" i="2"/>
  <c r="F7" i="2"/>
  <c r="F8" i="2"/>
  <c r="F9" i="2"/>
  <c r="F10" i="2"/>
  <c r="F2" i="2"/>
  <c r="E2" i="2"/>
  <c r="E3" i="2"/>
  <c r="E4" i="2"/>
  <c r="E5" i="2"/>
  <c r="E6" i="2"/>
  <c r="E7" i="2"/>
  <c r="E8" i="2"/>
  <c r="E9" i="2"/>
  <c r="E10" i="2"/>
  <c r="D10" i="2"/>
  <c r="D11" i="2" s="1"/>
  <c r="C10" i="2"/>
  <c r="C11" i="2" s="1"/>
  <c r="D10" i="3"/>
  <c r="D11" i="3" s="1"/>
  <c r="C10" i="3"/>
  <c r="C11" i="3" s="1"/>
  <c r="D11" i="1"/>
  <c r="C11" i="1"/>
  <c r="D10" i="1"/>
  <c r="C10" i="1"/>
  <c r="D12" i="29" l="1"/>
  <c r="C12" i="6"/>
  <c r="C12" i="7"/>
  <c r="D12" i="4"/>
  <c r="C12" i="4"/>
  <c r="D12" i="8"/>
  <c r="C12" i="8"/>
  <c r="C12" i="9"/>
  <c r="C12" i="5"/>
  <c r="E11" i="2"/>
  <c r="D12" i="2" s="1"/>
  <c r="E11" i="3"/>
  <c r="C12" i="3" s="1"/>
  <c r="E11" i="1"/>
  <c r="C12" i="1" s="1"/>
  <c r="D12" i="6" l="1"/>
  <c r="D12" i="7"/>
  <c r="D12" i="9"/>
  <c r="D12" i="5"/>
  <c r="C12" i="2"/>
  <c r="D12" i="3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<sst xmlns="http://schemas.openxmlformats.org/spreadsheetml/2006/main" count="15284" uniqueCount="1223">
  <si>
    <t>OBJECTID</t>
  </si>
  <si>
    <t>ISO_SUB</t>
  </si>
  <si>
    <t>VALUE_0</t>
  </si>
  <si>
    <t>VALUE_1</t>
  </si>
  <si>
    <t>SA</t>
  </si>
  <si>
    <t>WA</t>
  </si>
  <si>
    <t>NT</t>
  </si>
  <si>
    <t>NSW</t>
  </si>
  <si>
    <t>VIC</t>
  </si>
  <si>
    <t>QLD</t>
  </si>
  <si>
    <t>TAS</t>
  </si>
  <si>
    <t>ACT</t>
  </si>
  <si>
    <t>m2</t>
  </si>
  <si>
    <t>km2</t>
  </si>
  <si>
    <t>State/Territory</t>
  </si>
  <si>
    <t>Case 1</t>
  </si>
  <si>
    <t>Case 2</t>
  </si>
  <si>
    <t>Case 3</t>
  </si>
  <si>
    <t>Total</t>
  </si>
  <si>
    <t>Case 1 to Case 2</t>
  </si>
  <si>
    <t>Case 2 to Case 3</t>
  </si>
  <si>
    <t>Layers</t>
  </si>
  <si>
    <t>Jurisdiction: protection status</t>
  </si>
  <si>
    <t>National map reserves (36)</t>
  </si>
  <si>
    <t>Varies</t>
  </si>
  <si>
    <t>Collaborative Australian Protected Areas Databases – Terrestrial (23)</t>
  </si>
  <si>
    <t>Government, Joint, Indigenous and Private: varies</t>
  </si>
  <si>
    <t>Collaborative Australian Protected Areas Databases – Marine (24)</t>
  </si>
  <si>
    <t>State/Territory and Commonwealth waters: varies</t>
  </si>
  <si>
    <t>Inland water bodies, salt lakes, wetlands (19,37)</t>
  </si>
  <si>
    <t>Species of National Environmental Significance (NES) likely habitat (25)</t>
  </si>
  <si>
    <t>Commonwealth of Australia: EPBC 1999 (38)</t>
  </si>
  <si>
    <t>Ecological communities of NES likely habitat (26)</t>
  </si>
  <si>
    <t>Key Biodiversity Areas (22)</t>
  </si>
  <si>
    <t>Commonwealth of Australia via the Key Biodiversity National Coordination Group: Varies</t>
  </si>
  <si>
    <t>Intact bioregions (includes pressure free lands) (28)</t>
  </si>
  <si>
    <t>Layers [buffer – noted if different for solar PV and wind]</t>
  </si>
  <si>
    <t>Active mines [1 km] (29)</t>
  </si>
  <si>
    <t>PV / Wind</t>
  </si>
  <si>
    <t>Built up area [500 m for PV; 2 km for wind] (30)</t>
  </si>
  <si>
    <t>Defence restricted areas [1 km for PV; 3 km for wind] (31)</t>
  </si>
  <si>
    <t>Transport infrastructure [vary by type of transport and resource] (32)</t>
  </si>
  <si>
    <t>Irrigated farmland, sugar, pasture [1 km] (19)</t>
  </si>
  <si>
    <t>Slope (&gt;10 degrees for PV; &gt;19 degrees for wind) (33)</t>
  </si>
  <si>
    <t>Rainfed cropping (19)</t>
  </si>
  <si>
    <t>PV</t>
  </si>
  <si>
    <t xml:space="preserve">PV </t>
  </si>
  <si>
    <t>Capacity factor &gt; 0.28 for domestic and &gt;0.45 for export (34,35)</t>
  </si>
  <si>
    <t>Wind</t>
  </si>
  <si>
    <t>Remoteness (&gt;242 km to domestic load, &gt;200/300 km to export load for on/off)</t>
  </si>
  <si>
    <t>National map reserves [1 km] (36)</t>
  </si>
  <si>
    <t>Collaborative Australian Protected Areas Databases [1 km] (23,24)</t>
  </si>
  <si>
    <t>Inland water bodies, salt lakes, wetlands [500 m] (19,37)</t>
  </si>
  <si>
    <t>Species of National Environmental Significance (NES) likely habitat exclusion (25)</t>
  </si>
  <si>
    <r>
      <t>&lt;10,000 km</t>
    </r>
    <r>
      <rPr>
        <vertAlign val="superscript"/>
        <sz val="9"/>
        <color rgb="FFC0504D"/>
        <rFont val="Liberation Serif"/>
      </rPr>
      <t>2</t>
    </r>
  </si>
  <si>
    <r>
      <t>&lt;6,600 km</t>
    </r>
    <r>
      <rPr>
        <vertAlign val="superscript"/>
        <sz val="9"/>
        <color rgb="FFC0504D"/>
        <rFont val="Liberation Serif"/>
      </rPr>
      <t>2</t>
    </r>
  </si>
  <si>
    <r>
      <t>&lt;1,000 km</t>
    </r>
    <r>
      <rPr>
        <vertAlign val="superscript"/>
        <sz val="9"/>
        <color rgb="FFC0504D"/>
        <rFont val="Liberation Serif"/>
      </rPr>
      <t>2</t>
    </r>
  </si>
  <si>
    <t>Ecological Communities of NES likely habitat exclusion (26)</t>
  </si>
  <si>
    <t>Key Biodiversity Areas (KBA) (22)</t>
  </si>
  <si>
    <t>Intact bioregions (27)</t>
  </si>
  <si>
    <t>Pressure free lands (28)</t>
  </si>
  <si>
    <t>Scenario</t>
  </si>
  <si>
    <t>Description</t>
  </si>
  <si>
    <t>E+ [Core]</t>
  </si>
  <si>
    <t>Assumes stock rollouts in battery electric vehicles, hydrogen fuel cell vehicles and selected building stocks that follow an S-Curve and near full saturation and electrification by 2050. The supply-side energy mix is unconstrained.</t>
  </si>
  <si>
    <t>E+ Distributed Export</t>
  </si>
  <si>
    <t>The only difference with the E+ core scenario is the more even distribution of clean energy export tasks across the country, with each of SA, WA, NT and QLD only able to contribute up to 20% of the total export task.</t>
  </si>
  <si>
    <t>type_b</t>
  </si>
  <si>
    <t>NZAu_maj</t>
  </si>
  <si>
    <t>EP2060</t>
  </si>
  <si>
    <t>CASE1</t>
  </si>
  <si>
    <t>CASE2</t>
  </si>
  <si>
    <t>CASE3</t>
  </si>
  <si>
    <t>PV [1]</t>
  </si>
  <si>
    <t>wa-south</t>
  </si>
  <si>
    <t>2 (0.259, 386)</t>
  </si>
  <si>
    <t>PV [2]</t>
  </si>
  <si>
    <t>1 (0.243, 105)</t>
  </si>
  <si>
    <t>PV [3]</t>
  </si>
  <si>
    <t>4 (0.236, 356)</t>
  </si>
  <si>
    <t>OFF[1]</t>
  </si>
  <si>
    <t>4 (0.585, 966)</t>
  </si>
  <si>
    <t>ON [1]</t>
  </si>
  <si>
    <t>8 (0.315, 397)</t>
  </si>
  <si>
    <t>wa-north</t>
  </si>
  <si>
    <t>27 (0.286, 198)</t>
  </si>
  <si>
    <t>0.2 (0.298, 365)</t>
  </si>
  <si>
    <t>wa-central</t>
  </si>
  <si>
    <t>15 (0.281, 158)</t>
  </si>
  <si>
    <t>59 (0.281, 159)</t>
  </si>
  <si>
    <t>60 (0.281, 159)</t>
  </si>
  <si>
    <t>vic-west</t>
  </si>
  <si>
    <t>0.3 (0.232, 150)</t>
  </si>
  <si>
    <t>11 (0.23, 374)</t>
  </si>
  <si>
    <t>9 (0.643, 1004)</t>
  </si>
  <si>
    <t>12 (0.318, 370)</t>
  </si>
  <si>
    <t>ON [3]</t>
  </si>
  <si>
    <t>3 (0.297, 233)</t>
  </si>
  <si>
    <t>vic-east</t>
  </si>
  <si>
    <t>19 (0.665, 1116)</t>
  </si>
  <si>
    <t>0.3 (0.336, 304)</t>
  </si>
  <si>
    <t>PV [4]</t>
  </si>
  <si>
    <t>tas</t>
  </si>
  <si>
    <t>1 (0.166, 233)</t>
  </si>
  <si>
    <t>OFF[2]</t>
  </si>
  <si>
    <t>1 (0.645, 1505)</t>
  </si>
  <si>
    <t>sa</t>
  </si>
  <si>
    <t>16 (0.236, 313)</t>
  </si>
  <si>
    <t>0.8 (0.55, 1447)</t>
  </si>
  <si>
    <t>0.8 (0.312, 354)</t>
  </si>
  <si>
    <t>qld-south</t>
  </si>
  <si>
    <t>26 (0.248, 208)</t>
  </si>
  <si>
    <t>11 (0.315, 349)</t>
  </si>
  <si>
    <t>qld-outback</t>
  </si>
  <si>
    <t>21 (0.281, 199)</t>
  </si>
  <si>
    <t>qld-north</t>
  </si>
  <si>
    <t>18 (0.269, 211)</t>
  </si>
  <si>
    <t>7 (0.565, 1794)</t>
  </si>
  <si>
    <t>nt</t>
  </si>
  <si>
    <t>19 (0.281, 210)</t>
  </si>
  <si>
    <t>ON [2]</t>
  </si>
  <si>
    <t>0.6 (0.296, 609)</t>
  </si>
  <si>
    <t>0 (0.296, 653)</t>
  </si>
  <si>
    <t>1 (0.296, 653)</t>
  </si>
  <si>
    <t>0.3 (0.298, 94)</t>
  </si>
  <si>
    <t>ON [4]</t>
  </si>
  <si>
    <t>nsw-south</t>
  </si>
  <si>
    <t>4 (0.214, 205)</t>
  </si>
  <si>
    <t>5 (0.602, 1024)</t>
  </si>
  <si>
    <t>2 (0.285, 195)</t>
  </si>
  <si>
    <t>nsw-outback</t>
  </si>
  <si>
    <t>4 (0.252, 191)</t>
  </si>
  <si>
    <t>1 (0.293, 204)</t>
  </si>
  <si>
    <t>nsw-north</t>
  </si>
  <si>
    <t>0.3 (0.24, 158)</t>
  </si>
  <si>
    <t>1 (0.232, 319)</t>
  </si>
  <si>
    <t>7 (0.223, 204)</t>
  </si>
  <si>
    <t>7 (0.313, 332)</t>
  </si>
  <si>
    <t>nsw-central</t>
  </si>
  <si>
    <t>1 (0.233, 146)</t>
  </si>
  <si>
    <t>0.1 (0.225, 321)</t>
  </si>
  <si>
    <t>39 (0.217, 240)</t>
  </si>
  <si>
    <t>9 (0.304, 585)</t>
  </si>
  <si>
    <t>5 (0.285, 257)</t>
  </si>
  <si>
    <t>PV [5]</t>
  </si>
  <si>
    <t>ex-wa</t>
  </si>
  <si>
    <t>926 (0.274, 129)</t>
  </si>
  <si>
    <t>PV [6]</t>
  </si>
  <si>
    <t>0 (0.273, 237)</t>
  </si>
  <si>
    <t>PV [7]</t>
  </si>
  <si>
    <t>0 (0.267, 333)</t>
  </si>
  <si>
    <t>0 (0.621, 685)</t>
  </si>
  <si>
    <t>0 (0.611, 1465)</t>
  </si>
  <si>
    <t>OFF[3]</t>
  </si>
  <si>
    <t>0.5 (0.536, 726)</t>
  </si>
  <si>
    <t>OFF[4]</t>
  </si>
  <si>
    <t>0 (0.508, 1389)</t>
  </si>
  <si>
    <t>5 (0.306, 309)</t>
  </si>
  <si>
    <t>0 (0.306, 576)</t>
  </si>
  <si>
    <t>0 (0.295, 162)</t>
  </si>
  <si>
    <t>0.2 (0.287, 366)</t>
  </si>
  <si>
    <t>ON [5]</t>
  </si>
  <si>
    <t>0 (0.285, 628)</t>
  </si>
  <si>
    <t>3 (0.285, 631)</t>
  </si>
  <si>
    <t>ex-sa</t>
  </si>
  <si>
    <t>0.6 (0.251, 94)</t>
  </si>
  <si>
    <t>0 (0.25, 168)</t>
  </si>
  <si>
    <t>0 (0.249, 302)</t>
  </si>
  <si>
    <t>0 (0.48, 804)</t>
  </si>
  <si>
    <t>0 (0.47, 1603)</t>
  </si>
  <si>
    <t>OFF[5]</t>
  </si>
  <si>
    <t>0 (0.308, 342)</t>
  </si>
  <si>
    <t>0 (0.306, 583)</t>
  </si>
  <si>
    <t>0 (0.3, 151)</t>
  </si>
  <si>
    <t>0 (0.287, 382)</t>
  </si>
  <si>
    <t>0 (0.287, 622)</t>
  </si>
  <si>
    <t>ex-qld</t>
  </si>
  <si>
    <t>759 (0.273, 125)</t>
  </si>
  <si>
    <t>0 (0.272, 241)</t>
  </si>
  <si>
    <t>0 (0.265, 336)</t>
  </si>
  <si>
    <t>3 (0.313, 271)</t>
  </si>
  <si>
    <t>0 (0.3, 564)</t>
  </si>
  <si>
    <t>0 (0.291, 175)</t>
  </si>
  <si>
    <t>0 (0.284, 383)</t>
  </si>
  <si>
    <t>0 (0.282, 574)</t>
  </si>
  <si>
    <t>ex-nt</t>
  </si>
  <si>
    <t>718 (0.283, 142)</t>
  </si>
  <si>
    <t>305 (0.284, 276)</t>
  </si>
  <si>
    <t>0 (0.283, 378)</t>
  </si>
  <si>
    <t>22 (0.314, 276)</t>
  </si>
  <si>
    <t>0 (0.31, 519)</t>
  </si>
  <si>
    <t>0 (0.291, 166)</t>
  </si>
  <si>
    <t>0 (0.284, 332)</t>
  </si>
  <si>
    <t>0 (0.284, 608)</t>
  </si>
  <si>
    <t>ex-nsw</t>
  </si>
  <si>
    <t>2 (0.242, 95)</t>
  </si>
  <si>
    <t>0 (0.242, 139)</t>
  </si>
  <si>
    <t>0 (0.244, 312)</t>
  </si>
  <si>
    <t>0 (0.295, 349)</t>
  </si>
  <si>
    <t>4 (0.298, 362)</t>
  </si>
  <si>
    <t>0.1 (0.289, 209)</t>
  </si>
  <si>
    <t>0 (0.287, 379)</t>
  </si>
  <si>
    <t>0 (0.287, 620)</t>
  </si>
  <si>
    <t>0.9 (0.264, 435)</t>
  </si>
  <si>
    <t>T3 Central Highlands</t>
  </si>
  <si>
    <t>T2 North-West Tasmania</t>
  </si>
  <si>
    <t>T1 North-East Tasmania</t>
  </si>
  <si>
    <t>S9 Western Eyre Peninsula</t>
  </si>
  <si>
    <t>S8 Eastern Eyre Peninsula</t>
  </si>
  <si>
    <t>S7 Roxby Downs</t>
  </si>
  <si>
    <t>S6 Leigh Creek</t>
  </si>
  <si>
    <t>S5 Northern SA</t>
  </si>
  <si>
    <t>S4 Yorke Peninsula</t>
  </si>
  <si>
    <t>S3 Mid-North SA</t>
  </si>
  <si>
    <t>S2 Riverland</t>
  </si>
  <si>
    <t>S1 South East SA</t>
  </si>
  <si>
    <t>V6 Central North Vic</t>
  </si>
  <si>
    <t>V5 Gippsland</t>
  </si>
  <si>
    <t>V4 South West Victoria</t>
  </si>
  <si>
    <t>V3 Western Victoria</t>
  </si>
  <si>
    <t>V2 Murray River</t>
  </si>
  <si>
    <t>V1 Ovens Murray</t>
  </si>
  <si>
    <t>N8 Cooma-Monaro</t>
  </si>
  <si>
    <t>N7 Tumut</t>
  </si>
  <si>
    <t>N6 Wagga Wagga</t>
  </si>
  <si>
    <t>N5 South West NSW</t>
  </si>
  <si>
    <t>N4 Broken Hill</t>
  </si>
  <si>
    <t>N3 Central-West Orana</t>
  </si>
  <si>
    <t>N2 New England</t>
  </si>
  <si>
    <t>N1 North West NSW</t>
  </si>
  <si>
    <t>Q9 Banana</t>
  </si>
  <si>
    <t>Q8 Darling Downs</t>
  </si>
  <si>
    <t>Q7 Wide Bay</t>
  </si>
  <si>
    <t>Q6 Fitzroy</t>
  </si>
  <si>
    <t>Q5 Barcaldine</t>
  </si>
  <si>
    <t>Q4 Isaac</t>
  </si>
  <si>
    <t>Q3 Northern Qld</t>
  </si>
  <si>
    <t>Q2 North Qld Clean Energy Hub</t>
  </si>
  <si>
    <t>Q1 Far North QLD</t>
  </si>
  <si>
    <t>REZ</t>
  </si>
  <si>
    <t>Average all onshore/offshore</t>
  </si>
  <si>
    <t>build</t>
  </si>
  <si>
    <t>epde_pC3</t>
  </si>
  <si>
    <t>epde_pC2</t>
  </si>
  <si>
    <t>epde_pC1</t>
  </si>
  <si>
    <t>epde_pNr</t>
  </si>
  <si>
    <t>epde_nzauR</t>
  </si>
  <si>
    <t>epde_nzauO</t>
  </si>
  <si>
    <t>epde_case3</t>
  </si>
  <si>
    <t>epde_case2</t>
  </si>
  <si>
    <t>epde_case1</t>
  </si>
  <si>
    <t>ep_pC3</t>
  </si>
  <si>
    <t>ep_pC2</t>
  </si>
  <si>
    <t>ep_pC1</t>
  </si>
  <si>
    <t>ep_pNr</t>
  </si>
  <si>
    <t>ep_nzauR</t>
  </si>
  <si>
    <t>ep_nzauO</t>
  </si>
  <si>
    <t>ep_case3</t>
  </si>
  <si>
    <t>ep_case2</t>
  </si>
  <si>
    <t>ep_case1</t>
  </si>
  <si>
    <t>aspect</t>
  </si>
  <si>
    <t>Australia</t>
  </si>
  <si>
    <t>Traffic Green</t>
  </si>
  <si>
    <t>Traffic Orange</t>
  </si>
  <si>
    <t>Electron Gold</t>
  </si>
  <si>
    <t>Traffic Red</t>
  </si>
  <si>
    <t>Leaf Green</t>
  </si>
  <si>
    <t>Black</t>
  </si>
  <si>
    <t>Fire Red</t>
  </si>
  <si>
    <t>Case1 CPA</t>
  </si>
  <si>
    <t>Medium Sand</t>
  </si>
  <si>
    <t>Case2 CPA</t>
  </si>
  <si>
    <t>Case3 CPA</t>
  </si>
  <si>
    <t>Burnt Umber</t>
  </si>
  <si>
    <t>FIG 4 Colors</t>
  </si>
  <si>
    <t>T4 North Tasmania Coast</t>
  </si>
  <si>
    <t>S10 South East SA Coast</t>
  </si>
  <si>
    <t>V8 Southern Ocean</t>
  </si>
  <si>
    <t>V7 Gippsland Coast</t>
  </si>
  <si>
    <t>N12 Illawarra</t>
  </si>
  <si>
    <t>N11 Illawarra Coast</t>
  </si>
  <si>
    <t>N10 Hunter Coast</t>
  </si>
  <si>
    <t>N9 Hunter-Central Coast</t>
  </si>
  <si>
    <t>NAME</t>
  </si>
  <si>
    <t>TotalArea km2</t>
  </si>
  <si>
    <t>BD %</t>
  </si>
  <si>
    <t>BD</t>
  </si>
  <si>
    <t>Gray 30%</t>
  </si>
  <si>
    <t>IndEstatwe</t>
  </si>
  <si>
    <t>INDIGENOUS_MANAGED_AND_SUBJE_11</t>
  </si>
  <si>
    <t>INDIGENOUS_MANAGED</t>
  </si>
  <si>
    <t>INDIGENOUS_OWNED__INDIGENOUS_9</t>
  </si>
  <si>
    <t>INDIGENOUS_CO_MANAGED_AND_SU_8</t>
  </si>
  <si>
    <t>INDIGENOUS_CO_MANAGED</t>
  </si>
  <si>
    <t>INDIGENOUS_OWNED_AND_INDIGEN_6</t>
  </si>
  <si>
    <t>INDIGENOUS_OWNED_AND_INDIGEN_5</t>
  </si>
  <si>
    <t>NON_INDIGNEOUS</t>
  </si>
  <si>
    <t>INDIGENOUS_OWNED__INDIGENOUS_3</t>
  </si>
  <si>
    <t>SUBJECT_TO_OTHER_SPECIAL_RIG_2</t>
  </si>
  <si>
    <t>Targets 1, 2, 12</t>
  </si>
  <si>
    <t>GBF alignment</t>
  </si>
  <si>
    <t>Target 3</t>
  </si>
  <si>
    <t>Target 4</t>
  </si>
  <si>
    <t>Targets 1, 3, 4</t>
  </si>
  <si>
    <t>State/ Territory</t>
  </si>
  <si>
    <r>
      <t>Total (km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</si>
  <si>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r>
      <t>Mainland (km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</si>
  <si>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t>Uncollaborative PV/wind (% total)</t>
  </si>
  <si>
    <t>Best-current PV/wind (% total)</t>
  </si>
  <si>
    <t>Collaborative PV/wind (% total)</t>
  </si>
  <si>
    <t>Average onshore</t>
  </si>
  <si>
    <t>Average offshore</t>
  </si>
  <si>
    <t>uncollaborative (overlap %)</t>
  </si>
  <si>
    <t>best-current (overlap %)</t>
  </si>
  <si>
    <t>collaborative (overlap %)</t>
  </si>
  <si>
    <t>Rose Quartz</t>
  </si>
  <si>
    <t>Biodiversity alignment</t>
  </si>
  <si>
    <t>Uncollaborative</t>
  </si>
  <si>
    <t>Best-current</t>
  </si>
  <si>
    <t>Collaborative</t>
  </si>
  <si>
    <t>Indigenous estate (22) not specified in another exclusion layer</t>
  </si>
  <si>
    <t>NA</t>
  </si>
  <si>
    <t>Allow</t>
  </si>
  <si>
    <t>Irrigated farmland, sugar, pasture [1 km] (27)</t>
  </si>
  <si>
    <t>Rainfed cropping (27)</t>
  </si>
  <si>
    <t>National map reserves [1 km] (28)</t>
  </si>
  <si>
    <t>Target 3 (GBF)</t>
  </si>
  <si>
    <t>Collaborative Australian Protected Areas Databases [1 km] (29,30)</t>
  </si>
  <si>
    <t>Inland water bodies, salt lakes, wetlands [500 m] (27,31)</t>
  </si>
  <si>
    <t>Targets 1, 3, 4 (GBF)</t>
  </si>
  <si>
    <t>Species of National Environmental Significance (NES) likely habitat exclusion (32)</t>
  </si>
  <si>
    <t>Target 4 (GBF)</t>
  </si>
  <si>
    <r>
      <t>&lt;10,000 km</t>
    </r>
    <r>
      <rPr>
        <vertAlign val="superscript"/>
        <sz val="9"/>
        <color rgb="FFC0504D"/>
        <rFont val="Times New Roman"/>
        <family val="1"/>
      </rPr>
      <t>2</t>
    </r>
  </si>
  <si>
    <r>
      <t>&lt;6,600 km</t>
    </r>
    <r>
      <rPr>
        <vertAlign val="superscript"/>
        <sz val="9"/>
        <color rgb="FFC0504D"/>
        <rFont val="Times New Roman"/>
        <family val="1"/>
      </rPr>
      <t>2</t>
    </r>
  </si>
  <si>
    <r>
      <t>&lt;1,000 km</t>
    </r>
    <r>
      <rPr>
        <vertAlign val="superscript"/>
        <sz val="9"/>
        <color rgb="FFC0504D"/>
        <rFont val="Times New Roman"/>
        <family val="1"/>
      </rPr>
      <t>2</t>
    </r>
  </si>
  <si>
    <t>Ecological Communities of NES likely habitat exclusion (33)</t>
  </si>
  <si>
    <t>Key Biodiversity Areas (KBA) (34)</t>
  </si>
  <si>
    <t>Intact bioregions (includes pressure free lands) (35,36)</t>
  </si>
  <si>
    <t>Targets 1, 2, 12 (GBF)</t>
  </si>
  <si>
    <t>68017927467.346046447753906</t>
  </si>
  <si>
    <t>7164134.430521771311760</t>
  </si>
  <si>
    <t>aus_min</t>
  </si>
  <si>
    <t>AUS</t>
  </si>
  <si>
    <t>aus_max</t>
  </si>
  <si>
    <t>984026890854.012817382812500</t>
  </si>
  <si>
    <t>8365843.998159221373498</t>
  </si>
  <si>
    <t>7164134.430521806702018</t>
  </si>
  <si>
    <t>185942962562.426116943359375</t>
  </si>
  <si>
    <t>3936275.620758509263396</t>
  </si>
  <si>
    <t>41553432505.240913391113281</t>
  </si>
  <si>
    <t>2170546.251339870970696</t>
  </si>
  <si>
    <t>339090401922.605285644531250</t>
  </si>
  <si>
    <t>3700849.591903456021100</t>
  </si>
  <si>
    <t>196449490054.258148193359375</t>
  </si>
  <si>
    <t>4712096.828751101158559</t>
  </si>
  <si>
    <t>103399866554.831619262695312</t>
  </si>
  <si>
    <t>3987095.596445367671549</t>
  </si>
  <si>
    <t>164208949151.484710693359375</t>
  </si>
  <si>
    <t>3297993.827381065115333</t>
  </si>
  <si>
    <t>317627991439.793029785156250</t>
  </si>
  <si>
    <t>6317165.361029791645706</t>
  </si>
  <si>
    <t>693364143960.066284179687500</t>
  </si>
  <si>
    <t>4967504.850894789211452</t>
  </si>
  <si>
    <t>719310474718.126953125000000</t>
  </si>
  <si>
    <t>13238863.336521141231060</t>
  </si>
  <si>
    <t>1348315104889.176025390625000</t>
  </si>
  <si>
    <t>13143640.067562654614449</t>
  </si>
  <si>
    <t>926049328849.721435546875000</t>
  </si>
  <si>
    <t>17928041.064604599028826</t>
  </si>
  <si>
    <t>1045437419744.730712890625000</t>
  </si>
  <si>
    <t>7507964.933118275366724</t>
  </si>
  <si>
    <t>555159228534.523559570312500</t>
  </si>
  <si>
    <t>6543765.209766135551035</t>
  </si>
  <si>
    <t>125663706143.591720581054688</t>
  </si>
  <si>
    <t>1256637.061435917159542</t>
  </si>
  <si>
    <t>Newcastle (Kooragang Island suggested)</t>
  </si>
  <si>
    <t>419469933758.176330566406250</t>
  </si>
  <si>
    <t>4283300.352791860699654</t>
  </si>
  <si>
    <t>Ashburton_Headland_Dampier</t>
  </si>
  <si>
    <t>143967889685.548492431640625</t>
  </si>
  <si>
    <t>2875534.851187981199473</t>
  </si>
  <si>
    <t>Port Bonython</t>
  </si>
  <si>
    <t>362145270585.319946289062500</t>
  </si>
  <si>
    <t>2959082.665738310664892</t>
  </si>
  <si>
    <t>Abbot_Gladstone_Hay</t>
  </si>
  <si>
    <t>251327412287.183441162109375</t>
  </si>
  <si>
    <t>2513274.122871834319085</t>
  </si>
  <si>
    <t>Darwin_MiddleArm</t>
  </si>
  <si>
    <t>Shape_Area</t>
  </si>
  <si>
    <t>Shape_Length</t>
  </si>
  <si>
    <t>geo</t>
  </si>
  <si>
    <t>nzau</t>
  </si>
  <si>
    <t>state</t>
  </si>
  <si>
    <t>PortName</t>
  </si>
  <si>
    <t>pct cov</t>
  </si>
  <si>
    <t>area</t>
  </si>
  <si>
    <t>NZAU</t>
  </si>
  <si>
    <t>Project type</t>
  </si>
  <si>
    <t>WACC</t>
  </si>
  <si>
    <t>Lifespan</t>
  </si>
  <si>
    <t>Fixed O&amp;M project</t>
  </si>
  <si>
    <t>Project capital cost</t>
  </si>
  <si>
    <t>Solar PV</t>
  </si>
  <si>
    <t>Onshore wind</t>
  </si>
  <si>
    <t>Offshore wind</t>
  </si>
  <si>
    <t>Transmission</t>
  </si>
  <si>
    <t>nearest</t>
  </si>
  <si>
    <t>previous_period_mean</t>
  </si>
  <si>
    <t>all</t>
  </si>
  <si>
    <t>global</t>
  </si>
  <si>
    <t>kilowatt</t>
  </si>
  <si>
    <t>aud</t>
  </si>
  <si>
    <t>usd</t>
  </si>
  <si>
    <t>offshore wind|5</t>
  </si>
  <si>
    <t>offshore wind|4</t>
  </si>
  <si>
    <t>offshore wind|3</t>
  </si>
  <si>
    <t>offshore wind|2</t>
  </si>
  <si>
    <t>offshore wind|1</t>
  </si>
  <si>
    <t>2022 ISP [d]</t>
  </si>
  <si>
    <t>large-scale solar pv|7</t>
  </si>
  <si>
    <t>large-scale solar pv|6</t>
  </si>
  <si>
    <t>year</t>
  </si>
  <si>
    <t>onshore wind|5</t>
  </si>
  <si>
    <t>onshore wind|4</t>
  </si>
  <si>
    <t>onshore wind|3</t>
  </si>
  <si>
    <t>onshore wind|2</t>
  </si>
  <si>
    <t>onshore wind|1</t>
  </si>
  <si>
    <t>2022 ISP</t>
  </si>
  <si>
    <t>large-scale solar pv|5</t>
  </si>
  <si>
    <t>large-scale solar pv|4</t>
  </si>
  <si>
    <t>large-scale solar pv|3</t>
  </si>
  <si>
    <t>large-scale solar pv|2</t>
  </si>
  <si>
    <t>large-scale solar pv|1</t>
  </si>
  <si>
    <t>sensitivity</t>
  </si>
  <si>
    <t>value</t>
  </si>
  <si>
    <t>vintage</t>
  </si>
  <si>
    <t>extrapolation_method</t>
  </si>
  <si>
    <t>interpolation_method</t>
  </si>
  <si>
    <t>geography_map_key</t>
  </si>
  <si>
    <t>gau</t>
  </si>
  <si>
    <t>geography</t>
  </si>
  <si>
    <t>time_unit</t>
  </si>
  <si>
    <t>unit</t>
  </si>
  <si>
    <t>currency_year</t>
  </si>
  <si>
    <t>currency</t>
  </si>
  <si>
    <t>notes</t>
  </si>
  <si>
    <t>source</t>
  </si>
  <si>
    <t>name</t>
  </si>
  <si>
    <t>inflation</t>
  </si>
  <si>
    <t>new</t>
  </si>
  <si>
    <t>capacity</t>
  </si>
  <si>
    <t>levelized</t>
  </si>
  <si>
    <t>cost_of_capital</t>
  </si>
  <si>
    <t>extrapolation_growth_rate</t>
  </si>
  <si>
    <t>lifecycle</t>
  </si>
  <si>
    <t>cost_type</t>
  </si>
  <si>
    <t>cycle_life</t>
  </si>
  <si>
    <t>book_life</t>
  </si>
  <si>
    <t>lifetime</t>
  </si>
  <si>
    <t>construction_time</t>
  </si>
  <si>
    <t>offshore</t>
  </si>
  <si>
    <t>scenario</t>
  </si>
  <si>
    <t>type</t>
  </si>
  <si>
    <t>solar</t>
  </si>
  <si>
    <t>onshore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</si>
  <si>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</si>
  <si>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</si>
  <si>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</si>
  <si>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</si>
  <si>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</si>
  <si>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</si>
  <si>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</si>
  <si>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</si>
  <si>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</si>
  <si>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</si>
  <si>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</si>
  <si>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</si>
  <si>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</si>
  <si>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</si>
  <si>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</si>
  <si>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</si>
  <si>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</si>
  <si>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</si>
  <si>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</si>
  <si>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</si>
  <si>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</si>
  <si>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</si>
  <si>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</si>
  <si>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</si>
  <si>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</si>
  <si>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</si>
  <si>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</si>
  <si>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</si>
  <si>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</si>
  <si>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</si>
  <si>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</si>
  <si>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</si>
  <si>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</si>
  <si>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</si>
  <si>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</si>
  <si>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</si>
  <si>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</si>
  <si>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</si>
  <si>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</si>
  <si>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</si>
  <si>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</si>
  <si>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</si>
  <si>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case</t>
  </si>
  <si>
    <t>nzau - with bugfix</t>
  </si>
  <si>
    <t>case 1</t>
  </si>
  <si>
    <t>case 2</t>
  </si>
  <si>
    <t>case 3</t>
  </si>
  <si>
    <t>original  run</t>
  </si>
  <si>
    <t>all four cases</t>
  </si>
  <si>
    <t>case3</t>
  </si>
  <si>
    <t>epde</t>
  </si>
  <si>
    <t>case2</t>
  </si>
  <si>
    <t>case1</t>
  </si>
  <si>
    <t>nzauR</t>
  </si>
  <si>
    <t>nzauO</t>
  </si>
  <si>
    <t>ep</t>
  </si>
  <si>
    <t>y2060</t>
  </si>
  <si>
    <t>y2055</t>
  </si>
  <si>
    <t>y2050</t>
  </si>
  <si>
    <t>y2045</t>
  </si>
  <si>
    <t>y2040</t>
  </si>
  <si>
    <t>y2035</t>
  </si>
  <si>
    <t>y2030</t>
  </si>
  <si>
    <t>y2025</t>
  </si>
  <si>
    <t>X2060</t>
  </si>
  <si>
    <t>X2055</t>
  </si>
  <si>
    <t>X2050</t>
  </si>
  <si>
    <t>X2045</t>
  </si>
  <si>
    <t>X2040</t>
  </si>
  <si>
    <t>X2035</t>
  </si>
  <si>
    <t>X2030</t>
  </si>
  <si>
    <t>X2025</t>
  </si>
  <si>
    <t>GW</t>
  </si>
  <si>
    <t>CPr</t>
  </si>
  <si>
    <t>TXr</t>
  </si>
  <si>
    <t>CFr</t>
  </si>
  <si>
    <t>CPo</t>
  </si>
  <si>
    <t>TXo</t>
  </si>
  <si>
    <t>CFo</t>
  </si>
  <si>
    <t>scen</t>
  </si>
  <si>
    <t>bin_number</t>
  </si>
  <si>
    <t>TX_bAUD2021</t>
  </si>
  <si>
    <t>CP_bAUD2021</t>
  </si>
  <si>
    <t>TOT_bAUD2021</t>
  </si>
  <si>
    <t>max build</t>
  </si>
  <si>
    <t>Land area_km2</t>
  </si>
  <si>
    <t>Sea area km2</t>
  </si>
  <si>
    <t>Row Labels</t>
  </si>
  <si>
    <t>Grand Total</t>
  </si>
  <si>
    <t>Sum of Land area_km2</t>
  </si>
  <si>
    <t>Sum of Sea area km2</t>
  </si>
  <si>
    <t>% Case 2</t>
  </si>
  <si>
    <t>Case 3 Total Cost</t>
  </si>
  <si>
    <t>Case 3 Transmission Cost</t>
  </si>
  <si>
    <t>Case 3 Project Cost</t>
  </si>
  <si>
    <t>Case 3 Capacity installed</t>
  </si>
  <si>
    <t>bAUD2021</t>
  </si>
  <si>
    <t>Case 2 Total Cost</t>
  </si>
  <si>
    <t>Case 2  Transmission Cost</t>
  </si>
  <si>
    <t>Case 2 Project Cost</t>
  </si>
  <si>
    <t>Case 2 Capacity installed</t>
  </si>
  <si>
    <t>Case 1 Total Cost</t>
  </si>
  <si>
    <t>Case 1 Transmission Cost</t>
  </si>
  <si>
    <t>Case 1 Project Cost</t>
  </si>
  <si>
    <t>Case 1 Capacity installed</t>
  </si>
  <si>
    <t>Unit</t>
  </si>
  <si>
    <t>Aspect of EP VRE build</t>
  </si>
  <si>
    <t>% Case 3</t>
  </si>
  <si>
    <t>Case 3 from Case 3</t>
  </si>
  <si>
    <t>GW %  diff</t>
  </si>
  <si>
    <t>Case 2 from Case 3</t>
  </si>
  <si>
    <t>Case 1 from Case 3</t>
  </si>
  <si>
    <t>Rerun from original</t>
  </si>
  <si>
    <t>NZAu (rerun)</t>
  </si>
  <si>
    <t>NZAu (original)</t>
  </si>
  <si>
    <t>Case 3 from Case 2</t>
  </si>
  <si>
    <t>Case 2 from itself</t>
  </si>
  <si>
    <t>Case 1 from Case 2</t>
  </si>
  <si>
    <t>wa</t>
  </si>
  <si>
    <t>vic</t>
  </si>
  <si>
    <t>qld</t>
  </si>
  <si>
    <t>nsw</t>
  </si>
  <si>
    <t>bAUD2021 %  diff</t>
  </si>
  <si>
    <t>Minimum CF</t>
  </si>
  <si>
    <t>Maximum cost of TX in AUD2021/kW</t>
  </si>
  <si>
    <t>K-means CF weight</t>
  </si>
  <si>
    <t>K-means TX cost weight</t>
  </si>
  <si>
    <t>K-means depth weight</t>
  </si>
  <si>
    <t>K-means LCOE 2050 weight</t>
  </si>
  <si>
    <t>Solar PV domestic</t>
  </si>
  <si>
    <t>Solar PV export*</t>
  </si>
  <si>
    <t>Onshore wind (all)</t>
  </si>
  <si>
    <t>Offshore wind (all)</t>
  </si>
  <si>
    <t>Aspect of VRE build</t>
  </si>
  <si>
    <t>EP Capacity installed</t>
  </si>
  <si>
    <t>EP Project Cost</t>
  </si>
  <si>
    <t>EP Transmission Cost</t>
  </si>
  <si>
    <t>EP Total Cost</t>
  </si>
  <si>
    <t>DE Capacity installed</t>
  </si>
  <si>
    <t>DE Project Cost</t>
  </si>
  <si>
    <t>DE Transmission Cost</t>
  </si>
  <si>
    <t>DE Total Cost</t>
  </si>
  <si>
    <t>billion AUD</t>
  </si>
  <si>
    <t>GW_have</t>
  </si>
  <si>
    <t>GW_need</t>
  </si>
  <si>
    <t>GW_miss</t>
  </si>
  <si>
    <t>land area</t>
  </si>
  <si>
    <t>sea</t>
  </si>
  <si>
    <t>sea area</t>
  </si>
  <si>
    <t>c1</t>
  </si>
  <si>
    <t>c3</t>
  </si>
  <si>
    <t>land</t>
  </si>
  <si>
    <t>USD</t>
  </si>
  <si>
    <t>AUD</t>
  </si>
  <si>
    <t>USD 2019</t>
  </si>
  <si>
    <t>AUD 2021</t>
  </si>
  <si>
    <t>Offshore wind project classes</t>
  </si>
  <si>
    <t>Region, resource, bin</t>
  </si>
  <si>
    <r>
      <t xml:space="preserve">NZAu original </t>
    </r>
    <r>
      <rPr>
        <sz val="8"/>
        <color theme="1"/>
        <rFont val="Times New Roman"/>
        <family val="1"/>
      </rPr>
      <t>(9)</t>
    </r>
  </si>
  <si>
    <t xml:space="preserve">All paper cases </t>
  </si>
  <si>
    <t>NZA</t>
  </si>
  <si>
    <t>bin</t>
  </si>
  <si>
    <t>CF</t>
  </si>
  <si>
    <t xml:space="preserve">TX (AUD2021) </t>
  </si>
  <si>
    <t>PROJECT (AUD2021)</t>
  </si>
  <si>
    <t>TX  (AUD2021)</t>
  </si>
  <si>
    <t>cf_wLL_2020_nzau</t>
  </si>
  <si>
    <t>cf_wLL_2020_rerun</t>
  </si>
  <si>
    <t>tx_cost_per_kw_2021_nzau</t>
  </si>
  <si>
    <t>tx_cost_per_kw_2021_rerun</t>
  </si>
  <si>
    <t>capex_per_kw_2021_nzau</t>
  </si>
  <si>
    <t>capex_per_kw_2021_rerun</t>
  </si>
  <si>
    <t>NZAu_GW</t>
  </si>
  <si>
    <t>Case1_GW</t>
  </si>
  <si>
    <t>Case2_GW</t>
  </si>
  <si>
    <t>Case3_GW</t>
  </si>
  <si>
    <t>2 (0.257, 380)</t>
  </si>
  <si>
    <t>8 (0.257, 380)</t>
  </si>
  <si>
    <t>0.8 (0.239, 181)</t>
  </si>
  <si>
    <t>2 (0.239, 181)</t>
  </si>
  <si>
    <t>24 (0.239, 181)</t>
  </si>
  <si>
    <t>29 (0.233, 329)</t>
  </si>
  <si>
    <t>36 (0.233, 329)</t>
  </si>
  <si>
    <t>325 (0.233, 329)</t>
  </si>
  <si>
    <t>0 (0.221, 239)</t>
  </si>
  <si>
    <t>0.5 (0.2, 323)</t>
  </si>
  <si>
    <t>0.6 (0.2, 323)</t>
  </si>
  <si>
    <t>3 (0.2, 323)</t>
  </si>
  <si>
    <t>47 (0.564, 950)</t>
  </si>
  <si>
    <t>0 (0.574, 1602)</t>
  </si>
  <si>
    <t>7 (0.595, 1213)</t>
  </si>
  <si>
    <t>0 (0.492, 1002)</t>
  </si>
  <si>
    <t>102 (0.465, 967)</t>
  </si>
  <si>
    <t>103 (0.465, 967)</t>
  </si>
  <si>
    <t>0 (0.478, 1603)</t>
  </si>
  <si>
    <t>83 (0.495, 1519)</t>
  </si>
  <si>
    <t>0 (0.392, 1273)</t>
  </si>
  <si>
    <t>43 (0.421, 1431)</t>
  </si>
  <si>
    <t>14 (0.316, 441)</t>
  </si>
  <si>
    <t>58 (0.316, 441)</t>
  </si>
  <si>
    <t>113 (0.316, 441)</t>
  </si>
  <si>
    <t>0 (0.317, 639)</t>
  </si>
  <si>
    <t>129 (0.317, 663)</t>
  </si>
  <si>
    <t>259 (0.317, 663)</t>
  </si>
  <si>
    <t>328 (0.317, 663)</t>
  </si>
  <si>
    <t>0 (0.302, 188)</t>
  </si>
  <si>
    <t>0.6 (0.304, 229)</t>
  </si>
  <si>
    <t>3 (0.304, 229)</t>
  </si>
  <si>
    <t>9 (0.304, 229)</t>
  </si>
  <si>
    <t>0 (0.283, 341)</t>
  </si>
  <si>
    <t>0 (0.294, 456)</t>
  </si>
  <si>
    <t>1 (0.294, 456)</t>
  </si>
  <si>
    <t>0 (0.289, 0)</t>
  </si>
  <si>
    <t>0 (0.289, 644)</t>
  </si>
  <si>
    <t>2 (0.289, 644)</t>
  </si>
  <si>
    <t>0 (0.281, 338)</t>
  </si>
  <si>
    <t>227 (0.282, 343)</t>
  </si>
  <si>
    <t>253 (0.282, 343)</t>
  </si>
  <si>
    <t>169 (0.285, 212)</t>
  </si>
  <si>
    <t>220 (0.285, 212)</t>
  </si>
  <si>
    <t>0 (0.366, 0)</t>
  </si>
  <si>
    <t>17 (0.366, 915)</t>
  </si>
  <si>
    <t>0 (0.361, 1024)</t>
  </si>
  <si>
    <t>2 (0.372, 1358)</t>
  </si>
  <si>
    <t>1 (0.303, 369)</t>
  </si>
  <si>
    <t>0 (0.299, 727)</t>
  </si>
  <si>
    <t>2 (0.299, 707)</t>
  </si>
  <si>
    <t>5 (0.299, 707)</t>
  </si>
  <si>
    <t>0 (0.273, 184)</t>
  </si>
  <si>
    <t>34 (0.273, 201)</t>
  </si>
  <si>
    <t>54 (0.273, 201)</t>
  </si>
  <si>
    <t>0 (0.272, 363)</t>
  </si>
  <si>
    <t>99 (0.272, 368)</t>
  </si>
  <si>
    <t>106 (0.272, 368)</t>
  </si>
  <si>
    <t>0 (0.274, 633)</t>
  </si>
  <si>
    <t>26 (0.274, 648)</t>
  </si>
  <si>
    <t>28 (0.274, 648)</t>
  </si>
  <si>
    <t>32 (0.274, 648)</t>
  </si>
  <si>
    <t>0 (0.282, 314)</t>
  </si>
  <si>
    <t>2 (0.282, 330)</t>
  </si>
  <si>
    <t>0 (0.632, 0)</t>
  </si>
  <si>
    <t>17 (0.632, 688)</t>
  </si>
  <si>
    <t>0 (0.642, 0)</t>
  </si>
  <si>
    <t>0.4 (0.642, 965)</t>
  </si>
  <si>
    <t>0 (0.31, 278)</t>
  </si>
  <si>
    <t>3 (0.313, 312)</t>
  </si>
  <si>
    <t>4 (0.313, 312)</t>
  </si>
  <si>
    <t>0 (0.314, 0)</t>
  </si>
  <si>
    <t>0.2 (0.314, 593)</t>
  </si>
  <si>
    <t>0.6 (0.314, 593)</t>
  </si>
  <si>
    <t>3 (0.314, 593)</t>
  </si>
  <si>
    <t>0 (0.301, 149)</t>
  </si>
  <si>
    <t>15 (0.301, 175)</t>
  </si>
  <si>
    <t>0 (0.268, 490)</t>
  </si>
  <si>
    <t>4 (0.271, 485)</t>
  </si>
  <si>
    <t>0 (0.261, 543)</t>
  </si>
  <si>
    <t>4 (0.263, 550)</t>
  </si>
  <si>
    <t>0.3 (0.232, 152)</t>
  </si>
  <si>
    <t>0.6 (0.232, 152)</t>
  </si>
  <si>
    <t>13 (0.219, 351)</t>
  </si>
  <si>
    <t>17 (0.219, 351)</t>
  </si>
  <si>
    <t>109 (0.219, 351)</t>
  </si>
  <si>
    <t>0 (0.181, 247)</t>
  </si>
  <si>
    <t>90 (0.182, 270)</t>
  </si>
  <si>
    <t>92 (0.182, 270)</t>
  </si>
  <si>
    <t>203 (0.182, 270)</t>
  </si>
  <si>
    <t>19 (0.625, 943)</t>
  </si>
  <si>
    <t>0 (0.609, 1483)</t>
  </si>
  <si>
    <t>36 (0.639, 1068)</t>
  </si>
  <si>
    <t>0 (0.487, 958)</t>
  </si>
  <si>
    <t>7 (0.458, 952)</t>
  </si>
  <si>
    <t>8 (0.458, 952)</t>
  </si>
  <si>
    <t>0 (0.47, 1529)</t>
  </si>
  <si>
    <t>1 (0.55, 1349)</t>
  </si>
  <si>
    <t>0 (0.467, 0)</t>
  </si>
  <si>
    <t>1 (0.467, 1287)</t>
  </si>
  <si>
    <t>17 (0.322, 399)</t>
  </si>
  <si>
    <t>31 (0.322, 399)</t>
  </si>
  <si>
    <t>60 (0.322, 399)</t>
  </si>
  <si>
    <t>0 (0.305, 598)</t>
  </si>
  <si>
    <t>17 (0.307, 615)</t>
  </si>
  <si>
    <t>27 (0.307, 615)</t>
  </si>
  <si>
    <t>44 (0.307, 615)</t>
  </si>
  <si>
    <t>2 (0.299, 243)</t>
  </si>
  <si>
    <t>3 (0.299, 243)</t>
  </si>
  <si>
    <t>0 (0.285, 416)</t>
  </si>
  <si>
    <t>3 (0.285, 457)</t>
  </si>
  <si>
    <t>10 (0.285, 457)</t>
  </si>
  <si>
    <t>15 (0.285, 457)</t>
  </si>
  <si>
    <t>0 (0.289, 651)</t>
  </si>
  <si>
    <t>9 (0.289, 675)</t>
  </si>
  <si>
    <t>12 (0.289, 675)</t>
  </si>
  <si>
    <t>14 (0.289, 675)</t>
  </si>
  <si>
    <t>0 (0.172, 237)</t>
  </si>
  <si>
    <t>7 (0.174, 245)</t>
  </si>
  <si>
    <t>25 (0.174, 245)</t>
  </si>
  <si>
    <t>101 (0.658, 816)</t>
  </si>
  <si>
    <t>0 (0.652, 1432)</t>
  </si>
  <si>
    <t>7 (0.654, 1038)</t>
  </si>
  <si>
    <t>0 (0.5, 902)</t>
  </si>
  <si>
    <t>24 (0.445, 791)</t>
  </si>
  <si>
    <t>25 (0.445, 791)</t>
  </si>
  <si>
    <t>0 (0.492, 1354)</t>
  </si>
  <si>
    <t>0.3 (0.511, 1317)</t>
  </si>
  <si>
    <t>0 (0.388, 822)</t>
  </si>
  <si>
    <t>0 (0.388, 0)</t>
  </si>
  <si>
    <t>2 (0.329, 305)</t>
  </si>
  <si>
    <t>3 (0.329, 305)</t>
  </si>
  <si>
    <t>0 (0.304, 0)</t>
  </si>
  <si>
    <t>0.1 (0.304, 207)</t>
  </si>
  <si>
    <t>2 (0.304, 207)</t>
  </si>
  <si>
    <t>0 (0.268, 0)</t>
  </si>
  <si>
    <t>0 (0.268, 342)</t>
  </si>
  <si>
    <t>0.7 (0.268, 342)</t>
  </si>
  <si>
    <t>0 (0.266, 0)</t>
  </si>
  <si>
    <t>0.1 (0.266, 555)</t>
  </si>
  <si>
    <t>0.4 (0.266, 555)</t>
  </si>
  <si>
    <t>3 (0.167, 295)</t>
  </si>
  <si>
    <t>7 (0.167, 295)</t>
  </si>
  <si>
    <t>24 (0.167, 295)</t>
  </si>
  <si>
    <t>0 (0.65, 1012)</t>
  </si>
  <si>
    <t>106 (0.64, 874)</t>
  </si>
  <si>
    <t>110 (0.64, 874)</t>
  </si>
  <si>
    <t>112 (0.64, 874)</t>
  </si>
  <si>
    <t>139 (0.655, 1130)</t>
  </si>
  <si>
    <t>140 (0.655, 1130)</t>
  </si>
  <si>
    <t>0 (0.512, 897)</t>
  </si>
  <si>
    <t>22 (0.488, 856)</t>
  </si>
  <si>
    <t>24 (0.488, 856)</t>
  </si>
  <si>
    <t>0 (0.477, 1441)</t>
  </si>
  <si>
    <t>2 (0.563, 1536)</t>
  </si>
  <si>
    <t>3 (0.563, 1536)</t>
  </si>
  <si>
    <t>0 (0.394, 1261)</t>
  </si>
  <si>
    <t>2 (0.424, 1311)</t>
  </si>
  <si>
    <t>3 (0.424, 1311)</t>
  </si>
  <si>
    <t>0 (0.343, 0)</t>
  </si>
  <si>
    <t>0.3 (0.343, 395)</t>
  </si>
  <si>
    <t>0.7 (0.343, 395)</t>
  </si>
  <si>
    <t>4 (0.343, 395)</t>
  </si>
  <si>
    <t>0 (0.349, 0)</t>
  </si>
  <si>
    <t>0.2 (0.349, 642)</t>
  </si>
  <si>
    <t>0.4 (0.349, 642)</t>
  </si>
  <si>
    <t>3 (0.349, 642)</t>
  </si>
  <si>
    <t>0 (0.307, 0)</t>
  </si>
  <si>
    <t>0 (0.307, 223)</t>
  </si>
  <si>
    <t>0.2 (0.307, 223)</t>
  </si>
  <si>
    <t>1 (0.307, 223)</t>
  </si>
  <si>
    <t>0 (0.275, 0)</t>
  </si>
  <si>
    <t>0 (0.275, 398)</t>
  </si>
  <si>
    <t>0.3 (0.275, 398)</t>
  </si>
  <si>
    <t>0 (0.283, 0)</t>
  </si>
  <si>
    <t>0 (0.283, 670)</t>
  </si>
  <si>
    <t>0.1 (0.283, 670)</t>
  </si>
  <si>
    <t>0.3 (0.236, 158)</t>
  </si>
  <si>
    <t>4 (0.236, 190)</t>
  </si>
  <si>
    <t>5 (0.236, 190)</t>
  </si>
  <si>
    <t>164 (0.229, 300)</t>
  </si>
  <si>
    <t>173 (0.229, 300)</t>
  </si>
  <si>
    <t>411 (0.229, 300)</t>
  </si>
  <si>
    <t>0 (0.2, 282)</t>
  </si>
  <si>
    <t>34 (0.197, 308)</t>
  </si>
  <si>
    <t>43 (0.197, 308)</t>
  </si>
  <si>
    <t>70 (0.197, 308)</t>
  </si>
  <si>
    <t>0 (0.573, 1019)</t>
  </si>
  <si>
    <t>42 (0.559, 973)</t>
  </si>
  <si>
    <t>40 (0.559, 973)</t>
  </si>
  <si>
    <t>0 (0.55, 0)</t>
  </si>
  <si>
    <t>0 (0.516, 1058)</t>
  </si>
  <si>
    <t>99 (0.471, 958)</t>
  </si>
  <si>
    <t>107 (0.471, 958)</t>
  </si>
  <si>
    <t>0 (0.474, 1587)</t>
  </si>
  <si>
    <t>151 (0.495, 1527)</t>
  </si>
  <si>
    <t>150 (0.495, 1527)</t>
  </si>
  <si>
    <t>0 (0.398, 1211)</t>
  </si>
  <si>
    <t>69 (0.454, 1396)</t>
  </si>
  <si>
    <t>70 (0.454, 1396)</t>
  </si>
  <si>
    <t>22 (0.313, 400)</t>
  </si>
  <si>
    <t>54 (0.313, 400)</t>
  </si>
  <si>
    <t>73 (0.313, 400)</t>
  </si>
  <si>
    <t>0 (0.309, 658)</t>
  </si>
  <si>
    <t>53 (0.308, 676)</t>
  </si>
  <si>
    <t>100 (0.308, 676)</t>
  </si>
  <si>
    <t>118 (0.308, 676)</t>
  </si>
  <si>
    <t>0 (0.289, 213)</t>
  </si>
  <si>
    <t>8 (0.288, 241)</t>
  </si>
  <si>
    <t>27 (0.288, 241)</t>
  </si>
  <si>
    <t>32 (0.288, 241)</t>
  </si>
  <si>
    <t>0 (0.28, 394)</t>
  </si>
  <si>
    <t>32 (0.281, 396)</t>
  </si>
  <si>
    <t>44 (0.281, 396)</t>
  </si>
  <si>
    <t>0 (0.279, 642)</t>
  </si>
  <si>
    <t>20 (0.278, 646)</t>
  </si>
  <si>
    <t>30 (0.278, 646)</t>
  </si>
  <si>
    <t>0 (0.257, 376)</t>
  </si>
  <si>
    <t>45 (0.254, 355)</t>
  </si>
  <si>
    <t>55 (0.254, 355)</t>
  </si>
  <si>
    <t>112 (0.254, 355)</t>
  </si>
  <si>
    <t>23 (0.247, 228)</t>
  </si>
  <si>
    <t>33 (0.247, 228)</t>
  </si>
  <si>
    <t>69 (0.247, 228)</t>
  </si>
  <si>
    <t>0 (0.247, 324)</t>
  </si>
  <si>
    <t>47 (0.242, 327)</t>
  </si>
  <si>
    <t>60 (0.242, 327)</t>
  </si>
  <si>
    <t>111 (0.242, 327)</t>
  </si>
  <si>
    <t>0 (0.226, 124)</t>
  </si>
  <si>
    <t>0 (0.226, 0)</t>
  </si>
  <si>
    <t>0 (0.441, 987)</t>
  </si>
  <si>
    <t>34 (0.425, 979)</t>
  </si>
  <si>
    <t>0 (0.456, 1541)</t>
  </si>
  <si>
    <t>0.7 (0.47, 1602)</t>
  </si>
  <si>
    <t>0 (0.403, 1096)</t>
  </si>
  <si>
    <t>3 (0.445, 1373)</t>
  </si>
  <si>
    <t>15 (0.315, 373)</t>
  </si>
  <si>
    <t>20 (0.315, 373)</t>
  </si>
  <si>
    <t>37 (0.315, 373)</t>
  </si>
  <si>
    <t>0 (0.304, 668)</t>
  </si>
  <si>
    <t>21 (0.304, 655)</t>
  </si>
  <si>
    <t>28 (0.304, 655)</t>
  </si>
  <si>
    <t>36 (0.304, 655)</t>
  </si>
  <si>
    <t>0 (0.291, 214)</t>
  </si>
  <si>
    <t>2 (0.289, 250)</t>
  </si>
  <si>
    <t>4 (0.289, 250)</t>
  </si>
  <si>
    <t>7 (0.289, 250)</t>
  </si>
  <si>
    <t>0 (0.277, 455)</t>
  </si>
  <si>
    <t>39 (0.279, 461)</t>
  </si>
  <si>
    <t>56 (0.279, 461)</t>
  </si>
  <si>
    <t>78 (0.279, 461)</t>
  </si>
  <si>
    <t>0 (0.278, 662)</t>
  </si>
  <si>
    <t>82 (0.277, 668)</t>
  </si>
  <si>
    <t>118 (0.277, 668)</t>
  </si>
  <si>
    <t>133 (0.277, 668)</t>
  </si>
  <si>
    <t>0 (0.281, 332)</t>
  </si>
  <si>
    <t>591 (0.281, 338)</t>
  </si>
  <si>
    <t>641 (0.281, 338)</t>
  </si>
  <si>
    <t>640 (0.281, 338)</t>
  </si>
  <si>
    <t>392 (0.282, 213)</t>
  </si>
  <si>
    <t>435 (0.282, 213)</t>
  </si>
  <si>
    <t>0 (0.303, 357)</t>
  </si>
  <si>
    <t>62 (0.304, 386)</t>
  </si>
  <si>
    <t>91 (0.304, 386)</t>
  </si>
  <si>
    <t>0 (0.3, 566)</t>
  </si>
  <si>
    <t>74 (0.3, 581)</t>
  </si>
  <si>
    <t>101 (0.3, 581)</t>
  </si>
  <si>
    <t>103 (0.3, 581)</t>
  </si>
  <si>
    <t>0 (0.293, 204)</t>
  </si>
  <si>
    <t>165 (0.293, 223)</t>
  </si>
  <si>
    <t>169 (0.293, 223)</t>
  </si>
  <si>
    <t>180 (0.293, 223)</t>
  </si>
  <si>
    <t>0 (0.273, 399)</t>
  </si>
  <si>
    <t>192 (0.275, 409)</t>
  </si>
  <si>
    <t>249 (0.275, 409)</t>
  </si>
  <si>
    <t>253 (0.275, 409)</t>
  </si>
  <si>
    <t>0 (0.27, 586)</t>
  </si>
  <si>
    <t>85 (0.27, 597)</t>
  </si>
  <si>
    <t>103 (0.27, 597)</t>
  </si>
  <si>
    <t>102 (0.27, 597)</t>
  </si>
  <si>
    <t>0 (0.271, 334)</t>
  </si>
  <si>
    <t>139 (0.271, 339)</t>
  </si>
  <si>
    <t>153 (0.271, 339)</t>
  </si>
  <si>
    <t>223 (0.271, 339)</t>
  </si>
  <si>
    <t>168 (0.27, 221)</t>
  </si>
  <si>
    <t>183 (0.27, 221)</t>
  </si>
  <si>
    <t>228 (0.27, 221)</t>
  </si>
  <si>
    <t>0 (0.25, 294)</t>
  </si>
  <si>
    <t>0.1 (0.249, 323)</t>
  </si>
  <si>
    <t>0 (0.249, 323)</t>
  </si>
  <si>
    <t>0 (0.565, 0)</t>
  </si>
  <si>
    <t>0 (0.467, 1830)</t>
  </si>
  <si>
    <t>142 (0.543, 1816)</t>
  </si>
  <si>
    <t>143 (0.543, 1816)</t>
  </si>
  <si>
    <t>0 (0.371, 1682)</t>
  </si>
  <si>
    <t>57 (0.399, 1755)</t>
  </si>
  <si>
    <t>59 (0.399, 1755)</t>
  </si>
  <si>
    <t>0 (0.311, 353)</t>
  </si>
  <si>
    <t>20 (0.315, 391)</t>
  </si>
  <si>
    <t>28 (0.315, 391)</t>
  </si>
  <si>
    <t>33 (0.315, 391)</t>
  </si>
  <si>
    <t>0 (0.319, 635)</t>
  </si>
  <si>
    <t>35 (0.317, 648)</t>
  </si>
  <si>
    <t>69 (0.317, 648)</t>
  </si>
  <si>
    <t>78 (0.317, 648)</t>
  </si>
  <si>
    <t>0 (0.279, 184)</t>
  </si>
  <si>
    <t>20 (0.281, 215)</t>
  </si>
  <si>
    <t>23 (0.281, 215)</t>
  </si>
  <si>
    <t>30 (0.281, 215)</t>
  </si>
  <si>
    <t>0 (0.27, 407)</t>
  </si>
  <si>
    <t>56 (0.27, 413)</t>
  </si>
  <si>
    <t>63 (0.27, 413)</t>
  </si>
  <si>
    <t>72 (0.27, 413)</t>
  </si>
  <si>
    <t>0 (0.269, 661)</t>
  </si>
  <si>
    <t>84 (0.269, 659)</t>
  </si>
  <si>
    <t>96 (0.269, 659)</t>
  </si>
  <si>
    <t>111 (0.269, 659)</t>
  </si>
  <si>
    <t>0 (0.284, 321)</t>
  </si>
  <si>
    <t>27 (0.284, 336)</t>
  </si>
  <si>
    <t>105 (0.284, 336)</t>
  </si>
  <si>
    <t>131 (0.284, 336)</t>
  </si>
  <si>
    <t>31 (0.281, 220)</t>
  </si>
  <si>
    <t>77 (0.281, 220)</t>
  </si>
  <si>
    <t>100 (0.281, 220)</t>
  </si>
  <si>
    <t>0 (0.446, 1066)</t>
  </si>
  <si>
    <t>104 (0.419, 1084)</t>
  </si>
  <si>
    <t>0 (0.45, 1624)</t>
  </si>
  <si>
    <t>7 (0.465, 1712)</t>
  </si>
  <si>
    <t>0 (0.403, 1315)</t>
  </si>
  <si>
    <t>404 (0.423, 1476)</t>
  </si>
  <si>
    <t>0.3 (0.279, 166)</t>
  </si>
  <si>
    <t>2 (0.279, 166)</t>
  </si>
  <si>
    <t>8 (0.263, 443)</t>
  </si>
  <si>
    <t>74 (0.263, 443)</t>
  </si>
  <si>
    <t>80 (0.263, 443)</t>
  </si>
  <si>
    <t>0 (0.268, 668)</t>
  </si>
  <si>
    <t>21 (0.267, 671)</t>
  </si>
  <si>
    <t>158 (0.267, 671)</t>
  </si>
  <si>
    <t>161 (0.267, 671)</t>
  </si>
  <si>
    <t>0 (0.219, 0)</t>
  </si>
  <si>
    <t>0.6 (0.219, 110)</t>
  </si>
  <si>
    <t>2 (0.219, 110)</t>
  </si>
  <si>
    <t>0 (0.222, 328)</t>
  </si>
  <si>
    <t>59 (0.218, 262)</t>
  </si>
  <si>
    <t>81 (0.218, 262)</t>
  </si>
  <si>
    <t>351 (0.218, 262)</t>
  </si>
  <si>
    <t>9 (0.203, 248)</t>
  </si>
  <si>
    <t>26 (0.203, 248)</t>
  </si>
  <si>
    <t>60 (0.203, 248)</t>
  </si>
  <si>
    <t>8 (0.602, 1024)</t>
  </si>
  <si>
    <t>0 (0.586, 1538)</t>
  </si>
  <si>
    <t>2 (0.598, 1313)</t>
  </si>
  <si>
    <t>0 (0.493, 918)</t>
  </si>
  <si>
    <t>13 (0.472, 925)</t>
  </si>
  <si>
    <t>0 (0.493, 1616)</t>
  </si>
  <si>
    <t>1 (0.543, 1469)</t>
  </si>
  <si>
    <t>0 (0.402, 1038)</t>
  </si>
  <si>
    <t>0.6 (0.422, 1409)</t>
  </si>
  <si>
    <t>0 (0.324, 266)</t>
  </si>
  <si>
    <t>7 (0.328, 290)</t>
  </si>
  <si>
    <t>9 (0.328, 290)</t>
  </si>
  <si>
    <t>13 (0.328, 290)</t>
  </si>
  <si>
    <t>0 (0.298, 673)</t>
  </si>
  <si>
    <t>5 (0.298, 661)</t>
  </si>
  <si>
    <t>16 (0.298, 661)</t>
  </si>
  <si>
    <t>17 (0.298, 661)</t>
  </si>
  <si>
    <t>3 (0.287, 225)</t>
  </si>
  <si>
    <t>7 (0.287, 225)</t>
  </si>
  <si>
    <t>24 (0.287, 225)</t>
  </si>
  <si>
    <t>7 (0.277, 429)</t>
  </si>
  <si>
    <t>46 (0.277, 429)</t>
  </si>
  <si>
    <t>70 (0.277, 429)</t>
  </si>
  <si>
    <t>0 (0.282, 610)</t>
  </si>
  <si>
    <t>6 (0.28, 640)</t>
  </si>
  <si>
    <t>37 (0.28, 640)</t>
  </si>
  <si>
    <t>40 (0.28, 640)</t>
  </si>
  <si>
    <t>0 (0.259, 324)</t>
  </si>
  <si>
    <t>100 (0.256, 332)</t>
  </si>
  <si>
    <t>113 (0.256, 332)</t>
  </si>
  <si>
    <t>124 (0.256, 332)</t>
  </si>
  <si>
    <t>337 (0.252, 198)</t>
  </si>
  <si>
    <t>364 (0.252, 198)</t>
  </si>
  <si>
    <t>396 (0.252, 198)</t>
  </si>
  <si>
    <t>0 (0.243, 312)</t>
  </si>
  <si>
    <t>136 (0.24, 316)</t>
  </si>
  <si>
    <t>169 (0.24, 316)</t>
  </si>
  <si>
    <t>228 (0.24, 316)</t>
  </si>
  <si>
    <t>0 (0.301, 361)</t>
  </si>
  <si>
    <t>14 (0.302, 388)</t>
  </si>
  <si>
    <t>23 (0.302, 388)</t>
  </si>
  <si>
    <t>37 (0.302, 388)</t>
  </si>
  <si>
    <t>0 (0.299, 577)</t>
  </si>
  <si>
    <t>36 (0.299, 605)</t>
  </si>
  <si>
    <t>64 (0.299, 605)</t>
  </si>
  <si>
    <t>66 (0.299, 605)</t>
  </si>
  <si>
    <t>116 (0.293, 212)</t>
  </si>
  <si>
    <t>134 (0.293, 212)</t>
  </si>
  <si>
    <t>148 (0.293, 212)</t>
  </si>
  <si>
    <t>0 (0.287, 358)</t>
  </si>
  <si>
    <t>32 (0.289, 391)</t>
  </si>
  <si>
    <t>35 (0.289, 391)</t>
  </si>
  <si>
    <t>36 (0.289, 391)</t>
  </si>
  <si>
    <t>0 (0.287, 665)</t>
  </si>
  <si>
    <t>23 (0.287, 665)</t>
  </si>
  <si>
    <t>53 (0.287, 665)</t>
  </si>
  <si>
    <t>0 (0.249, 0)</t>
  </si>
  <si>
    <t>0 (0.249, 386)</t>
  </si>
  <si>
    <t>0.7 (0.249, 386)</t>
  </si>
  <si>
    <t>0.5 (0.244, 181)</t>
  </si>
  <si>
    <t>0.2 (0.244, 181)</t>
  </si>
  <si>
    <t>110 (0.229, 299)</t>
  </si>
  <si>
    <t>133 (0.229, 299)</t>
  </si>
  <si>
    <t>214 (0.229, 299)</t>
  </si>
  <si>
    <t>0 (0.206, 260)</t>
  </si>
  <si>
    <t>0.2 (0.206, 260)</t>
  </si>
  <si>
    <t>0.3 (0.206, 260)</t>
  </si>
  <si>
    <t>0 (0.443, 917)</t>
  </si>
  <si>
    <t>3 (0.404, 801)</t>
  </si>
  <si>
    <t>13 (0.315, 368)</t>
  </si>
  <si>
    <t>16 (0.315, 368)</t>
  </si>
  <si>
    <t>18 (0.315, 368)</t>
  </si>
  <si>
    <t>0 (0.325, 592)</t>
  </si>
  <si>
    <t>1 (0.312, 677)</t>
  </si>
  <si>
    <t>2 (0.312, 677)</t>
  </si>
  <si>
    <t>3 (0.312, 677)</t>
  </si>
  <si>
    <t>0 (0.294, 218)</t>
  </si>
  <si>
    <t>3 (0.293, 238)</t>
  </si>
  <si>
    <t>4 (0.293, 238)</t>
  </si>
  <si>
    <t>5 (0.293, 238)</t>
  </si>
  <si>
    <t>0 (0.267, 419)</t>
  </si>
  <si>
    <t>10 (0.27, 436)</t>
  </si>
  <si>
    <t>22 (0.27, 436)</t>
  </si>
  <si>
    <t>31 (0.27, 436)</t>
  </si>
  <si>
    <t>0 (0.273, 679)</t>
  </si>
  <si>
    <t>7 (0.274, 659)</t>
  </si>
  <si>
    <t>23 (0.274, 659)</t>
  </si>
  <si>
    <t>40 (0.274, 659)</t>
  </si>
  <si>
    <t>0.5 (0.232, 140)</t>
  </si>
  <si>
    <t>1 (0.232, 140)</t>
  </si>
  <si>
    <t>0.3 (0.232, 140)</t>
  </si>
  <si>
    <t>106 (0.223, 302)</t>
  </si>
  <si>
    <t>141 (0.223, 302)</t>
  </si>
  <si>
    <t>193 (0.223, 302)</t>
  </si>
  <si>
    <t>2 (0.205, 271)</t>
  </si>
  <si>
    <t>3 (0.205, 271)</t>
  </si>
  <si>
    <t>7 (0.205, 271)</t>
  </si>
  <si>
    <t>0 (0.415, 0)</t>
  </si>
  <si>
    <t>1 (0.415, 823)</t>
  </si>
  <si>
    <t>0 (0.309, 358)</t>
  </si>
  <si>
    <t>0.6 (0.311, 379)</t>
  </si>
  <si>
    <t>7 (0.306, 612)</t>
  </si>
  <si>
    <t>11 (0.306, 612)</t>
  </si>
  <si>
    <t>10 (0.306, 612)</t>
  </si>
  <si>
    <t>2 (0.287, 269)</t>
  </si>
  <si>
    <t>5 (0.287, 269)</t>
  </si>
  <si>
    <t>6 (0.287, 269)</t>
  </si>
  <si>
    <t>0 (0.276, 381)</t>
  </si>
  <si>
    <t>15 (0.277, 396)</t>
  </si>
  <si>
    <t>23 (0.277, 396)</t>
  </si>
  <si>
    <t>26 (0.277, 396)</t>
  </si>
  <si>
    <t>0 (0.28, 682)</t>
  </si>
  <si>
    <t>8 (0.279, 689)</t>
  </si>
  <si>
    <t>30 (0.279, 689)</t>
  </si>
  <si>
    <t>38 (0.279, 689)</t>
  </si>
  <si>
    <t>629 (0.274, 127)</t>
  </si>
  <si>
    <t>911 (0.274, 127)</t>
  </si>
  <si>
    <t>806 (0.273, 236)</t>
  </si>
  <si>
    <t>1099 (0.273, 236)</t>
  </si>
  <si>
    <t>1105 (0.273, 236)</t>
  </si>
  <si>
    <t>284 (0.268, 336)</t>
  </si>
  <si>
    <t>314 (0.268, 336)</t>
  </si>
  <si>
    <t>316 (0.268, 336)</t>
  </si>
  <si>
    <t>229 (0.621, 680)</t>
  </si>
  <si>
    <t>241 (0.621, 680)</t>
  </si>
  <si>
    <t>3 (0.623, 1166)</t>
  </si>
  <si>
    <t>4 (0.623, 1166)</t>
  </si>
  <si>
    <t>0 (0.496, 1006)</t>
  </si>
  <si>
    <t>0.5 (0.496, 1006)</t>
  </si>
  <si>
    <t>0.5 (0.52, 1392)</t>
  </si>
  <si>
    <t>0.2 (0.52, 1392)</t>
  </si>
  <si>
    <t>51 (0.307, 352)</t>
  </si>
  <si>
    <t>57 (0.307, 352)</t>
  </si>
  <si>
    <t>58 (0.307, 352)</t>
  </si>
  <si>
    <t>12 (0.308, 616)</t>
  </si>
  <si>
    <t>13 (0.308, 616)</t>
  </si>
  <si>
    <t>362 (0.296, 172)</t>
  </si>
  <si>
    <t>531 (0.296, 172)</t>
  </si>
  <si>
    <t>19 (0.287, 372)</t>
  </si>
  <si>
    <t>18 (0.287, 372)</t>
  </si>
  <si>
    <t>93 (0.25, 98)</t>
  </si>
  <si>
    <t>91 (0.25, 184)</t>
  </si>
  <si>
    <t>99 (0.25, 184)</t>
  </si>
  <si>
    <t>110 (0.25, 184)</t>
  </si>
  <si>
    <t>121 (0.248, 311)</t>
  </si>
  <si>
    <t>158 (0.248, 311)</t>
  </si>
  <si>
    <t>202 (0.248, 311)</t>
  </si>
  <si>
    <t>50 (0.48, 804)</t>
  </si>
  <si>
    <t>0.8 (0.471, 1668)</t>
  </si>
  <si>
    <t>0 (0.465, 0)</t>
  </si>
  <si>
    <t>0.8 (0.465, 1570)</t>
  </si>
  <si>
    <t>20 (0.31, 384)</t>
  </si>
  <si>
    <t>23 (0.31, 384)</t>
  </si>
  <si>
    <t>33 (0.31, 384)</t>
  </si>
  <si>
    <t>13 (0.307, 626)</t>
  </si>
  <si>
    <t>14 (0.307, 626)</t>
  </si>
  <si>
    <t>62 (0.301, 163)</t>
  </si>
  <si>
    <t>68 (0.301, 163)</t>
  </si>
  <si>
    <t>75 (0.301, 163)</t>
  </si>
  <si>
    <t>2 (0.289, 406)</t>
  </si>
  <si>
    <t>5 (0.289, 406)</t>
  </si>
  <si>
    <t>8 (0.289, 406)</t>
  </si>
  <si>
    <t>2 (0.287, 651)</t>
  </si>
  <si>
    <t>3 (0.287, 651)</t>
  </si>
  <si>
    <t>834 (0.274, 136)</t>
  </si>
  <si>
    <t>866 (0.274, 136)</t>
  </si>
  <si>
    <t>892 (0.274, 136)</t>
  </si>
  <si>
    <t>993 (0.271, 255)</t>
  </si>
  <si>
    <t>1062 (0.271, 255)</t>
  </si>
  <si>
    <t>1101 (0.271, 255)</t>
  </si>
  <si>
    <t>371 (0.265, 345)</t>
  </si>
  <si>
    <t>426 (0.265, 345)</t>
  </si>
  <si>
    <t>431 (0.265, 345)</t>
  </si>
  <si>
    <t>40 (0.317, 319)</t>
  </si>
  <si>
    <t>49 (0.317, 319)</t>
  </si>
  <si>
    <t>52 (0.317, 319)</t>
  </si>
  <si>
    <t>11 (0.301, 618)</t>
  </si>
  <si>
    <t>13 (0.301, 618)</t>
  </si>
  <si>
    <t>413 (0.293, 185)</t>
  </si>
  <si>
    <t>445 (0.293, 185)</t>
  </si>
  <si>
    <t>461 (0.293, 185)</t>
  </si>
  <si>
    <t>118 (0.285, 403)</t>
  </si>
  <si>
    <t>127 (0.285, 403)</t>
  </si>
  <si>
    <t>128 (0.285, 403)</t>
  </si>
  <si>
    <t>24 (0.283, 616)</t>
  </si>
  <si>
    <t>28 (0.283, 616)</t>
  </si>
  <si>
    <t>184 (0.283, 140)</t>
  </si>
  <si>
    <t>688 (0.283, 140)</t>
  </si>
  <si>
    <t>689 (0.283, 140)</t>
  </si>
  <si>
    <t>290 (0.284, 271)</t>
  </si>
  <si>
    <t>934 (0.284, 271)</t>
  </si>
  <si>
    <t>70 (0.284, 370)</t>
  </si>
  <si>
    <t>129 (0.284, 370)</t>
  </si>
  <si>
    <t>130 (0.284, 370)</t>
  </si>
  <si>
    <t>10 (0.315, 306)</t>
  </si>
  <si>
    <t>43 (0.315, 306)</t>
  </si>
  <si>
    <t>4 (0.308, 622)</t>
  </si>
  <si>
    <t>2 (0.308, 622)</t>
  </si>
  <si>
    <t>62 (0.291, 175)</t>
  </si>
  <si>
    <t>278 (0.291, 175)</t>
  </si>
  <si>
    <t>277 (0.291, 175)</t>
  </si>
  <si>
    <t>14 (0.284, 361)</t>
  </si>
  <si>
    <t>19 (0.284, 361)</t>
  </si>
  <si>
    <t>1 (0.284, 643)</t>
  </si>
  <si>
    <t>3 (0.284, 643)</t>
  </si>
  <si>
    <t>0 (0.242, 0)</t>
  </si>
  <si>
    <t>19 (0.242, 119)</t>
  </si>
  <si>
    <t>29 (0.242, 119)</t>
  </si>
  <si>
    <t>30 (0.242, 119)</t>
  </si>
  <si>
    <t>250 (0.244, 299)</t>
  </si>
  <si>
    <t>282 (0.244, 299)</t>
  </si>
  <si>
    <t>295 (0.244, 299)</t>
  </si>
  <si>
    <t>0 (0.294, 0)</t>
  </si>
  <si>
    <t>0.8 (0.294, 617)</t>
  </si>
  <si>
    <t>0.6 (0.294, 617)</t>
  </si>
  <si>
    <t>43 (0.289, 221)</t>
  </si>
  <si>
    <t>50 (0.289, 221)</t>
  </si>
  <si>
    <t>54 (0.289, 221)</t>
  </si>
  <si>
    <t>50 (0.288, 388)</t>
  </si>
  <si>
    <t>69 (0.288, 388)</t>
  </si>
  <si>
    <t>68 (0.288, 388)</t>
  </si>
  <si>
    <t>7 (0.287, 653)</t>
  </si>
  <si>
    <t>Paper case</t>
  </si>
  <si>
    <t>T1</t>
  </si>
  <si>
    <t>Main paper Table 1</t>
  </si>
  <si>
    <t>Tab label</t>
  </si>
  <si>
    <t>Corresponding Table/Figure</t>
  </si>
  <si>
    <t>S_T1</t>
  </si>
  <si>
    <t>Supplement Table 1</t>
  </si>
  <si>
    <t xml:space="preserve"> …</t>
  </si>
  <si>
    <t>S_F18_19</t>
  </si>
  <si>
    <t>Supplement Figures 18 &amp; 19</t>
  </si>
  <si>
    <t>Project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</si>
</sst>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7" formatCode="&quot;$&quot;#,##0.00_);\(&quot;$&quot;#,##0.00\)"/>
    <numFmt numFmtId="43" formatCode="_(* #,##0.00_);_(* \(#,##0.00\);_(* &quot;-&quot;??_);_(@_)"/>
    <numFmt numFmtId="164" formatCode="0.0%"/>
    <numFmt numFmtId="165" formatCode="_-* #,##0.00_-;\-* #,##0.00_-;_-* &quot;-&quot;??_-;_-@_-"/>
    <numFmt numFmtId="166" formatCode="0.000%"/>
    <numFmt numFmtId="167" formatCode="0.0"/>
    <numFmt numFmtId="168" formatCode="_(* #,##0_);_(* \(#,##0\);_(* &quot;-&quot;??_);_(@_)"/>
    <numFmt numFmtId="169" formatCode="0.000000"/>
    <numFmt numFmtId="170" formatCode="&quot;$&quot;#,##0.0000_);\(&quot;$&quot;#,##0.0000\)"/>
  </numFmts>
  <fonts count="4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Liberation Serif"/>
    </font>
    <font>
      <b/>
      <sz val="12"/>
      <color theme="1"/>
      <name val="Liberation Serif"/>
    </font>
    <font>
      <b/>
      <sz val="9"/>
      <color theme="1"/>
      <name val="Liberation Serif"/>
    </font>
    <font>
      <sz val="9"/>
      <color theme="1"/>
      <name val="Liberation Serif"/>
    </font>
    <font>
      <sz val="9"/>
      <color rgb="FFC0504D"/>
      <name val="Liberation Serif"/>
    </font>
    <font>
      <vertAlign val="superscript"/>
      <sz val="9"/>
      <color rgb="FFC0504D"/>
      <name val="Liberation Serif"/>
    </font>
    <font>
      <b/>
      <sz val="11"/>
      <color theme="1"/>
      <name val="Liberation Serif"/>
    </font>
    <font>
      <sz val="11"/>
      <color theme="1"/>
      <name val="Liberation Serif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C0504D"/>
      <name val="Times New Roman"/>
      <family val="1"/>
    </font>
    <font>
      <vertAlign val="superscript"/>
      <sz val="9"/>
      <color rgb="FFC0504D"/>
      <name val="Times New Roman"/>
      <family val="1"/>
    </font>
    <font>
      <sz val="11"/>
      <color rgb="FF000000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11"/>
      <color theme="1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43" fontId="1" fillId="0" borderId="0" applyFont="0" applyFill="0" applyBorder="0" applyAlignment="0" applyProtection="0"/>
  </cellStyleXfs>
  <cellXfs count="101">
    <xf numFmtId="0" fontId="0" fillId="0" borderId="0" xfId="0"/>
    <xf numFmtId="9" fontId="0" fillId="0" borderId="0" xfId="42" applyFont="1"/>
    <xf numFmtId="9" fontId="0" fillId="0" borderId="0" xfId="0" applyNumberFormat="1"/>
    <xf numFmtId="164" fontId="0" fillId="0" borderId="0" xfId="0" applyNumberFormat="1"/>
    <xf numFmtId="164" fontId="0" fillId="0" borderId="0" xfId="42" applyNumberFormat="1" applyFont="1"/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9" fontId="18" fillId="0" borderId="13" xfId="0" applyNumberFormat="1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vertical="center" wrapText="1"/>
    </xf>
    <xf numFmtId="0" fontId="24" fillId="0" borderId="10" xfId="0" applyFont="1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0" fillId="0" borderId="0" xfId="0" quotePrefix="1"/>
    <xf numFmtId="164" fontId="0" fillId="0" borderId="0" xfId="42" applyNumberFormat="1" applyFont="1" applyAlignment="1">
      <alignment horizontal="center"/>
    </xf>
    <xf numFmtId="1" fontId="0" fillId="0" borderId="0" xfId="0" applyNumberFormat="1"/>
    <xf numFmtId="0" fontId="16" fillId="0" borderId="14" xfId="0" applyFont="1" applyBorder="1"/>
    <xf numFmtId="11" fontId="0" fillId="0" borderId="0" xfId="0" applyNumberFormat="1"/>
    <xf numFmtId="0" fontId="27" fillId="0" borderId="15" xfId="0" applyFont="1" applyBorder="1" applyAlignment="1">
      <alignment vertical="center" wrapText="1"/>
    </xf>
    <xf numFmtId="0" fontId="27" fillId="0" borderId="16" xfId="0" applyFont="1" applyBorder="1" applyAlignment="1">
      <alignment horizontal="right" vertical="center" wrapText="1"/>
    </xf>
    <xf numFmtId="0" fontId="26" fillId="0" borderId="12" xfId="0" applyFont="1" applyBorder="1" applyAlignment="1">
      <alignment vertical="center" wrapText="1"/>
    </xf>
    <xf numFmtId="3" fontId="26" fillId="0" borderId="13" xfId="0" applyNumberFormat="1" applyFont="1" applyBorder="1" applyAlignment="1">
      <alignment horizontal="right" vertical="center" wrapText="1"/>
    </xf>
    <xf numFmtId="0" fontId="26" fillId="0" borderId="13" xfId="0" applyFont="1" applyBorder="1" applyAlignment="1">
      <alignment horizontal="right" vertical="center" wrapText="1"/>
    </xf>
    <xf numFmtId="0" fontId="27" fillId="0" borderId="12" xfId="0" applyFont="1" applyBorder="1" applyAlignment="1">
      <alignment vertical="center" wrapText="1"/>
    </xf>
    <xf numFmtId="3" fontId="27" fillId="0" borderId="13" xfId="0" applyNumberFormat="1" applyFont="1" applyBorder="1" applyAlignment="1">
      <alignment horizontal="right" vertical="center" wrapText="1"/>
    </xf>
    <xf numFmtId="0" fontId="27" fillId="0" borderId="15" xfId="0" applyFont="1" applyBorder="1" applyAlignment="1">
      <alignment horizontal="right" vertical="center" wrapText="1"/>
    </xf>
    <xf numFmtId="0" fontId="29" fillId="0" borderId="10" xfId="0" applyFont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30" fillId="0" borderId="12" xfId="0" applyFont="1" applyBorder="1" applyAlignment="1">
      <alignment vertical="center" wrapText="1"/>
    </xf>
    <xf numFmtId="0" fontId="30" fillId="0" borderId="13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166" fontId="0" fillId="0" borderId="0" xfId="42" applyNumberFormat="1" applyFont="1"/>
    <xf numFmtId="0" fontId="26" fillId="0" borderId="13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2" fontId="26" fillId="0" borderId="13" xfId="0" applyNumberFormat="1" applyFont="1" applyBorder="1" applyAlignment="1">
      <alignment vertical="center" wrapText="1"/>
    </xf>
    <xf numFmtId="0" fontId="33" fillId="0" borderId="0" xfId="44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42" applyNumberFormat="1" applyFont="1" applyAlignment="1">
      <alignment horizontal="right"/>
    </xf>
    <xf numFmtId="0" fontId="0" fillId="0" borderId="0" xfId="0" applyAlignment="1">
      <alignment horizontal="right"/>
    </xf>
    <xf numFmtId="1" fontId="0" fillId="0" borderId="0" xfId="42" applyNumberFormat="1" applyFont="1" applyAlignment="1">
      <alignment horizontal="right"/>
    </xf>
    <xf numFmtId="1" fontId="0" fillId="0" borderId="0" xfId="45" applyNumberFormat="1" applyFont="1"/>
    <xf numFmtId="167" fontId="0" fillId="0" borderId="0" xfId="45" applyNumberFormat="1" applyFont="1"/>
    <xf numFmtId="0" fontId="34" fillId="0" borderId="12" xfId="0" applyFont="1" applyBorder="1" applyAlignment="1">
      <alignment vertical="center" wrapText="1"/>
    </xf>
    <xf numFmtId="0" fontId="34" fillId="0" borderId="13" xfId="0" applyFont="1" applyBorder="1" applyAlignment="1">
      <alignment horizontal="center" vertical="center" wrapText="1"/>
    </xf>
    <xf numFmtId="0" fontId="35" fillId="0" borderId="12" xfId="0" applyFont="1" applyBorder="1" applyAlignment="1">
      <alignment vertical="center" wrapText="1"/>
    </xf>
    <xf numFmtId="0" fontId="35" fillId="0" borderId="13" xfId="0" applyFont="1" applyBorder="1" applyAlignment="1">
      <alignment horizontal="center" vertical="center" wrapText="1"/>
    </xf>
    <xf numFmtId="3" fontId="35" fillId="0" borderId="13" xfId="0" applyNumberFormat="1" applyFont="1" applyBorder="1" applyAlignment="1">
      <alignment horizontal="center" vertical="center" wrapText="1"/>
    </xf>
    <xf numFmtId="168" fontId="0" fillId="0" borderId="0" xfId="45" applyNumberFormat="1" applyFont="1" applyAlignment="1">
      <alignment horizontal="right"/>
    </xf>
    <xf numFmtId="0" fontId="33" fillId="33" borderId="0" xfId="44" applyFill="1"/>
    <xf numFmtId="0" fontId="33" fillId="34" borderId="0" xfId="44" applyFill="1"/>
    <xf numFmtId="0" fontId="0" fillId="34" borderId="0" xfId="0" applyFill="1"/>
    <xf numFmtId="1" fontId="0" fillId="34" borderId="0" xfId="0" applyNumberFormat="1" applyFill="1"/>
    <xf numFmtId="1" fontId="0" fillId="34" borderId="0" xfId="45" applyNumberFormat="1" applyFont="1" applyFill="1"/>
    <xf numFmtId="164" fontId="0" fillId="34" borderId="0" xfId="42" applyNumberFormat="1" applyFont="1" applyFill="1"/>
    <xf numFmtId="0" fontId="0" fillId="35" borderId="0" xfId="0" applyFill="1"/>
    <xf numFmtId="0" fontId="33" fillId="35" borderId="0" xfId="44" applyFill="1"/>
    <xf numFmtId="0" fontId="0" fillId="36" borderId="0" xfId="0" applyFill="1"/>
    <xf numFmtId="0" fontId="33" fillId="36" borderId="0" xfId="44" applyFill="1"/>
    <xf numFmtId="0" fontId="0" fillId="37" borderId="0" xfId="0" applyFill="1"/>
    <xf numFmtId="0" fontId="33" fillId="37" borderId="0" xfId="44" applyFill="1"/>
    <xf numFmtId="0" fontId="0" fillId="38" borderId="0" xfId="0" applyFill="1"/>
    <xf numFmtId="0" fontId="33" fillId="38" borderId="0" xfId="44" applyFill="1"/>
    <xf numFmtId="0" fontId="0" fillId="39" borderId="0" xfId="0" applyFill="1"/>
    <xf numFmtId="0" fontId="33" fillId="39" borderId="0" xfId="44" applyFill="1"/>
    <xf numFmtId="0" fontId="0" fillId="40" borderId="0" xfId="0" applyFill="1"/>
    <xf numFmtId="0" fontId="33" fillId="40" borderId="0" xfId="44" applyFill="1"/>
    <xf numFmtId="10" fontId="0" fillId="0" borderId="0" xfId="42" applyNumberFormat="1" applyFont="1"/>
    <xf numFmtId="168" fontId="0" fillId="0" borderId="0" xfId="0" applyNumberFormat="1"/>
    <xf numFmtId="168" fontId="0" fillId="0" borderId="0" xfId="45" applyNumberFormat="1" applyFont="1"/>
    <xf numFmtId="10" fontId="0" fillId="0" borderId="0" xfId="42" applyNumberFormat="1" applyFont="1" applyAlignment="1">
      <alignment horizontal="right"/>
    </xf>
    <xf numFmtId="169" fontId="0" fillId="0" borderId="0" xfId="0" applyNumberFormat="1"/>
    <xf numFmtId="7" fontId="0" fillId="0" borderId="0" xfId="0" applyNumberFormat="1"/>
    <xf numFmtId="170" fontId="0" fillId="0" borderId="0" xfId="0" applyNumberFormat="1"/>
    <xf numFmtId="0" fontId="36" fillId="0" borderId="12" xfId="0" applyFont="1" applyBorder="1" applyAlignment="1">
      <alignment vertical="center" wrapText="1"/>
    </xf>
    <xf numFmtId="0" fontId="36" fillId="0" borderId="13" xfId="0" applyFont="1" applyBorder="1" applyAlignment="1">
      <alignment vertical="center" wrapText="1"/>
    </xf>
    <xf numFmtId="0" fontId="37" fillId="0" borderId="12" xfId="0" applyFont="1" applyBorder="1" applyAlignment="1">
      <alignment vertical="center" wrapText="1"/>
    </xf>
    <xf numFmtId="0" fontId="37" fillId="0" borderId="13" xfId="0" applyFont="1" applyBorder="1" applyAlignment="1">
      <alignment vertical="center" wrapText="1"/>
    </xf>
    <xf numFmtId="0" fontId="38" fillId="0" borderId="13" xfId="0" applyFont="1" applyBorder="1" applyAlignment="1">
      <alignment vertical="center" wrapText="1"/>
    </xf>
    <xf numFmtId="1" fontId="38" fillId="0" borderId="13" xfId="0" applyNumberFormat="1" applyFont="1" applyBorder="1" applyAlignment="1">
      <alignment vertical="center" wrapText="1"/>
    </xf>
    <xf numFmtId="0" fontId="38" fillId="0" borderId="13" xfId="0" applyFont="1" applyBorder="1" applyAlignment="1">
      <alignment horizontal="right" vertical="center" wrapText="1"/>
    </xf>
    <xf numFmtId="1" fontId="38" fillId="0" borderId="13" xfId="0" applyNumberFormat="1" applyFont="1" applyBorder="1" applyAlignment="1">
      <alignment horizontal="right" vertical="center" wrapText="1"/>
    </xf>
    <xf numFmtId="0" fontId="16" fillId="0" borderId="0" xfId="0" applyFont="1"/>
    <xf numFmtId="0" fontId="39" fillId="0" borderId="10" xfId="0" applyFont="1" applyBorder="1" applyAlignment="1">
      <alignment vertical="center" wrapText="1"/>
    </xf>
    <xf numFmtId="0" fontId="39" fillId="0" borderId="11" xfId="0" applyFont="1" applyBorder="1" applyAlignment="1">
      <alignment horizontal="center" vertical="center" wrapText="1"/>
    </xf>
    <xf numFmtId="0" fontId="27" fillId="0" borderId="10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36" fillId="0" borderId="17" xfId="0" applyFont="1" applyBorder="1" applyAlignment="1">
      <alignment vertical="center" wrapText="1"/>
    </xf>
    <xf numFmtId="0" fontId="36" fillId="0" borderId="18" xfId="0" applyFont="1" applyBorder="1" applyAlignment="1">
      <alignment vertical="center" wrapText="1"/>
    </xf>
    <xf numFmtId="0" fontId="36" fillId="0" borderId="11" xfId="0" applyFont="1" applyBorder="1" applyAlignment="1">
      <alignment vertical="center" wrapText="1"/>
    </xf>
    <xf numFmtId="0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Comma 2" xfId="43" xr:uid="{7F318CFB-78D6-4A6D-9858-A0AD04698EA5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B81D263D-C2C2-4BCB-BD68-D4FF59905AC1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C. Pascale" refreshedDate="45541.63688726852" createdVersion="8" refreshedVersion="8" minRefreshableVersion="3" recordCount="2040" xr:uid="{1D93CC82-8631-4ADC-B256-DF6133978AB0}">
  <cacheSource type="worksheet">
    <worksheetSource ref="A1:AG2041" sheet="paper_build"/>
  </cacheSource>
  <cacheFields count="33">
    <cacheField name="NZAu_maj" numFmtId="0">
      <sharedItems count="20">
        <s v="wa-south"/>
        <s v="wa-north"/>
        <s v="wa-central"/>
        <s v="vic-west"/>
        <s v="vic-east"/>
        <s v="tas"/>
        <s v="sa"/>
        <s v="qld-south"/>
        <s v="qld-outback"/>
        <s v="qld-north"/>
        <s v="nt"/>
        <s v="nsw-south"/>
        <s v="nsw-outback"/>
        <s v="nsw-north"/>
        <s v="nsw-central"/>
        <s v="ex-wa"/>
        <s v="ex-sa"/>
        <s v="ex-qld"/>
        <s v="ex-nt"/>
        <s v="ex-nsw"/>
      </sharedItems>
    </cacheField>
    <cacheField name="name" numFmtId="0">
      <sharedItems/>
    </cacheField>
    <cacheField name="type" numFmtId="0">
      <sharedItems/>
    </cacheField>
    <cacheField name="bin_number" numFmtId="0">
      <sharedItems containsSemiMixedTypes="0" containsString="0" containsNumber="1" containsInteger="1" minValue="1" maxValue="7"/>
    </cacheField>
    <cacheField name="scen" numFmtId="0">
      <sharedItems count="2">
        <s v="ep"/>
        <s v="epde"/>
      </sharedItems>
    </cacheField>
    <cacheField name="case" numFmtId="0">
      <sharedItems count="5">
        <s v="nzauO"/>
        <s v="nzauR"/>
        <s v="case1"/>
        <s v="case2"/>
        <s v="case3"/>
      </sharedItems>
    </cacheField>
    <cacheField name="CFo" numFmtId="0">
      <sharedItems containsSemiMixedTypes="0" containsString="0" containsNumber="1" minValue="0.16600000000000001" maxValue="0.66500000000000004"/>
    </cacheField>
    <cacheField name="TXo" numFmtId="0">
      <sharedItems containsSemiMixedTypes="0" containsString="0" containsNumber="1" containsInteger="1" minValue="0" maxValue="1830"/>
    </cacheField>
    <cacheField name="CPo" numFmtId="0">
      <sharedItems containsSemiMixedTypes="0" containsString="0" containsNumber="1" minValue="0" maxValue="4262.4530000000004"/>
    </cacheField>
    <cacheField name="CFr" numFmtId="0">
      <sharedItems containsSemiMixedTypes="0" containsString="0" containsNumber="1" minValue="0.16700000000000001" maxValue="0.65800000000000003"/>
    </cacheField>
    <cacheField name="TXr" numFmtId="0">
      <sharedItems containsSemiMixedTypes="0" containsString="0" containsNumber="1" containsInteger="1" minValue="0" maxValue="1816"/>
    </cacheField>
    <cacheField name="CPr" numFmtId="0">
      <sharedItems containsSemiMixedTypes="0" containsString="0" containsNumber="1" minValue="0" maxValue="0.50211144299103905"/>
    </cacheField>
    <cacheField name="GW" numFmtId="0">
      <sharedItems containsSemiMixedTypes="0" containsString="0" containsNumber="1" minValue="0" maxValue="1105.002"/>
    </cacheField>
    <cacheField name="X2025" numFmtId="0">
      <sharedItems containsSemiMixedTypes="0" containsString="0" containsNumber="1" minValue="0" maxValue="4.8579999999999997"/>
    </cacheField>
    <cacheField name="X2030" numFmtId="0">
      <sharedItems containsSemiMixedTypes="0" containsString="0" containsNumber="1" minValue="0" maxValue="18.806000000000001"/>
    </cacheField>
    <cacheField name="X2035" numFmtId="0">
      <sharedItems containsSemiMixedTypes="0" containsString="0" containsNumber="1" minValue="0" maxValue="118.565"/>
    </cacheField>
    <cacheField name="X2040" numFmtId="0">
      <sharedItems containsSemiMixedTypes="0" containsString="0" containsNumber="1" minValue="0" maxValue="396.85899999999998"/>
    </cacheField>
    <cacheField name="X2045" numFmtId="0">
      <sharedItems containsSemiMixedTypes="0" containsString="0" containsNumber="1" minValue="0" maxValue="9999999"/>
    </cacheField>
    <cacheField name="X2050" numFmtId="0">
      <sharedItems containsSemiMixedTypes="0" containsString="0" containsNumber="1" minValue="0" maxValue="9999999"/>
    </cacheField>
    <cacheField name="X2055" numFmtId="0">
      <sharedItems containsSemiMixedTypes="0" containsString="0" containsNumber="1" minValue="0" maxValue="9999999"/>
    </cacheField>
    <cacheField name="X2060" numFmtId="0">
      <sharedItems containsSemiMixedTypes="0" containsString="0" containsNumber="1" minValue="0" maxValue="9999999"/>
    </cacheField>
    <cacheField name="build" numFmtId="0">
      <sharedItems containsSemiMixedTypes="0" containsString="0" containsNumber="1" minValue="0" maxValue="9999999"/>
    </cacheField>
    <cacheField name="y2025" numFmtId="0">
      <sharedItems containsSemiMixedTypes="0" containsString="0" containsNumber="1" minValue="0" maxValue="4.8579999999999997"/>
    </cacheField>
    <cacheField name="y2030" numFmtId="0">
      <sharedItems containsSemiMixedTypes="0" containsString="0" containsNumber="1" minValue="0" maxValue="18.806000000000001"/>
    </cacheField>
    <cacheField name="y2035" numFmtId="0">
      <sharedItems containsSemiMixedTypes="0" containsString="0" containsNumber="1" minValue="0" maxValue="99.759"/>
    </cacheField>
    <cacheField name="y2040" numFmtId="0">
      <sharedItems containsSemiMixedTypes="0" containsString="0" containsNumber="1" minValue="0" maxValue="290.64"/>
    </cacheField>
    <cacheField name="y2045" numFmtId="0">
      <sharedItems containsSemiMixedTypes="0" containsString="0" containsNumber="1" minValue="0" maxValue="9999999"/>
    </cacheField>
    <cacheField name="y2050" numFmtId="0">
      <sharedItems containsSemiMixedTypes="0" containsString="0" containsNumber="1" minValue="-9999928.6170000006" maxValue="9999998.9900000002"/>
    </cacheField>
    <cacheField name="y2055" numFmtId="0">
      <sharedItems containsSemiMixedTypes="0" containsString="0" containsNumber="1" minValue="0" maxValue="9999928.6170000006"/>
    </cacheField>
    <cacheField name="y2060" numFmtId="0">
      <sharedItems containsSemiMixedTypes="0" containsString="0" containsNumber="1" minValue="0" maxValue="9999998.1449999996"/>
    </cacheField>
    <cacheField name="max build" numFmtId="0">
      <sharedItems containsSemiMixedTypes="0" containsString="0" containsNumber="1" minValue="0" maxValue="9999999"/>
    </cacheField>
    <cacheField name="Land area_km2" numFmtId="0">
      <sharedItems containsSemiMixedTypes="0" containsString="0" containsNumber="1" minValue="0" maxValue="222222200"/>
    </cacheField>
    <cacheField name="Sea area km2" numFmtId="0">
      <sharedItems containsSemiMixedTypes="0" containsString="0" containsNumber="1" minValue="0" maxValue="20269.5833333333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0">
  <r>
    <x v="0"/>
    <s v="large-scale solar pv|1"/>
    <s v="solar"/>
    <n v="1"/>
    <x v="0"/>
    <x v="0"/>
    <n v="0.25900000000000001"/>
    <n v="386"/>
    <n v="1560.6849999999999"/>
    <n v="0.25700000000000001"/>
    <n v="380"/>
    <n v="0.16878986550112801"/>
    <n v="1.68"/>
    <n v="1.679"/>
    <n v="1.679"/>
    <n v="1.68"/>
    <n v="1.68"/>
    <n v="1.68"/>
    <n v="1.68"/>
    <n v="1.68"/>
    <n v="1.68"/>
    <n v="3.359"/>
    <n v="1.679"/>
    <n v="0"/>
    <n v="9.9999999999989008E-4"/>
    <n v="0"/>
    <n v="0"/>
    <n v="0"/>
    <n v="1.679"/>
    <n v="0"/>
    <n v="1.68"/>
    <n v="37.333333333333336"/>
    <n v="0"/>
  </r>
  <r>
    <x v="0"/>
    <s v="large-scale solar pv|2"/>
    <s v="solar"/>
    <n v="2"/>
    <x v="0"/>
    <x v="0"/>
    <n v="0.24299999999999999"/>
    <n v="105"/>
    <n v="1560.6849999999999"/>
    <n v="0.23899999999999999"/>
    <n v="181"/>
    <n v="8.6452303165778302E-2"/>
    <n v="1.335"/>
    <n v="1.3260000000000001"/>
    <n v="1.3340000000000001"/>
    <n v="1.3340000000000001"/>
    <n v="1.335"/>
    <n v="1.335"/>
    <n v="1.335"/>
    <n v="1.335"/>
    <n v="1.335"/>
    <n v="2.669"/>
    <n v="1.3260000000000001"/>
    <n v="8.0000000000000106E-3"/>
    <n v="0"/>
    <n v="9.9999999999989008E-4"/>
    <n v="0"/>
    <n v="0"/>
    <n v="1.3260000000000001"/>
    <n v="8.0000000000000002E-3"/>
    <n v="1.335"/>
    <n v="29.666666666666668"/>
    <n v="0"/>
  </r>
  <r>
    <x v="0"/>
    <s v="large-scale solar pv|3"/>
    <s v="solar"/>
    <n v="3"/>
    <x v="0"/>
    <x v="0"/>
    <n v="0.23599999999999999"/>
    <n v="356"/>
    <n v="1560.6849999999999"/>
    <n v="0.23300000000000001"/>
    <n v="329"/>
    <n v="0.161189174358673"/>
    <n v="4.0030000000000001"/>
    <n v="0"/>
    <n v="2.9940000000000002"/>
    <n v="2.9950000000000001"/>
    <n v="2.996"/>
    <n v="3.4990000000000001"/>
    <n v="4.0010000000000003"/>
    <n v="4"/>
    <n v="4.0030000000000001"/>
    <n v="6.9969999999999999"/>
    <n v="0"/>
    <n v="2.9940000000000002"/>
    <n v="9.9999999999989008E-4"/>
    <n v="9.9999999999989008E-4"/>
    <n v="0.503"/>
    <n v="0.502"/>
    <n v="0"/>
    <n v="2.9969999999999999"/>
    <n v="4.0030000000000001"/>
    <n v="88.955555555555549"/>
    <n v="0"/>
  </r>
  <r>
    <x v="0"/>
    <s v="large-scale solar pv|4"/>
    <s v="solar"/>
    <n v="4"/>
    <x v="0"/>
    <x v="0"/>
    <n v="0.221"/>
    <n v="239"/>
    <n v="1560.6849999999999"/>
    <n v="0.2"/>
    <n v="323"/>
    <n v="0.184360730593607"/>
    <n v="0.01"/>
    <n v="0"/>
    <n v="0"/>
    <n v="0"/>
    <n v="6.0000000000000001E-3"/>
    <n v="7.0000000000000001E-3"/>
    <n v="0.01"/>
    <n v="8.9999999999999993E-3"/>
    <n v="6.0000000000000001E-3"/>
    <n v="8.9999999999999993E-3"/>
    <n v="0"/>
    <n v="0"/>
    <n v="0"/>
    <n v="6.0000000000000001E-3"/>
    <n v="1E-3"/>
    <n v="3.0000000000000001E-3"/>
    <n v="0"/>
    <n v="0"/>
    <n v="0.01"/>
    <n v="0.22222222222222221"/>
    <n v="0"/>
  </r>
  <r>
    <x v="0"/>
    <s v="large-scale solar pv|4"/>
    <s v="solar"/>
    <n v="4"/>
    <x v="0"/>
    <x v="1"/>
    <n v="0.221"/>
    <n v="239"/>
    <n v="1560.6849999999999"/>
    <n v="0.2"/>
    <n v="323"/>
    <n v="0.184360730593607"/>
    <n v="0.621"/>
    <n v="0"/>
    <n v="0"/>
    <n v="0"/>
    <n v="7.0000000000000001E-3"/>
    <n v="7.0000000000000001E-3"/>
    <n v="0.01"/>
    <n v="0.01"/>
    <n v="7.0000000000000001E-3"/>
    <n v="0.01"/>
    <n v="0"/>
    <n v="0"/>
    <n v="0"/>
    <n v="7.0000000000000001E-3"/>
    <n v="0"/>
    <n v="3.0000000000000001E-3"/>
    <n v="0"/>
    <n v="0"/>
    <n v="0.01"/>
    <n v="0.22222222222222221"/>
    <n v="0"/>
  </r>
  <r>
    <x v="0"/>
    <s v="large-scale solar pv|1"/>
    <s v="solar"/>
    <n v="1"/>
    <x v="0"/>
    <x v="1"/>
    <n v="0.25900000000000001"/>
    <n v="386"/>
    <n v="1560.6849999999999"/>
    <n v="0.25700000000000001"/>
    <n v="380"/>
    <n v="0.16878986550112801"/>
    <n v="2.4159999999999999"/>
    <n v="1.6919999999999999"/>
    <n v="1.6919999999999999"/>
    <n v="1.6930000000000001"/>
    <n v="1.6930000000000001"/>
    <n v="1.6930000000000001"/>
    <n v="1.6930000000000001"/>
    <n v="1.6930000000000001"/>
    <n v="1.6930000000000001"/>
    <n v="3.3849999999999998"/>
    <n v="1.6919999999999999"/>
    <n v="0"/>
    <n v="1.00000000000011E-3"/>
    <n v="0"/>
    <n v="0"/>
    <n v="0"/>
    <n v="1.6919999999999999"/>
    <n v="0"/>
    <n v="1.6930000000000001"/>
    <n v="37.62222222222222"/>
    <n v="0"/>
  </r>
  <r>
    <x v="0"/>
    <s v="large-scale solar pv|2"/>
    <s v="solar"/>
    <n v="2"/>
    <x v="0"/>
    <x v="1"/>
    <n v="0.24299999999999999"/>
    <n v="105"/>
    <n v="1560.6849999999999"/>
    <n v="0.23899999999999999"/>
    <n v="181"/>
    <n v="8.6452303165778302E-2"/>
    <n v="2.1840000000000002"/>
    <n v="1.3480000000000001"/>
    <n v="1.3560000000000001"/>
    <n v="1.357"/>
    <n v="1.357"/>
    <n v="1.357"/>
    <n v="1.357"/>
    <n v="1.357"/>
    <n v="1.357"/>
    <n v="2.7130000000000001"/>
    <n v="1.3480000000000001"/>
    <n v="8.0000000000000106E-3"/>
    <n v="9.9999999999989008E-4"/>
    <n v="0"/>
    <n v="0"/>
    <n v="0"/>
    <n v="1.3480000000000001"/>
    <n v="8.0000000000000002E-3"/>
    <n v="1.357"/>
    <n v="30.155555555555555"/>
    <n v="0"/>
  </r>
  <r>
    <x v="0"/>
    <s v="large-scale solar pv|3"/>
    <s v="solar"/>
    <n v="3"/>
    <x v="0"/>
    <x v="1"/>
    <n v="0.23599999999999999"/>
    <n v="356"/>
    <n v="1560.6849999999999"/>
    <n v="0.23300000000000001"/>
    <n v="329"/>
    <n v="0.161189174358673"/>
    <n v="35.902000000000001"/>
    <n v="0"/>
    <n v="3.032"/>
    <n v="3.0329999999999999"/>
    <n v="3.0339999999999998"/>
    <n v="3.544"/>
    <n v="4.0519999999999996"/>
    <n v="4.0519999999999996"/>
    <n v="4.0540000000000003"/>
    <n v="7.0860000000000003"/>
    <n v="0"/>
    <n v="3.032"/>
    <n v="9.9999999999989008E-4"/>
    <n v="9.9999999999989008E-4"/>
    <n v="0.51"/>
    <n v="0.50800000000000001"/>
    <n v="0"/>
    <n v="3.0339999999999998"/>
    <n v="4.0540000000000003"/>
    <n v="90.088888888888903"/>
    <n v="0"/>
  </r>
  <r>
    <x v="0"/>
    <s v="large-scale solar pv|2"/>
    <s v="solar"/>
    <n v="2"/>
    <x v="0"/>
    <x v="2"/>
    <n v="0.24299999999999999"/>
    <n v="105"/>
    <n v="1560.6849999999999"/>
    <n v="0.23899999999999999"/>
    <n v="181"/>
    <n v="8.6452303165778302E-2"/>
    <n v="0.84199999999999997"/>
    <n v="0.84199999999999997"/>
    <n v="0.84199999999999997"/>
    <n v="0.84199999999999997"/>
    <n v="0.84199999999999997"/>
    <n v="0.84199999999999997"/>
    <n v="0.84199999999999997"/>
    <n v="0.84199999999999997"/>
    <n v="0.84199999999999997"/>
    <n v="1.6839999999999999"/>
    <n v="0.84199999999999997"/>
    <n v="0"/>
    <n v="0"/>
    <n v="0"/>
    <n v="0"/>
    <n v="0"/>
    <n v="0.84199999999999997"/>
    <n v="0"/>
    <n v="0.84199999999999997"/>
    <n v="18.711111111111112"/>
    <n v="0"/>
  </r>
  <r>
    <x v="0"/>
    <s v="large-scale solar pv|3"/>
    <s v="solar"/>
    <n v="3"/>
    <x v="0"/>
    <x v="2"/>
    <n v="0.23599999999999999"/>
    <n v="356"/>
    <n v="1560.6849999999999"/>
    <n v="0.23300000000000001"/>
    <n v="329"/>
    <n v="0.161189174358673"/>
    <n v="28.922999999999998"/>
    <n v="0.51900000000000002"/>
    <n v="3.5590000000000002"/>
    <n v="3.5609999999999999"/>
    <n v="3.5630000000000002"/>
    <n v="4.0730000000000004"/>
    <n v="4.5810000000000004"/>
    <n v="4.58"/>
    <n v="4.5830000000000002"/>
    <n v="8.1419999999999995"/>
    <n v="0.51900000000000002"/>
    <n v="3.04"/>
    <n v="1.9999999999997802E-3"/>
    <n v="2.0000000000002199E-3"/>
    <n v="0.51"/>
    <n v="0.50800000000000001"/>
    <n v="0.51800000000000002"/>
    <n v="3.0430000000000001"/>
    <n v="4.5830000000000002"/>
    <n v="101.84444444444445"/>
    <n v="0"/>
  </r>
  <r>
    <x v="0"/>
    <s v="large-scale solar pv|1"/>
    <s v="solar"/>
    <n v="1"/>
    <x v="0"/>
    <x v="2"/>
    <n v="0.25900000000000001"/>
    <n v="386"/>
    <n v="1560.6849999999999"/>
    <n v="0.25700000000000001"/>
    <n v="380"/>
    <n v="0.16878986550112801"/>
    <n v="2.4159999999999999"/>
    <n v="1.6919999999999999"/>
    <n v="1.6919999999999999"/>
    <n v="1.6930000000000001"/>
    <n v="1.6930000000000001"/>
    <n v="1.6930000000000001"/>
    <n v="1.6930000000000001"/>
    <n v="1.6930000000000001"/>
    <n v="1.6930000000000001"/>
    <n v="3.3849999999999998"/>
    <n v="1.6919999999999999"/>
    <n v="0"/>
    <n v="1.00000000000011E-3"/>
    <n v="0"/>
    <n v="0"/>
    <n v="0"/>
    <n v="1.6919999999999999"/>
    <n v="0"/>
    <n v="1.6930000000000001"/>
    <n v="37.62222222222222"/>
    <n v="0"/>
  </r>
  <r>
    <x v="0"/>
    <s v="large-scale solar pv|4"/>
    <s v="solar"/>
    <n v="4"/>
    <x v="0"/>
    <x v="2"/>
    <n v="0.221"/>
    <n v="239"/>
    <n v="1560.6849999999999"/>
    <n v="0.2"/>
    <n v="323"/>
    <n v="0.184360730593607"/>
    <n v="0.48799999999999999"/>
    <n v="0"/>
    <n v="0"/>
    <n v="0"/>
    <n v="7.0000000000000001E-3"/>
    <n v="7.0000000000000001E-3"/>
    <n v="0.01"/>
    <n v="0.01"/>
    <n v="7.0000000000000001E-3"/>
    <n v="0.01"/>
    <n v="0"/>
    <n v="0"/>
    <n v="0"/>
    <n v="7.0000000000000001E-3"/>
    <n v="0"/>
    <n v="3.0000000000000001E-3"/>
    <n v="0"/>
    <n v="0"/>
    <n v="0.01"/>
    <n v="0.22222222222222221"/>
    <n v="0"/>
  </r>
  <r>
    <x v="0"/>
    <s v="large-scale solar pv|4"/>
    <s v="solar"/>
    <n v="4"/>
    <x v="0"/>
    <x v="3"/>
    <n v="0.221"/>
    <n v="239"/>
    <n v="1560.6849999999999"/>
    <n v="0.2"/>
    <n v="323"/>
    <n v="0.184360730593607"/>
    <n v="0.621"/>
    <n v="0"/>
    <n v="0"/>
    <n v="0"/>
    <n v="7.0000000000000001E-3"/>
    <n v="7.0000000000000001E-3"/>
    <n v="0.01"/>
    <n v="0.01"/>
    <n v="7.0000000000000001E-3"/>
    <n v="0.01"/>
    <n v="0"/>
    <n v="0"/>
    <n v="0"/>
    <n v="7.0000000000000001E-3"/>
    <n v="0"/>
    <n v="3.0000000000000001E-3"/>
    <n v="0"/>
    <n v="0"/>
    <n v="0.01"/>
    <n v="0.22222222222222221"/>
    <n v="0"/>
  </r>
  <r>
    <x v="0"/>
    <s v="large-scale solar pv|1"/>
    <s v="solar"/>
    <n v="1"/>
    <x v="0"/>
    <x v="3"/>
    <n v="0.25900000000000001"/>
    <n v="386"/>
    <n v="1560.6849999999999"/>
    <n v="0.25700000000000001"/>
    <n v="380"/>
    <n v="0.16878986550112801"/>
    <n v="2.4159999999999999"/>
    <n v="1.6919999999999999"/>
    <n v="1.6919999999999999"/>
    <n v="1.6930000000000001"/>
    <n v="1.6930000000000001"/>
    <n v="1.6930000000000001"/>
    <n v="1.6930000000000001"/>
    <n v="1.6930000000000001"/>
    <n v="1.6930000000000001"/>
    <n v="3.3849999999999998"/>
    <n v="1.6919999999999999"/>
    <n v="0"/>
    <n v="1.00000000000011E-3"/>
    <n v="0"/>
    <n v="0"/>
    <n v="0"/>
    <n v="1.6919999999999999"/>
    <n v="0"/>
    <n v="1.6930000000000001"/>
    <n v="37.62222222222222"/>
    <n v="0"/>
  </r>
  <r>
    <x v="0"/>
    <s v="large-scale solar pv|2"/>
    <s v="solar"/>
    <n v="2"/>
    <x v="0"/>
    <x v="3"/>
    <n v="0.24299999999999999"/>
    <n v="105"/>
    <n v="1560.6849999999999"/>
    <n v="0.23899999999999999"/>
    <n v="181"/>
    <n v="8.6452303165778302E-2"/>
    <n v="2.1779999999999999"/>
    <n v="1.3480000000000001"/>
    <n v="1.3560000000000001"/>
    <n v="1.357"/>
    <n v="1.357"/>
    <n v="1.357"/>
    <n v="1.357"/>
    <n v="1.357"/>
    <n v="1.357"/>
    <n v="2.7130000000000001"/>
    <n v="1.3480000000000001"/>
    <n v="8.0000000000000106E-3"/>
    <n v="9.9999999999989008E-4"/>
    <n v="0"/>
    <n v="0"/>
    <n v="0"/>
    <n v="1.3480000000000001"/>
    <n v="8.0000000000000002E-3"/>
    <n v="1.357"/>
    <n v="30.155555555555555"/>
    <n v="0"/>
  </r>
  <r>
    <x v="0"/>
    <s v="large-scale solar pv|3"/>
    <s v="solar"/>
    <n v="3"/>
    <x v="0"/>
    <x v="3"/>
    <n v="0.23599999999999999"/>
    <n v="356"/>
    <n v="1560.6849999999999"/>
    <n v="0.23300000000000001"/>
    <n v="329"/>
    <n v="0.161189174358673"/>
    <n v="35.698"/>
    <n v="0"/>
    <n v="3.032"/>
    <n v="3.0329999999999999"/>
    <n v="3.0339999999999998"/>
    <n v="3.544"/>
    <n v="4.0519999999999996"/>
    <n v="4.0519999999999996"/>
    <n v="4.0540000000000003"/>
    <n v="7.0860000000000003"/>
    <n v="0"/>
    <n v="3.032"/>
    <n v="9.9999999999989008E-4"/>
    <n v="9.9999999999989008E-4"/>
    <n v="0.51"/>
    <n v="0.50800000000000001"/>
    <n v="0"/>
    <n v="3.0339999999999998"/>
    <n v="4.0540000000000003"/>
    <n v="90.088888888888903"/>
    <n v="0"/>
  </r>
  <r>
    <x v="0"/>
    <s v="large-scale solar pv|4"/>
    <s v="solar"/>
    <n v="4"/>
    <x v="0"/>
    <x v="4"/>
    <n v="0.221"/>
    <n v="239"/>
    <n v="1560.6849999999999"/>
    <n v="0.2"/>
    <n v="323"/>
    <n v="0.184360730593607"/>
    <n v="3.4750000000000001"/>
    <n v="0"/>
    <n v="0"/>
    <n v="0"/>
    <n v="7.0000000000000001E-3"/>
    <n v="7.0000000000000001E-3"/>
    <n v="0.01"/>
    <n v="0.01"/>
    <n v="7.0000000000000001E-3"/>
    <n v="0.01"/>
    <n v="0"/>
    <n v="0"/>
    <n v="0"/>
    <n v="7.0000000000000001E-3"/>
    <n v="0"/>
    <n v="3.0000000000000001E-3"/>
    <n v="0"/>
    <n v="0"/>
    <n v="0.01"/>
    <n v="0.22222222222222221"/>
    <n v="0"/>
  </r>
  <r>
    <x v="0"/>
    <s v="large-scale solar pv|1"/>
    <s v="solar"/>
    <n v="1"/>
    <x v="0"/>
    <x v="4"/>
    <n v="0.25900000000000001"/>
    <n v="386"/>
    <n v="1560.6849999999999"/>
    <n v="0.25700000000000001"/>
    <n v="380"/>
    <n v="0.16878986550112801"/>
    <n v="8.4410000000000007"/>
    <n v="1.6919999999999999"/>
    <n v="1.6919999999999999"/>
    <n v="1.6930000000000001"/>
    <n v="1.6930000000000001"/>
    <n v="1.6930000000000001"/>
    <n v="1.6930000000000001"/>
    <n v="1.6930000000000001"/>
    <n v="1.6930000000000001"/>
    <n v="3.3849999999999998"/>
    <n v="1.6919999999999999"/>
    <n v="0"/>
    <n v="1.00000000000011E-3"/>
    <n v="0"/>
    <n v="0"/>
    <n v="0"/>
    <n v="1.6919999999999999"/>
    <n v="0"/>
    <n v="1.6930000000000001"/>
    <n v="37.62222222222222"/>
    <n v="0"/>
  </r>
  <r>
    <x v="0"/>
    <s v="large-scale solar pv|2"/>
    <s v="solar"/>
    <n v="2"/>
    <x v="0"/>
    <x v="4"/>
    <n v="0.24299999999999999"/>
    <n v="105"/>
    <n v="1560.6849999999999"/>
    <n v="0.23899999999999999"/>
    <n v="181"/>
    <n v="8.6452303165778302E-2"/>
    <n v="24.298999999999999"/>
    <n v="1.3480000000000001"/>
    <n v="1.3560000000000001"/>
    <n v="1.357"/>
    <n v="1.357"/>
    <n v="1.357"/>
    <n v="1.357"/>
    <n v="1.357"/>
    <n v="1.357"/>
    <n v="2.7130000000000001"/>
    <n v="1.3480000000000001"/>
    <n v="8.0000000000000106E-3"/>
    <n v="9.9999999999989008E-4"/>
    <n v="0"/>
    <n v="0"/>
    <n v="0"/>
    <n v="1.3480000000000001"/>
    <n v="8.0000000000000002E-3"/>
    <n v="1.357"/>
    <n v="30.155555555555555"/>
    <n v="0"/>
  </r>
  <r>
    <x v="0"/>
    <s v="large-scale solar pv|3"/>
    <s v="solar"/>
    <n v="3"/>
    <x v="0"/>
    <x v="4"/>
    <n v="0.23599999999999999"/>
    <n v="356"/>
    <n v="1560.6849999999999"/>
    <n v="0.23300000000000001"/>
    <n v="329"/>
    <n v="0.161189174358673"/>
    <n v="324.55"/>
    <n v="0"/>
    <n v="3.032"/>
    <n v="3.0329999999999999"/>
    <n v="3.0339999999999998"/>
    <n v="3.544"/>
    <n v="4.0519999999999996"/>
    <n v="4.0519999999999996"/>
    <n v="4.0540000000000003"/>
    <n v="7.0860000000000003"/>
    <n v="0"/>
    <n v="3.032"/>
    <n v="9.9999999999989008E-4"/>
    <n v="9.9999999999989008E-4"/>
    <n v="0.51"/>
    <n v="0.50800000000000001"/>
    <n v="0"/>
    <n v="3.0339999999999998"/>
    <n v="4.0540000000000003"/>
    <n v="90.088888888888903"/>
    <n v="0"/>
  </r>
  <r>
    <x v="0"/>
    <s v="onshore wind|1"/>
    <s v="onshore"/>
    <n v="1"/>
    <x v="0"/>
    <x v="0"/>
    <n v="0.315"/>
    <n v="397"/>
    <n v="2023.1869999999999"/>
    <n v="0.316"/>
    <n v="441"/>
    <n v="0.15931160048552101"/>
    <n v="8.0860000000000003"/>
    <n v="0"/>
    <n v="0.248"/>
    <n v="7.173"/>
    <n v="8.0860000000000003"/>
    <n v="8.0860000000000003"/>
    <n v="8.0860000000000003"/>
    <n v="8.0779999999999994"/>
    <n v="7.8390000000000004"/>
    <n v="8.0869999999999997"/>
    <n v="0"/>
    <n v="0.248"/>
    <n v="6.9249999999999998"/>
    <n v="0.91300000000000003"/>
    <n v="0"/>
    <n v="0"/>
    <n v="0"/>
    <n v="8.9999999999999993E-3"/>
    <n v="8.0860000000000003"/>
    <n v="2994.8148148148148"/>
    <n v="0"/>
  </r>
  <r>
    <x v="0"/>
    <s v="onshore wind|2"/>
    <s v="onshore"/>
    <n v="2"/>
    <x v="0"/>
    <x v="0"/>
    <n v="0.317"/>
    <n v="639"/>
    <n v="2023.1869999999999"/>
    <n v="0.317"/>
    <n v="663"/>
    <n v="0.23875372715094401"/>
    <n v="1.7849999999999999"/>
    <n v="0"/>
    <n v="1.784"/>
    <n v="1.7849999999999999"/>
    <n v="1.7849999999999999"/>
    <n v="1.7849999999999999"/>
    <n v="1.7849999999999999"/>
    <n v="1.776"/>
    <n v="0"/>
    <n v="1.784"/>
    <n v="0"/>
    <n v="1.784"/>
    <n v="9.9999999999989008E-4"/>
    <n v="0"/>
    <n v="0"/>
    <n v="0"/>
    <n v="0"/>
    <n v="8.0000000000000002E-3"/>
    <n v="1.7849999999999999"/>
    <n v="661.11111111111109"/>
    <n v="0"/>
  </r>
  <r>
    <x v="0"/>
    <s v="onshore wind|3"/>
    <s v="onshore"/>
    <n v="3"/>
    <x v="0"/>
    <x v="0"/>
    <n v="0.30199999999999999"/>
    <n v="188"/>
    <n v="2023.1869999999999"/>
    <n v="0.30399999999999999"/>
    <n v="229"/>
    <n v="8.5991949050709005E-2"/>
    <n v="4.9169999999999998"/>
    <n v="0"/>
    <n v="4.9169999999999998"/>
    <n v="4.9169999999999998"/>
    <n v="4.9169999999999998"/>
    <n v="4.9169999999999998"/>
    <n v="4.9169999999999998"/>
    <n v="4.9130000000000003"/>
    <n v="0"/>
    <n v="4.9169999999999998"/>
    <n v="0"/>
    <n v="4.9169999999999998"/>
    <n v="0"/>
    <n v="0"/>
    <n v="0"/>
    <n v="0"/>
    <n v="0"/>
    <n v="4.0000000000000001E-3"/>
    <n v="4.9169999999999998"/>
    <n v="1821.1111111111111"/>
    <n v="0"/>
  </r>
  <r>
    <x v="0"/>
    <s v="onshore wind|4"/>
    <s v="onshore"/>
    <n v="4"/>
    <x v="0"/>
    <x v="0"/>
    <n v="0.28299999999999997"/>
    <n v="341"/>
    <n v="2023.1869999999999"/>
    <n v="0.29399999999999998"/>
    <n v="456"/>
    <n v="0.177057124219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0"/>
    <x v="0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3"/>
    <s v="onshore"/>
    <n v="3"/>
    <x v="0"/>
    <x v="1"/>
    <n v="0.30199999999999999"/>
    <n v="188"/>
    <n v="2023.1869999999999"/>
    <n v="0.30399999999999999"/>
    <n v="229"/>
    <n v="8.5991949050709005E-2"/>
    <n v="3.2290000000000001"/>
    <n v="0"/>
    <n v="3.2290000000000001"/>
    <n v="3.2290000000000001"/>
    <n v="3.2290000000000001"/>
    <n v="3.2290000000000001"/>
    <n v="3.2290000000000001"/>
    <n v="3.2250000000000001"/>
    <n v="0"/>
    <n v="3.2290000000000001"/>
    <n v="0"/>
    <n v="3.2290000000000001"/>
    <n v="0"/>
    <n v="0"/>
    <n v="0"/>
    <n v="0"/>
    <n v="0"/>
    <n v="4.0000000000000001E-3"/>
    <n v="3.2290000000000001"/>
    <n v="1195.9259259259259"/>
    <n v="0"/>
  </r>
  <r>
    <x v="0"/>
    <s v="onshore wind|5"/>
    <s v="onshore"/>
    <n v="5"/>
    <x v="0"/>
    <x v="1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4"/>
    <s v="onshore"/>
    <n v="4"/>
    <x v="0"/>
    <x v="1"/>
    <n v="0.28299999999999997"/>
    <n v="341"/>
    <n v="2023.1869999999999"/>
    <n v="0.29399999999999998"/>
    <n v="456"/>
    <n v="0.177057124219551"/>
    <n v="1.0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0"/>
    <x v="1"/>
    <n v="0.315"/>
    <n v="397"/>
    <n v="2023.1869999999999"/>
    <n v="0.316"/>
    <n v="441"/>
    <n v="0.15931160048552101"/>
    <n v="58.295999999999999"/>
    <n v="0"/>
    <n v="1.839"/>
    <n v="8.7439999999999998"/>
    <n v="9.6530000000000005"/>
    <n v="9.6530000000000005"/>
    <n v="9.6530000000000005"/>
    <n v="9.6449999999999996"/>
    <n v="7.8140000000000001"/>
    <n v="9.6530000000000005"/>
    <n v="0"/>
    <n v="1.839"/>
    <n v="6.9050000000000002"/>
    <n v="0.90900000000000103"/>
    <n v="0"/>
    <n v="0"/>
    <n v="0"/>
    <n v="8.0000000000000002E-3"/>
    <n v="9.6530000000000005"/>
    <n v="3575.1851851851848"/>
    <n v="0"/>
  </r>
  <r>
    <x v="0"/>
    <s v="onshore wind|2"/>
    <s v="onshore"/>
    <n v="2"/>
    <x v="0"/>
    <x v="1"/>
    <n v="0.317"/>
    <n v="639"/>
    <n v="2023.1869999999999"/>
    <n v="0.317"/>
    <n v="663"/>
    <n v="0.23875372715094401"/>
    <n v="258.59800000000001"/>
    <n v="0"/>
    <n v="1.784"/>
    <n v="1.7849999999999999"/>
    <n v="1.7849999999999999"/>
    <n v="1.7849999999999999"/>
    <n v="1.7849999999999999"/>
    <n v="1.776"/>
    <n v="0"/>
    <n v="1.784"/>
    <n v="0"/>
    <n v="1.784"/>
    <n v="9.9999999999989008E-4"/>
    <n v="0"/>
    <n v="0"/>
    <n v="0"/>
    <n v="0"/>
    <n v="8.0000000000000002E-3"/>
    <n v="1.7849999999999999"/>
    <n v="661.11111111111109"/>
    <n v="0"/>
  </r>
  <r>
    <x v="0"/>
    <s v="onshore wind|3"/>
    <s v="onshore"/>
    <n v="3"/>
    <x v="0"/>
    <x v="2"/>
    <n v="0.30199999999999999"/>
    <n v="188"/>
    <n v="2023.1869999999999"/>
    <n v="0.30399999999999999"/>
    <n v="229"/>
    <n v="8.5991949050709005E-2"/>
    <n v="0.57899999999999996"/>
    <n v="0"/>
    <n v="0.57899999999999996"/>
    <n v="0.57899999999999996"/>
    <n v="0.57899999999999996"/>
    <n v="0.57899999999999996"/>
    <n v="0.57899999999999996"/>
    <n v="0.57499999999999996"/>
    <n v="0"/>
    <n v="0.57899999999999996"/>
    <n v="0"/>
    <n v="0.57899999999999996"/>
    <n v="0"/>
    <n v="0"/>
    <n v="0"/>
    <n v="0"/>
    <n v="0"/>
    <n v="4.0000000000000001E-3"/>
    <n v="0.57899999999999996"/>
    <n v="214.44444444444443"/>
    <n v="0"/>
  </r>
  <r>
    <x v="0"/>
    <s v="onshore wind|4"/>
    <s v="onshore"/>
    <n v="4"/>
    <x v="0"/>
    <x v="2"/>
    <n v="0.28299999999999997"/>
    <n v="341"/>
    <n v="2023.1869999999999"/>
    <n v="0.29399999999999998"/>
    <n v="456"/>
    <n v="0.177057124219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0"/>
    <x v="2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0"/>
    <x v="2"/>
    <n v="0.315"/>
    <n v="397"/>
    <n v="2023.1869999999999"/>
    <n v="0.316"/>
    <n v="441"/>
    <n v="0.15931160048552101"/>
    <n v="14.304"/>
    <n v="0"/>
    <n v="4.3890000000000002"/>
    <n v="11.292999999999999"/>
    <n v="12.202"/>
    <n v="12.202"/>
    <n v="12.202999999999999"/>
    <n v="12.194000000000001"/>
    <n v="7.8140000000000001"/>
    <n v="12.202999999999999"/>
    <n v="0"/>
    <n v="4.3890000000000002"/>
    <n v="6.9039999999999999"/>
    <n v="0.90900000000000103"/>
    <n v="0"/>
    <n v="9.9999999999944599E-4"/>
    <n v="0"/>
    <n v="8.9999999999999993E-3"/>
    <n v="12.202999999999999"/>
    <n v="4519.6296296296296"/>
    <n v="0"/>
  </r>
  <r>
    <x v="0"/>
    <s v="onshore wind|2"/>
    <s v="onshore"/>
    <n v="2"/>
    <x v="0"/>
    <x v="2"/>
    <n v="0.317"/>
    <n v="639"/>
    <n v="2023.1869999999999"/>
    <n v="0.317"/>
    <n v="663"/>
    <n v="0.23875372715094401"/>
    <n v="129.09100000000001"/>
    <n v="0"/>
    <n v="1.784"/>
    <n v="1.7849999999999999"/>
    <n v="1.7849999999999999"/>
    <n v="1.7849999999999999"/>
    <n v="1.7849999999999999"/>
    <n v="1.776"/>
    <n v="0"/>
    <n v="1.784"/>
    <n v="0"/>
    <n v="1.784"/>
    <n v="9.9999999999989008E-4"/>
    <n v="0"/>
    <n v="0"/>
    <n v="0"/>
    <n v="0"/>
    <n v="8.0000000000000002E-3"/>
    <n v="1.7849999999999999"/>
    <n v="661.11111111111109"/>
    <n v="0"/>
  </r>
  <r>
    <x v="0"/>
    <s v="onshore wind|3"/>
    <s v="onshore"/>
    <n v="3"/>
    <x v="0"/>
    <x v="3"/>
    <n v="0.30199999999999999"/>
    <n v="188"/>
    <n v="2023.1869999999999"/>
    <n v="0.30399999999999999"/>
    <n v="229"/>
    <n v="8.5991949050709005E-2"/>
    <n v="3.2290000000000001"/>
    <n v="0"/>
    <n v="3.2290000000000001"/>
    <n v="3.2290000000000001"/>
    <n v="3.2290000000000001"/>
    <n v="3.2290000000000001"/>
    <n v="3.2290000000000001"/>
    <n v="3.2250000000000001"/>
    <n v="0"/>
    <n v="3.2290000000000001"/>
    <n v="0"/>
    <n v="3.2290000000000001"/>
    <n v="0"/>
    <n v="0"/>
    <n v="0"/>
    <n v="0"/>
    <n v="0"/>
    <n v="4.0000000000000001E-3"/>
    <n v="3.2290000000000001"/>
    <n v="1195.9259259259259"/>
    <n v="0"/>
  </r>
  <r>
    <x v="0"/>
    <s v="onshore wind|5"/>
    <s v="onshore"/>
    <n v="5"/>
    <x v="0"/>
    <x v="3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4"/>
    <s v="onshore"/>
    <n v="4"/>
    <x v="0"/>
    <x v="3"/>
    <n v="0.28299999999999997"/>
    <n v="341"/>
    <n v="2023.1869999999999"/>
    <n v="0.29399999999999998"/>
    <n v="456"/>
    <n v="0.177057124219551"/>
    <n v="1.0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0"/>
    <x v="3"/>
    <n v="0.315"/>
    <n v="397"/>
    <n v="2023.1869999999999"/>
    <n v="0.316"/>
    <n v="441"/>
    <n v="0.15931160048552101"/>
    <n v="57.569000000000003"/>
    <n v="0"/>
    <n v="1.839"/>
    <n v="8.7439999999999998"/>
    <n v="9.6530000000000005"/>
    <n v="9.6530000000000005"/>
    <n v="9.6530000000000005"/>
    <n v="9.6449999999999996"/>
    <n v="7.8140000000000001"/>
    <n v="9.6530000000000005"/>
    <n v="0"/>
    <n v="1.839"/>
    <n v="6.9050000000000002"/>
    <n v="0.90900000000000103"/>
    <n v="0"/>
    <n v="0"/>
    <n v="0"/>
    <n v="8.0000000000000002E-3"/>
    <n v="9.6530000000000005"/>
    <n v="3575.1851851851848"/>
    <n v="0"/>
  </r>
  <r>
    <x v="0"/>
    <s v="onshore wind|2"/>
    <s v="onshore"/>
    <n v="2"/>
    <x v="0"/>
    <x v="3"/>
    <n v="0.317"/>
    <n v="639"/>
    <n v="2023.1869999999999"/>
    <n v="0.317"/>
    <n v="663"/>
    <n v="0.23875372715094401"/>
    <n v="258.54000000000002"/>
    <n v="0"/>
    <n v="1.784"/>
    <n v="1.7849999999999999"/>
    <n v="1.7849999999999999"/>
    <n v="1.7849999999999999"/>
    <n v="1.7849999999999999"/>
    <n v="1.776"/>
    <n v="0"/>
    <n v="1.784"/>
    <n v="0"/>
    <n v="1.784"/>
    <n v="9.9999999999989008E-4"/>
    <n v="0"/>
    <n v="0"/>
    <n v="0"/>
    <n v="0"/>
    <n v="8.0000000000000002E-3"/>
    <n v="1.7849999999999999"/>
    <n v="661.11111111111109"/>
    <n v="0"/>
  </r>
  <r>
    <x v="0"/>
    <s v="onshore wind|4"/>
    <s v="onshore"/>
    <n v="4"/>
    <x v="0"/>
    <x v="4"/>
    <n v="0.28299999999999997"/>
    <n v="341"/>
    <n v="2023.1869999999999"/>
    <n v="0.29399999999999998"/>
    <n v="456"/>
    <n v="0.177057124219551"/>
    <n v="1.4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0"/>
    <x v="4"/>
    <n v="0.28899999999999998"/>
    <n v="0"/>
    <n v="2023.1869999999999"/>
    <n v="0.28899999999999998"/>
    <n v="644"/>
    <n v="0.254380559637231"/>
    <n v="2.02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3"/>
    <s v="onshore"/>
    <n v="3"/>
    <x v="0"/>
    <x v="4"/>
    <n v="0.30199999999999999"/>
    <n v="188"/>
    <n v="2023.1869999999999"/>
    <n v="0.30399999999999999"/>
    <n v="229"/>
    <n v="8.5991949050709005E-2"/>
    <n v="8.9960000000000004"/>
    <n v="0"/>
    <n v="4.8849999999999998"/>
    <n v="4.8849999999999998"/>
    <n v="4.8849999999999998"/>
    <n v="4.8849999999999998"/>
    <n v="4.8849999999999998"/>
    <n v="4.8810000000000002"/>
    <n v="0"/>
    <n v="4.8849999999999998"/>
    <n v="0"/>
    <n v="4.8849999999999998"/>
    <n v="0"/>
    <n v="0"/>
    <n v="0"/>
    <n v="0"/>
    <n v="0"/>
    <n v="4.0000000000000001E-3"/>
    <n v="4.8849999999999998"/>
    <n v="1809.2592592592591"/>
    <n v="0"/>
  </r>
  <r>
    <x v="0"/>
    <s v="onshore wind|1"/>
    <s v="onshore"/>
    <n v="1"/>
    <x v="0"/>
    <x v="4"/>
    <n v="0.315"/>
    <n v="397"/>
    <n v="2023.1869999999999"/>
    <n v="0.316"/>
    <n v="441"/>
    <n v="0.15931160048552101"/>
    <n v="112.767"/>
    <n v="0"/>
    <n v="0.247"/>
    <n v="7.1509999999999998"/>
    <n v="8.06"/>
    <n v="8.06"/>
    <n v="8.0609999999999999"/>
    <n v="8.0519999999999996"/>
    <n v="7.8140000000000001"/>
    <n v="8.0609999999999999"/>
    <n v="0"/>
    <n v="0.247"/>
    <n v="6.9039999999999999"/>
    <n v="0.90900000000000103"/>
    <n v="0"/>
    <n v="9.9999999999944599E-4"/>
    <n v="0"/>
    <n v="8.9999999999999993E-3"/>
    <n v="8.0609999999999999"/>
    <n v="2985.5555555555552"/>
    <n v="0"/>
  </r>
  <r>
    <x v="0"/>
    <s v="onshore wind|2"/>
    <s v="onshore"/>
    <n v="2"/>
    <x v="0"/>
    <x v="4"/>
    <n v="0.317"/>
    <n v="639"/>
    <n v="2023.1869999999999"/>
    <n v="0.317"/>
    <n v="663"/>
    <n v="0.23875372715094401"/>
    <n v="327.93400000000003"/>
    <n v="0"/>
    <n v="1.784"/>
    <n v="1.7849999999999999"/>
    <n v="1.7849999999999999"/>
    <n v="1.7849999999999999"/>
    <n v="1.7849999999999999"/>
    <n v="1.776"/>
    <n v="0"/>
    <n v="1.784"/>
    <n v="0"/>
    <n v="1.784"/>
    <n v="9.9999999999989008E-4"/>
    <n v="0"/>
    <n v="0"/>
    <n v="0"/>
    <n v="0"/>
    <n v="8.0000000000000002E-3"/>
    <n v="1.7849999999999999"/>
    <n v="661.11111111111109"/>
    <n v="0"/>
  </r>
  <r>
    <x v="0"/>
    <s v="offshore wind|1"/>
    <s v="offshore"/>
    <n v="1"/>
    <x v="0"/>
    <x v="0"/>
    <n v="0.58499999999999996"/>
    <n v="966"/>
    <n v="3614.35"/>
    <n v="0.56399999999999995"/>
    <n v="950"/>
    <n v="0.19228278117814701"/>
    <n v="4.47"/>
    <n v="0"/>
    <n v="0"/>
    <n v="0"/>
    <n v="4.1319999999999997"/>
    <n v="4.2169999999999996"/>
    <n v="4.3019999999999996"/>
    <n v="4.3869999999999996"/>
    <n v="4.47"/>
    <n v="4.47"/>
    <n v="0"/>
    <n v="0"/>
    <n v="0"/>
    <n v="4.1319999999999997"/>
    <n v="8.5000000000000006E-2"/>
    <n v="8.5000000000000006E-2"/>
    <n v="8.5000000000000006E-2"/>
    <n v="8.3000000000000004E-2"/>
    <n v="4.47"/>
    <n v="0"/>
    <n v="931.25"/>
  </r>
  <r>
    <x v="0"/>
    <s v="offshore wind|2"/>
    <s v="offshore"/>
    <n v="2"/>
    <x v="0"/>
    <x v="0"/>
    <n v="0.57399999999999995"/>
    <n v="1602"/>
    <n v="3550.78"/>
    <n v="0.59499999999999997"/>
    <n v="1213"/>
    <n v="0.2327232262768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0"/>
    <x v="0"/>
    <n v="0.49199999999999999"/>
    <n v="1002"/>
    <n v="3512.5349999999999"/>
    <n v="0.46500000000000002"/>
    <n v="967"/>
    <n v="0.23739382334167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0"/>
    <x v="0"/>
    <n v="0.47799999999999998"/>
    <n v="1603"/>
    <n v="3416.105"/>
    <n v="0.495"/>
    <n v="1519"/>
    <n v="0.35030672016973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5"/>
    <s v="offshore"/>
    <n v="5"/>
    <x v="0"/>
    <x v="0"/>
    <n v="0.39200000000000002"/>
    <n v="1273"/>
    <n v="2783.6669999999999"/>
    <n v="0.42099999999999999"/>
    <n v="1431"/>
    <n v="0.38801939283506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0"/>
    <x v="1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0"/>
    <x v="1"/>
    <n v="0.58499999999999996"/>
    <n v="966"/>
    <n v="3614.35"/>
    <n v="0.56399999999999995"/>
    <n v="950"/>
    <n v="0.19228278117814701"/>
    <n v="47.042000000000002"/>
    <n v="0"/>
    <n v="0"/>
    <n v="0"/>
    <n v="4.2859999999999996"/>
    <n v="4.3739999999999997"/>
    <n v="4.4630000000000001"/>
    <n v="4.55"/>
    <n v="4.6360000000000001"/>
    <n v="4.6360000000000001"/>
    <n v="0"/>
    <n v="0"/>
    <n v="0"/>
    <n v="4.2859999999999996"/>
    <n v="8.8000000000000106E-2"/>
    <n v="8.9000000000000398E-2"/>
    <n v="8.6999999999999994E-2"/>
    <n v="8.5999999999999993E-2"/>
    <n v="4.6360000000000001"/>
    <n v="0"/>
    <n v="965.83333333333337"/>
  </r>
  <r>
    <x v="0"/>
    <s v="offshore wind|5"/>
    <s v="offshore"/>
    <n v="5"/>
    <x v="0"/>
    <x v="1"/>
    <n v="0.39200000000000002"/>
    <n v="1273"/>
    <n v="2783.6669999999999"/>
    <n v="0.42099999999999999"/>
    <n v="1431"/>
    <n v="0.38801939283506298"/>
    <n v="42.7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0"/>
    <x v="1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0"/>
    <x v="1"/>
    <n v="0.49199999999999999"/>
    <n v="1002"/>
    <n v="3512.5349999999999"/>
    <n v="0.46500000000000002"/>
    <n v="967"/>
    <n v="0.23739382334167999"/>
    <n v="101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0"/>
    <x v="2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0"/>
    <x v="2"/>
    <n v="0.58499999999999996"/>
    <n v="966"/>
    <n v="3614.35"/>
    <n v="0.56399999999999995"/>
    <n v="950"/>
    <n v="0.19228278117814701"/>
    <n v="47.042000000000002"/>
    <n v="0"/>
    <n v="0"/>
    <n v="0"/>
    <n v="4.2859999999999996"/>
    <n v="4.3739999999999997"/>
    <n v="4.4630000000000001"/>
    <n v="4.55"/>
    <n v="4.6360000000000001"/>
    <n v="4.6360000000000001"/>
    <n v="0"/>
    <n v="0"/>
    <n v="0"/>
    <n v="4.2859999999999996"/>
    <n v="8.8000000000000106E-2"/>
    <n v="8.9000000000000398E-2"/>
    <n v="8.6999999999999994E-2"/>
    <n v="8.5999999999999993E-2"/>
    <n v="4.6360000000000001"/>
    <n v="0"/>
    <n v="965.83333333333337"/>
  </r>
  <r>
    <x v="0"/>
    <s v="offshore wind|5"/>
    <s v="offshore"/>
    <n v="5"/>
    <x v="0"/>
    <x v="2"/>
    <n v="0.39200000000000002"/>
    <n v="1273"/>
    <n v="2783.6669999999999"/>
    <n v="0.42099999999999999"/>
    <n v="1431"/>
    <n v="0.38801939283506298"/>
    <n v="42.682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0"/>
    <x v="2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0"/>
    <x v="2"/>
    <n v="0.49199999999999999"/>
    <n v="1002"/>
    <n v="3512.5349999999999"/>
    <n v="0.46500000000000002"/>
    <n v="967"/>
    <n v="0.23739382334167999"/>
    <n v="101.6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0"/>
    <x v="3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0"/>
    <x v="3"/>
    <n v="0.58499999999999996"/>
    <n v="966"/>
    <n v="3614.35"/>
    <n v="0.56399999999999995"/>
    <n v="950"/>
    <n v="0.19228278117814701"/>
    <n v="47.042000000000002"/>
    <n v="0"/>
    <n v="0"/>
    <n v="0"/>
    <n v="4.2859999999999996"/>
    <n v="4.3739999999999997"/>
    <n v="4.4630000000000001"/>
    <n v="4.55"/>
    <n v="4.6360000000000001"/>
    <n v="4.6360000000000001"/>
    <n v="0"/>
    <n v="0"/>
    <n v="0"/>
    <n v="4.2859999999999996"/>
    <n v="8.8000000000000106E-2"/>
    <n v="8.9000000000000398E-2"/>
    <n v="8.6999999999999994E-2"/>
    <n v="8.5999999999999993E-2"/>
    <n v="4.6360000000000001"/>
    <n v="0"/>
    <n v="965.83333333333337"/>
  </r>
  <r>
    <x v="0"/>
    <s v="offshore wind|5"/>
    <s v="offshore"/>
    <n v="5"/>
    <x v="0"/>
    <x v="3"/>
    <n v="0.39200000000000002"/>
    <n v="1273"/>
    <n v="2783.6669999999999"/>
    <n v="0.42099999999999999"/>
    <n v="1431"/>
    <n v="0.38801939283506298"/>
    <n v="42.7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0"/>
    <x v="3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0"/>
    <x v="3"/>
    <n v="0.49199999999999999"/>
    <n v="1002"/>
    <n v="3512.5349999999999"/>
    <n v="0.46500000000000002"/>
    <n v="967"/>
    <n v="0.23739382334167999"/>
    <n v="101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0"/>
    <x v="4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0"/>
    <x v="4"/>
    <n v="0.58499999999999996"/>
    <n v="966"/>
    <n v="3614.35"/>
    <n v="0.56399999999999995"/>
    <n v="950"/>
    <n v="0.19228278117814701"/>
    <n v="47.042999999999999"/>
    <n v="0"/>
    <n v="0"/>
    <n v="0"/>
    <n v="4.2859999999999996"/>
    <n v="4.3739999999999997"/>
    <n v="4.4630000000000001"/>
    <n v="4.55"/>
    <n v="4.6360000000000001"/>
    <n v="4.6360000000000001"/>
    <n v="0"/>
    <n v="0"/>
    <n v="0"/>
    <n v="4.2859999999999996"/>
    <n v="8.8000000000000106E-2"/>
    <n v="8.9000000000000398E-2"/>
    <n v="8.6999999999999994E-2"/>
    <n v="8.5999999999999993E-2"/>
    <n v="4.6360000000000001"/>
    <n v="0"/>
    <n v="965.83333333333337"/>
  </r>
  <r>
    <x v="0"/>
    <s v="offshore wind|5"/>
    <s v="offshore"/>
    <n v="5"/>
    <x v="0"/>
    <x v="4"/>
    <n v="0.39200000000000002"/>
    <n v="1273"/>
    <n v="2783.6669999999999"/>
    <n v="0.42099999999999999"/>
    <n v="1431"/>
    <n v="0.38801939283506298"/>
    <n v="42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0"/>
    <x v="4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0"/>
    <x v="4"/>
    <n v="0.49199999999999999"/>
    <n v="1002"/>
    <n v="3512.5349999999999"/>
    <n v="0.46500000000000002"/>
    <n v="967"/>
    <n v="0.23739382334167999"/>
    <n v="103.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large-scale solar pv|1"/>
    <s v="solar"/>
    <n v="1"/>
    <x v="0"/>
    <x v="0"/>
    <n v="0.28100000000000003"/>
    <n v="338"/>
    <n v="1560.6849999999999"/>
    <n v="0.28199999999999997"/>
    <n v="343"/>
    <n v="0.138848408303378"/>
    <n v="5.0000000000000001E-3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1"/>
    <s v="large-scale solar pv|2"/>
    <s v="solar"/>
    <n v="2"/>
    <x v="0"/>
    <x v="0"/>
    <n v="0.28599999999999998"/>
    <n v="198"/>
    <n v="1560.6849999999999"/>
    <n v="0.28499999999999998"/>
    <n v="212"/>
    <n v="8.4915485059681203E-2"/>
    <n v="27.832000000000001"/>
    <n v="0.20899999999999999"/>
    <n v="0.88200000000000001"/>
    <n v="1.554"/>
    <n v="3.069"/>
    <n v="15.451000000000001"/>
    <n v="27.832000000000001"/>
    <n v="27.623000000000001"/>
    <n v="26.951000000000001"/>
    <n v="27.832999999999998"/>
    <n v="0.20899999999999999"/>
    <n v="0.67300000000000004"/>
    <n v="0.67200000000000004"/>
    <n v="1.5149999999999999"/>
    <n v="12.382"/>
    <n v="12.381"/>
    <n v="0"/>
    <n v="1E-3"/>
    <n v="27.832000000000001"/>
    <n v="618.48888888888894"/>
    <n v="0"/>
  </r>
  <r>
    <x v="1"/>
    <s v="large-scale solar pv|2"/>
    <s v="solar"/>
    <n v="2"/>
    <x v="0"/>
    <x v="1"/>
    <n v="0.28599999999999998"/>
    <n v="198"/>
    <n v="1560.6849999999999"/>
    <n v="0.28499999999999998"/>
    <n v="212"/>
    <n v="8.4915485059681203E-2"/>
    <n v="220.03399999999999"/>
    <n v="0.21"/>
    <n v="0.88500000000000001"/>
    <n v="1.5589999999999999"/>
    <n v="3.0790000000000002"/>
    <n v="15.505000000000001"/>
    <n v="27.93"/>
    <n v="27.72"/>
    <n v="27.045000000000002"/>
    <n v="27.93"/>
    <n v="0.21"/>
    <n v="0.67500000000000004"/>
    <n v="0.67400000000000004"/>
    <n v="1.52"/>
    <n v="12.426"/>
    <n v="12.425000000000001"/>
    <n v="0"/>
    <n v="0"/>
    <n v="27.93"/>
    <n v="620.66666666666663"/>
    <n v="0"/>
  </r>
  <r>
    <x v="1"/>
    <s v="large-scale solar pv|1"/>
    <s v="solar"/>
    <n v="1"/>
    <x v="0"/>
    <x v="1"/>
    <n v="0.28100000000000003"/>
    <n v="338"/>
    <n v="1560.6849999999999"/>
    <n v="0.28199999999999997"/>
    <n v="343"/>
    <n v="0.138848408303378"/>
    <n v="253.1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1"/>
    <s v="large-scale solar pv|2"/>
    <s v="solar"/>
    <n v="2"/>
    <x v="0"/>
    <x v="2"/>
    <n v="0.28599999999999998"/>
    <n v="198"/>
    <n v="1560.6849999999999"/>
    <n v="0.28499999999999998"/>
    <n v="212"/>
    <n v="8.4915485059681203E-2"/>
    <n v="169.077"/>
    <n v="0.21"/>
    <n v="0.88500000000000001"/>
    <n v="1.5589999999999999"/>
    <n v="3.0790000000000002"/>
    <n v="15.505000000000001"/>
    <n v="27.93"/>
    <n v="27.72"/>
    <n v="27.045000000000002"/>
    <n v="27.93"/>
    <n v="0.21"/>
    <n v="0.67500000000000004"/>
    <n v="0.67400000000000004"/>
    <n v="1.52"/>
    <n v="12.426"/>
    <n v="12.425000000000001"/>
    <n v="0"/>
    <n v="0"/>
    <n v="27.93"/>
    <n v="620.66666666666663"/>
    <n v="0"/>
  </r>
  <r>
    <x v="1"/>
    <s v="large-scale solar pv|1"/>
    <s v="solar"/>
    <n v="1"/>
    <x v="0"/>
    <x v="2"/>
    <n v="0.28100000000000003"/>
    <n v="338"/>
    <n v="1560.6849999999999"/>
    <n v="0.28199999999999997"/>
    <n v="343"/>
    <n v="0.138848408303378"/>
    <n v="227.30699999999999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1"/>
    <s v="large-scale solar pv|2"/>
    <s v="solar"/>
    <n v="2"/>
    <x v="0"/>
    <x v="3"/>
    <n v="0.28599999999999998"/>
    <n v="198"/>
    <n v="1560.6849999999999"/>
    <n v="0.28499999999999998"/>
    <n v="212"/>
    <n v="8.4915485059681203E-2"/>
    <n v="219.94300000000001"/>
    <n v="0.21"/>
    <n v="0.88500000000000001"/>
    <n v="1.5589999999999999"/>
    <n v="3.0790000000000002"/>
    <n v="15.505000000000001"/>
    <n v="27.93"/>
    <n v="27.72"/>
    <n v="27.045000000000002"/>
    <n v="27.93"/>
    <n v="0.21"/>
    <n v="0.67500000000000004"/>
    <n v="0.67400000000000004"/>
    <n v="1.52"/>
    <n v="12.426"/>
    <n v="12.425000000000001"/>
    <n v="0"/>
    <n v="0"/>
    <n v="27.93"/>
    <n v="620.66666666666663"/>
    <n v="0"/>
  </r>
  <r>
    <x v="1"/>
    <s v="large-scale solar pv|1"/>
    <s v="solar"/>
    <n v="1"/>
    <x v="0"/>
    <x v="3"/>
    <n v="0.28100000000000003"/>
    <n v="338"/>
    <n v="1560.6849999999999"/>
    <n v="0.28199999999999997"/>
    <n v="343"/>
    <n v="0.138848408303378"/>
    <n v="252.69399999999999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1"/>
    <s v="large-scale solar pv|2"/>
    <s v="solar"/>
    <n v="2"/>
    <x v="0"/>
    <x v="4"/>
    <n v="0.28599999999999998"/>
    <n v="198"/>
    <n v="1560.6849999999999"/>
    <n v="0.28499999999999998"/>
    <n v="212"/>
    <n v="8.4915485059681203E-2"/>
    <n v="220.03399999999999"/>
    <n v="0.21"/>
    <n v="0.88500000000000001"/>
    <n v="1.5589999999999999"/>
    <n v="3.0790000000000002"/>
    <n v="15.505000000000001"/>
    <n v="27.93"/>
    <n v="27.72"/>
    <n v="27.045000000000002"/>
    <n v="27.93"/>
    <n v="0.21"/>
    <n v="0.67500000000000004"/>
    <n v="0.67400000000000004"/>
    <n v="1.52"/>
    <n v="12.426"/>
    <n v="12.425000000000001"/>
    <n v="0"/>
    <n v="0"/>
    <n v="27.93"/>
    <n v="620.66666666666663"/>
    <n v="0"/>
  </r>
  <r>
    <x v="1"/>
    <s v="large-scale solar pv|1"/>
    <s v="solar"/>
    <n v="1"/>
    <x v="0"/>
    <x v="4"/>
    <n v="0.28100000000000003"/>
    <n v="338"/>
    <n v="1560.6849999999999"/>
    <n v="0.28199999999999997"/>
    <n v="343"/>
    <n v="0.138848408303378"/>
    <n v="253.1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1"/>
    <s v="onshore wind|1"/>
    <s v="onshore"/>
    <n v="1"/>
    <x v="0"/>
    <x v="0"/>
    <n v="0.29799999999999999"/>
    <n v="365"/>
    <n v="2023.1869999999999"/>
    <n v="0.30299999999999999"/>
    <n v="369"/>
    <n v="0.139020751390208"/>
    <n v="0.443"/>
    <n v="0"/>
    <n v="0.23599999999999999"/>
    <n v="0.443"/>
    <n v="0.443"/>
    <n v="0.443"/>
    <n v="0.443"/>
    <n v="0.41799999999999998"/>
    <n v="0.20599999999999999"/>
    <n v="0.442"/>
    <n v="0"/>
    <n v="0.23599999999999999"/>
    <n v="0.20699999999999999"/>
    <n v="0"/>
    <n v="0"/>
    <n v="0"/>
    <n v="0"/>
    <n v="2.4E-2"/>
    <n v="0.443"/>
    <n v="164.07407407407408"/>
    <n v="0"/>
  </r>
  <r>
    <x v="1"/>
    <s v="onshore wind|2"/>
    <s v="onshore"/>
    <n v="2"/>
    <x v="0"/>
    <x v="0"/>
    <n v="0.29899999999999999"/>
    <n v="727"/>
    <n v="2023.1869999999999"/>
    <n v="0.29899999999999999"/>
    <n v="707"/>
    <n v="0.26992562728119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0"/>
    <x v="0"/>
    <n v="0.27300000000000002"/>
    <n v="184"/>
    <n v="2023.1869999999999"/>
    <n v="0.27300000000000002"/>
    <n v="201"/>
    <n v="8.40483717196045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0"/>
    <x v="0"/>
    <n v="0.27200000000000002"/>
    <n v="363"/>
    <n v="2023.1869999999999"/>
    <n v="0.27200000000000002"/>
    <n v="368"/>
    <n v="0.154445339779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0"/>
    <x v="0"/>
    <n v="0.27400000000000002"/>
    <n v="633"/>
    <n v="2023.1869999999999"/>
    <n v="0.27400000000000002"/>
    <n v="648"/>
    <n v="0.26997300269973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1"/>
    <s v="onshore"/>
    <n v="1"/>
    <x v="0"/>
    <x v="1"/>
    <n v="0.29799999999999999"/>
    <n v="365"/>
    <n v="2023.1869999999999"/>
    <n v="0.30299999999999999"/>
    <n v="369"/>
    <n v="0.139020751390208"/>
    <n v="1.4690000000000001"/>
    <n v="0"/>
    <n v="0.23200000000000001"/>
    <n v="0.435"/>
    <n v="0.435"/>
    <n v="0.435"/>
    <n v="0.435"/>
    <n v="0.41199999999999998"/>
    <n v="0.20300000000000001"/>
    <n v="0.435"/>
    <n v="0"/>
    <n v="0.23200000000000001"/>
    <n v="0.20300000000000001"/>
    <n v="0"/>
    <n v="0"/>
    <n v="0"/>
    <n v="0"/>
    <n v="2.3E-2"/>
    <n v="0.435"/>
    <n v="161.11111111111111"/>
    <n v="0"/>
  </r>
  <r>
    <x v="1"/>
    <s v="onshore wind|2"/>
    <s v="onshore"/>
    <n v="2"/>
    <x v="0"/>
    <x v="1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0"/>
    <x v="1"/>
    <n v="0.27400000000000002"/>
    <n v="633"/>
    <n v="2023.1869999999999"/>
    <n v="0.27400000000000002"/>
    <n v="648"/>
    <n v="0.26997300269973001"/>
    <n v="31.74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0"/>
    <x v="1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0"/>
    <x v="1"/>
    <n v="0.27200000000000002"/>
    <n v="363"/>
    <n v="2023.1869999999999"/>
    <n v="0.27200000000000002"/>
    <n v="368"/>
    <n v="0.154445339779748"/>
    <n v="105.781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1"/>
    <s v="onshore"/>
    <n v="1"/>
    <x v="0"/>
    <x v="2"/>
    <n v="0.29799999999999999"/>
    <n v="365"/>
    <n v="2023.1869999999999"/>
    <n v="0.30299999999999999"/>
    <n v="369"/>
    <n v="0.139020751390208"/>
    <n v="1.4930000000000001"/>
    <n v="0"/>
    <n v="0.23200000000000001"/>
    <n v="0.435"/>
    <n v="0.435"/>
    <n v="0.435"/>
    <n v="0.435"/>
    <n v="0.41199999999999998"/>
    <n v="0.20300000000000001"/>
    <n v="0.435"/>
    <n v="0"/>
    <n v="0.23200000000000001"/>
    <n v="0.20300000000000001"/>
    <n v="0"/>
    <n v="0"/>
    <n v="0"/>
    <n v="0"/>
    <n v="2.3E-2"/>
    <n v="0.435"/>
    <n v="161.11111111111111"/>
    <n v="0"/>
  </r>
  <r>
    <x v="1"/>
    <s v="onshore wind|2"/>
    <s v="onshore"/>
    <n v="2"/>
    <x v="0"/>
    <x v="2"/>
    <n v="0.29899999999999999"/>
    <n v="727"/>
    <n v="2023.1869999999999"/>
    <n v="0.29899999999999999"/>
    <n v="707"/>
    <n v="0.26992562728119601"/>
    <n v="1.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0"/>
    <x v="2"/>
    <n v="0.27400000000000002"/>
    <n v="633"/>
    <n v="2023.1869999999999"/>
    <n v="0.27400000000000002"/>
    <n v="648"/>
    <n v="0.26997300269973001"/>
    <n v="26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0"/>
    <x v="2"/>
    <n v="0.27300000000000002"/>
    <n v="184"/>
    <n v="2023.1869999999999"/>
    <n v="0.27300000000000002"/>
    <n v="201"/>
    <n v="8.4048371719604595E-2"/>
    <n v="33.7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0"/>
    <x v="2"/>
    <n v="0.27200000000000002"/>
    <n v="363"/>
    <n v="2023.1869999999999"/>
    <n v="0.27200000000000002"/>
    <n v="368"/>
    <n v="0.154445339779748"/>
    <n v="99.406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1"/>
    <s v="onshore"/>
    <n v="1"/>
    <x v="0"/>
    <x v="3"/>
    <n v="0.29799999999999999"/>
    <n v="365"/>
    <n v="2023.1869999999999"/>
    <n v="0.30299999999999999"/>
    <n v="369"/>
    <n v="0.139020751390208"/>
    <n v="1.4690000000000001"/>
    <n v="0"/>
    <n v="0.23200000000000001"/>
    <n v="0.435"/>
    <n v="0.435"/>
    <n v="0.435"/>
    <n v="0.435"/>
    <n v="0.41199999999999998"/>
    <n v="0.20300000000000001"/>
    <n v="0.435"/>
    <n v="0"/>
    <n v="0.23200000000000001"/>
    <n v="0.20300000000000001"/>
    <n v="0"/>
    <n v="0"/>
    <n v="0"/>
    <n v="0"/>
    <n v="2.3E-2"/>
    <n v="0.435"/>
    <n v="161.11111111111111"/>
    <n v="0"/>
  </r>
  <r>
    <x v="1"/>
    <s v="onshore wind|2"/>
    <s v="onshore"/>
    <n v="2"/>
    <x v="0"/>
    <x v="3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0"/>
    <x v="3"/>
    <n v="0.27400000000000002"/>
    <n v="633"/>
    <n v="2023.1869999999999"/>
    <n v="0.27400000000000002"/>
    <n v="648"/>
    <n v="0.26997300269973001"/>
    <n v="28.3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0"/>
    <x v="3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0"/>
    <x v="3"/>
    <n v="0.27200000000000002"/>
    <n v="363"/>
    <n v="2023.1869999999999"/>
    <n v="0.27200000000000002"/>
    <n v="368"/>
    <n v="0.154445339779748"/>
    <n v="105.7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1"/>
    <s v="onshore"/>
    <n v="1"/>
    <x v="0"/>
    <x v="4"/>
    <n v="0.29799999999999999"/>
    <n v="365"/>
    <n v="2023.1869999999999"/>
    <n v="0.30299999999999999"/>
    <n v="369"/>
    <n v="0.139020751390208"/>
    <n v="1.4690000000000001"/>
    <n v="0"/>
    <n v="0.23200000000000001"/>
    <n v="0.435"/>
    <n v="0.435"/>
    <n v="0.435"/>
    <n v="0.435"/>
    <n v="0.41199999999999998"/>
    <n v="0.20300000000000001"/>
    <n v="0.435"/>
    <n v="0"/>
    <n v="0.23200000000000001"/>
    <n v="0.20300000000000001"/>
    <n v="0"/>
    <n v="0"/>
    <n v="0"/>
    <n v="0"/>
    <n v="2.3E-2"/>
    <n v="0.435"/>
    <n v="161.11111111111111"/>
    <n v="0"/>
  </r>
  <r>
    <x v="1"/>
    <s v="onshore wind|2"/>
    <s v="onshore"/>
    <n v="2"/>
    <x v="0"/>
    <x v="4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0"/>
    <x v="4"/>
    <n v="0.27400000000000002"/>
    <n v="633"/>
    <n v="2023.1869999999999"/>
    <n v="0.27400000000000002"/>
    <n v="648"/>
    <n v="0.26997300269973001"/>
    <n v="31.74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0"/>
    <x v="4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0"/>
    <x v="4"/>
    <n v="0.27200000000000002"/>
    <n v="363"/>
    <n v="2023.1869999999999"/>
    <n v="0.27200000000000002"/>
    <n v="368"/>
    <n v="0.154445339779748"/>
    <n v="105.781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0"/>
    <x v="0"/>
    <n v="0.36599999999999999"/>
    <n v="0"/>
    <n v="0"/>
    <n v="0.36599999999999999"/>
    <n v="915"/>
    <n v="0.28538812785388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0"/>
    <x v="0"/>
    <n v="0.36099999999999999"/>
    <n v="1024"/>
    <n v="3581.6210000000001"/>
    <n v="0.372"/>
    <n v="1358"/>
    <n v="0.41672804045760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0"/>
    <x v="1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0"/>
    <x v="1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0"/>
    <x v="2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0"/>
    <x v="2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0"/>
    <x v="3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0"/>
    <x v="3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0"/>
    <x v="4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0"/>
    <x v="4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large-scale solar pv|1"/>
    <s v="solar"/>
    <n v="1"/>
    <x v="0"/>
    <x v="0"/>
    <n v="0.28199999999999997"/>
    <n v="314"/>
    <n v="1560.6849999999999"/>
    <n v="0.28199999999999997"/>
    <n v="330"/>
    <n v="0.133585932186923"/>
    <n v="5.0000000000000001E-3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2"/>
    <s v="large-scale solar pv|2"/>
    <s v="solar"/>
    <n v="2"/>
    <x v="0"/>
    <x v="0"/>
    <n v="0.28100000000000003"/>
    <n v="158"/>
    <n v="1560.6849999999999"/>
    <n v="0.28100000000000003"/>
    <n v="159"/>
    <n v="6.45931848096329E-2"/>
    <n v="15.583"/>
    <n v="3.5999999999999997E-2"/>
    <n v="1.9410000000000001"/>
    <n v="3.8450000000000002"/>
    <n v="5.633"/>
    <n v="10.146000000000001"/>
    <n v="14.66"/>
    <n v="15.583"/>
    <n v="14.635999999999999"/>
    <n v="16.577000000000002"/>
    <n v="3.5999999999999997E-2"/>
    <n v="1.905"/>
    <n v="1.9039999999999999"/>
    <n v="1.788"/>
    <n v="4.5129999999999999"/>
    <n v="4.5140000000000002"/>
    <n v="0.95899999999999996"/>
    <n v="0.95799999999999996"/>
    <n v="15.583"/>
    <n v="346.28888888888889"/>
    <n v="0"/>
  </r>
  <r>
    <x v="2"/>
    <s v="large-scale solar pv|1"/>
    <s v="solar"/>
    <n v="1"/>
    <x v="0"/>
    <x v="1"/>
    <n v="0.28199999999999997"/>
    <n v="314"/>
    <n v="1560.6849999999999"/>
    <n v="0.28199999999999997"/>
    <n v="330"/>
    <n v="0.133585932186923"/>
    <n v="2.3570000000000002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2"/>
    <s v="large-scale solar pv|2"/>
    <s v="solar"/>
    <n v="2"/>
    <x v="0"/>
    <x v="1"/>
    <n v="0.28100000000000003"/>
    <n v="158"/>
    <n v="1560.6849999999999"/>
    <n v="0.28100000000000003"/>
    <n v="159"/>
    <n v="6.45931848096329E-2"/>
    <n v="60.258000000000003"/>
    <n v="3.5999999999999997E-2"/>
    <n v="1.9410000000000001"/>
    <n v="3.8450000000000002"/>
    <n v="5.633"/>
    <n v="10.146000000000001"/>
    <n v="14.66"/>
    <n v="15.583"/>
    <n v="14.635999999999999"/>
    <n v="16.577000000000002"/>
    <n v="3.5999999999999997E-2"/>
    <n v="1.905"/>
    <n v="1.9039999999999999"/>
    <n v="1.788"/>
    <n v="4.5129999999999999"/>
    <n v="4.5140000000000002"/>
    <n v="0.95899999999999996"/>
    <n v="0.95799999999999996"/>
    <n v="15.583"/>
    <n v="346.28888888888889"/>
    <n v="0"/>
  </r>
  <r>
    <x v="2"/>
    <s v="large-scale solar pv|1"/>
    <s v="solar"/>
    <n v="1"/>
    <x v="0"/>
    <x v="2"/>
    <n v="0.28199999999999997"/>
    <n v="314"/>
    <n v="1560.6849999999999"/>
    <n v="0.28199999999999997"/>
    <n v="330"/>
    <n v="0.133585932186923"/>
    <n v="2.3450000000000002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2"/>
    <s v="large-scale solar pv|2"/>
    <s v="solar"/>
    <n v="2"/>
    <x v="0"/>
    <x v="2"/>
    <n v="0.28100000000000003"/>
    <n v="158"/>
    <n v="1560.6849999999999"/>
    <n v="0.28100000000000003"/>
    <n v="159"/>
    <n v="6.45931848096329E-2"/>
    <n v="58.616"/>
    <n v="3.5999999999999997E-2"/>
    <n v="1.9410000000000001"/>
    <n v="3.8450000000000002"/>
    <n v="5.633"/>
    <n v="10.146000000000001"/>
    <n v="14.66"/>
    <n v="15.583"/>
    <n v="14.635999999999999"/>
    <n v="16.577000000000002"/>
    <n v="3.5999999999999997E-2"/>
    <n v="1.905"/>
    <n v="1.9039999999999999"/>
    <n v="1.788"/>
    <n v="4.5129999999999999"/>
    <n v="4.5140000000000002"/>
    <n v="0.95899999999999996"/>
    <n v="0.95799999999999996"/>
    <n v="15.583"/>
    <n v="346.28888888888889"/>
    <n v="0"/>
  </r>
  <r>
    <x v="2"/>
    <s v="large-scale solar pv|1"/>
    <s v="solar"/>
    <n v="1"/>
    <x v="0"/>
    <x v="3"/>
    <n v="0.28199999999999997"/>
    <n v="314"/>
    <n v="1560.6849999999999"/>
    <n v="0.28199999999999997"/>
    <n v="330"/>
    <n v="0.133585932186923"/>
    <n v="2.3570000000000002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2"/>
    <s v="large-scale solar pv|2"/>
    <s v="solar"/>
    <n v="2"/>
    <x v="0"/>
    <x v="3"/>
    <n v="0.28100000000000003"/>
    <n v="158"/>
    <n v="1560.6849999999999"/>
    <n v="0.28100000000000003"/>
    <n v="159"/>
    <n v="6.45931848096329E-2"/>
    <n v="60.258000000000003"/>
    <n v="3.5999999999999997E-2"/>
    <n v="1.9410000000000001"/>
    <n v="3.8450000000000002"/>
    <n v="5.633"/>
    <n v="10.146000000000001"/>
    <n v="14.66"/>
    <n v="15.583"/>
    <n v="14.635999999999999"/>
    <n v="16.577000000000002"/>
    <n v="3.5999999999999997E-2"/>
    <n v="1.905"/>
    <n v="1.9039999999999999"/>
    <n v="1.788"/>
    <n v="4.5129999999999999"/>
    <n v="4.5140000000000002"/>
    <n v="0.95899999999999996"/>
    <n v="0.95799999999999996"/>
    <n v="15.583"/>
    <n v="346.28888888888889"/>
    <n v="0"/>
  </r>
  <r>
    <x v="2"/>
    <s v="large-scale solar pv|1"/>
    <s v="solar"/>
    <n v="1"/>
    <x v="0"/>
    <x v="4"/>
    <n v="0.28199999999999997"/>
    <n v="314"/>
    <n v="1560.6849999999999"/>
    <n v="0.28199999999999997"/>
    <n v="330"/>
    <n v="0.133585932186923"/>
    <n v="2.3570000000000002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2"/>
    <s v="large-scale solar pv|2"/>
    <s v="solar"/>
    <n v="2"/>
    <x v="0"/>
    <x v="4"/>
    <n v="0.28100000000000003"/>
    <n v="158"/>
    <n v="1560.6849999999999"/>
    <n v="0.28100000000000003"/>
    <n v="159"/>
    <n v="6.45931848096329E-2"/>
    <n v="60.301000000000002"/>
    <n v="3.5999999999999997E-2"/>
    <n v="1.9410000000000001"/>
    <n v="3.8450000000000002"/>
    <n v="5.633"/>
    <n v="10.146000000000001"/>
    <n v="14.66"/>
    <n v="15.583"/>
    <n v="14.635999999999999"/>
    <n v="16.577000000000002"/>
    <n v="3.5999999999999997E-2"/>
    <n v="1.905"/>
    <n v="1.9039999999999999"/>
    <n v="1.788"/>
    <n v="4.5129999999999999"/>
    <n v="4.5140000000000002"/>
    <n v="0.95899999999999996"/>
    <n v="0.95799999999999996"/>
    <n v="15.583"/>
    <n v="346.28888888888889"/>
    <n v="0"/>
  </r>
  <r>
    <x v="2"/>
    <s v="onshore wind|1"/>
    <s v="onshore"/>
    <n v="1"/>
    <x v="0"/>
    <x v="0"/>
    <n v="0.31"/>
    <n v="278"/>
    <n v="2023.1869999999999"/>
    <n v="0.313"/>
    <n v="312"/>
    <n v="0.113790537879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0"/>
    <x v="0"/>
    <n v="0.314"/>
    <n v="0"/>
    <n v="2023.1869999999999"/>
    <n v="0.314"/>
    <n v="593"/>
    <n v="0.21558619085012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0"/>
    <x v="0"/>
    <n v="0.30099999999999999"/>
    <n v="149"/>
    <n v="2023.1869999999999"/>
    <n v="0.30099999999999999"/>
    <n v="175"/>
    <n v="6.63693320590422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0"/>
    <x v="0"/>
    <n v="0.26800000000000002"/>
    <n v="490"/>
    <n v="2023.1869999999999"/>
    <n v="0.27100000000000002"/>
    <n v="485"/>
    <n v="0.20429998820536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0"/>
    <x v="0"/>
    <n v="0.26100000000000001"/>
    <n v="543"/>
    <n v="2023.1869999999999"/>
    <n v="0.26300000000000001"/>
    <n v="550"/>
    <n v="0.23872771151275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0"/>
    <x v="1"/>
    <n v="0.314"/>
    <n v="0"/>
    <n v="2023.1869999999999"/>
    <n v="0.314"/>
    <n v="593"/>
    <n v="0.21558619085012901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0"/>
    <x v="1"/>
    <n v="0.31"/>
    <n v="278"/>
    <n v="2023.1869999999999"/>
    <n v="0.313"/>
    <n v="312"/>
    <n v="0.113790537879119"/>
    <n v="3.47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0"/>
    <x v="1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0"/>
    <x v="1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0"/>
    <x v="1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0"/>
    <x v="2"/>
    <n v="0.314"/>
    <n v="0"/>
    <n v="2023.1869999999999"/>
    <n v="0.314"/>
    <n v="593"/>
    <n v="0.21558619085012901"/>
    <n v="0.2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0"/>
    <x v="2"/>
    <n v="0.31"/>
    <n v="278"/>
    <n v="2023.1869999999999"/>
    <n v="0.313"/>
    <n v="312"/>
    <n v="0.113790537879119"/>
    <n v="2.813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0"/>
    <x v="2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0"/>
    <x v="2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0"/>
    <x v="2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0"/>
    <x v="3"/>
    <n v="0.314"/>
    <n v="0"/>
    <n v="2023.1869999999999"/>
    <n v="0.314"/>
    <n v="593"/>
    <n v="0.21558619085012901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0"/>
    <x v="3"/>
    <n v="0.31"/>
    <n v="278"/>
    <n v="2023.1869999999999"/>
    <n v="0.313"/>
    <n v="312"/>
    <n v="0.113790537879119"/>
    <n v="3.47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0"/>
    <x v="3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0"/>
    <x v="3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0"/>
    <x v="3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0"/>
    <x v="4"/>
    <n v="0.314"/>
    <n v="0"/>
    <n v="2023.1869999999999"/>
    <n v="0.314"/>
    <n v="593"/>
    <n v="0.21558619085012901"/>
    <n v="2.57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0"/>
    <x v="4"/>
    <n v="0.31"/>
    <n v="278"/>
    <n v="2023.1869999999999"/>
    <n v="0.313"/>
    <n v="312"/>
    <n v="0.113790537879119"/>
    <n v="3.505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0"/>
    <x v="4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0"/>
    <x v="4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0"/>
    <x v="4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0"/>
    <x v="0"/>
    <n v="0.63200000000000001"/>
    <n v="0"/>
    <n v="0"/>
    <n v="0.63200000000000001"/>
    <n v="688"/>
    <n v="0.12427027339460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0"/>
    <x v="0"/>
    <n v="0.64200000000000002"/>
    <n v="0"/>
    <n v="0"/>
    <n v="0.64200000000000002"/>
    <n v="965"/>
    <n v="0.1715885005476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0"/>
    <x v="1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0"/>
    <x v="1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0"/>
    <x v="2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0"/>
    <x v="2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0"/>
    <x v="3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0"/>
    <x v="3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0"/>
    <x v="4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0"/>
    <x v="4"/>
    <n v="0.63200000000000001"/>
    <n v="0"/>
    <n v="0"/>
    <n v="0.63200000000000001"/>
    <n v="688"/>
    <n v="0.12427027339460101"/>
    <n v="16.8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large-scale solar pv|2"/>
    <s v="solar"/>
    <n v="2"/>
    <x v="0"/>
    <x v="0"/>
    <n v="0.23200000000000001"/>
    <n v="150"/>
    <n v="1560.6849999999999"/>
    <n v="0.23200000000000001"/>
    <n v="152"/>
    <n v="7.4791371437568893E-2"/>
    <n v="0.33400000000000002"/>
    <n v="0.33200000000000002"/>
    <n v="0.33200000000000002"/>
    <n v="0.33300000000000002"/>
    <n v="0.33400000000000002"/>
    <n v="0.33400000000000002"/>
    <n v="0.33400000000000002"/>
    <n v="0.33400000000000002"/>
    <n v="0.33400000000000002"/>
    <n v="0.66600000000000004"/>
    <n v="0.33200000000000002"/>
    <n v="0"/>
    <n v="1E-3"/>
    <n v="1E-3"/>
    <n v="0"/>
    <n v="0"/>
    <n v="0.33200000000000002"/>
    <n v="0"/>
    <n v="0.33400000000000002"/>
    <n v="7.4222222222222225"/>
    <n v="0"/>
  </r>
  <r>
    <x v="3"/>
    <s v="large-scale solar pv|3"/>
    <s v="solar"/>
    <n v="3"/>
    <x v="0"/>
    <x v="0"/>
    <n v="0.23"/>
    <n v="374"/>
    <n v="1560.6849999999999"/>
    <n v="0.219"/>
    <n v="351"/>
    <n v="0.18296115593920101"/>
    <n v="10.868"/>
    <n v="1.331"/>
    <n v="3.1840000000000002"/>
    <n v="5.0339999999999998"/>
    <n v="6.883"/>
    <n v="8.734"/>
    <n v="10.584"/>
    <n v="10.82"/>
    <n v="10.868"/>
    <n v="14.052"/>
    <n v="1.331"/>
    <n v="1.853"/>
    <n v="1.85"/>
    <n v="1.849"/>
    <n v="1.851"/>
    <n v="1.85"/>
    <n v="1.5669999999999999"/>
    <n v="1.901"/>
    <n v="10.868"/>
    <n v="241.51111111111112"/>
    <n v="0"/>
  </r>
  <r>
    <x v="3"/>
    <s v="large-scale solar pv|4"/>
    <s v="solar"/>
    <n v="4"/>
    <x v="0"/>
    <x v="0"/>
    <n v="0.18099999999999999"/>
    <n v="247"/>
    <n v="1560.6849999999999"/>
    <n v="0.182"/>
    <n v="270"/>
    <n v="0.169351196748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large-scale solar pv|2"/>
    <s v="solar"/>
    <n v="2"/>
    <x v="0"/>
    <x v="1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0"/>
    <x v="1"/>
    <n v="0.18099999999999999"/>
    <n v="247"/>
    <n v="1560.6849999999999"/>
    <n v="0.182"/>
    <n v="270"/>
    <n v="0.169351196748457"/>
    <n v="92.055999999999997"/>
    <n v="0.1"/>
    <n v="0.1"/>
    <n v="0.10100000000000001"/>
    <n v="0.10199999999999999"/>
    <n v="0.10199999999999999"/>
    <n v="0.10199999999999999"/>
    <n v="0.10199999999999999"/>
    <n v="0.10199999999999999"/>
    <n v="0.20200000000000001"/>
    <n v="0.1"/>
    <n v="0"/>
    <n v="1E-3"/>
    <n v="9.9999999999998701E-4"/>
    <n v="0"/>
    <n v="0"/>
    <n v="0.1"/>
    <n v="0"/>
    <n v="0.10199999999999999"/>
    <n v="2.2666666666666666"/>
    <n v="0"/>
  </r>
  <r>
    <x v="3"/>
    <s v="large-scale solar pv|3"/>
    <s v="solar"/>
    <n v="3"/>
    <x v="0"/>
    <x v="1"/>
    <n v="0.23"/>
    <n v="374"/>
    <n v="1560.6849999999999"/>
    <n v="0.219"/>
    <n v="351"/>
    <n v="0.18296115593920101"/>
    <n v="18.452000000000002"/>
    <n v="1.3979999999999999"/>
    <n v="3.3439999999999999"/>
    <n v="5.2859999999999996"/>
    <n v="7.2290000000000001"/>
    <n v="9.173"/>
    <n v="11.116"/>
    <n v="11.364000000000001"/>
    <n v="11.414"/>
    <n v="14.757999999999999"/>
    <n v="1.3979999999999999"/>
    <n v="1.946"/>
    <n v="1.9419999999999999"/>
    <n v="1.9430000000000001"/>
    <n v="1.944"/>
    <n v="1.9430000000000001"/>
    <n v="1.6459999999999999"/>
    <n v="1.996"/>
    <n v="11.414"/>
    <n v="253.64444444444445"/>
    <n v="0"/>
  </r>
  <r>
    <x v="3"/>
    <s v="large-scale solar pv|2"/>
    <s v="solar"/>
    <n v="2"/>
    <x v="0"/>
    <x v="2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0"/>
    <x v="2"/>
    <n v="0.18099999999999999"/>
    <n v="247"/>
    <n v="1560.6849999999999"/>
    <n v="0.182"/>
    <n v="270"/>
    <n v="0.169351196748457"/>
    <n v="89.52"/>
    <n v="0.1"/>
    <n v="0.1"/>
    <n v="0.10100000000000001"/>
    <n v="0.10199999999999999"/>
    <n v="0.10199999999999999"/>
    <n v="0.10199999999999999"/>
    <n v="0.10199999999999999"/>
    <n v="0.10199999999999999"/>
    <n v="0.20200000000000001"/>
    <n v="0.1"/>
    <n v="0"/>
    <n v="1E-3"/>
    <n v="9.9999999999998701E-4"/>
    <n v="0"/>
    <n v="0"/>
    <n v="0.1"/>
    <n v="0"/>
    <n v="0.10199999999999999"/>
    <n v="2.2666666666666666"/>
    <n v="0"/>
  </r>
  <r>
    <x v="3"/>
    <s v="large-scale solar pv|3"/>
    <s v="solar"/>
    <n v="3"/>
    <x v="0"/>
    <x v="2"/>
    <n v="0.23"/>
    <n v="374"/>
    <n v="1560.6849999999999"/>
    <n v="0.219"/>
    <n v="351"/>
    <n v="0.18296115593920101"/>
    <n v="13.055"/>
    <n v="1.3979999999999999"/>
    <n v="3.3439999999999999"/>
    <n v="5.2859999999999996"/>
    <n v="7.2290000000000001"/>
    <n v="9.173"/>
    <n v="11.116"/>
    <n v="11.364000000000001"/>
    <n v="11.414"/>
    <n v="14.757999999999999"/>
    <n v="1.3979999999999999"/>
    <n v="1.946"/>
    <n v="1.9419999999999999"/>
    <n v="1.9430000000000001"/>
    <n v="1.944"/>
    <n v="1.9430000000000001"/>
    <n v="1.6459999999999999"/>
    <n v="1.996"/>
    <n v="11.414"/>
    <n v="253.64444444444445"/>
    <n v="0"/>
  </r>
  <r>
    <x v="3"/>
    <s v="large-scale solar pv|2"/>
    <s v="solar"/>
    <n v="2"/>
    <x v="0"/>
    <x v="3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0"/>
    <x v="3"/>
    <n v="0.18099999999999999"/>
    <n v="247"/>
    <n v="1560.6849999999999"/>
    <n v="0.182"/>
    <n v="270"/>
    <n v="0.169351196748457"/>
    <n v="91.947999999999993"/>
    <n v="0.1"/>
    <n v="0.1"/>
    <n v="0.10100000000000001"/>
    <n v="0.10199999999999999"/>
    <n v="0.10199999999999999"/>
    <n v="0.10199999999999999"/>
    <n v="0.10199999999999999"/>
    <n v="0.10199999999999999"/>
    <n v="0.20200000000000001"/>
    <n v="0.1"/>
    <n v="0"/>
    <n v="1E-3"/>
    <n v="9.9999999999998701E-4"/>
    <n v="0"/>
    <n v="0"/>
    <n v="0.1"/>
    <n v="0"/>
    <n v="0.10199999999999999"/>
    <n v="2.2666666666666666"/>
    <n v="0"/>
  </r>
  <r>
    <x v="3"/>
    <s v="large-scale solar pv|3"/>
    <s v="solar"/>
    <n v="3"/>
    <x v="0"/>
    <x v="3"/>
    <n v="0.23"/>
    <n v="374"/>
    <n v="1560.6849999999999"/>
    <n v="0.219"/>
    <n v="351"/>
    <n v="0.18296115593920101"/>
    <n v="17.260000000000002"/>
    <n v="1.3979999999999999"/>
    <n v="3.3439999999999999"/>
    <n v="5.2859999999999996"/>
    <n v="7.2290000000000001"/>
    <n v="9.173"/>
    <n v="11.116"/>
    <n v="11.364000000000001"/>
    <n v="11.414"/>
    <n v="14.757999999999999"/>
    <n v="1.3979999999999999"/>
    <n v="1.946"/>
    <n v="1.9419999999999999"/>
    <n v="1.9430000000000001"/>
    <n v="1.944"/>
    <n v="1.9430000000000001"/>
    <n v="1.6459999999999999"/>
    <n v="1.996"/>
    <n v="11.414"/>
    <n v="253.64444444444445"/>
    <n v="0"/>
  </r>
  <r>
    <x v="3"/>
    <s v="large-scale solar pv|2"/>
    <s v="solar"/>
    <n v="2"/>
    <x v="0"/>
    <x v="4"/>
    <n v="0.23200000000000001"/>
    <n v="150"/>
    <n v="1560.6849999999999"/>
    <n v="0.23200000000000001"/>
    <n v="152"/>
    <n v="7.4791371437568893E-2"/>
    <n v="0.57199999999999995"/>
    <n v="0.33200000000000002"/>
    <n v="0.33200000000000002"/>
    <n v="0.33300000000000002"/>
    <n v="0.33400000000000002"/>
    <n v="0.33400000000000002"/>
    <n v="0.33400000000000002"/>
    <n v="0.33400000000000002"/>
    <n v="0.33400000000000002"/>
    <n v="0.66600000000000004"/>
    <n v="0.33200000000000002"/>
    <n v="0"/>
    <n v="1E-3"/>
    <n v="1E-3"/>
    <n v="0"/>
    <n v="0"/>
    <n v="0.33200000000000002"/>
    <n v="0"/>
    <n v="0.33400000000000002"/>
    <n v="7.4222222222222225"/>
    <n v="0"/>
  </r>
  <r>
    <x v="3"/>
    <s v="large-scale solar pv|3"/>
    <s v="solar"/>
    <n v="3"/>
    <x v="0"/>
    <x v="4"/>
    <n v="0.23"/>
    <n v="374"/>
    <n v="1560.6849999999999"/>
    <n v="0.219"/>
    <n v="351"/>
    <n v="0.18296115593920101"/>
    <n v="109.13200000000001"/>
    <n v="1.3979999999999999"/>
    <n v="3.3439999999999999"/>
    <n v="5.2859999999999996"/>
    <n v="7.2290000000000001"/>
    <n v="9.173"/>
    <n v="11.116"/>
    <n v="11.364000000000001"/>
    <n v="11.414"/>
    <n v="14.757999999999999"/>
    <n v="1.3979999999999999"/>
    <n v="1.946"/>
    <n v="1.9419999999999999"/>
    <n v="1.9430000000000001"/>
    <n v="1.944"/>
    <n v="1.9430000000000001"/>
    <n v="1.6459999999999999"/>
    <n v="1.996"/>
    <n v="11.414"/>
    <n v="253.64444444444445"/>
    <n v="0"/>
  </r>
  <r>
    <x v="3"/>
    <s v="large-scale solar pv|4"/>
    <s v="solar"/>
    <n v="4"/>
    <x v="0"/>
    <x v="4"/>
    <n v="0.18099999999999999"/>
    <n v="247"/>
    <n v="1560.6849999999999"/>
    <n v="0.182"/>
    <n v="270"/>
    <n v="0.169351196748457"/>
    <n v="203.091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0"/>
    <x v="0"/>
    <n v="0.318"/>
    <n v="370"/>
    <n v="2023.1869999999999"/>
    <n v="0.32200000000000001"/>
    <n v="399"/>
    <n v="0.14145324597975001"/>
    <n v="19.100000000000001"/>
    <n v="3.5249999999999999"/>
    <n v="7.0510000000000002"/>
    <n v="19.100000000000001"/>
    <n v="19.100000000000001"/>
    <n v="19.100000000000001"/>
    <n v="19.100000000000001"/>
    <n v="15.574999999999999"/>
    <n v="12.048999999999999"/>
    <n v="19.100000000000001"/>
    <n v="3.5249999999999999"/>
    <n v="3.5259999999999998"/>
    <n v="12.048999999999999"/>
    <n v="0"/>
    <n v="0"/>
    <n v="0"/>
    <n v="0"/>
    <n v="0"/>
    <n v="19.100000000000001"/>
    <n v="7074.0740740740739"/>
    <n v="0"/>
  </r>
  <r>
    <x v="3"/>
    <s v="onshore wind|2"/>
    <s v="onshore"/>
    <n v="2"/>
    <x v="0"/>
    <x v="0"/>
    <n v="0.30499999999999999"/>
    <n v="598"/>
    <n v="2023.1869999999999"/>
    <n v="0.307"/>
    <n v="615"/>
    <n v="0.22868234349203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0"/>
    <x v="0"/>
    <n v="0.29699999999999999"/>
    <n v="233"/>
    <n v="2023.1869999999999"/>
    <n v="0.29899999999999999"/>
    <n v="243"/>
    <n v="9.2775003436111295E-2"/>
    <n v="2.5259999999999998"/>
    <n v="0"/>
    <n v="0"/>
    <n v="0"/>
    <n v="2.5259999999999998"/>
    <n v="2.5259999999999998"/>
    <n v="2.5259999999999998"/>
    <n v="2.5230000000000001"/>
    <n v="2.52"/>
    <n v="2.5230000000000001"/>
    <n v="0"/>
    <n v="0"/>
    <n v="0"/>
    <n v="2.5259999999999998"/>
    <n v="0"/>
    <n v="0"/>
    <n v="0"/>
    <n v="0"/>
    <n v="2.5259999999999998"/>
    <n v="935.55555555555554"/>
    <n v="0"/>
  </r>
  <r>
    <x v="3"/>
    <s v="onshore wind|4"/>
    <s v="onshore"/>
    <n v="4"/>
    <x v="0"/>
    <x v="0"/>
    <n v="0.28499999999999998"/>
    <n v="416"/>
    <n v="2023.1869999999999"/>
    <n v="0.28499999999999998"/>
    <n v="457"/>
    <n v="0.183048946567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0"/>
    <x v="0"/>
    <n v="0.28899999999999998"/>
    <n v="651"/>
    <n v="2023.1869999999999"/>
    <n v="0.28899999999999998"/>
    <n v="675"/>
    <n v="0.26662558657628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0"/>
    <x v="1"/>
    <n v="0.29699999999999999"/>
    <n v="233"/>
    <n v="2023.1869999999999"/>
    <n v="0.29899999999999999"/>
    <n v="243"/>
    <n v="9.2775003436111295E-2"/>
    <n v="2.7530000000000001"/>
    <n v="0"/>
    <n v="0"/>
    <n v="0"/>
    <n v="2.5089999999999999"/>
    <n v="2.5089999999999999"/>
    <n v="2.5089999999999999"/>
    <n v="2.5059999999999998"/>
    <n v="2.5030000000000001"/>
    <n v="2.5059999999999998"/>
    <n v="0"/>
    <n v="0"/>
    <n v="0"/>
    <n v="2.5089999999999999"/>
    <n v="0"/>
    <n v="0"/>
    <n v="0"/>
    <n v="0"/>
    <n v="2.5089999999999999"/>
    <n v="929.25925925925924"/>
    <n v="0"/>
  </r>
  <r>
    <x v="3"/>
    <s v="onshore wind|4"/>
    <s v="onshore"/>
    <n v="4"/>
    <x v="0"/>
    <x v="1"/>
    <n v="0.28499999999999998"/>
    <n v="416"/>
    <n v="2023.1869999999999"/>
    <n v="0.28499999999999998"/>
    <n v="457"/>
    <n v="0.183048946567332"/>
    <n v="11.798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0"/>
    <x v="1"/>
    <n v="0.28899999999999998"/>
    <n v="651"/>
    <n v="2023.1869999999999"/>
    <n v="0.28899999999999998"/>
    <n v="675"/>
    <n v="0.26662558657628999"/>
    <n v="12.89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0"/>
    <x v="1"/>
    <n v="0.318"/>
    <n v="370"/>
    <n v="2023.1869999999999"/>
    <n v="0.32200000000000001"/>
    <n v="399"/>
    <n v="0.14145324597975001"/>
    <n v="31.966000000000001"/>
    <n v="3.4809999999999999"/>
    <n v="6.9640000000000004"/>
    <n v="18.863"/>
    <n v="18.863"/>
    <n v="18.863"/>
    <n v="18.863"/>
    <n v="15.382"/>
    <n v="11.898999999999999"/>
    <n v="18.863"/>
    <n v="3.4809999999999999"/>
    <n v="3.4830000000000001"/>
    <n v="11.898999999999999"/>
    <n v="0"/>
    <n v="0"/>
    <n v="0"/>
    <n v="0"/>
    <n v="0"/>
    <n v="18.863"/>
    <n v="6986.2962962962956"/>
    <n v="0"/>
  </r>
  <r>
    <x v="3"/>
    <s v="onshore wind|2"/>
    <s v="onshore"/>
    <n v="2"/>
    <x v="0"/>
    <x v="1"/>
    <n v="0.30499999999999999"/>
    <n v="598"/>
    <n v="2023.1869999999999"/>
    <n v="0.307"/>
    <n v="615"/>
    <n v="0.22868234349203501"/>
    <n v="30.07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0"/>
    <x v="2"/>
    <n v="0.29699999999999999"/>
    <n v="233"/>
    <n v="2023.1869999999999"/>
    <n v="0.29899999999999999"/>
    <n v="243"/>
    <n v="9.2775003436111295E-2"/>
    <n v="1.518"/>
    <n v="0"/>
    <n v="0"/>
    <n v="1.518"/>
    <n v="1.518"/>
    <n v="1.518"/>
    <n v="1.518"/>
    <n v="1.5149999999999999"/>
    <n v="1.512"/>
    <n v="1.5149999999999999"/>
    <n v="0"/>
    <n v="0"/>
    <n v="1.518"/>
    <n v="0"/>
    <n v="0"/>
    <n v="0"/>
    <n v="0"/>
    <n v="0"/>
    <n v="1.518"/>
    <n v="562.22222222222217"/>
    <n v="0"/>
  </r>
  <r>
    <x v="3"/>
    <s v="onshore wind|1"/>
    <s v="onshore"/>
    <n v="1"/>
    <x v="0"/>
    <x v="2"/>
    <n v="0.318"/>
    <n v="370"/>
    <n v="2023.1869999999999"/>
    <n v="0.32200000000000001"/>
    <n v="399"/>
    <n v="0.14145324597975001"/>
    <n v="17.27"/>
    <n v="3.4809999999999999"/>
    <n v="6.9640000000000004"/>
    <n v="17.27"/>
    <n v="17.27"/>
    <n v="17.27"/>
    <n v="17.27"/>
    <n v="13.789"/>
    <n v="10.305999999999999"/>
    <n v="17.27"/>
    <n v="3.4809999999999999"/>
    <n v="3.4830000000000001"/>
    <n v="10.305999999999999"/>
    <n v="0"/>
    <n v="0"/>
    <n v="0"/>
    <n v="0"/>
    <n v="0"/>
    <n v="17.27"/>
    <n v="6396.2962962962956"/>
    <n v="0"/>
  </r>
  <r>
    <x v="3"/>
    <s v="onshore wind|4"/>
    <s v="onshore"/>
    <n v="4"/>
    <x v="0"/>
    <x v="2"/>
    <n v="0.28499999999999998"/>
    <n v="416"/>
    <n v="2023.1869999999999"/>
    <n v="0.28499999999999998"/>
    <n v="457"/>
    <n v="0.183048946567332"/>
    <n v="2.9140000000000001"/>
    <n v="0"/>
    <n v="0"/>
    <n v="0.20699999999999999"/>
    <n v="2.84"/>
    <n v="2.84"/>
    <n v="2.84"/>
    <n v="2.84"/>
    <n v="2.84"/>
    <n v="2.84"/>
    <n v="0"/>
    <n v="0"/>
    <n v="0.20699999999999999"/>
    <n v="2.633"/>
    <n v="0"/>
    <n v="0"/>
    <n v="0"/>
    <n v="0"/>
    <n v="2.84"/>
    <n v="1051.8518518518517"/>
    <n v="0"/>
  </r>
  <r>
    <x v="3"/>
    <s v="onshore wind|5"/>
    <s v="onshore"/>
    <n v="5"/>
    <x v="0"/>
    <x v="2"/>
    <n v="0.28899999999999998"/>
    <n v="651"/>
    <n v="2023.1869999999999"/>
    <n v="0.28899999999999998"/>
    <n v="675"/>
    <n v="0.26662558657628999"/>
    <n v="9.41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2"/>
    <s v="onshore"/>
    <n v="2"/>
    <x v="0"/>
    <x v="2"/>
    <n v="0.30499999999999999"/>
    <n v="598"/>
    <n v="2023.1869999999999"/>
    <n v="0.307"/>
    <n v="615"/>
    <n v="0.22868234349203501"/>
    <n v="17.332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0"/>
    <x v="3"/>
    <n v="0.29699999999999999"/>
    <n v="233"/>
    <n v="2023.1869999999999"/>
    <n v="0.29899999999999999"/>
    <n v="243"/>
    <n v="9.2775003436111295E-2"/>
    <n v="2.7450000000000001"/>
    <n v="0"/>
    <n v="0"/>
    <n v="0"/>
    <n v="2.5089999999999999"/>
    <n v="2.5089999999999999"/>
    <n v="2.5089999999999999"/>
    <n v="2.5059999999999998"/>
    <n v="2.5030000000000001"/>
    <n v="2.5059999999999998"/>
    <n v="0"/>
    <n v="0"/>
    <n v="0"/>
    <n v="2.5089999999999999"/>
    <n v="0"/>
    <n v="0"/>
    <n v="0"/>
    <n v="0"/>
    <n v="2.5089999999999999"/>
    <n v="929.25925925925924"/>
    <n v="0"/>
  </r>
  <r>
    <x v="3"/>
    <s v="onshore wind|4"/>
    <s v="onshore"/>
    <n v="4"/>
    <x v="0"/>
    <x v="3"/>
    <n v="0.28499999999999998"/>
    <n v="416"/>
    <n v="2023.1869999999999"/>
    <n v="0.28499999999999998"/>
    <n v="457"/>
    <n v="0.183048946567332"/>
    <n v="10.34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0"/>
    <x v="3"/>
    <n v="0.28899999999999998"/>
    <n v="651"/>
    <n v="2023.1869999999999"/>
    <n v="0.28899999999999998"/>
    <n v="675"/>
    <n v="0.26662558657628999"/>
    <n v="1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0"/>
    <x v="3"/>
    <n v="0.318"/>
    <n v="370"/>
    <n v="2023.1869999999999"/>
    <n v="0.32200000000000001"/>
    <n v="399"/>
    <n v="0.14145324597975001"/>
    <n v="30.814"/>
    <n v="3.4809999999999999"/>
    <n v="6.9640000000000004"/>
    <n v="18.863"/>
    <n v="18.863"/>
    <n v="18.863"/>
    <n v="18.863"/>
    <n v="15.382"/>
    <n v="11.898999999999999"/>
    <n v="18.863"/>
    <n v="3.4809999999999999"/>
    <n v="3.4830000000000001"/>
    <n v="11.898999999999999"/>
    <n v="0"/>
    <n v="0"/>
    <n v="0"/>
    <n v="0"/>
    <n v="0"/>
    <n v="18.863"/>
    <n v="6986.2962962962956"/>
    <n v="0"/>
  </r>
  <r>
    <x v="3"/>
    <s v="onshore wind|2"/>
    <s v="onshore"/>
    <n v="2"/>
    <x v="0"/>
    <x v="3"/>
    <n v="0.30499999999999999"/>
    <n v="598"/>
    <n v="2023.1869999999999"/>
    <n v="0.307"/>
    <n v="615"/>
    <n v="0.22868234349203501"/>
    <n v="26.981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0"/>
    <x v="4"/>
    <n v="0.29699999999999999"/>
    <n v="233"/>
    <n v="2023.1869999999999"/>
    <n v="0.29899999999999999"/>
    <n v="243"/>
    <n v="9.2775003436111295E-2"/>
    <n v="3.4529999999999998"/>
    <n v="0"/>
    <n v="0"/>
    <n v="0"/>
    <n v="2.5089999999999999"/>
    <n v="2.5089999999999999"/>
    <n v="2.5089999999999999"/>
    <n v="2.5059999999999998"/>
    <n v="2.5030000000000001"/>
    <n v="2.5059999999999998"/>
    <n v="0"/>
    <n v="0"/>
    <n v="0"/>
    <n v="2.5089999999999999"/>
    <n v="0"/>
    <n v="0"/>
    <n v="0"/>
    <n v="0"/>
    <n v="2.5089999999999999"/>
    <n v="929.25925925925924"/>
    <n v="0"/>
  </r>
  <r>
    <x v="3"/>
    <s v="onshore wind|5"/>
    <s v="onshore"/>
    <n v="5"/>
    <x v="0"/>
    <x v="4"/>
    <n v="0.28899999999999998"/>
    <n v="651"/>
    <n v="2023.1869999999999"/>
    <n v="0.28899999999999998"/>
    <n v="675"/>
    <n v="0.26662558657628999"/>
    <n v="13.89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4"/>
    <s v="onshore"/>
    <n v="4"/>
    <x v="0"/>
    <x v="4"/>
    <n v="0.28499999999999998"/>
    <n v="416"/>
    <n v="2023.1869999999999"/>
    <n v="0.28499999999999998"/>
    <n v="457"/>
    <n v="0.183048946567332"/>
    <n v="15.41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2"/>
    <s v="onshore"/>
    <n v="2"/>
    <x v="0"/>
    <x v="4"/>
    <n v="0.30499999999999999"/>
    <n v="598"/>
    <n v="2023.1869999999999"/>
    <n v="0.307"/>
    <n v="615"/>
    <n v="0.22868234349203501"/>
    <n v="44.15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0"/>
    <x v="4"/>
    <n v="0.318"/>
    <n v="370"/>
    <n v="2023.1869999999999"/>
    <n v="0.32200000000000001"/>
    <n v="399"/>
    <n v="0.14145324597975001"/>
    <n v="59.511000000000003"/>
    <n v="3.4809999999999999"/>
    <n v="6.9640000000000004"/>
    <n v="18.863"/>
    <n v="18.863"/>
    <n v="18.863"/>
    <n v="18.863"/>
    <n v="15.382"/>
    <n v="11.898999999999999"/>
    <n v="18.863"/>
    <n v="3.4809999999999999"/>
    <n v="3.4830000000000001"/>
    <n v="11.898999999999999"/>
    <n v="0"/>
    <n v="0"/>
    <n v="0"/>
    <n v="0"/>
    <n v="0"/>
    <n v="18.863"/>
    <n v="6986.2962962962956"/>
    <n v="0"/>
  </r>
  <r>
    <x v="3"/>
    <s v="offshore wind|1"/>
    <s v="offshore"/>
    <n v="1"/>
    <x v="0"/>
    <x v="0"/>
    <n v="0.64300000000000002"/>
    <n v="1004"/>
    <n v="3422.9769999999999"/>
    <n v="0.625"/>
    <n v="943"/>
    <n v="0.172237442922374"/>
    <n v="8.8390000000000004"/>
    <n v="0"/>
    <n v="0"/>
    <n v="3.12"/>
    <n v="6.4820000000000002"/>
    <n v="7.9710000000000001"/>
    <n v="8.2690000000000001"/>
    <n v="8.5660000000000007"/>
    <n v="8.8390000000000004"/>
    <n v="8.8390000000000004"/>
    <n v="0"/>
    <n v="0"/>
    <n v="3.12"/>
    <n v="3.3620000000000001"/>
    <n v="1.4890000000000001"/>
    <n v="0.29799999999999999"/>
    <n v="0.29699999999999999"/>
    <n v="0.27300000000000002"/>
    <n v="8.8390000000000004"/>
    <n v="0"/>
    <n v="1841.4583333333335"/>
  </r>
  <r>
    <x v="3"/>
    <s v="offshore wind|2"/>
    <s v="offshore"/>
    <n v="2"/>
    <x v="0"/>
    <x v="0"/>
    <n v="0.60899999999999999"/>
    <n v="1483"/>
    <n v="3727.422"/>
    <n v="0.63900000000000001"/>
    <n v="1068"/>
    <n v="0.19079469204879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0"/>
    <x v="0"/>
    <n v="0.48699999999999999"/>
    <n v="958"/>
    <n v="3017.0459999999998"/>
    <n v="0.45800000000000002"/>
    <n v="952"/>
    <n v="0.2372834041195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0"/>
    <x v="0"/>
    <n v="0.47"/>
    <n v="1529"/>
    <n v="2938.7080000000001"/>
    <n v="0.55000000000000004"/>
    <n v="1349"/>
    <n v="0.2799916977999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0"/>
    <x v="0"/>
    <n v="0.46700000000000003"/>
    <n v="0"/>
    <n v="0"/>
    <n v="0.46700000000000003"/>
    <n v="1287"/>
    <n v="0.31459916106890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0"/>
    <x v="1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0"/>
    <x v="1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0"/>
    <x v="1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0"/>
    <x v="1"/>
    <n v="0.64300000000000002"/>
    <n v="1004"/>
    <n v="3422.9769999999999"/>
    <n v="0.625"/>
    <n v="943"/>
    <n v="0.172237442922374"/>
    <n v="18.797000000000001"/>
    <n v="0"/>
    <n v="0"/>
    <n v="3.21"/>
    <n v="6.6689999999999996"/>
    <n v="8.2010000000000005"/>
    <n v="8.5069999999999997"/>
    <n v="8.8130000000000006"/>
    <n v="9.0939999999999994"/>
    <n v="9.0939999999999994"/>
    <n v="0"/>
    <n v="0"/>
    <n v="3.21"/>
    <n v="3.4590000000000001"/>
    <n v="1.532"/>
    <n v="0.305999999999999"/>
    <n v="0.30599999999999999"/>
    <n v="0.28100000000000003"/>
    <n v="9.0939999999999994"/>
    <n v="0"/>
    <n v="1894.5833333333335"/>
  </r>
  <r>
    <x v="3"/>
    <s v="offshore wind|2"/>
    <s v="offshore"/>
    <n v="2"/>
    <x v="0"/>
    <x v="1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0"/>
    <x v="2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0"/>
    <x v="2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0"/>
    <x v="2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0"/>
    <x v="2"/>
    <n v="0.64300000000000002"/>
    <n v="1004"/>
    <n v="3422.9769999999999"/>
    <n v="0.625"/>
    <n v="943"/>
    <n v="0.172237442922374"/>
    <n v="18.797000000000001"/>
    <n v="0"/>
    <n v="0"/>
    <n v="3.21"/>
    <n v="6.6689999999999996"/>
    <n v="8.2010000000000005"/>
    <n v="8.5069999999999997"/>
    <n v="8.8130000000000006"/>
    <n v="9.0939999999999994"/>
    <n v="9.0939999999999994"/>
    <n v="0"/>
    <n v="0"/>
    <n v="3.21"/>
    <n v="3.4590000000000001"/>
    <n v="1.532"/>
    <n v="0.305999999999999"/>
    <n v="0.30599999999999999"/>
    <n v="0.28100000000000003"/>
    <n v="9.0939999999999994"/>
    <n v="0"/>
    <n v="1894.5833333333335"/>
  </r>
  <r>
    <x v="3"/>
    <s v="offshore wind|2"/>
    <s v="offshore"/>
    <n v="2"/>
    <x v="0"/>
    <x v="2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0"/>
    <x v="3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0"/>
    <x v="3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0"/>
    <x v="3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0"/>
    <x v="3"/>
    <n v="0.64300000000000002"/>
    <n v="1004"/>
    <n v="3422.9769999999999"/>
    <n v="0.625"/>
    <n v="943"/>
    <n v="0.172237442922374"/>
    <n v="18.797000000000001"/>
    <n v="0"/>
    <n v="0"/>
    <n v="3.21"/>
    <n v="6.6689999999999996"/>
    <n v="8.2010000000000005"/>
    <n v="8.5069999999999997"/>
    <n v="8.8130000000000006"/>
    <n v="9.0939999999999994"/>
    <n v="9.0939999999999994"/>
    <n v="0"/>
    <n v="0"/>
    <n v="3.21"/>
    <n v="3.4590000000000001"/>
    <n v="1.532"/>
    <n v="0.305999999999999"/>
    <n v="0.30599999999999999"/>
    <n v="0.28100000000000003"/>
    <n v="9.0939999999999994"/>
    <n v="0"/>
    <n v="1894.5833333333335"/>
  </r>
  <r>
    <x v="3"/>
    <s v="offshore wind|2"/>
    <s v="offshore"/>
    <n v="2"/>
    <x v="0"/>
    <x v="3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0"/>
    <x v="4"/>
    <n v="0.47"/>
    <n v="1529"/>
    <n v="2938.7080000000001"/>
    <n v="0.55000000000000004"/>
    <n v="1349"/>
    <n v="0.27999169779991701"/>
    <n v="1.1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0"/>
    <x v="4"/>
    <n v="0.46700000000000003"/>
    <n v="0"/>
    <n v="0"/>
    <n v="0.46700000000000003"/>
    <n v="1287"/>
    <n v="0.31459916106890401"/>
    <n v="1.23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0"/>
    <x v="4"/>
    <n v="0.48699999999999999"/>
    <n v="958"/>
    <n v="3017.0459999999998"/>
    <n v="0.45800000000000002"/>
    <n v="952"/>
    <n v="0.237283404119559"/>
    <n v="8.339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0"/>
    <x v="4"/>
    <n v="0.64300000000000002"/>
    <n v="1004"/>
    <n v="3422.9769999999999"/>
    <n v="0.625"/>
    <n v="943"/>
    <n v="0.172237442922374"/>
    <n v="18.898"/>
    <n v="0"/>
    <n v="0"/>
    <n v="3.21"/>
    <n v="6.6689999999999996"/>
    <n v="8.2010000000000005"/>
    <n v="8.5069999999999997"/>
    <n v="8.8130000000000006"/>
    <n v="9.0939999999999994"/>
    <n v="9.0939999999999994"/>
    <n v="0"/>
    <n v="0"/>
    <n v="3.21"/>
    <n v="3.4590000000000001"/>
    <n v="1.532"/>
    <n v="0.305999999999999"/>
    <n v="0.30599999999999999"/>
    <n v="0.28100000000000003"/>
    <n v="9.0939999999999994"/>
    <n v="0"/>
    <n v="1894.5833333333335"/>
  </r>
  <r>
    <x v="3"/>
    <s v="offshore wind|2"/>
    <s v="offshore"/>
    <n v="2"/>
    <x v="0"/>
    <x v="4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large-scale solar pv|4"/>
    <s v="solar"/>
    <n v="4"/>
    <x v="0"/>
    <x v="0"/>
    <n v="0.17199999999999999"/>
    <n v="237"/>
    <n v="1560.6849999999999"/>
    <n v="0.17399999999999999"/>
    <n v="245"/>
    <n v="0.16073584212459999"/>
    <n v="6.0000000000000001E-3"/>
    <n v="0"/>
    <n v="0"/>
    <n v="0"/>
    <n v="0"/>
    <n v="0"/>
    <n v="5.0000000000000001E-3"/>
    <n v="6.0000000000000001E-3"/>
    <n v="6.0000000000000001E-3"/>
    <n v="6.0000000000000001E-3"/>
    <n v="0"/>
    <n v="0"/>
    <n v="0"/>
    <n v="0"/>
    <n v="0"/>
    <n v="5.0000000000000001E-3"/>
    <n v="1E-3"/>
    <n v="0"/>
    <n v="6.0000000000000001E-3"/>
    <n v="0.13333333333333333"/>
    <n v="0"/>
  </r>
  <r>
    <x v="4"/>
    <s v="large-scale solar pv|4"/>
    <s v="solar"/>
    <n v="4"/>
    <x v="0"/>
    <x v="1"/>
    <n v="0.17199999999999999"/>
    <n v="237"/>
    <n v="1560.6849999999999"/>
    <n v="0.17399999999999999"/>
    <n v="245"/>
    <n v="0.16073584212459999"/>
    <n v="7.1639999999999997"/>
    <n v="0"/>
    <n v="0"/>
    <n v="0"/>
    <n v="0"/>
    <n v="0"/>
    <n v="5.0000000000000001E-3"/>
    <n v="6.0000000000000001E-3"/>
    <n v="6.0000000000000001E-3"/>
    <n v="6.0000000000000001E-3"/>
    <n v="0"/>
    <n v="0"/>
    <n v="0"/>
    <n v="0"/>
    <n v="0"/>
    <n v="5.0000000000000001E-3"/>
    <n v="1E-3"/>
    <n v="0"/>
    <n v="6.0000000000000001E-3"/>
    <n v="0.13333333333333333"/>
    <n v="0"/>
  </r>
  <r>
    <x v="4"/>
    <s v="large-scale solar pv|4"/>
    <s v="solar"/>
    <n v="4"/>
    <x v="0"/>
    <x v="2"/>
    <n v="0.17199999999999999"/>
    <n v="237"/>
    <n v="1560.6849999999999"/>
    <n v="0.17399999999999999"/>
    <n v="245"/>
    <n v="0.16073584212459999"/>
    <n v="7.1379999999999999"/>
    <n v="0"/>
    <n v="0"/>
    <n v="0"/>
    <n v="0"/>
    <n v="0"/>
    <n v="5.0000000000000001E-3"/>
    <n v="6.0000000000000001E-3"/>
    <n v="6.0000000000000001E-3"/>
    <n v="6.0000000000000001E-3"/>
    <n v="0"/>
    <n v="0"/>
    <n v="0"/>
    <n v="0"/>
    <n v="0"/>
    <n v="5.0000000000000001E-3"/>
    <n v="1E-3"/>
    <n v="0"/>
    <n v="6.0000000000000001E-3"/>
    <n v="0.13333333333333333"/>
    <n v="0"/>
  </r>
  <r>
    <x v="4"/>
    <s v="large-scale solar pv|4"/>
    <s v="solar"/>
    <n v="4"/>
    <x v="0"/>
    <x v="3"/>
    <n v="0.17199999999999999"/>
    <n v="237"/>
    <n v="1560.6849999999999"/>
    <n v="0.17399999999999999"/>
    <n v="245"/>
    <n v="0.16073584212459999"/>
    <n v="7.16"/>
    <n v="0"/>
    <n v="0"/>
    <n v="0"/>
    <n v="0"/>
    <n v="0"/>
    <n v="5.0000000000000001E-3"/>
    <n v="6.0000000000000001E-3"/>
    <n v="6.0000000000000001E-3"/>
    <n v="6.0000000000000001E-3"/>
    <n v="0"/>
    <n v="0"/>
    <n v="0"/>
    <n v="0"/>
    <n v="0"/>
    <n v="5.0000000000000001E-3"/>
    <n v="1E-3"/>
    <n v="0"/>
    <n v="6.0000000000000001E-3"/>
    <n v="0.13333333333333333"/>
    <n v="0"/>
  </r>
  <r>
    <x v="4"/>
    <s v="large-scale solar pv|4"/>
    <s v="solar"/>
    <n v="4"/>
    <x v="0"/>
    <x v="4"/>
    <n v="0.17199999999999999"/>
    <n v="237"/>
    <n v="1560.6849999999999"/>
    <n v="0.17399999999999999"/>
    <n v="245"/>
    <n v="0.16073584212459999"/>
    <n v="24.585999999999999"/>
    <n v="0"/>
    <n v="0"/>
    <n v="0"/>
    <n v="0"/>
    <n v="0"/>
    <n v="5.0000000000000001E-3"/>
    <n v="6.0000000000000001E-3"/>
    <n v="6.0000000000000001E-3"/>
    <n v="6.0000000000000001E-3"/>
    <n v="0"/>
    <n v="0"/>
    <n v="0"/>
    <n v="0"/>
    <n v="0"/>
    <n v="5.0000000000000001E-3"/>
    <n v="1E-3"/>
    <n v="0"/>
    <n v="6.0000000000000001E-3"/>
    <n v="0.13333333333333333"/>
    <n v="0"/>
  </r>
  <r>
    <x v="4"/>
    <s v="onshore wind|1"/>
    <s v="onshore"/>
    <n v="1"/>
    <x v="0"/>
    <x v="0"/>
    <n v="0.33600000000000002"/>
    <n v="304"/>
    <n v="2023.1869999999999"/>
    <n v="0.32900000000000001"/>
    <n v="305"/>
    <n v="0.105827816407822"/>
    <n v="0.95299999999999996"/>
    <n v="0.318"/>
    <n v="0.63500000000000001"/>
    <n v="0.95299999999999996"/>
    <n v="0.95299999999999996"/>
    <n v="0.95299999999999996"/>
    <n v="0.95299999999999996"/>
    <n v="0.63500000000000001"/>
    <n v="0.318"/>
    <n v="0.95299999999999996"/>
    <n v="0.318"/>
    <n v="0.317"/>
    <n v="0.318"/>
    <n v="0"/>
    <n v="0"/>
    <n v="0"/>
    <n v="0"/>
    <n v="0"/>
    <n v="0.95299999999999996"/>
    <n v="352.96296296296293"/>
    <n v="0"/>
  </r>
  <r>
    <x v="4"/>
    <s v="onshore wind|3"/>
    <s v="onshore"/>
    <n v="3"/>
    <x v="0"/>
    <x v="0"/>
    <n v="0.30399999999999999"/>
    <n v="0"/>
    <n v="2023.1869999999999"/>
    <n v="0.30399999999999999"/>
    <n v="207"/>
    <n v="7.77307137707281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0"/>
    <x v="0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0"/>
    <x v="0"/>
    <n v="0.26600000000000001"/>
    <n v="0"/>
    <n v="2023.1869999999999"/>
    <n v="0.26600000000000001"/>
    <n v="555"/>
    <n v="0.23818106911113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0"/>
    <x v="1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0"/>
    <x v="1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0"/>
    <x v="1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0"/>
    <x v="1"/>
    <n v="0.33600000000000002"/>
    <n v="304"/>
    <n v="2023.1869999999999"/>
    <n v="0.32900000000000001"/>
    <n v="305"/>
    <n v="0.105827816407822"/>
    <n v="2.0009999999999999"/>
    <n v="0.32400000000000001"/>
    <n v="0.64900000000000002"/>
    <n v="0.97299999999999998"/>
    <n v="0.97299999999999998"/>
    <n v="0.97299999999999998"/>
    <n v="0.97299999999999998"/>
    <n v="0.64900000000000002"/>
    <n v="0.32500000000000001"/>
    <n v="0.97399999999999998"/>
    <n v="0.32400000000000001"/>
    <n v="0.32500000000000001"/>
    <n v="0.32400000000000001"/>
    <n v="0"/>
    <n v="0"/>
    <n v="0"/>
    <n v="0"/>
    <n v="1E-3"/>
    <n v="0.97299999999999998"/>
    <n v="360.37037037037032"/>
    <n v="0"/>
  </r>
  <r>
    <x v="4"/>
    <s v="onshore wind|4"/>
    <s v="onshore"/>
    <n v="4"/>
    <x v="0"/>
    <x v="2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0"/>
    <x v="2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0"/>
    <x v="2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0"/>
    <x v="2"/>
    <n v="0.33600000000000002"/>
    <n v="304"/>
    <n v="2023.1869999999999"/>
    <n v="0.32900000000000001"/>
    <n v="305"/>
    <n v="0.105827816407822"/>
    <n v="2.0009999999999999"/>
    <n v="0.32400000000000001"/>
    <n v="0.64900000000000002"/>
    <n v="0.97299999999999998"/>
    <n v="0.97299999999999998"/>
    <n v="0.97299999999999998"/>
    <n v="0.97299999999999998"/>
    <n v="0.64900000000000002"/>
    <n v="0.32500000000000001"/>
    <n v="0.97399999999999998"/>
    <n v="0.32400000000000001"/>
    <n v="0.32500000000000001"/>
    <n v="0.32400000000000001"/>
    <n v="0"/>
    <n v="0"/>
    <n v="0"/>
    <n v="0"/>
    <n v="1E-3"/>
    <n v="0.97299999999999998"/>
    <n v="360.37037037037032"/>
    <n v="0"/>
  </r>
  <r>
    <x v="4"/>
    <s v="onshore wind|4"/>
    <s v="onshore"/>
    <n v="4"/>
    <x v="0"/>
    <x v="3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0"/>
    <x v="3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0"/>
    <x v="3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0"/>
    <x v="3"/>
    <n v="0.33600000000000002"/>
    <n v="304"/>
    <n v="2023.1869999999999"/>
    <n v="0.32900000000000001"/>
    <n v="305"/>
    <n v="0.105827816407822"/>
    <n v="2.0009999999999999"/>
    <n v="0.32400000000000001"/>
    <n v="0.64900000000000002"/>
    <n v="0.97299999999999998"/>
    <n v="0.97299999999999998"/>
    <n v="0.97299999999999998"/>
    <n v="0.97299999999999998"/>
    <n v="0.64900000000000002"/>
    <n v="0.32500000000000001"/>
    <n v="0.97399999999999998"/>
    <n v="0.32400000000000001"/>
    <n v="0.32500000000000001"/>
    <n v="0.32400000000000001"/>
    <n v="0"/>
    <n v="0"/>
    <n v="0"/>
    <n v="0"/>
    <n v="1E-3"/>
    <n v="0.97299999999999998"/>
    <n v="360.37037037037032"/>
    <n v="0"/>
  </r>
  <r>
    <x v="4"/>
    <s v="onshore wind|5"/>
    <s v="onshore"/>
    <n v="5"/>
    <x v="0"/>
    <x v="4"/>
    <n v="0.26600000000000001"/>
    <n v="0"/>
    <n v="2023.1869999999999"/>
    <n v="0.26600000000000001"/>
    <n v="555"/>
    <n v="0.23818106911113399"/>
    <n v="0.35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0"/>
    <x v="4"/>
    <n v="0.26800000000000002"/>
    <n v="0"/>
    <n v="2023.1869999999999"/>
    <n v="0.26800000000000002"/>
    <n v="342"/>
    <n v="0.145675730934369"/>
    <n v="0.7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0"/>
    <x v="4"/>
    <n v="0.30399999999999999"/>
    <n v="0"/>
    <n v="2023.1869999999999"/>
    <n v="0.30399999999999999"/>
    <n v="207"/>
    <n v="7.7730713770728196E-2"/>
    <n v="1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0"/>
    <x v="4"/>
    <n v="0.33600000000000002"/>
    <n v="304"/>
    <n v="2023.1869999999999"/>
    <n v="0.32900000000000001"/>
    <n v="305"/>
    <n v="0.105827816407822"/>
    <n v="3.1379999999999999"/>
    <n v="0.32400000000000001"/>
    <n v="0.64900000000000002"/>
    <n v="0.97299999999999998"/>
    <n v="0.97299999999999998"/>
    <n v="0.97299999999999998"/>
    <n v="0.97299999999999998"/>
    <n v="0.64900000000000002"/>
    <n v="0.32500000000000001"/>
    <n v="0.97399999999999998"/>
    <n v="0.32400000000000001"/>
    <n v="0.32500000000000001"/>
    <n v="0.32400000000000001"/>
    <n v="0"/>
    <n v="0"/>
    <n v="0"/>
    <n v="0"/>
    <n v="1E-3"/>
    <n v="0.97299999999999998"/>
    <n v="360.37037037037032"/>
    <n v="0"/>
  </r>
  <r>
    <x v="4"/>
    <s v="offshore wind|1"/>
    <s v="offshore"/>
    <n v="1"/>
    <x v="0"/>
    <x v="0"/>
    <n v="0.66500000000000004"/>
    <n v="1116"/>
    <n v="3114.962"/>
    <n v="0.65800000000000003"/>
    <n v="816"/>
    <n v="0.14156639047341499"/>
    <n v="19.722999999999999"/>
    <n v="0"/>
    <n v="1.1930000000000001"/>
    <n v="8.6159999999999997"/>
    <n v="17.157"/>
    <n v="19.722999999999999"/>
    <n v="19.722999999999999"/>
    <n v="19.722999999999999"/>
    <n v="18.53"/>
    <n v="19.722999999999999"/>
    <n v="0"/>
    <n v="1.1930000000000001"/>
    <n v="7.423"/>
    <n v="8.5410000000000004"/>
    <n v="2.5659999999999998"/>
    <n v="0"/>
    <n v="0"/>
    <n v="0"/>
    <n v="19.722999999999999"/>
    <n v="0"/>
    <n v="4108.9583333333339"/>
  </r>
  <r>
    <x v="4"/>
    <s v="offshore wind|2"/>
    <s v="offshore"/>
    <n v="2"/>
    <x v="0"/>
    <x v="0"/>
    <n v="0.65200000000000002"/>
    <n v="1432"/>
    <n v="3091.7449999999999"/>
    <n v="0.65400000000000003"/>
    <n v="1038"/>
    <n v="0.18118218759163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3"/>
    <s v="offshore"/>
    <n v="3"/>
    <x v="0"/>
    <x v="0"/>
    <n v="0.5"/>
    <n v="902"/>
    <n v="3295.904"/>
    <n v="0.44500000000000001"/>
    <n v="791"/>
    <n v="0.202914165512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0"/>
    <x v="0"/>
    <n v="0.49199999999999999"/>
    <n v="1354"/>
    <n v="3084.643"/>
    <n v="0.51100000000000001"/>
    <n v="1317"/>
    <n v="0.294212261748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0"/>
    <x v="1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2"/>
    <s v="offshore"/>
    <n v="2"/>
    <x v="0"/>
    <x v="1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3"/>
    <s v="offshore"/>
    <n v="3"/>
    <x v="0"/>
    <x v="1"/>
    <n v="0.5"/>
    <n v="902"/>
    <n v="3295.904"/>
    <n v="0.44500000000000001"/>
    <n v="791"/>
    <n v="0.202914165512288"/>
    <n v="24.388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0"/>
    <x v="1"/>
    <n v="0.66500000000000004"/>
    <n v="1116"/>
    <n v="3114.962"/>
    <n v="0.65800000000000003"/>
    <n v="816"/>
    <n v="0.14156639047341499"/>
    <n v="100.642"/>
    <n v="0"/>
    <n v="1.206"/>
    <n v="8.7080000000000002"/>
    <n v="17.338999999999999"/>
    <n v="19.933"/>
    <n v="19.933"/>
    <n v="19.933"/>
    <n v="18.727"/>
    <n v="19.933"/>
    <n v="0"/>
    <n v="1.206"/>
    <n v="7.5019999999999998"/>
    <n v="8.6310000000000002"/>
    <n v="2.5939999999999999"/>
    <n v="0"/>
    <n v="0"/>
    <n v="0"/>
    <n v="19.933"/>
    <n v="0"/>
    <n v="4152.7083333333339"/>
  </r>
  <r>
    <x v="4"/>
    <s v="offshore wind|4"/>
    <s v="offshore"/>
    <n v="4"/>
    <x v="0"/>
    <x v="2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2"/>
    <s v="offshore"/>
    <n v="2"/>
    <x v="0"/>
    <x v="2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3"/>
    <s v="offshore"/>
    <n v="3"/>
    <x v="0"/>
    <x v="2"/>
    <n v="0.5"/>
    <n v="902"/>
    <n v="3295.904"/>
    <n v="0.44500000000000001"/>
    <n v="791"/>
    <n v="0.202914165512288"/>
    <n v="24.38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0"/>
    <x v="2"/>
    <n v="0.66500000000000004"/>
    <n v="1116"/>
    <n v="3114.962"/>
    <n v="0.65800000000000003"/>
    <n v="816"/>
    <n v="0.14156639047341499"/>
    <n v="100.64100000000001"/>
    <n v="0"/>
    <n v="1.206"/>
    <n v="8.7080000000000002"/>
    <n v="17.338999999999999"/>
    <n v="19.933"/>
    <n v="19.933"/>
    <n v="19.933"/>
    <n v="18.727"/>
    <n v="19.933"/>
    <n v="0"/>
    <n v="1.206"/>
    <n v="7.5019999999999998"/>
    <n v="8.6310000000000002"/>
    <n v="2.5939999999999999"/>
    <n v="0"/>
    <n v="0"/>
    <n v="0"/>
    <n v="19.933"/>
    <n v="0"/>
    <n v="4152.7083333333339"/>
  </r>
  <r>
    <x v="4"/>
    <s v="offshore wind|4"/>
    <s v="offshore"/>
    <n v="4"/>
    <x v="0"/>
    <x v="3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2"/>
    <s v="offshore"/>
    <n v="2"/>
    <x v="0"/>
    <x v="3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3"/>
    <s v="offshore"/>
    <n v="3"/>
    <x v="0"/>
    <x v="3"/>
    <n v="0.5"/>
    <n v="902"/>
    <n v="3295.904"/>
    <n v="0.44500000000000001"/>
    <n v="791"/>
    <n v="0.202914165512288"/>
    <n v="24.38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0"/>
    <x v="3"/>
    <n v="0.66500000000000004"/>
    <n v="1116"/>
    <n v="3114.962"/>
    <n v="0.65800000000000003"/>
    <n v="816"/>
    <n v="0.14156639047341499"/>
    <n v="100.64100000000001"/>
    <n v="0"/>
    <n v="1.206"/>
    <n v="8.7080000000000002"/>
    <n v="17.338999999999999"/>
    <n v="19.933"/>
    <n v="19.933"/>
    <n v="19.933"/>
    <n v="18.727"/>
    <n v="19.933"/>
    <n v="0"/>
    <n v="1.206"/>
    <n v="7.5019999999999998"/>
    <n v="8.6310000000000002"/>
    <n v="2.5939999999999999"/>
    <n v="0"/>
    <n v="0"/>
    <n v="0"/>
    <n v="19.933"/>
    <n v="0"/>
    <n v="4152.7083333333339"/>
  </r>
  <r>
    <x v="4"/>
    <s v="offshore wind|4"/>
    <s v="offshore"/>
    <n v="4"/>
    <x v="0"/>
    <x v="4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2"/>
    <s v="offshore"/>
    <n v="2"/>
    <x v="0"/>
    <x v="4"/>
    <n v="0.65200000000000002"/>
    <n v="1432"/>
    <n v="3091.7449999999999"/>
    <n v="0.65400000000000003"/>
    <n v="1038"/>
    <n v="0.18118218759163801"/>
    <n v="7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3"/>
    <s v="offshore"/>
    <n v="3"/>
    <x v="0"/>
    <x v="4"/>
    <n v="0.5"/>
    <n v="902"/>
    <n v="3295.904"/>
    <n v="0.44500000000000001"/>
    <n v="791"/>
    <n v="0.202914165512288"/>
    <n v="24.95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0"/>
    <x v="4"/>
    <n v="0.66500000000000004"/>
    <n v="1116"/>
    <n v="3114.962"/>
    <n v="0.65800000000000003"/>
    <n v="816"/>
    <n v="0.14156639047341499"/>
    <n v="100.642"/>
    <n v="0"/>
    <n v="1.206"/>
    <n v="8.7080000000000002"/>
    <n v="17.338999999999999"/>
    <n v="19.933"/>
    <n v="19.933"/>
    <n v="19.933"/>
    <n v="18.727"/>
    <n v="19.933"/>
    <n v="0"/>
    <n v="1.206"/>
    <n v="7.5019999999999998"/>
    <n v="8.6310000000000002"/>
    <n v="2.5939999999999999"/>
    <n v="0"/>
    <n v="0"/>
    <n v="0"/>
    <n v="19.933"/>
    <n v="0"/>
    <n v="4152.7083333333339"/>
  </r>
  <r>
    <x v="5"/>
    <s v="large-scale solar pv|4"/>
    <s v="solar"/>
    <n v="4"/>
    <x v="0"/>
    <x v="0"/>
    <n v="0.16600000000000001"/>
    <n v="233"/>
    <n v="1560.6849999999999"/>
    <n v="0.16700000000000001"/>
    <n v="295"/>
    <n v="0.201651491537473"/>
    <n v="1.508"/>
    <n v="0"/>
    <n v="0.81299999999999994"/>
    <n v="0.81399999999999995"/>
    <n v="0.81399999999999995"/>
    <n v="0.81599999999999995"/>
    <n v="1.163"/>
    <n v="1.508"/>
    <n v="1.294"/>
    <n v="2.1070000000000002"/>
    <n v="0"/>
    <n v="0.81299999999999994"/>
    <n v="1E-3"/>
    <n v="0"/>
    <n v="2E-3"/>
    <n v="0.34699999999999998"/>
    <n v="0.34499999999999997"/>
    <n v="0.59899999999999998"/>
    <n v="1.508"/>
    <n v="33.511111111111113"/>
    <n v="0"/>
  </r>
  <r>
    <x v="5"/>
    <s v="large-scale solar pv|4"/>
    <s v="solar"/>
    <n v="4"/>
    <x v="0"/>
    <x v="1"/>
    <n v="0.16600000000000001"/>
    <n v="233"/>
    <n v="1560.6849999999999"/>
    <n v="0.16700000000000001"/>
    <n v="295"/>
    <n v="0.201651491537473"/>
    <n v="7.4790000000000001"/>
    <n v="0"/>
    <n v="0.80800000000000005"/>
    <n v="0.80900000000000005"/>
    <n v="0.80900000000000005"/>
    <n v="0.81100000000000005"/>
    <n v="1.1559999999999999"/>
    <n v="1.4990000000000001"/>
    <n v="1.286"/>
    <n v="2.0939999999999999"/>
    <n v="0"/>
    <n v="0.80800000000000005"/>
    <n v="1E-3"/>
    <n v="0"/>
    <n v="2E-3"/>
    <n v="0.34499999999999997"/>
    <n v="0.34300000000000003"/>
    <n v="0.59499999999999997"/>
    <n v="1.4990000000000001"/>
    <n v="33.31111111111111"/>
    <n v="0"/>
  </r>
  <r>
    <x v="5"/>
    <s v="large-scale solar pv|4"/>
    <s v="solar"/>
    <n v="4"/>
    <x v="0"/>
    <x v="2"/>
    <n v="0.16600000000000001"/>
    <n v="233"/>
    <n v="1560.6849999999999"/>
    <n v="0.16700000000000001"/>
    <n v="295"/>
    <n v="0.201651491537473"/>
    <n v="3.3740000000000001"/>
    <n v="0"/>
    <n v="0.80800000000000005"/>
    <n v="0.80900000000000005"/>
    <n v="0.80900000000000005"/>
    <n v="0.81100000000000005"/>
    <n v="1.1559999999999999"/>
    <n v="1.4990000000000001"/>
    <n v="1.286"/>
    <n v="2.0939999999999999"/>
    <n v="0"/>
    <n v="0.80800000000000005"/>
    <n v="1E-3"/>
    <n v="0"/>
    <n v="2E-3"/>
    <n v="0.34499999999999997"/>
    <n v="0.34300000000000003"/>
    <n v="0.59499999999999997"/>
    <n v="1.4990000000000001"/>
    <n v="33.31111111111111"/>
    <n v="0"/>
  </r>
  <r>
    <x v="5"/>
    <s v="large-scale solar pv|4"/>
    <s v="solar"/>
    <n v="4"/>
    <x v="0"/>
    <x v="3"/>
    <n v="0.16600000000000001"/>
    <n v="233"/>
    <n v="1560.6849999999999"/>
    <n v="0.16700000000000001"/>
    <n v="295"/>
    <n v="0.201651491537473"/>
    <n v="7.4790000000000001"/>
    <n v="0"/>
    <n v="0.80800000000000005"/>
    <n v="0.80900000000000005"/>
    <n v="0.80900000000000005"/>
    <n v="0.81100000000000005"/>
    <n v="1.1559999999999999"/>
    <n v="1.4990000000000001"/>
    <n v="1.286"/>
    <n v="2.0939999999999999"/>
    <n v="0"/>
    <n v="0.80800000000000005"/>
    <n v="1E-3"/>
    <n v="0"/>
    <n v="2E-3"/>
    <n v="0.34499999999999997"/>
    <n v="0.34300000000000003"/>
    <n v="0.59499999999999997"/>
    <n v="1.4990000000000001"/>
    <n v="33.31111111111111"/>
    <n v="0"/>
  </r>
  <r>
    <x v="5"/>
    <s v="large-scale solar pv|4"/>
    <s v="solar"/>
    <n v="4"/>
    <x v="0"/>
    <x v="4"/>
    <n v="0.16600000000000001"/>
    <n v="233"/>
    <n v="1560.6849999999999"/>
    <n v="0.16700000000000001"/>
    <n v="295"/>
    <n v="0.201651491537473"/>
    <n v="24.196000000000002"/>
    <n v="0"/>
    <n v="0.80800000000000005"/>
    <n v="0.80900000000000005"/>
    <n v="0.80900000000000005"/>
    <n v="0.81100000000000005"/>
    <n v="1.1559999999999999"/>
    <n v="1.4990000000000001"/>
    <n v="1.286"/>
    <n v="2.0939999999999999"/>
    <n v="0"/>
    <n v="0.80800000000000005"/>
    <n v="1E-3"/>
    <n v="0"/>
    <n v="2E-3"/>
    <n v="0.34499999999999997"/>
    <n v="0.34300000000000003"/>
    <n v="0.59499999999999997"/>
    <n v="1.4990000000000001"/>
    <n v="33.31111111111111"/>
    <n v="0"/>
  </r>
  <r>
    <x v="5"/>
    <s v="onshore wind|1"/>
    <s v="onshore"/>
    <n v="1"/>
    <x v="0"/>
    <x v="0"/>
    <n v="0.34300000000000003"/>
    <n v="0"/>
    <n v="2023.1869999999999"/>
    <n v="0.34300000000000003"/>
    <n v="395"/>
    <n v="0.131461586591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0"/>
    <x v="0"/>
    <n v="0.34899999999999998"/>
    <n v="0"/>
    <n v="2023.1869999999999"/>
    <n v="0.34899999999999998"/>
    <n v="642"/>
    <n v="0.209993327314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0"/>
    <x v="0"/>
    <n v="0.307"/>
    <n v="0"/>
    <n v="2023.1869999999999"/>
    <n v="0.307"/>
    <n v="223"/>
    <n v="8.29205895914209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0"/>
    <x v="0"/>
    <n v="0.27500000000000002"/>
    <n v="0"/>
    <n v="2023.1869999999999"/>
    <n v="0.27500000000000002"/>
    <n v="398"/>
    <n v="0.16521378165213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0"/>
    <x v="0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0"/>
    <x v="1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0"/>
    <x v="1"/>
    <n v="0.307"/>
    <n v="0"/>
    <n v="2023.1869999999999"/>
    <n v="0.307"/>
    <n v="223"/>
    <n v="8.2920589591420901E-2"/>
    <n v="0.20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0"/>
    <x v="1"/>
    <n v="0.27500000000000002"/>
    <n v="0"/>
    <n v="2023.1869999999999"/>
    <n v="0.27500000000000002"/>
    <n v="398"/>
    <n v="0.16521378165213799"/>
    <n v="0.279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0"/>
    <x v="1"/>
    <n v="0.34899999999999998"/>
    <n v="0"/>
    <n v="2023.1869999999999"/>
    <n v="0.34899999999999998"/>
    <n v="642"/>
    <n v="0.209993327314833"/>
    <n v="0.41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0"/>
    <x v="1"/>
    <n v="0.34300000000000003"/>
    <n v="0"/>
    <n v="2023.1869999999999"/>
    <n v="0.34300000000000003"/>
    <n v="395"/>
    <n v="0.131461586591584"/>
    <n v="0.66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0"/>
    <x v="2"/>
    <n v="0.307"/>
    <n v="0"/>
    <n v="2023.1869999999999"/>
    <n v="0.307"/>
    <n v="223"/>
    <n v="8.29205895914209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0"/>
    <x v="2"/>
    <n v="0.27500000000000002"/>
    <n v="0"/>
    <n v="2023.1869999999999"/>
    <n v="0.27500000000000002"/>
    <n v="398"/>
    <n v="0.16521378165213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0"/>
    <x v="2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0"/>
    <x v="2"/>
    <n v="0.34899999999999998"/>
    <n v="0"/>
    <n v="2023.1869999999999"/>
    <n v="0.34899999999999998"/>
    <n v="642"/>
    <n v="0.209993327314833"/>
    <n v="0.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0"/>
    <x v="2"/>
    <n v="0.34300000000000003"/>
    <n v="0"/>
    <n v="2023.1869999999999"/>
    <n v="0.34300000000000003"/>
    <n v="395"/>
    <n v="0.131461586591584"/>
    <n v="0.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0"/>
    <x v="3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0"/>
    <x v="3"/>
    <n v="0.307"/>
    <n v="0"/>
    <n v="2023.1869999999999"/>
    <n v="0.307"/>
    <n v="223"/>
    <n v="8.2920589591420901E-2"/>
    <n v="0.20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0"/>
    <x v="3"/>
    <n v="0.27500000000000002"/>
    <n v="0"/>
    <n v="2023.1869999999999"/>
    <n v="0.27500000000000002"/>
    <n v="398"/>
    <n v="0.16521378165213799"/>
    <n v="0.279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0"/>
    <x v="3"/>
    <n v="0.34899999999999998"/>
    <n v="0"/>
    <n v="2023.1869999999999"/>
    <n v="0.34899999999999998"/>
    <n v="642"/>
    <n v="0.209993327314833"/>
    <n v="0.41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0"/>
    <x v="3"/>
    <n v="0.34300000000000003"/>
    <n v="0"/>
    <n v="2023.1869999999999"/>
    <n v="0.34300000000000003"/>
    <n v="395"/>
    <n v="0.131461586591584"/>
    <n v="0.66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0"/>
    <x v="4"/>
    <n v="0.28299999999999997"/>
    <n v="0"/>
    <n v="2023.1869999999999"/>
    <n v="0.28299999999999997"/>
    <n v="670"/>
    <n v="0.27026154863901097"/>
    <n v="0.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0"/>
    <x v="4"/>
    <n v="0.27500000000000002"/>
    <n v="0"/>
    <n v="2023.1869999999999"/>
    <n v="0.27500000000000002"/>
    <n v="398"/>
    <n v="0.16521378165213799"/>
    <n v="0.343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0"/>
    <x v="4"/>
    <n v="0.307"/>
    <n v="0"/>
    <n v="2023.1869999999999"/>
    <n v="0.307"/>
    <n v="223"/>
    <n v="8.2920589591420901E-2"/>
    <n v="1.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0"/>
    <x v="4"/>
    <n v="0.34899999999999998"/>
    <n v="0"/>
    <n v="2023.1869999999999"/>
    <n v="0.34899999999999998"/>
    <n v="642"/>
    <n v="0.209993327314833"/>
    <n v="2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0"/>
    <x v="4"/>
    <n v="0.34300000000000003"/>
    <n v="0"/>
    <n v="2023.1869999999999"/>
    <n v="0.34300000000000003"/>
    <n v="395"/>
    <n v="0.131461586591584"/>
    <n v="4.27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0"/>
    <x v="0"/>
    <n v="0.65"/>
    <n v="1012"/>
    <n v="3397.69"/>
    <n v="0.64"/>
    <n v="874"/>
    <n v="0.155893264840183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0"/>
    <x v="0"/>
    <n v="0.64500000000000002"/>
    <n v="1505"/>
    <n v="2920.11"/>
    <n v="0.65500000000000003"/>
    <n v="1130"/>
    <n v="0.196939593572449"/>
    <n v="1.3109999999999999"/>
    <n v="0"/>
    <n v="0"/>
    <n v="0.51900000000000002"/>
    <n v="1.0249999999999999"/>
    <n v="1.3109999999999999"/>
    <n v="1.3109999999999999"/>
    <n v="1.3109999999999999"/>
    <n v="1.2969999999999999"/>
    <n v="1.3109999999999999"/>
    <n v="0"/>
    <n v="0"/>
    <n v="0.51900000000000002"/>
    <n v="0.50600000000000001"/>
    <n v="0.28599999999999998"/>
    <n v="0"/>
    <n v="0"/>
    <n v="0"/>
    <n v="1.3109999999999999"/>
    <n v="0"/>
    <n v="273.125"/>
  </r>
  <r>
    <x v="5"/>
    <s v="offshore wind|3"/>
    <s v="offshore"/>
    <n v="3"/>
    <x v="0"/>
    <x v="0"/>
    <n v="0.51200000000000001"/>
    <n v="897"/>
    <n v="3262.2379999999998"/>
    <n v="0.48799999999999999"/>
    <n v="856"/>
    <n v="0.20023953888764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4"/>
    <s v="offshore"/>
    <n v="4"/>
    <x v="0"/>
    <x v="0"/>
    <n v="0.47699999999999998"/>
    <n v="1441"/>
    <n v="3432.02"/>
    <n v="0.56299999999999994"/>
    <n v="1536"/>
    <n v="0.31144310080537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0"/>
    <x v="0"/>
    <n v="0.39400000000000002"/>
    <n v="1261"/>
    <n v="3037.34"/>
    <n v="0.42399999999999999"/>
    <n v="1311"/>
    <n v="0.352965882657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4"/>
    <s v="offshore"/>
    <n v="4"/>
    <x v="0"/>
    <x v="1"/>
    <n v="0.47699999999999998"/>
    <n v="1441"/>
    <n v="3432.02"/>
    <n v="0.56299999999999994"/>
    <n v="1536"/>
    <n v="0.31144310080537202"/>
    <n v="2.2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0"/>
    <x v="1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0"/>
    <x v="1"/>
    <n v="0.51200000000000001"/>
    <n v="897"/>
    <n v="3262.2379999999998"/>
    <n v="0.48799999999999999"/>
    <n v="856"/>
    <n v="0.20023953888764101"/>
    <n v="24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0"/>
    <x v="1"/>
    <n v="0.65"/>
    <n v="1012"/>
    <n v="3397.69"/>
    <n v="0.64"/>
    <n v="874"/>
    <n v="0.15589326484018301"/>
    <n v="109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0"/>
    <x v="1"/>
    <n v="0.64500000000000002"/>
    <n v="1505"/>
    <n v="2920.11"/>
    <n v="0.65500000000000003"/>
    <n v="1130"/>
    <n v="0.196939593572449"/>
    <n v="139.917"/>
    <n v="0"/>
    <n v="0"/>
    <n v="0.51100000000000001"/>
    <n v="1.0089999999999999"/>
    <n v="1.2909999999999999"/>
    <n v="1.2909999999999999"/>
    <n v="1.2909999999999999"/>
    <n v="1.2769999999999999"/>
    <n v="1.2909999999999999"/>
    <n v="0"/>
    <n v="0"/>
    <n v="0.51100000000000001"/>
    <n v="0.498"/>
    <n v="0.28199999999999997"/>
    <n v="0"/>
    <n v="0"/>
    <n v="0"/>
    <n v="1.2909999999999999"/>
    <n v="0"/>
    <n v="268.95833333333337"/>
  </r>
  <r>
    <x v="5"/>
    <s v="offshore wind|4"/>
    <s v="offshore"/>
    <n v="4"/>
    <x v="0"/>
    <x v="2"/>
    <n v="0.47699999999999998"/>
    <n v="1441"/>
    <n v="3432.02"/>
    <n v="0.56299999999999994"/>
    <n v="1536"/>
    <n v="0.31144310080537202"/>
    <n v="1.96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0"/>
    <x v="2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0"/>
    <x v="2"/>
    <n v="0.51200000000000001"/>
    <n v="897"/>
    <n v="3262.2379999999998"/>
    <n v="0.48799999999999999"/>
    <n v="856"/>
    <n v="0.20023953888764101"/>
    <n v="21.81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0"/>
    <x v="2"/>
    <n v="0.65"/>
    <n v="1012"/>
    <n v="3397.69"/>
    <n v="0.64"/>
    <n v="874"/>
    <n v="0.15589326484018301"/>
    <n v="105.8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0"/>
    <x v="2"/>
    <n v="0.64500000000000002"/>
    <n v="1505"/>
    <n v="2920.11"/>
    <n v="0.65500000000000003"/>
    <n v="1130"/>
    <n v="0.196939593572449"/>
    <n v="138.637"/>
    <n v="0"/>
    <n v="0"/>
    <n v="0.51100000000000001"/>
    <n v="1.0089999999999999"/>
    <n v="1.2909999999999999"/>
    <n v="1.2909999999999999"/>
    <n v="1.2909999999999999"/>
    <n v="1.2769999999999999"/>
    <n v="1.2909999999999999"/>
    <n v="0"/>
    <n v="0"/>
    <n v="0.51100000000000001"/>
    <n v="0.498"/>
    <n v="0.28199999999999997"/>
    <n v="0"/>
    <n v="0"/>
    <n v="0"/>
    <n v="1.2909999999999999"/>
    <n v="0"/>
    <n v="268.95833333333337"/>
  </r>
  <r>
    <x v="5"/>
    <s v="offshore wind|4"/>
    <s v="offshore"/>
    <n v="4"/>
    <x v="0"/>
    <x v="3"/>
    <n v="0.47699999999999998"/>
    <n v="1441"/>
    <n v="3432.02"/>
    <n v="0.56299999999999994"/>
    <n v="1536"/>
    <n v="0.31144310080537202"/>
    <n v="2.2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0"/>
    <x v="3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0"/>
    <x v="3"/>
    <n v="0.51200000000000001"/>
    <n v="897"/>
    <n v="3262.2379999999998"/>
    <n v="0.48799999999999999"/>
    <n v="856"/>
    <n v="0.20023953888764101"/>
    <n v="24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0"/>
    <x v="3"/>
    <n v="0.65"/>
    <n v="1012"/>
    <n v="3397.69"/>
    <n v="0.64"/>
    <n v="874"/>
    <n v="0.15589326484018301"/>
    <n v="109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0"/>
    <x v="3"/>
    <n v="0.64500000000000002"/>
    <n v="1505"/>
    <n v="2920.11"/>
    <n v="0.65500000000000003"/>
    <n v="1130"/>
    <n v="0.196939593572449"/>
    <n v="139.69399999999999"/>
    <n v="0"/>
    <n v="0"/>
    <n v="0.51100000000000001"/>
    <n v="1.0089999999999999"/>
    <n v="1.2909999999999999"/>
    <n v="1.2909999999999999"/>
    <n v="1.2909999999999999"/>
    <n v="1.2769999999999999"/>
    <n v="1.2909999999999999"/>
    <n v="0"/>
    <n v="0"/>
    <n v="0.51100000000000001"/>
    <n v="0.498"/>
    <n v="0.28199999999999997"/>
    <n v="0"/>
    <n v="0"/>
    <n v="0"/>
    <n v="1.2909999999999999"/>
    <n v="0"/>
    <n v="268.95833333333337"/>
  </r>
  <r>
    <x v="5"/>
    <s v="offshore wind|4"/>
    <s v="offshore"/>
    <n v="4"/>
    <x v="0"/>
    <x v="4"/>
    <n v="0.47699999999999998"/>
    <n v="1441"/>
    <n v="3432.02"/>
    <n v="0.56299999999999994"/>
    <n v="1536"/>
    <n v="0.31144310080537202"/>
    <n v="2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0"/>
    <x v="4"/>
    <n v="0.39400000000000002"/>
    <n v="1261"/>
    <n v="3037.34"/>
    <n v="0.42399999999999999"/>
    <n v="1311"/>
    <n v="0.352965882657017"/>
    <n v="2.79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0"/>
    <x v="4"/>
    <n v="0.51200000000000001"/>
    <n v="897"/>
    <n v="3262.2379999999998"/>
    <n v="0.48799999999999999"/>
    <n v="856"/>
    <n v="0.20023953888764101"/>
    <n v="24.46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0"/>
    <x v="4"/>
    <n v="0.65"/>
    <n v="1012"/>
    <n v="3397.69"/>
    <n v="0.64"/>
    <n v="874"/>
    <n v="0.15589326484018301"/>
    <n v="112.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0"/>
    <x v="4"/>
    <n v="0.64500000000000002"/>
    <n v="1505"/>
    <n v="2920.11"/>
    <n v="0.65500000000000003"/>
    <n v="1130"/>
    <n v="0.196939593572449"/>
    <n v="140.488"/>
    <n v="0"/>
    <n v="0"/>
    <n v="0.51100000000000001"/>
    <n v="1.0089999999999999"/>
    <n v="1.2909999999999999"/>
    <n v="1.2909999999999999"/>
    <n v="1.2909999999999999"/>
    <n v="1.2769999999999999"/>
    <n v="1.2909999999999999"/>
    <n v="0"/>
    <n v="0"/>
    <n v="0.51100000000000001"/>
    <n v="0.498"/>
    <n v="0.28199999999999997"/>
    <n v="0"/>
    <n v="0"/>
    <n v="0"/>
    <n v="1.2909999999999999"/>
    <n v="0"/>
    <n v="268.95833333333337"/>
  </r>
  <r>
    <x v="6"/>
    <s v="large-scale solar pv|2"/>
    <s v="solar"/>
    <n v="2"/>
    <x v="0"/>
    <x v="0"/>
    <n v="0.23599999999999999"/>
    <n v="158"/>
    <n v="1560.6849999999999"/>
    <n v="0.23599999999999999"/>
    <n v="190"/>
    <n v="9.1904651342775298E-2"/>
    <n v="0.253"/>
    <n v="0"/>
    <n v="0.249"/>
    <n v="0.25"/>
    <n v="0.253"/>
    <n v="0.253"/>
    <n v="0.253"/>
    <n v="0.253"/>
    <n v="0.253"/>
    <n v="0.502"/>
    <n v="0"/>
    <n v="0.249"/>
    <n v="1E-3"/>
    <n v="3.0000000000000001E-3"/>
    <n v="0"/>
    <n v="0"/>
    <n v="0"/>
    <n v="0.249"/>
    <n v="0.253"/>
    <n v="5.6222222222222218"/>
    <n v="0"/>
  </r>
  <r>
    <x v="6"/>
    <s v="large-scale solar pv|3"/>
    <s v="solar"/>
    <n v="3"/>
    <x v="0"/>
    <x v="0"/>
    <n v="0.23599999999999999"/>
    <n v="313"/>
    <n v="1560.6849999999999"/>
    <n v="0.22900000000000001"/>
    <n v="300"/>
    <n v="0.14954836394089799"/>
    <n v="16.068999999999999"/>
    <n v="0"/>
    <n v="5.7000000000000002E-2"/>
    <n v="0.27900000000000003"/>
    <n v="6.4859999999999998"/>
    <n v="12.696"/>
    <n v="14.673"/>
    <n v="15.523999999999999"/>
    <n v="16.068999999999999"/>
    <n v="16.126000000000001"/>
    <n v="0"/>
    <n v="5.7000000000000002E-2"/>
    <n v="0.222"/>
    <n v="6.2069999999999999"/>
    <n v="6.21"/>
    <n v="1.9770000000000001"/>
    <n v="0.85099999999999998"/>
    <n v="0.60199999999999998"/>
    <n v="16.068999999999999"/>
    <n v="357.08888888888885"/>
    <n v="0"/>
  </r>
  <r>
    <x v="6"/>
    <s v="large-scale solar pv|4"/>
    <s v="solar"/>
    <n v="4"/>
    <x v="0"/>
    <x v="0"/>
    <n v="0.2"/>
    <n v="282"/>
    <n v="1560.6849999999999"/>
    <n v="0.19700000000000001"/>
    <n v="308"/>
    <n v="0.17847623021115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large-scale solar pv|2"/>
    <s v="solar"/>
    <n v="2"/>
    <x v="0"/>
    <x v="1"/>
    <n v="0.23599999999999999"/>
    <n v="158"/>
    <n v="1560.6849999999999"/>
    <n v="0.23599999999999999"/>
    <n v="190"/>
    <n v="9.1904651342775298E-2"/>
    <n v="3.7290000000000001"/>
    <n v="0"/>
    <n v="0.249"/>
    <n v="0.25"/>
    <n v="0.253"/>
    <n v="0.253"/>
    <n v="0.253"/>
    <n v="0.253"/>
    <n v="0.253"/>
    <n v="0.502"/>
    <n v="0"/>
    <n v="0.249"/>
    <n v="1E-3"/>
    <n v="3.0000000000000001E-3"/>
    <n v="0"/>
    <n v="0"/>
    <n v="0"/>
    <n v="0.249"/>
    <n v="0.253"/>
    <n v="5.6222222222222218"/>
    <n v="0"/>
  </r>
  <r>
    <x v="6"/>
    <s v="large-scale solar pv|4"/>
    <s v="solar"/>
    <n v="4"/>
    <x v="0"/>
    <x v="1"/>
    <n v="0.2"/>
    <n v="282"/>
    <n v="1560.6849999999999"/>
    <n v="0.19700000000000001"/>
    <n v="308"/>
    <n v="0.17847623021115799"/>
    <n v="43.59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large-scale solar pv|3"/>
    <s v="solar"/>
    <n v="3"/>
    <x v="0"/>
    <x v="1"/>
    <n v="0.23599999999999999"/>
    <n v="313"/>
    <n v="1560.6849999999999"/>
    <n v="0.22900000000000001"/>
    <n v="300"/>
    <n v="0.14954836394089799"/>
    <n v="173.43600000000001"/>
    <n v="0"/>
    <n v="5.8999999999999997E-2"/>
    <n v="0.28699999999999998"/>
    <n v="6.6840000000000002"/>
    <n v="13.084"/>
    <n v="15.122"/>
    <n v="15.997999999999999"/>
    <n v="16.561"/>
    <n v="16.62"/>
    <n v="0"/>
    <n v="5.8999999999999997E-2"/>
    <n v="0.22800000000000001"/>
    <n v="6.3970000000000002"/>
    <n v="6.4"/>
    <n v="2.0379999999999998"/>
    <n v="0.876"/>
    <n v="0.622"/>
    <n v="16.561"/>
    <n v="368.02222222222224"/>
    <n v="0"/>
  </r>
  <r>
    <x v="6"/>
    <s v="large-scale solar pv|2"/>
    <s v="solar"/>
    <n v="2"/>
    <x v="0"/>
    <x v="2"/>
    <n v="0.23599999999999999"/>
    <n v="158"/>
    <n v="1560.6849999999999"/>
    <n v="0.23599999999999999"/>
    <n v="190"/>
    <n v="9.1904651342775298E-2"/>
    <n v="3.7290000000000001"/>
    <n v="0"/>
    <n v="0.249"/>
    <n v="0.25"/>
    <n v="0.253"/>
    <n v="0.253"/>
    <n v="0.253"/>
    <n v="0.253"/>
    <n v="0.253"/>
    <n v="0.502"/>
    <n v="0"/>
    <n v="0.249"/>
    <n v="1E-3"/>
    <n v="3.0000000000000001E-3"/>
    <n v="0"/>
    <n v="0"/>
    <n v="0"/>
    <n v="0.249"/>
    <n v="0.253"/>
    <n v="5.6222222222222218"/>
    <n v="0"/>
  </r>
  <r>
    <x v="6"/>
    <s v="large-scale solar pv|4"/>
    <s v="solar"/>
    <n v="4"/>
    <x v="0"/>
    <x v="2"/>
    <n v="0.2"/>
    <n v="282"/>
    <n v="1560.6849999999999"/>
    <n v="0.19700000000000001"/>
    <n v="308"/>
    <n v="0.17847623021115799"/>
    <n v="34.22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large-scale solar pv|3"/>
    <s v="solar"/>
    <n v="3"/>
    <x v="0"/>
    <x v="2"/>
    <n v="0.23599999999999999"/>
    <n v="313"/>
    <n v="1560.6849999999999"/>
    <n v="0.22900000000000001"/>
    <n v="300"/>
    <n v="0.14954836394089799"/>
    <n v="163.98599999999999"/>
    <n v="0"/>
    <n v="5.8999999999999997E-2"/>
    <n v="0.28699999999999998"/>
    <n v="6.6840000000000002"/>
    <n v="13.084"/>
    <n v="15.122"/>
    <n v="15.997999999999999"/>
    <n v="16.561"/>
    <n v="16.62"/>
    <n v="0"/>
    <n v="5.8999999999999997E-2"/>
    <n v="0.22800000000000001"/>
    <n v="6.3970000000000002"/>
    <n v="6.4"/>
    <n v="2.0379999999999998"/>
    <n v="0.876"/>
    <n v="0.622"/>
    <n v="16.561"/>
    <n v="368.02222222222224"/>
    <n v="0"/>
  </r>
  <r>
    <x v="6"/>
    <s v="large-scale solar pv|2"/>
    <s v="solar"/>
    <n v="2"/>
    <x v="0"/>
    <x v="3"/>
    <n v="0.23599999999999999"/>
    <n v="158"/>
    <n v="1560.6849999999999"/>
    <n v="0.23599999999999999"/>
    <n v="190"/>
    <n v="9.1904651342775298E-2"/>
    <n v="3.7290000000000001"/>
    <n v="0"/>
    <n v="0.249"/>
    <n v="0.25"/>
    <n v="0.253"/>
    <n v="0.253"/>
    <n v="0.253"/>
    <n v="0.253"/>
    <n v="0.253"/>
    <n v="0.502"/>
    <n v="0"/>
    <n v="0.249"/>
    <n v="1E-3"/>
    <n v="3.0000000000000001E-3"/>
    <n v="0"/>
    <n v="0"/>
    <n v="0"/>
    <n v="0.249"/>
    <n v="0.253"/>
    <n v="5.6222222222222218"/>
    <n v="0"/>
  </r>
  <r>
    <x v="6"/>
    <s v="large-scale solar pv|4"/>
    <s v="solar"/>
    <n v="4"/>
    <x v="0"/>
    <x v="3"/>
    <n v="0.2"/>
    <n v="282"/>
    <n v="1560.6849999999999"/>
    <n v="0.19700000000000001"/>
    <n v="308"/>
    <n v="0.17847623021115799"/>
    <n v="43.55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large-scale solar pv|3"/>
    <s v="solar"/>
    <n v="3"/>
    <x v="0"/>
    <x v="3"/>
    <n v="0.23599999999999999"/>
    <n v="313"/>
    <n v="1560.6849999999999"/>
    <n v="0.22900000000000001"/>
    <n v="300"/>
    <n v="0.14954836394089799"/>
    <n v="172.96700000000001"/>
    <n v="0"/>
    <n v="5.8999999999999997E-2"/>
    <n v="0.28699999999999998"/>
    <n v="6.6840000000000002"/>
    <n v="13.084"/>
    <n v="15.122"/>
    <n v="15.997999999999999"/>
    <n v="16.561"/>
    <n v="16.62"/>
    <n v="0"/>
    <n v="5.8999999999999997E-2"/>
    <n v="0.22800000000000001"/>
    <n v="6.3970000000000002"/>
    <n v="6.4"/>
    <n v="2.0379999999999998"/>
    <n v="0.876"/>
    <n v="0.622"/>
    <n v="16.561"/>
    <n v="368.02222222222224"/>
    <n v="0"/>
  </r>
  <r>
    <x v="6"/>
    <s v="large-scale solar pv|2"/>
    <s v="solar"/>
    <n v="2"/>
    <x v="0"/>
    <x v="4"/>
    <n v="0.23599999999999999"/>
    <n v="158"/>
    <n v="1560.6849999999999"/>
    <n v="0.23599999999999999"/>
    <n v="190"/>
    <n v="9.1904651342775298E-2"/>
    <n v="5.0289999999999999"/>
    <n v="0"/>
    <n v="0.249"/>
    <n v="0.25"/>
    <n v="0.253"/>
    <n v="0.253"/>
    <n v="0.253"/>
    <n v="0.253"/>
    <n v="0.253"/>
    <n v="0.502"/>
    <n v="0"/>
    <n v="0.249"/>
    <n v="1E-3"/>
    <n v="3.0000000000000001E-3"/>
    <n v="0"/>
    <n v="0"/>
    <n v="0"/>
    <n v="0.249"/>
    <n v="0.253"/>
    <n v="5.6222222222222218"/>
    <n v="0"/>
  </r>
  <r>
    <x v="6"/>
    <s v="large-scale solar pv|4"/>
    <s v="solar"/>
    <n v="4"/>
    <x v="0"/>
    <x v="4"/>
    <n v="0.2"/>
    <n v="282"/>
    <n v="1560.6849999999999"/>
    <n v="0.19700000000000001"/>
    <n v="308"/>
    <n v="0.17847623021115799"/>
    <n v="70.46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large-scale solar pv|3"/>
    <s v="solar"/>
    <n v="3"/>
    <x v="0"/>
    <x v="4"/>
    <n v="0.23599999999999999"/>
    <n v="313"/>
    <n v="1560.6849999999999"/>
    <n v="0.22900000000000001"/>
    <n v="300"/>
    <n v="0.14954836394089799"/>
    <n v="410.83199999999999"/>
    <n v="0"/>
    <n v="5.8999999999999997E-2"/>
    <n v="0.28699999999999998"/>
    <n v="6.6840000000000002"/>
    <n v="13.084"/>
    <n v="15.122"/>
    <n v="15.997999999999999"/>
    <n v="16.561"/>
    <n v="16.62"/>
    <n v="0"/>
    <n v="5.8999999999999997E-2"/>
    <n v="0.22800000000000001"/>
    <n v="6.3970000000000002"/>
    <n v="6.4"/>
    <n v="2.0379999999999998"/>
    <n v="0.876"/>
    <n v="0.622"/>
    <n v="16.561"/>
    <n v="368.02222222222224"/>
    <n v="0"/>
  </r>
  <r>
    <x v="6"/>
    <s v="onshore wind|1"/>
    <s v="onshore"/>
    <n v="1"/>
    <x v="0"/>
    <x v="0"/>
    <n v="0.312"/>
    <n v="354"/>
    <n v="2023.1869999999999"/>
    <n v="0.313"/>
    <n v="400"/>
    <n v="0.14588530497322999"/>
    <n v="2.5369999999999999"/>
    <n v="0.84599999999999997"/>
    <n v="1.6919999999999999"/>
    <n v="2.5369999999999999"/>
    <n v="2.5369999999999999"/>
    <n v="2.5369999999999999"/>
    <n v="2.5369999999999999"/>
    <n v="1.6910000000000001"/>
    <n v="0.84499999999999997"/>
    <n v="2.5369999999999999"/>
    <n v="0.84599999999999997"/>
    <n v="0.84599999999999997"/>
    <n v="0.84499999999999997"/>
    <n v="0"/>
    <n v="0"/>
    <n v="0"/>
    <n v="0"/>
    <n v="0"/>
    <n v="2.5369999999999999"/>
    <n v="939.62962962962956"/>
    <n v="0"/>
  </r>
  <r>
    <x v="6"/>
    <s v="onshore wind|2"/>
    <s v="onshore"/>
    <n v="2"/>
    <x v="0"/>
    <x v="0"/>
    <n v="0.309"/>
    <n v="658"/>
    <n v="2023.1869999999999"/>
    <n v="0.308"/>
    <n v="676"/>
    <n v="0.25054853821977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0"/>
    <x v="0"/>
    <n v="0.28899999999999998"/>
    <n v="213"/>
    <n v="2023.1869999999999"/>
    <n v="0.28799999999999998"/>
    <n v="241"/>
    <n v="9.55257483510908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0"/>
    <x v="0"/>
    <n v="0.28000000000000003"/>
    <n v="394"/>
    <n v="2023.1869999999999"/>
    <n v="0.28100000000000003"/>
    <n v="396"/>
    <n v="0.16087359235606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0"/>
    <x v="0"/>
    <n v="0.27900000000000003"/>
    <n v="642"/>
    <n v="2023.1869999999999"/>
    <n v="0.27800000000000002"/>
    <n v="646"/>
    <n v="0.26526723826418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0"/>
    <x v="1"/>
    <n v="0.28899999999999998"/>
    <n v="213"/>
    <n v="2023.1869999999999"/>
    <n v="0.28799999999999998"/>
    <n v="241"/>
    <n v="9.5525748351090803E-2"/>
    <n v="27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0"/>
    <x v="1"/>
    <n v="0.27900000000000003"/>
    <n v="642"/>
    <n v="2023.1869999999999"/>
    <n v="0.27800000000000002"/>
    <n v="646"/>
    <n v="0.26526723826418303"/>
    <n v="29.71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0"/>
    <x v="1"/>
    <n v="0.28000000000000003"/>
    <n v="394"/>
    <n v="2023.1869999999999"/>
    <n v="0.28100000000000003"/>
    <n v="396"/>
    <n v="0.16087359235606699"/>
    <n v="43.60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0"/>
    <x v="1"/>
    <n v="0.312"/>
    <n v="354"/>
    <n v="2023.1869999999999"/>
    <n v="0.313"/>
    <n v="400"/>
    <n v="0.14588530497322999"/>
    <n v="53.710999999999999"/>
    <n v="0.84299999999999997"/>
    <n v="1.6859999999999999"/>
    <n v="2.528"/>
    <n v="2.528"/>
    <n v="2.528"/>
    <n v="2.528"/>
    <n v="1.6850000000000001"/>
    <n v="0.84199999999999997"/>
    <n v="2.528"/>
    <n v="0.84299999999999997"/>
    <n v="0.84299999999999997"/>
    <n v="0.84199999999999997"/>
    <n v="0"/>
    <n v="0"/>
    <n v="0"/>
    <n v="0"/>
    <n v="0"/>
    <n v="2.528"/>
    <n v="936.29629629629619"/>
    <n v="0"/>
  </r>
  <r>
    <x v="6"/>
    <s v="onshore wind|2"/>
    <s v="onshore"/>
    <n v="2"/>
    <x v="0"/>
    <x v="1"/>
    <n v="0.309"/>
    <n v="658"/>
    <n v="2023.1869999999999"/>
    <n v="0.308"/>
    <n v="676"/>
    <n v="0.25054853821977102"/>
    <n v="100.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0"/>
    <x v="2"/>
    <n v="0.28899999999999998"/>
    <n v="213"/>
    <n v="2023.1869999999999"/>
    <n v="0.28799999999999998"/>
    <n v="241"/>
    <n v="9.5525748351090803E-2"/>
    <n v="8.458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0"/>
    <x v="2"/>
    <n v="0.27900000000000003"/>
    <n v="642"/>
    <n v="2023.1869999999999"/>
    <n v="0.27800000000000002"/>
    <n v="646"/>
    <n v="0.26526723826418303"/>
    <n v="19.67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0"/>
    <x v="2"/>
    <n v="0.312"/>
    <n v="354"/>
    <n v="2023.1869999999999"/>
    <n v="0.313"/>
    <n v="400"/>
    <n v="0.14588530497322999"/>
    <n v="21.59"/>
    <n v="0.84299999999999997"/>
    <n v="1.6859999999999999"/>
    <n v="2.528"/>
    <n v="2.528"/>
    <n v="2.528"/>
    <n v="2.528"/>
    <n v="1.6850000000000001"/>
    <n v="0.84199999999999997"/>
    <n v="2.528"/>
    <n v="0.84299999999999997"/>
    <n v="0.84299999999999997"/>
    <n v="0.84199999999999997"/>
    <n v="0"/>
    <n v="0"/>
    <n v="0"/>
    <n v="0"/>
    <n v="0"/>
    <n v="2.528"/>
    <n v="936.29629629629619"/>
    <n v="0"/>
  </r>
  <r>
    <x v="6"/>
    <s v="onshore wind|4"/>
    <s v="onshore"/>
    <n v="4"/>
    <x v="0"/>
    <x v="2"/>
    <n v="0.28000000000000003"/>
    <n v="394"/>
    <n v="2023.1869999999999"/>
    <n v="0.28100000000000003"/>
    <n v="396"/>
    <n v="0.16087359235606699"/>
    <n v="31.67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2"/>
    <s v="onshore"/>
    <n v="2"/>
    <x v="0"/>
    <x v="2"/>
    <n v="0.309"/>
    <n v="658"/>
    <n v="2023.1869999999999"/>
    <n v="0.308"/>
    <n v="676"/>
    <n v="0.25054853821977102"/>
    <n v="52.82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0"/>
    <x v="3"/>
    <n v="0.28899999999999998"/>
    <n v="213"/>
    <n v="2023.1869999999999"/>
    <n v="0.28799999999999998"/>
    <n v="241"/>
    <n v="9.5525748351090803E-2"/>
    <n v="27.07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0"/>
    <x v="3"/>
    <n v="0.27900000000000003"/>
    <n v="642"/>
    <n v="2023.1869999999999"/>
    <n v="0.27800000000000002"/>
    <n v="646"/>
    <n v="0.26526723826418303"/>
    <n v="29.7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0"/>
    <x v="3"/>
    <n v="0.28000000000000003"/>
    <n v="394"/>
    <n v="2023.1869999999999"/>
    <n v="0.28100000000000003"/>
    <n v="396"/>
    <n v="0.16087359235606699"/>
    <n v="43.625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0"/>
    <x v="3"/>
    <n v="0.312"/>
    <n v="354"/>
    <n v="2023.1869999999999"/>
    <n v="0.313"/>
    <n v="400"/>
    <n v="0.14588530497322999"/>
    <n v="53.680999999999997"/>
    <n v="0.84299999999999997"/>
    <n v="1.6859999999999999"/>
    <n v="2.528"/>
    <n v="2.528"/>
    <n v="2.528"/>
    <n v="2.528"/>
    <n v="1.6850000000000001"/>
    <n v="0.84199999999999997"/>
    <n v="2.528"/>
    <n v="0.84299999999999997"/>
    <n v="0.84299999999999997"/>
    <n v="0.84199999999999997"/>
    <n v="0"/>
    <n v="0"/>
    <n v="0"/>
    <n v="0"/>
    <n v="0"/>
    <n v="2.528"/>
    <n v="936.29629629629619"/>
    <n v="0"/>
  </r>
  <r>
    <x v="6"/>
    <s v="onshore wind|2"/>
    <s v="onshore"/>
    <n v="2"/>
    <x v="0"/>
    <x v="3"/>
    <n v="0.309"/>
    <n v="658"/>
    <n v="2023.1869999999999"/>
    <n v="0.308"/>
    <n v="676"/>
    <n v="0.25054853821977102"/>
    <n v="10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0"/>
    <x v="4"/>
    <n v="0.27900000000000003"/>
    <n v="642"/>
    <n v="2023.1869999999999"/>
    <n v="0.27800000000000002"/>
    <n v="646"/>
    <n v="0.26526723826418303"/>
    <n v="3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0"/>
    <x v="4"/>
    <n v="0.28899999999999998"/>
    <n v="213"/>
    <n v="2023.1869999999999"/>
    <n v="0.28799999999999998"/>
    <n v="241"/>
    <n v="9.5525748351090803E-2"/>
    <n v="31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0"/>
    <x v="4"/>
    <n v="0.28000000000000003"/>
    <n v="394"/>
    <n v="2023.1869999999999"/>
    <n v="0.28100000000000003"/>
    <n v="396"/>
    <n v="0.16087359235606699"/>
    <n v="43.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0"/>
    <x v="4"/>
    <n v="0.312"/>
    <n v="354"/>
    <n v="2023.1869999999999"/>
    <n v="0.313"/>
    <n v="400"/>
    <n v="0.14588530497322999"/>
    <n v="72.843999999999994"/>
    <n v="0.84299999999999997"/>
    <n v="1.6859999999999999"/>
    <n v="2.528"/>
    <n v="2.528"/>
    <n v="2.528"/>
    <n v="2.528"/>
    <n v="1.6850000000000001"/>
    <n v="0.84199999999999997"/>
    <n v="2.528"/>
    <n v="0.84299999999999997"/>
    <n v="0.84299999999999997"/>
    <n v="0.84199999999999997"/>
    <n v="0"/>
    <n v="0"/>
    <n v="0"/>
    <n v="0"/>
    <n v="0"/>
    <n v="2.528"/>
    <n v="936.29629629629619"/>
    <n v="0"/>
  </r>
  <r>
    <x v="6"/>
    <s v="onshore wind|2"/>
    <s v="onshore"/>
    <n v="2"/>
    <x v="0"/>
    <x v="4"/>
    <n v="0.309"/>
    <n v="658"/>
    <n v="2023.1869999999999"/>
    <n v="0.308"/>
    <n v="676"/>
    <n v="0.25054853821977102"/>
    <n v="117.7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0"/>
    <x v="0"/>
    <n v="0.57299999999999995"/>
    <n v="1019"/>
    <n v="4034.569"/>
    <n v="0.55900000000000005"/>
    <n v="973"/>
    <n v="0.198699569518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0"/>
    <x v="0"/>
    <n v="0.55000000000000004"/>
    <n v="1447"/>
    <n v="2902.8580000000002"/>
    <n v="0.55000000000000004"/>
    <n v="0"/>
    <n v="0"/>
    <n v="0.80300000000000005"/>
    <n v="0"/>
    <n v="0"/>
    <n v="0"/>
    <n v="0.80300000000000005"/>
    <n v="0.80300000000000005"/>
    <n v="0.80300000000000005"/>
    <n v="0.80300000000000005"/>
    <n v="0.8"/>
    <n v="0.80300000000000005"/>
    <n v="0"/>
    <n v="0"/>
    <n v="0"/>
    <n v="0.80300000000000005"/>
    <n v="0"/>
    <n v="0"/>
    <n v="0"/>
    <n v="0"/>
    <n v="0.80300000000000005"/>
    <n v="0"/>
    <n v="167.29166666666669"/>
  </r>
  <r>
    <x v="6"/>
    <s v="offshore wind|3"/>
    <s v="offshore"/>
    <n v="3"/>
    <x v="0"/>
    <x v="0"/>
    <n v="0.51600000000000001"/>
    <n v="1058"/>
    <n v="3225.2350000000001"/>
    <n v="0.47099999999999997"/>
    <n v="958"/>
    <n v="0.23218838767220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0"/>
    <x v="0"/>
    <n v="0.47399999999999998"/>
    <n v="1587"/>
    <n v="3420.3110000000001"/>
    <n v="0.495"/>
    <n v="1527"/>
    <n v="0.3521516535215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5"/>
    <s v="offshore"/>
    <n v="5"/>
    <x v="0"/>
    <x v="0"/>
    <n v="0.39800000000000002"/>
    <n v="1211"/>
    <n v="2653.2170000000001"/>
    <n v="0.45400000000000001"/>
    <n v="1396"/>
    <n v="0.35101482509605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0"/>
    <x v="1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0"/>
    <x v="1"/>
    <n v="0.57299999999999995"/>
    <n v="1019"/>
    <n v="4034.569"/>
    <n v="0.55900000000000005"/>
    <n v="973"/>
    <n v="0.198699569518302"/>
    <n v="41.981000000000002"/>
    <n v="0"/>
    <n v="0"/>
    <n v="0"/>
    <n v="0.79"/>
    <n v="0.79"/>
    <n v="0.79"/>
    <n v="0.79"/>
    <n v="0.78700000000000003"/>
    <n v="0.79"/>
    <n v="0"/>
    <n v="0"/>
    <n v="0"/>
    <n v="0.79"/>
    <n v="0"/>
    <n v="0"/>
    <n v="0"/>
    <n v="0"/>
    <n v="0.79"/>
    <n v="0"/>
    <n v="164.58333333333334"/>
  </r>
  <r>
    <x v="6"/>
    <s v="offshore wind|5"/>
    <s v="offshore"/>
    <n v="5"/>
    <x v="0"/>
    <x v="1"/>
    <n v="0.39800000000000002"/>
    <n v="1211"/>
    <n v="2653.2170000000001"/>
    <n v="0.45400000000000001"/>
    <n v="1396"/>
    <n v="0.35101482509605098"/>
    <n v="69.60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0"/>
    <x v="1"/>
    <n v="0.51600000000000001"/>
    <n v="1058"/>
    <n v="3225.2350000000001"/>
    <n v="0.47099999999999997"/>
    <n v="958"/>
    <n v="0.23218838767220201"/>
    <n v="98.81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0"/>
    <x v="1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0"/>
    <x v="2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0"/>
    <x v="2"/>
    <n v="0.57299999999999995"/>
    <n v="1019"/>
    <n v="4034.569"/>
    <n v="0.55900000000000005"/>
    <n v="973"/>
    <n v="0.198699569518302"/>
    <n v="41.981000000000002"/>
    <n v="0"/>
    <n v="0"/>
    <n v="0"/>
    <n v="0.79"/>
    <n v="0.79"/>
    <n v="0.79"/>
    <n v="0.79"/>
    <n v="0.78700000000000003"/>
    <n v="0.79"/>
    <n v="0"/>
    <n v="0"/>
    <n v="0"/>
    <n v="0.79"/>
    <n v="0"/>
    <n v="0"/>
    <n v="0"/>
    <n v="0"/>
    <n v="0.79"/>
    <n v="0"/>
    <n v="164.58333333333334"/>
  </r>
  <r>
    <x v="6"/>
    <s v="offshore wind|5"/>
    <s v="offshore"/>
    <n v="5"/>
    <x v="0"/>
    <x v="2"/>
    <n v="0.39800000000000002"/>
    <n v="1211"/>
    <n v="2653.2170000000001"/>
    <n v="0.45400000000000001"/>
    <n v="1396"/>
    <n v="0.35101482509605098"/>
    <n v="69.183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0"/>
    <x v="2"/>
    <n v="0.51600000000000001"/>
    <n v="1058"/>
    <n v="3225.2350000000001"/>
    <n v="0.47099999999999997"/>
    <n v="958"/>
    <n v="0.23218838767220201"/>
    <n v="98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0"/>
    <x v="2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0"/>
    <x v="3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0"/>
    <x v="3"/>
    <n v="0.57299999999999995"/>
    <n v="1019"/>
    <n v="4034.569"/>
    <n v="0.55900000000000005"/>
    <n v="973"/>
    <n v="0.198699569518302"/>
    <n v="41.981000000000002"/>
    <n v="0"/>
    <n v="0"/>
    <n v="0"/>
    <n v="0.79"/>
    <n v="0.79"/>
    <n v="0.79"/>
    <n v="0.79"/>
    <n v="0.78700000000000003"/>
    <n v="0.79"/>
    <n v="0"/>
    <n v="0"/>
    <n v="0"/>
    <n v="0.79"/>
    <n v="0"/>
    <n v="0"/>
    <n v="0"/>
    <n v="0"/>
    <n v="0.79"/>
    <n v="0"/>
    <n v="164.58333333333334"/>
  </r>
  <r>
    <x v="6"/>
    <s v="offshore wind|5"/>
    <s v="offshore"/>
    <n v="5"/>
    <x v="0"/>
    <x v="3"/>
    <n v="0.39800000000000002"/>
    <n v="1211"/>
    <n v="2653.2170000000001"/>
    <n v="0.45400000000000001"/>
    <n v="1396"/>
    <n v="0.35101482509605098"/>
    <n v="69.60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0"/>
    <x v="3"/>
    <n v="0.51600000000000001"/>
    <n v="1058"/>
    <n v="3225.2350000000001"/>
    <n v="0.47099999999999997"/>
    <n v="958"/>
    <n v="0.23218838767220201"/>
    <n v="98.701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0"/>
    <x v="3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0"/>
    <x v="4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0"/>
    <x v="4"/>
    <n v="0.57299999999999995"/>
    <n v="1019"/>
    <n v="4034.569"/>
    <n v="0.55900000000000005"/>
    <n v="973"/>
    <n v="0.198699569518302"/>
    <n v="40.5"/>
    <n v="0"/>
    <n v="0"/>
    <n v="0"/>
    <n v="0.79"/>
    <n v="0.79"/>
    <n v="0.79"/>
    <n v="0.79"/>
    <n v="0.78700000000000003"/>
    <n v="0.79"/>
    <n v="0"/>
    <n v="0"/>
    <n v="0"/>
    <n v="0.79"/>
    <n v="0"/>
    <n v="0"/>
    <n v="0"/>
    <n v="0"/>
    <n v="0.79"/>
    <n v="0"/>
    <n v="164.58333333333334"/>
  </r>
  <r>
    <x v="6"/>
    <s v="offshore wind|5"/>
    <s v="offshore"/>
    <n v="5"/>
    <x v="0"/>
    <x v="4"/>
    <n v="0.39800000000000002"/>
    <n v="1211"/>
    <n v="2653.2170000000001"/>
    <n v="0.45400000000000001"/>
    <n v="1396"/>
    <n v="0.35101482509605098"/>
    <n v="69.745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0"/>
    <x v="4"/>
    <n v="0.51600000000000001"/>
    <n v="1058"/>
    <n v="3225.2350000000001"/>
    <n v="0.47099999999999997"/>
    <n v="958"/>
    <n v="0.23218838767220201"/>
    <n v="107.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0"/>
    <x v="4"/>
    <n v="0.47399999999999998"/>
    <n v="1587"/>
    <n v="3420.3110000000001"/>
    <n v="0.495"/>
    <n v="1527"/>
    <n v="0.35215165352151701"/>
    <n v="150.3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1"/>
    <s v="solar"/>
    <n v="1"/>
    <x v="0"/>
    <x v="0"/>
    <n v="0.25700000000000001"/>
    <n v="376"/>
    <n v="1560.6849999999999"/>
    <n v="0.254"/>
    <n v="355"/>
    <n v="0.15954769352461101"/>
    <n v="1.7889999999999999"/>
    <n v="1.7809999999999999"/>
    <n v="1.7809999999999999"/>
    <n v="1.7829999999999999"/>
    <n v="1.7889999999999999"/>
    <n v="1.7889999999999999"/>
    <n v="1.7889999999999999"/>
    <n v="8.0000000000000002E-3"/>
    <n v="8.0000000000000002E-3"/>
    <n v="1.7889999999999999"/>
    <n v="1.7809999999999999"/>
    <n v="0"/>
    <n v="2E-3"/>
    <n v="6.0000000000000097E-3"/>
    <n v="0"/>
    <n v="0"/>
    <n v="0"/>
    <n v="0"/>
    <n v="1.7889999999999999"/>
    <n v="39.755555555555553"/>
    <n v="0"/>
  </r>
  <r>
    <x v="7"/>
    <s v="large-scale solar pv|2"/>
    <s v="solar"/>
    <n v="2"/>
    <x v="0"/>
    <x v="0"/>
    <n v="0.248"/>
    <n v="208"/>
    <n v="1560.6849999999999"/>
    <n v="0.247"/>
    <n v="228"/>
    <n v="0.105374077976818"/>
    <n v="25.565000000000001"/>
    <n v="0.93799999999999994"/>
    <n v="5.601"/>
    <n v="7.476"/>
    <n v="9.3439999999999994"/>
    <n v="11.223000000000001"/>
    <n v="15.332000000000001"/>
    <n v="18.504000000000001"/>
    <n v="25.565000000000001"/>
    <n v="31.166"/>
    <n v="0.93799999999999994"/>
    <n v="4.6630000000000003"/>
    <n v="1.875"/>
    <n v="1.8680000000000001"/>
    <n v="1.879"/>
    <n v="4.109"/>
    <n v="4.1100000000000003"/>
    <n v="11.724"/>
    <n v="25.565000000000001"/>
    <n v="568.11111111111109"/>
    <n v="0"/>
  </r>
  <r>
    <x v="7"/>
    <s v="large-scale solar pv|3"/>
    <s v="solar"/>
    <n v="3"/>
    <x v="0"/>
    <x v="0"/>
    <n v="0.247"/>
    <n v="324"/>
    <n v="1560.6849999999999"/>
    <n v="0.24199999999999999"/>
    <n v="327"/>
    <n v="0.15425110381523799"/>
    <n v="6.0000000000000001E-3"/>
    <n v="0"/>
    <n v="0"/>
    <n v="0"/>
    <n v="6.0000000000000001E-3"/>
    <n v="6.0000000000000001E-3"/>
    <n v="6.0000000000000001E-3"/>
    <n v="6.0000000000000001E-3"/>
    <n v="6.0000000000000001E-3"/>
    <n v="6.0000000000000001E-3"/>
    <n v="0"/>
    <n v="0"/>
    <n v="0"/>
    <n v="6.0000000000000001E-3"/>
    <n v="0"/>
    <n v="0"/>
    <n v="0"/>
    <n v="0"/>
    <n v="6.0000000000000001E-3"/>
    <n v="0.13333333333333333"/>
    <n v="0"/>
  </r>
  <r>
    <x v="7"/>
    <s v="large-scale solar pv|4"/>
    <s v="solar"/>
    <n v="4"/>
    <x v="0"/>
    <x v="0"/>
    <n v="0.22600000000000001"/>
    <n v="124"/>
    <n v="1560.6849999999999"/>
    <n v="0.22600000000000001"/>
    <n v="0"/>
    <n v="0"/>
    <n v="0.01"/>
    <n v="0"/>
    <n v="0"/>
    <n v="6.0000000000000001E-3"/>
    <n v="8.0000000000000002E-3"/>
    <n v="8.9999999999999993E-3"/>
    <n v="0.01"/>
    <n v="0.01"/>
    <n v="7.0000000000000001E-3"/>
    <n v="0.01"/>
    <n v="0"/>
    <n v="0"/>
    <n v="6.0000000000000001E-3"/>
    <n v="2E-3"/>
    <n v="9.9999999999999894E-4"/>
    <n v="1E-3"/>
    <n v="0"/>
    <n v="0"/>
    <n v="0.01"/>
    <n v="0.22222222222222221"/>
    <n v="0"/>
  </r>
  <r>
    <x v="7"/>
    <s v="large-scale solar pv|4"/>
    <s v="solar"/>
    <n v="4"/>
    <x v="0"/>
    <x v="1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0"/>
    <x v="1"/>
    <n v="0.248"/>
    <n v="208"/>
    <n v="1560.6849999999999"/>
    <n v="0.247"/>
    <n v="228"/>
    <n v="0.105374077976818"/>
    <n v="33.392000000000003"/>
    <n v="0.94199999999999995"/>
    <n v="5.6239999999999997"/>
    <n v="7.5110000000000001"/>
    <n v="9.3889999999999993"/>
    <n v="11.276"/>
    <n v="15.403"/>
    <n v="18.588000000000001"/>
    <n v="25.675000000000001"/>
    <n v="31.298999999999999"/>
    <n v="0.94199999999999995"/>
    <n v="4.6820000000000004"/>
    <n v="1.887"/>
    <n v="1.8779999999999999"/>
    <n v="1.887"/>
    <n v="4.1269999999999998"/>
    <n v="4.1269999999999998"/>
    <n v="11.769"/>
    <n v="25.675000000000001"/>
    <n v="570.55555555555554"/>
    <n v="0"/>
  </r>
  <r>
    <x v="7"/>
    <s v="large-scale solar pv|1"/>
    <s v="solar"/>
    <n v="1"/>
    <x v="0"/>
    <x v="1"/>
    <n v="0.25700000000000001"/>
    <n v="376"/>
    <n v="1560.6849999999999"/>
    <n v="0.254"/>
    <n v="355"/>
    <n v="0.15954769352461101"/>
    <n v="55.555999999999997"/>
    <n v="1.802"/>
    <n v="1.802"/>
    <n v="1.804"/>
    <n v="1.81"/>
    <n v="1.81"/>
    <n v="1.81"/>
    <n v="8.0000000000000002E-3"/>
    <n v="8.0000000000000002E-3"/>
    <n v="1.81"/>
    <n v="1.802"/>
    <n v="0"/>
    <n v="2E-3"/>
    <n v="6.0000000000000097E-3"/>
    <n v="0"/>
    <n v="0"/>
    <n v="0"/>
    <n v="0"/>
    <n v="1.81"/>
    <n v="40.222222222222221"/>
    <n v="0"/>
  </r>
  <r>
    <x v="7"/>
    <s v="large-scale solar pv|3"/>
    <s v="solar"/>
    <n v="3"/>
    <x v="0"/>
    <x v="1"/>
    <n v="0.247"/>
    <n v="324"/>
    <n v="1560.6849999999999"/>
    <n v="0.24199999999999999"/>
    <n v="327"/>
    <n v="0.15425110381523799"/>
    <n v="61.274999999999999"/>
    <n v="0"/>
    <n v="0"/>
    <n v="0"/>
    <n v="6.0000000000000001E-3"/>
    <n v="6.0000000000000001E-3"/>
    <n v="7.0000000000000001E-3"/>
    <n v="6.0000000000000001E-3"/>
    <n v="6.0000000000000001E-3"/>
    <n v="6.0000000000000001E-3"/>
    <n v="0"/>
    <n v="0"/>
    <n v="0"/>
    <n v="6.0000000000000001E-3"/>
    <n v="0"/>
    <n v="1E-3"/>
    <n v="0"/>
    <n v="0"/>
    <n v="7.0000000000000001E-3"/>
    <n v="0.15555555555555556"/>
    <n v="0"/>
  </r>
  <r>
    <x v="7"/>
    <s v="large-scale solar pv|2"/>
    <s v="solar"/>
    <n v="2"/>
    <x v="0"/>
    <x v="2"/>
    <n v="0.248"/>
    <n v="208"/>
    <n v="1560.6849999999999"/>
    <n v="0.247"/>
    <n v="228"/>
    <n v="0.105374077976818"/>
    <n v="23.085000000000001"/>
    <n v="0.94199999999999995"/>
    <n v="5.6239999999999997"/>
    <n v="7.5110000000000001"/>
    <n v="9.3889999999999993"/>
    <n v="11.276"/>
    <n v="15.403"/>
    <n v="18.588000000000001"/>
    <n v="23.085000000000001"/>
    <n v="28.709"/>
    <n v="0.94199999999999995"/>
    <n v="4.6820000000000004"/>
    <n v="1.887"/>
    <n v="1.8779999999999999"/>
    <n v="1.887"/>
    <n v="4.1269999999999998"/>
    <n v="4.1269999999999998"/>
    <n v="9.1790000000000003"/>
    <n v="23.085000000000001"/>
    <n v="513"/>
    <n v="0"/>
  </r>
  <r>
    <x v="7"/>
    <s v="large-scale solar pv|4"/>
    <s v="solar"/>
    <n v="4"/>
    <x v="0"/>
    <x v="2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3"/>
    <s v="solar"/>
    <n v="3"/>
    <x v="0"/>
    <x v="2"/>
    <n v="0.247"/>
    <n v="324"/>
    <n v="1560.6849999999999"/>
    <n v="0.24199999999999999"/>
    <n v="327"/>
    <n v="0.15425110381523799"/>
    <n v="46.956000000000003"/>
    <n v="0"/>
    <n v="0"/>
    <n v="0"/>
    <n v="6.0000000000000001E-3"/>
    <n v="6.0000000000000001E-3"/>
    <n v="7.0000000000000001E-3"/>
    <n v="6.0000000000000001E-3"/>
    <n v="2.65"/>
    <n v="2.65"/>
    <n v="0"/>
    <n v="0"/>
    <n v="0"/>
    <n v="6.0000000000000001E-3"/>
    <n v="0"/>
    <n v="1E-3"/>
    <n v="0"/>
    <n v="2.6440000000000001"/>
    <n v="2.65"/>
    <n v="58.888888888888886"/>
    <n v="0"/>
  </r>
  <r>
    <x v="7"/>
    <s v="large-scale solar pv|1"/>
    <s v="solar"/>
    <n v="1"/>
    <x v="0"/>
    <x v="2"/>
    <n v="0.25700000000000001"/>
    <n v="376"/>
    <n v="1560.6849999999999"/>
    <n v="0.254"/>
    <n v="355"/>
    <n v="0.15954769352461101"/>
    <n v="44.856999999999999"/>
    <n v="1.802"/>
    <n v="1.802"/>
    <n v="1.804"/>
    <n v="1.81"/>
    <n v="1.81"/>
    <n v="1.81"/>
    <n v="8.0000000000000002E-3"/>
    <n v="8.0000000000000002E-3"/>
    <n v="1.81"/>
    <n v="1.802"/>
    <n v="0"/>
    <n v="2E-3"/>
    <n v="6.0000000000000097E-3"/>
    <n v="0"/>
    <n v="0"/>
    <n v="0"/>
    <n v="0"/>
    <n v="1.81"/>
    <n v="40.222222222222221"/>
    <n v="0"/>
  </r>
  <r>
    <x v="7"/>
    <s v="large-scale solar pv|4"/>
    <s v="solar"/>
    <n v="4"/>
    <x v="0"/>
    <x v="3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0"/>
    <x v="3"/>
    <n v="0.248"/>
    <n v="208"/>
    <n v="1560.6849999999999"/>
    <n v="0.247"/>
    <n v="228"/>
    <n v="0.105374077976818"/>
    <n v="33.392000000000003"/>
    <n v="0.94199999999999995"/>
    <n v="5.6239999999999997"/>
    <n v="7.5110000000000001"/>
    <n v="9.3889999999999993"/>
    <n v="11.276"/>
    <n v="15.403"/>
    <n v="18.588000000000001"/>
    <n v="25.675000000000001"/>
    <n v="31.298999999999999"/>
    <n v="0.94199999999999995"/>
    <n v="4.6820000000000004"/>
    <n v="1.887"/>
    <n v="1.8779999999999999"/>
    <n v="1.887"/>
    <n v="4.1269999999999998"/>
    <n v="4.1269999999999998"/>
    <n v="11.769"/>
    <n v="25.675000000000001"/>
    <n v="570.55555555555554"/>
    <n v="0"/>
  </r>
  <r>
    <x v="7"/>
    <s v="large-scale solar pv|1"/>
    <s v="solar"/>
    <n v="1"/>
    <x v="0"/>
    <x v="3"/>
    <n v="0.25700000000000001"/>
    <n v="376"/>
    <n v="1560.6849999999999"/>
    <n v="0.254"/>
    <n v="355"/>
    <n v="0.15954769352461101"/>
    <n v="55.024000000000001"/>
    <n v="1.802"/>
    <n v="1.802"/>
    <n v="1.804"/>
    <n v="1.81"/>
    <n v="1.81"/>
    <n v="1.81"/>
    <n v="8.0000000000000002E-3"/>
    <n v="8.0000000000000002E-3"/>
    <n v="1.81"/>
    <n v="1.802"/>
    <n v="0"/>
    <n v="2E-3"/>
    <n v="6.0000000000000097E-3"/>
    <n v="0"/>
    <n v="0"/>
    <n v="0"/>
    <n v="0"/>
    <n v="1.81"/>
    <n v="40.222222222222221"/>
    <n v="0"/>
  </r>
  <r>
    <x v="7"/>
    <s v="large-scale solar pv|3"/>
    <s v="solar"/>
    <n v="3"/>
    <x v="0"/>
    <x v="3"/>
    <n v="0.247"/>
    <n v="324"/>
    <n v="1560.6849999999999"/>
    <n v="0.24199999999999999"/>
    <n v="327"/>
    <n v="0.15425110381523799"/>
    <n v="59.988"/>
    <n v="0"/>
    <n v="0"/>
    <n v="0"/>
    <n v="6.0000000000000001E-3"/>
    <n v="6.0000000000000001E-3"/>
    <n v="7.0000000000000001E-3"/>
    <n v="6.0000000000000001E-3"/>
    <n v="6.0000000000000001E-3"/>
    <n v="6.0000000000000001E-3"/>
    <n v="0"/>
    <n v="0"/>
    <n v="0"/>
    <n v="6.0000000000000001E-3"/>
    <n v="0"/>
    <n v="1E-3"/>
    <n v="0"/>
    <n v="0"/>
    <n v="7.0000000000000001E-3"/>
    <n v="0.15555555555555556"/>
    <n v="0"/>
  </r>
  <r>
    <x v="7"/>
    <s v="large-scale solar pv|4"/>
    <s v="solar"/>
    <n v="4"/>
    <x v="0"/>
    <x v="4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0"/>
    <x v="4"/>
    <n v="0.248"/>
    <n v="208"/>
    <n v="1560.6849999999999"/>
    <n v="0.247"/>
    <n v="228"/>
    <n v="0.105374077976818"/>
    <n v="68.870999999999995"/>
    <n v="0.94199999999999995"/>
    <n v="5.6239999999999997"/>
    <n v="7.5110000000000001"/>
    <n v="9.3889999999999993"/>
    <n v="11.276"/>
    <n v="15.403"/>
    <n v="18.588000000000001"/>
    <n v="25.675000000000001"/>
    <n v="31.298999999999999"/>
    <n v="0.94199999999999995"/>
    <n v="4.6820000000000004"/>
    <n v="1.887"/>
    <n v="1.8779999999999999"/>
    <n v="1.887"/>
    <n v="4.1269999999999998"/>
    <n v="4.1269999999999998"/>
    <n v="11.769"/>
    <n v="25.675000000000001"/>
    <n v="570.55555555555554"/>
    <n v="0"/>
  </r>
  <r>
    <x v="7"/>
    <s v="large-scale solar pv|3"/>
    <s v="solar"/>
    <n v="3"/>
    <x v="0"/>
    <x v="4"/>
    <n v="0.247"/>
    <n v="324"/>
    <n v="1560.6849999999999"/>
    <n v="0.24199999999999999"/>
    <n v="327"/>
    <n v="0.15425110381523799"/>
    <n v="110.601"/>
    <n v="0"/>
    <n v="0"/>
    <n v="0"/>
    <n v="6.0000000000000001E-3"/>
    <n v="6.0000000000000001E-3"/>
    <n v="7.0000000000000001E-3"/>
    <n v="6.0000000000000001E-3"/>
    <n v="6.0000000000000001E-3"/>
    <n v="6.0000000000000001E-3"/>
    <n v="0"/>
    <n v="0"/>
    <n v="0"/>
    <n v="6.0000000000000001E-3"/>
    <n v="0"/>
    <n v="1E-3"/>
    <n v="0"/>
    <n v="0"/>
    <n v="7.0000000000000001E-3"/>
    <n v="0.15555555555555556"/>
    <n v="0"/>
  </r>
  <r>
    <x v="7"/>
    <s v="large-scale solar pv|1"/>
    <s v="solar"/>
    <n v="1"/>
    <x v="0"/>
    <x v="4"/>
    <n v="0.25700000000000001"/>
    <n v="376"/>
    <n v="1560.6849999999999"/>
    <n v="0.254"/>
    <n v="355"/>
    <n v="0.15954769352461101"/>
    <n v="112.151"/>
    <n v="1.802"/>
    <n v="1.802"/>
    <n v="1.804"/>
    <n v="1.81"/>
    <n v="1.81"/>
    <n v="1.81"/>
    <n v="8.0000000000000002E-3"/>
    <n v="8.0000000000000002E-3"/>
    <n v="1.81"/>
    <n v="1.802"/>
    <n v="0"/>
    <n v="2E-3"/>
    <n v="6.0000000000000097E-3"/>
    <n v="0"/>
    <n v="0"/>
    <n v="0"/>
    <n v="0"/>
    <n v="1.81"/>
    <n v="40.222222222222221"/>
    <n v="0"/>
  </r>
  <r>
    <x v="7"/>
    <s v="onshore wind|1"/>
    <s v="onshore"/>
    <n v="1"/>
    <x v="0"/>
    <x v="0"/>
    <n v="0.315"/>
    <n v="349"/>
    <n v="2023.1869999999999"/>
    <n v="0.315"/>
    <n v="373"/>
    <n v="0.135174313256505"/>
    <n v="18.452000000000002"/>
    <n v="0.253"/>
    <n v="7.444"/>
    <n v="18.452000000000002"/>
    <n v="18.452000000000002"/>
    <n v="18.452000000000002"/>
    <n v="18.452000000000002"/>
    <n v="18.2"/>
    <n v="11.007999999999999"/>
    <n v="18.452999999999999"/>
    <n v="0.253"/>
    <n v="7.1909999999999998"/>
    <n v="11.007999999999999"/>
    <n v="0"/>
    <n v="0"/>
    <n v="0"/>
    <n v="1E-3"/>
    <n v="0"/>
    <n v="18.452000000000002"/>
    <n v="6834.0740740740739"/>
    <n v="0"/>
  </r>
  <r>
    <x v="7"/>
    <s v="onshore wind|2"/>
    <s v="onshore"/>
    <n v="2"/>
    <x v="0"/>
    <x v="0"/>
    <n v="0.30399999999999999"/>
    <n v="668"/>
    <n v="2023.1869999999999"/>
    <n v="0.30399999999999999"/>
    <n v="655"/>
    <n v="0.2459595049266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0"/>
    <x v="0"/>
    <n v="0.29099999999999998"/>
    <n v="214"/>
    <n v="2023.1869999999999"/>
    <n v="0.28899999999999998"/>
    <n v="250"/>
    <n v="9.8750217250478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0"/>
    <x v="0"/>
    <n v="0.27700000000000002"/>
    <n v="455"/>
    <n v="2023.1869999999999"/>
    <n v="0.27900000000000003"/>
    <n v="461"/>
    <n v="0.18862211747761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0"/>
    <x v="0"/>
    <n v="0.27800000000000002"/>
    <n v="662"/>
    <n v="2023.1869999999999"/>
    <n v="0.27700000000000002"/>
    <n v="668"/>
    <n v="0.27529136376374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0"/>
    <x v="1"/>
    <n v="0.29099999999999998"/>
    <n v="214"/>
    <n v="2023.1869999999999"/>
    <n v="0.28899999999999998"/>
    <n v="250"/>
    <n v="9.8750217250478001E-2"/>
    <n v="3.89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0"/>
    <x v="1"/>
    <n v="0.315"/>
    <n v="349"/>
    <n v="2023.1869999999999"/>
    <n v="0.315"/>
    <n v="373"/>
    <n v="0.135174313256505"/>
    <n v="20.91"/>
    <n v="0.253"/>
    <n v="7.444"/>
    <n v="18.452000000000002"/>
    <n v="18.452000000000002"/>
    <n v="18.452000000000002"/>
    <n v="18.452000000000002"/>
    <n v="18.2"/>
    <n v="11.007999999999999"/>
    <n v="18.452999999999999"/>
    <n v="0.253"/>
    <n v="7.1909999999999998"/>
    <n v="11.007999999999999"/>
    <n v="0"/>
    <n v="0"/>
    <n v="0"/>
    <n v="1E-3"/>
    <n v="0"/>
    <n v="18.452000000000002"/>
    <n v="6834.0740740740739"/>
    <n v="0"/>
  </r>
  <r>
    <x v="7"/>
    <s v="onshore wind|2"/>
    <s v="onshore"/>
    <n v="2"/>
    <x v="0"/>
    <x v="1"/>
    <n v="0.30399999999999999"/>
    <n v="668"/>
    <n v="2023.1869999999999"/>
    <n v="0.30399999999999999"/>
    <n v="655"/>
    <n v="0.24595950492669999"/>
    <n v="27.76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0"/>
    <x v="1"/>
    <n v="0.27700000000000002"/>
    <n v="455"/>
    <n v="2023.1869999999999"/>
    <n v="0.27900000000000003"/>
    <n v="461"/>
    <n v="0.18862211747761901"/>
    <n v="56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0"/>
    <x v="1"/>
    <n v="0.27800000000000002"/>
    <n v="662"/>
    <n v="2023.1869999999999"/>
    <n v="0.27700000000000002"/>
    <n v="668"/>
    <n v="0.27529136376374402"/>
    <n v="117.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0"/>
    <x v="2"/>
    <n v="0.315"/>
    <n v="349"/>
    <n v="2023.1869999999999"/>
    <n v="0.315"/>
    <n v="373"/>
    <n v="0.135174313256505"/>
    <n v="15.448"/>
    <n v="0.253"/>
    <n v="7.444"/>
    <n v="15.448"/>
    <n v="15.448"/>
    <n v="15.448"/>
    <n v="15.448"/>
    <n v="15.195"/>
    <n v="8.0039999999999996"/>
    <n v="15.448"/>
    <n v="0.253"/>
    <n v="7.1909999999999998"/>
    <n v="8.0039999999999996"/>
    <n v="0"/>
    <n v="0"/>
    <n v="0"/>
    <n v="0"/>
    <n v="0"/>
    <n v="15.448"/>
    <n v="5721.4814814814808"/>
    <n v="0"/>
  </r>
  <r>
    <x v="7"/>
    <s v="onshore wind|3"/>
    <s v="onshore"/>
    <n v="3"/>
    <x v="0"/>
    <x v="2"/>
    <n v="0.29099999999999998"/>
    <n v="214"/>
    <n v="2023.1869999999999"/>
    <n v="0.28899999999999998"/>
    <n v="250"/>
    <n v="9.8750217250478001E-2"/>
    <n v="2.0129999999999999"/>
    <n v="0"/>
    <n v="0"/>
    <n v="2.0129999999999999"/>
    <n v="2.0129999999999999"/>
    <n v="2.0129999999999999"/>
    <n v="2.0129999999999999"/>
    <n v="2.0129999999999999"/>
    <n v="2.0129999999999999"/>
    <n v="2.0129999999999999"/>
    <n v="0"/>
    <n v="0"/>
    <n v="2.0129999999999999"/>
    <n v="0"/>
    <n v="0"/>
    <n v="0"/>
    <n v="0"/>
    <n v="0"/>
    <n v="2.0129999999999999"/>
    <n v="745.55555555555554"/>
    <n v="0"/>
  </r>
  <r>
    <x v="7"/>
    <s v="onshore wind|2"/>
    <s v="onshore"/>
    <n v="2"/>
    <x v="0"/>
    <x v="2"/>
    <n v="0.30399999999999999"/>
    <n v="668"/>
    <n v="2023.1869999999999"/>
    <n v="0.30399999999999999"/>
    <n v="655"/>
    <n v="0.24595950492669999"/>
    <n v="21.088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0"/>
    <x v="2"/>
    <n v="0.27700000000000002"/>
    <n v="455"/>
    <n v="2023.1869999999999"/>
    <n v="0.27900000000000003"/>
    <n v="461"/>
    <n v="0.18862211747761901"/>
    <n v="38.96"/>
    <n v="0"/>
    <n v="0"/>
    <n v="1.3069999999999999"/>
    <n v="1.3069999999999999"/>
    <n v="1.3069999999999999"/>
    <n v="1.3069999999999999"/>
    <n v="1.3069999999999999"/>
    <n v="1.3069999999999999"/>
    <n v="1.3069999999999999"/>
    <n v="0"/>
    <n v="0"/>
    <n v="1.3069999999999999"/>
    <n v="0"/>
    <n v="0"/>
    <n v="0"/>
    <n v="0"/>
    <n v="0"/>
    <n v="1.3069999999999999"/>
    <n v="484.07407407407402"/>
    <n v="0"/>
  </r>
  <r>
    <x v="7"/>
    <s v="onshore wind|5"/>
    <s v="onshore"/>
    <n v="5"/>
    <x v="0"/>
    <x v="2"/>
    <n v="0.27800000000000002"/>
    <n v="662"/>
    <n v="2023.1869999999999"/>
    <n v="0.27700000000000002"/>
    <n v="668"/>
    <n v="0.27529136376374402"/>
    <n v="81.852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0"/>
    <x v="3"/>
    <n v="0.29099999999999998"/>
    <n v="214"/>
    <n v="2023.1869999999999"/>
    <n v="0.28899999999999998"/>
    <n v="250"/>
    <n v="9.8750217250478001E-2"/>
    <n v="3.57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0"/>
    <x v="3"/>
    <n v="0.315"/>
    <n v="349"/>
    <n v="2023.1869999999999"/>
    <n v="0.315"/>
    <n v="373"/>
    <n v="0.135174313256505"/>
    <n v="19.992999999999999"/>
    <n v="0.253"/>
    <n v="7.444"/>
    <n v="18.452000000000002"/>
    <n v="18.452000000000002"/>
    <n v="18.452000000000002"/>
    <n v="18.452000000000002"/>
    <n v="18.2"/>
    <n v="11.007999999999999"/>
    <n v="18.452999999999999"/>
    <n v="0.253"/>
    <n v="7.1909999999999998"/>
    <n v="11.007999999999999"/>
    <n v="0"/>
    <n v="0"/>
    <n v="0"/>
    <n v="1E-3"/>
    <n v="0"/>
    <n v="18.452000000000002"/>
    <n v="6834.0740740740739"/>
    <n v="0"/>
  </r>
  <r>
    <x v="7"/>
    <s v="onshore wind|2"/>
    <s v="onshore"/>
    <n v="2"/>
    <x v="0"/>
    <x v="3"/>
    <n v="0.30399999999999999"/>
    <n v="668"/>
    <n v="2023.1869999999999"/>
    <n v="0.30399999999999999"/>
    <n v="655"/>
    <n v="0.24595950492669999"/>
    <n v="28.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0"/>
    <x v="3"/>
    <n v="0.27700000000000002"/>
    <n v="455"/>
    <n v="2023.1869999999999"/>
    <n v="0.27900000000000003"/>
    <n v="461"/>
    <n v="0.18862211747761901"/>
    <n v="56.411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0"/>
    <x v="3"/>
    <n v="0.27800000000000002"/>
    <n v="662"/>
    <n v="2023.1869999999999"/>
    <n v="0.27700000000000002"/>
    <n v="668"/>
    <n v="0.27529136376374402"/>
    <n v="117.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0"/>
    <x v="4"/>
    <n v="0.29099999999999998"/>
    <n v="214"/>
    <n v="2023.1869999999999"/>
    <n v="0.28899999999999998"/>
    <n v="250"/>
    <n v="9.8750217250478001E-2"/>
    <n v="7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0"/>
    <x v="4"/>
    <n v="0.315"/>
    <n v="349"/>
    <n v="2023.1869999999999"/>
    <n v="0.315"/>
    <n v="373"/>
    <n v="0.135174313256505"/>
    <n v="36.773000000000003"/>
    <n v="0.253"/>
    <n v="7.444"/>
    <n v="18.452000000000002"/>
    <n v="18.452000000000002"/>
    <n v="18.452000000000002"/>
    <n v="18.452000000000002"/>
    <n v="18.2"/>
    <n v="11.007999999999999"/>
    <n v="18.452999999999999"/>
    <n v="0.253"/>
    <n v="7.1909999999999998"/>
    <n v="11.007999999999999"/>
    <n v="0"/>
    <n v="0"/>
    <n v="0"/>
    <n v="1E-3"/>
    <n v="0"/>
    <n v="18.452000000000002"/>
    <n v="6834.0740740740739"/>
    <n v="0"/>
  </r>
  <r>
    <x v="7"/>
    <s v="onshore wind|2"/>
    <s v="onshore"/>
    <n v="2"/>
    <x v="0"/>
    <x v="4"/>
    <n v="0.30399999999999999"/>
    <n v="668"/>
    <n v="2023.1869999999999"/>
    <n v="0.30399999999999999"/>
    <n v="655"/>
    <n v="0.24595950492669999"/>
    <n v="36.3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0"/>
    <x v="4"/>
    <n v="0.27700000000000002"/>
    <n v="455"/>
    <n v="2023.1869999999999"/>
    <n v="0.27900000000000003"/>
    <n v="461"/>
    <n v="0.18862211747761901"/>
    <n v="77.626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0"/>
    <x v="4"/>
    <n v="0.27800000000000002"/>
    <n v="662"/>
    <n v="2023.1869999999999"/>
    <n v="0.27700000000000002"/>
    <n v="668"/>
    <n v="0.27529136376374402"/>
    <n v="132.7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0"/>
    <x v="0"/>
    <n v="0.441"/>
    <n v="987"/>
    <n v="3215.317"/>
    <n v="0.42499999999999999"/>
    <n v="979"/>
    <n v="0.26295997851195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0"/>
    <x v="0"/>
    <n v="0.45600000000000002"/>
    <n v="1541"/>
    <n v="3005.0569999999998"/>
    <n v="0.47"/>
    <n v="1602"/>
    <n v="0.38909938793354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0"/>
    <x v="0"/>
    <n v="0.40300000000000002"/>
    <n v="1096"/>
    <n v="3145.1550000000002"/>
    <n v="0.44500000000000001"/>
    <n v="1373"/>
    <n v="0.35221384228618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0"/>
    <x v="1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0"/>
    <x v="1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0"/>
    <x v="1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0"/>
    <x v="2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0"/>
    <x v="2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0"/>
    <x v="2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0"/>
    <x v="3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0"/>
    <x v="3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0"/>
    <x v="3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0"/>
    <x v="4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0"/>
    <x v="4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0"/>
    <x v="4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large-scale solar pv|1"/>
    <s v="solar"/>
    <n v="1"/>
    <x v="0"/>
    <x v="0"/>
    <n v="0.28100000000000003"/>
    <n v="332"/>
    <n v="1560.6849999999999"/>
    <n v="0.28100000000000003"/>
    <n v="338"/>
    <n v="0.13731129852613799"/>
    <n v="6.0000000000000001E-3"/>
    <n v="0"/>
    <n v="0"/>
    <n v="0"/>
    <n v="5.0000000000000001E-3"/>
    <n v="5.0000000000000001E-3"/>
    <n v="6.0000000000000001E-3"/>
    <n v="6.0000000000000001E-3"/>
    <n v="5.0000000000000001E-3"/>
    <n v="6.0000000000000001E-3"/>
    <n v="0"/>
    <n v="0"/>
    <n v="0"/>
    <n v="5.0000000000000001E-3"/>
    <n v="0"/>
    <n v="1E-3"/>
    <n v="0"/>
    <n v="0"/>
    <n v="6.0000000000000001E-3"/>
    <n v="0.13333333333333333"/>
    <n v="0"/>
  </r>
  <r>
    <x v="8"/>
    <s v="large-scale solar pv|2"/>
    <s v="solar"/>
    <n v="2"/>
    <x v="0"/>
    <x v="0"/>
    <n v="0.28100000000000003"/>
    <n v="199"/>
    <n v="1560.6849999999999"/>
    <n v="0.28199999999999997"/>
    <n v="213"/>
    <n v="8.6223647138832196E-2"/>
    <n v="21.145"/>
    <n v="0.11899999999999999"/>
    <n v="4.0110000000000001"/>
    <n v="7.9020000000000001"/>
    <n v="11.792"/>
    <n v="15.124000000000001"/>
    <n v="18.193999999999999"/>
    <n v="21.145"/>
    <n v="20.786000000000001"/>
    <n v="24.797000000000001"/>
    <n v="0.11899999999999999"/>
    <n v="3.8919999999999999"/>
    <n v="3.891"/>
    <n v="3.89"/>
    <n v="3.3319999999999999"/>
    <n v="3.07"/>
    <n v="3.07"/>
    <n v="3.5329999999999999"/>
    <n v="21.145"/>
    <n v="469.88888888888891"/>
    <n v="0"/>
  </r>
  <r>
    <x v="8"/>
    <s v="large-scale solar pv|2"/>
    <s v="solar"/>
    <n v="2"/>
    <x v="0"/>
    <x v="1"/>
    <n v="0.28100000000000003"/>
    <n v="199"/>
    <n v="1560.6849999999999"/>
    <n v="0.28199999999999997"/>
    <n v="213"/>
    <n v="8.6223647138832196E-2"/>
    <n v="434.64299999999997"/>
    <n v="0.11899999999999999"/>
    <n v="3.9969999999999999"/>
    <n v="7.8739999999999997"/>
    <n v="11.75"/>
    <n v="15.07"/>
    <n v="18.129000000000001"/>
    <n v="21.07"/>
    <n v="20.712"/>
    <n v="24.709"/>
    <n v="0.11899999999999999"/>
    <n v="3.8780000000000001"/>
    <n v="3.8769999999999998"/>
    <n v="3.8759999999999999"/>
    <n v="3.32"/>
    <n v="3.0590000000000002"/>
    <n v="3.06"/>
    <n v="3.52"/>
    <n v="21.07"/>
    <n v="468.22222222222223"/>
    <n v="0"/>
  </r>
  <r>
    <x v="8"/>
    <s v="large-scale solar pv|1"/>
    <s v="solar"/>
    <n v="1"/>
    <x v="0"/>
    <x v="1"/>
    <n v="0.28100000000000003"/>
    <n v="332"/>
    <n v="1560.6849999999999"/>
    <n v="0.28100000000000003"/>
    <n v="338"/>
    <n v="0.13731129852613799"/>
    <n v="639.98199999999997"/>
    <n v="0"/>
    <n v="0"/>
    <n v="0"/>
    <n v="5.0000000000000001E-3"/>
    <n v="5.0000000000000001E-3"/>
    <n v="6.0000000000000001E-3"/>
    <n v="6.0000000000000001E-3"/>
    <n v="5.0000000000000001E-3"/>
    <n v="6.0000000000000001E-3"/>
    <n v="0"/>
    <n v="0"/>
    <n v="0"/>
    <n v="5.0000000000000001E-3"/>
    <n v="0"/>
    <n v="1E-3"/>
    <n v="0"/>
    <n v="0"/>
    <n v="6.0000000000000001E-3"/>
    <n v="0.13333333333333333"/>
    <n v="0"/>
  </r>
  <r>
    <x v="8"/>
    <s v="large-scale solar pv|2"/>
    <s v="solar"/>
    <n v="2"/>
    <x v="0"/>
    <x v="2"/>
    <n v="0.28100000000000003"/>
    <n v="199"/>
    <n v="1560.6849999999999"/>
    <n v="0.28199999999999997"/>
    <n v="213"/>
    <n v="8.6223647138832196E-2"/>
    <n v="392.38200000000001"/>
    <n v="0.11899999999999999"/>
    <n v="3.9969999999999999"/>
    <n v="7.8739999999999997"/>
    <n v="11.75"/>
    <n v="15.07"/>
    <n v="18.129000000000001"/>
    <n v="21.07"/>
    <n v="20.712"/>
    <n v="24.709"/>
    <n v="0.11899999999999999"/>
    <n v="3.8780000000000001"/>
    <n v="3.8769999999999998"/>
    <n v="3.8759999999999999"/>
    <n v="3.32"/>
    <n v="3.0590000000000002"/>
    <n v="3.06"/>
    <n v="3.52"/>
    <n v="21.07"/>
    <n v="468.22222222222223"/>
    <n v="0"/>
  </r>
  <r>
    <x v="8"/>
    <s v="large-scale solar pv|1"/>
    <s v="solar"/>
    <n v="1"/>
    <x v="0"/>
    <x v="2"/>
    <n v="0.28100000000000003"/>
    <n v="332"/>
    <n v="1560.6849999999999"/>
    <n v="0.28100000000000003"/>
    <n v="338"/>
    <n v="0.13731129852613799"/>
    <n v="590.67700000000002"/>
    <n v="0"/>
    <n v="0"/>
    <n v="0"/>
    <n v="5.0000000000000001E-3"/>
    <n v="5.0000000000000001E-3"/>
    <n v="6.0000000000000001E-3"/>
    <n v="6.0000000000000001E-3"/>
    <n v="5.0000000000000001E-3"/>
    <n v="6.0000000000000001E-3"/>
    <n v="0"/>
    <n v="0"/>
    <n v="0"/>
    <n v="5.0000000000000001E-3"/>
    <n v="0"/>
    <n v="1E-3"/>
    <n v="0"/>
    <n v="0"/>
    <n v="6.0000000000000001E-3"/>
    <n v="0.13333333333333333"/>
    <n v="0"/>
  </r>
  <r>
    <x v="8"/>
    <s v="large-scale solar pv|2"/>
    <s v="solar"/>
    <n v="2"/>
    <x v="0"/>
    <x v="3"/>
    <n v="0.28100000000000003"/>
    <n v="199"/>
    <n v="1560.6849999999999"/>
    <n v="0.28199999999999997"/>
    <n v="213"/>
    <n v="8.6223647138832196E-2"/>
    <n v="392.38200000000001"/>
    <n v="0.11899999999999999"/>
    <n v="3.9969999999999999"/>
    <n v="7.8739999999999997"/>
    <n v="11.75"/>
    <n v="15.07"/>
    <n v="18.129000000000001"/>
    <n v="21.07"/>
    <n v="20.712"/>
    <n v="24.709"/>
    <n v="0.11899999999999999"/>
    <n v="3.8780000000000001"/>
    <n v="3.8769999999999998"/>
    <n v="3.8759999999999999"/>
    <n v="3.32"/>
    <n v="3.0590000000000002"/>
    <n v="3.06"/>
    <n v="3.52"/>
    <n v="21.07"/>
    <n v="468.22222222222223"/>
    <n v="0"/>
  </r>
  <r>
    <x v="8"/>
    <s v="large-scale solar pv|1"/>
    <s v="solar"/>
    <n v="1"/>
    <x v="0"/>
    <x v="3"/>
    <n v="0.28100000000000003"/>
    <n v="332"/>
    <n v="1560.6849999999999"/>
    <n v="0.28100000000000003"/>
    <n v="338"/>
    <n v="0.13731129852613799"/>
    <n v="641.32399999999996"/>
    <n v="0"/>
    <n v="0"/>
    <n v="0"/>
    <n v="5.0000000000000001E-3"/>
    <n v="5.0000000000000001E-3"/>
    <n v="6.0000000000000001E-3"/>
    <n v="6.0000000000000001E-3"/>
    <n v="5.0000000000000001E-3"/>
    <n v="6.0000000000000001E-3"/>
    <n v="0"/>
    <n v="0"/>
    <n v="0"/>
    <n v="5.0000000000000001E-3"/>
    <n v="0"/>
    <n v="1E-3"/>
    <n v="0"/>
    <n v="0"/>
    <n v="6.0000000000000001E-3"/>
    <n v="0.13333333333333333"/>
    <n v="0"/>
  </r>
  <r>
    <x v="8"/>
    <s v="large-scale solar pv|2"/>
    <s v="solar"/>
    <n v="2"/>
    <x v="0"/>
    <x v="4"/>
    <n v="0.28100000000000003"/>
    <n v="199"/>
    <n v="1560.6849999999999"/>
    <n v="0.28199999999999997"/>
    <n v="213"/>
    <n v="8.6223647138832196E-2"/>
    <n v="434.64299999999997"/>
    <n v="0.11899999999999999"/>
    <n v="3.9969999999999999"/>
    <n v="7.8739999999999997"/>
    <n v="11.75"/>
    <n v="15.07"/>
    <n v="18.129000000000001"/>
    <n v="21.07"/>
    <n v="20.712"/>
    <n v="24.709"/>
    <n v="0.11899999999999999"/>
    <n v="3.8780000000000001"/>
    <n v="3.8769999999999998"/>
    <n v="3.8759999999999999"/>
    <n v="3.32"/>
    <n v="3.0590000000000002"/>
    <n v="3.06"/>
    <n v="3.52"/>
    <n v="21.07"/>
    <n v="468.22222222222223"/>
    <n v="0"/>
  </r>
  <r>
    <x v="8"/>
    <s v="large-scale solar pv|1"/>
    <s v="solar"/>
    <n v="1"/>
    <x v="0"/>
    <x v="4"/>
    <n v="0.28100000000000003"/>
    <n v="332"/>
    <n v="1560.6849999999999"/>
    <n v="0.28100000000000003"/>
    <n v="338"/>
    <n v="0.13731129852613799"/>
    <n v="639.98199999999997"/>
    <n v="0"/>
    <n v="0"/>
    <n v="0"/>
    <n v="5.0000000000000001E-3"/>
    <n v="5.0000000000000001E-3"/>
    <n v="6.0000000000000001E-3"/>
    <n v="6.0000000000000001E-3"/>
    <n v="5.0000000000000001E-3"/>
    <n v="6.0000000000000001E-3"/>
    <n v="0"/>
    <n v="0"/>
    <n v="0"/>
    <n v="5.0000000000000001E-3"/>
    <n v="0"/>
    <n v="1E-3"/>
    <n v="0"/>
    <n v="0"/>
    <n v="6.0000000000000001E-3"/>
    <n v="0.13333333333333333"/>
    <n v="0"/>
  </r>
  <r>
    <x v="8"/>
    <s v="onshore wind|1"/>
    <s v="onshore"/>
    <n v="1"/>
    <x v="0"/>
    <x v="0"/>
    <n v="0.30299999999999999"/>
    <n v="357"/>
    <n v="2023.1869999999999"/>
    <n v="0.30399999999999999"/>
    <n v="386"/>
    <n v="0.14494712809420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0"/>
    <x v="0"/>
    <n v="0.3"/>
    <n v="566"/>
    <n v="2023.1869999999999"/>
    <n v="0.3"/>
    <n v="581"/>
    <n v="0.221080669710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0"/>
    <x v="0"/>
    <n v="0.29299999999999998"/>
    <n v="204"/>
    <n v="2023.1869999999999"/>
    <n v="0.29299999999999998"/>
    <n v="223"/>
    <n v="8.68826655445946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0"/>
    <x v="0"/>
    <n v="0.27300000000000002"/>
    <n v="399"/>
    <n v="2023.1869999999999"/>
    <n v="0.27500000000000002"/>
    <n v="409"/>
    <n v="0.1697799916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0"/>
    <x v="0"/>
    <n v="0.27"/>
    <n v="586"/>
    <n v="2023.1869999999999"/>
    <n v="0.27"/>
    <n v="597"/>
    <n v="0.25240994419076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0"/>
    <x v="1"/>
    <n v="0.30299999999999999"/>
    <n v="357"/>
    <n v="2023.1869999999999"/>
    <n v="0.30399999999999999"/>
    <n v="386"/>
    <n v="0.14494712809420801"/>
    <n v="91.3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0"/>
    <x v="1"/>
    <n v="0.3"/>
    <n v="566"/>
    <n v="2023.1869999999999"/>
    <n v="0.3"/>
    <n v="581"/>
    <n v="0.221080669710807"/>
    <n v="102.10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0"/>
    <x v="1"/>
    <n v="0.27"/>
    <n v="586"/>
    <n v="2023.1869999999999"/>
    <n v="0.27"/>
    <n v="597"/>
    <n v="0.25240994419076601"/>
    <n v="102.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0"/>
    <x v="1"/>
    <n v="0.29299999999999998"/>
    <n v="204"/>
    <n v="2023.1869999999999"/>
    <n v="0.29299999999999998"/>
    <n v="223"/>
    <n v="8.6882665544594603E-2"/>
    <n v="180.24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0"/>
    <x v="1"/>
    <n v="0.27300000000000002"/>
    <n v="399"/>
    <n v="2023.1869999999999"/>
    <n v="0.27500000000000002"/>
    <n v="409"/>
    <n v="0.1697799916978"/>
    <n v="252.14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0"/>
    <x v="2"/>
    <n v="0.30299999999999999"/>
    <n v="357"/>
    <n v="2023.1869999999999"/>
    <n v="0.30399999999999999"/>
    <n v="386"/>
    <n v="0.14494712809420801"/>
    <n v="62.06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0"/>
    <x v="2"/>
    <n v="0.3"/>
    <n v="566"/>
    <n v="2023.1869999999999"/>
    <n v="0.3"/>
    <n v="581"/>
    <n v="0.221080669710807"/>
    <n v="73.92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0"/>
    <x v="2"/>
    <n v="0.27"/>
    <n v="586"/>
    <n v="2023.1869999999999"/>
    <n v="0.27"/>
    <n v="597"/>
    <n v="0.25240994419076601"/>
    <n v="85.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0"/>
    <x v="2"/>
    <n v="0.29299999999999998"/>
    <n v="204"/>
    <n v="2023.1869999999999"/>
    <n v="0.29299999999999998"/>
    <n v="223"/>
    <n v="8.6882665544594603E-2"/>
    <n v="165.28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0"/>
    <x v="2"/>
    <n v="0.27300000000000002"/>
    <n v="399"/>
    <n v="2023.1869999999999"/>
    <n v="0.27500000000000002"/>
    <n v="409"/>
    <n v="0.1697799916978"/>
    <n v="191.57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0"/>
    <x v="3"/>
    <n v="0.30299999999999999"/>
    <n v="357"/>
    <n v="2023.1869999999999"/>
    <n v="0.30399999999999999"/>
    <n v="386"/>
    <n v="0.14494712809420801"/>
    <n v="91.007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0"/>
    <x v="3"/>
    <n v="0.3"/>
    <n v="566"/>
    <n v="2023.1869999999999"/>
    <n v="0.3"/>
    <n v="581"/>
    <n v="0.221080669710807"/>
    <n v="101.4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0"/>
    <x v="3"/>
    <n v="0.27"/>
    <n v="586"/>
    <n v="2023.1869999999999"/>
    <n v="0.27"/>
    <n v="597"/>
    <n v="0.25240994419076601"/>
    <n v="102.58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0"/>
    <x v="3"/>
    <n v="0.29299999999999998"/>
    <n v="204"/>
    <n v="2023.1869999999999"/>
    <n v="0.29299999999999998"/>
    <n v="223"/>
    <n v="8.6882665544594603E-2"/>
    <n v="168.5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0"/>
    <x v="3"/>
    <n v="0.27300000000000002"/>
    <n v="399"/>
    <n v="2023.1869999999999"/>
    <n v="0.27500000000000002"/>
    <n v="409"/>
    <n v="0.1697799916978"/>
    <n v="249.35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0"/>
    <x v="4"/>
    <n v="0.30299999999999999"/>
    <n v="357"/>
    <n v="2023.1869999999999"/>
    <n v="0.30399999999999999"/>
    <n v="386"/>
    <n v="0.14494712809420801"/>
    <n v="91.373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0"/>
    <x v="4"/>
    <n v="0.27"/>
    <n v="586"/>
    <n v="2023.1869999999999"/>
    <n v="0.27"/>
    <n v="597"/>
    <n v="0.25240994419076601"/>
    <n v="102.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0"/>
    <x v="4"/>
    <n v="0.3"/>
    <n v="566"/>
    <n v="2023.1869999999999"/>
    <n v="0.3"/>
    <n v="581"/>
    <n v="0.221080669710807"/>
    <n v="103.3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0"/>
    <x v="4"/>
    <n v="0.29299999999999998"/>
    <n v="204"/>
    <n v="2023.1869999999999"/>
    <n v="0.29299999999999998"/>
    <n v="223"/>
    <n v="8.6882665544594603E-2"/>
    <n v="180.24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0"/>
    <x v="4"/>
    <n v="0.27300000000000002"/>
    <n v="399"/>
    <n v="2023.1869999999999"/>
    <n v="0.27500000000000002"/>
    <n v="409"/>
    <n v="0.1697799916978"/>
    <n v="253.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1"/>
    <s v="solar"/>
    <n v="1"/>
    <x v="0"/>
    <x v="0"/>
    <n v="0.27100000000000002"/>
    <n v="334"/>
    <n v="1560.6849999999999"/>
    <n v="0.27100000000000002"/>
    <n v="339"/>
    <n v="0.14279937319921099"/>
    <n v="7.0000000000000001E-3"/>
    <n v="0"/>
    <n v="0"/>
    <n v="0"/>
    <n v="6.0000000000000001E-3"/>
    <n v="7.0000000000000001E-3"/>
    <n v="7.0000000000000001E-3"/>
    <n v="6.0000000000000001E-3"/>
    <n v="7.0000000000000001E-3"/>
    <n v="7.0000000000000001E-3"/>
    <n v="0"/>
    <n v="0"/>
    <n v="0"/>
    <n v="6.0000000000000001E-3"/>
    <n v="1E-3"/>
    <n v="0"/>
    <n v="0"/>
    <n v="1E-3"/>
    <n v="7.0000000000000001E-3"/>
    <n v="0.15555555555555556"/>
    <n v="0"/>
  </r>
  <r>
    <x v="9"/>
    <s v="large-scale solar pv|2"/>
    <s v="solar"/>
    <n v="2"/>
    <x v="0"/>
    <x v="0"/>
    <n v="0.26900000000000002"/>
    <n v="211"/>
    <n v="1560.6849999999999"/>
    <n v="0.27"/>
    <n v="221"/>
    <n v="9.3438187045493004E-2"/>
    <n v="18.302"/>
    <n v="3.1560000000000001"/>
    <n v="6.3140000000000001"/>
    <n v="8.2140000000000004"/>
    <n v="10.114000000000001"/>
    <n v="12.016999999999999"/>
    <n v="13.92"/>
    <n v="12.666"/>
    <n v="18.302"/>
    <n v="24.616"/>
    <n v="3.1560000000000001"/>
    <n v="3.1579999999999999"/>
    <n v="1.9"/>
    <n v="1.9"/>
    <n v="1.903"/>
    <n v="1.903"/>
    <n v="1.9019999999999999"/>
    <n v="8.7940000000000005"/>
    <n v="18.302"/>
    <n v="406.71111111111111"/>
    <n v="0"/>
  </r>
  <r>
    <x v="9"/>
    <s v="large-scale solar pv|3"/>
    <s v="solar"/>
    <n v="3"/>
    <x v="0"/>
    <x v="0"/>
    <n v="0.25"/>
    <n v="294"/>
    <n v="1560.6849999999999"/>
    <n v="0.249"/>
    <n v="323"/>
    <n v="0.1480809081073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3"/>
    <s v="solar"/>
    <n v="3"/>
    <x v="0"/>
    <x v="1"/>
    <n v="0.25"/>
    <n v="294"/>
    <n v="1560.6849999999999"/>
    <n v="0.249"/>
    <n v="323"/>
    <n v="0.148080908107315"/>
    <n v="2.5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1"/>
    <s v="solar"/>
    <n v="1"/>
    <x v="0"/>
    <x v="1"/>
    <n v="0.27100000000000002"/>
    <n v="334"/>
    <n v="1560.6849999999999"/>
    <n v="0.27100000000000002"/>
    <n v="339"/>
    <n v="0.14279937319921099"/>
    <n v="152.82300000000001"/>
    <n v="0"/>
    <n v="0"/>
    <n v="0"/>
    <n v="6.0000000000000001E-3"/>
    <n v="7.0000000000000001E-3"/>
    <n v="7.0000000000000001E-3"/>
    <n v="6.0000000000000001E-3"/>
    <n v="7.0000000000000001E-3"/>
    <n v="7.0000000000000001E-3"/>
    <n v="0"/>
    <n v="0"/>
    <n v="0"/>
    <n v="6.0000000000000001E-3"/>
    <n v="1E-3"/>
    <n v="0"/>
    <n v="0"/>
    <n v="1E-3"/>
    <n v="7.0000000000000001E-3"/>
    <n v="0.15555555555555556"/>
    <n v="0"/>
  </r>
  <r>
    <x v="9"/>
    <s v="large-scale solar pv|2"/>
    <s v="solar"/>
    <n v="2"/>
    <x v="0"/>
    <x v="1"/>
    <n v="0.26900000000000002"/>
    <n v="211"/>
    <n v="1560.6849999999999"/>
    <n v="0.27"/>
    <n v="221"/>
    <n v="9.3438187045493004E-2"/>
    <n v="183.631"/>
    <n v="3.145"/>
    <n v="6.29"/>
    <n v="8.1839999999999993"/>
    <n v="10.077"/>
    <n v="11.973000000000001"/>
    <n v="13.868"/>
    <n v="12.619"/>
    <n v="18.234000000000002"/>
    <n v="24.524000000000001"/>
    <n v="3.145"/>
    <n v="3.145"/>
    <n v="1.8939999999999999"/>
    <n v="1.893"/>
    <n v="1.8959999999999999"/>
    <n v="1.895"/>
    <n v="1.8959999999999999"/>
    <n v="8.76"/>
    <n v="18.234000000000002"/>
    <n v="405.2"/>
    <n v="0"/>
  </r>
  <r>
    <x v="9"/>
    <s v="large-scale solar pv|3"/>
    <s v="solar"/>
    <n v="3"/>
    <x v="0"/>
    <x v="2"/>
    <n v="0.25"/>
    <n v="294"/>
    <n v="1560.6849999999999"/>
    <n v="0.249"/>
    <n v="323"/>
    <n v="0.148080908107315"/>
    <n v="9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1"/>
    <s v="solar"/>
    <n v="1"/>
    <x v="0"/>
    <x v="2"/>
    <n v="0.27100000000000002"/>
    <n v="334"/>
    <n v="1560.6849999999999"/>
    <n v="0.27100000000000002"/>
    <n v="339"/>
    <n v="0.14279937319921099"/>
    <n v="138.56899999999999"/>
    <n v="0"/>
    <n v="0"/>
    <n v="0"/>
    <n v="6.0000000000000001E-3"/>
    <n v="7.0000000000000001E-3"/>
    <n v="7.0000000000000001E-3"/>
    <n v="6.0000000000000001E-3"/>
    <n v="7.0000000000000001E-3"/>
    <n v="7.0000000000000001E-3"/>
    <n v="0"/>
    <n v="0"/>
    <n v="0"/>
    <n v="6.0000000000000001E-3"/>
    <n v="1E-3"/>
    <n v="0"/>
    <n v="0"/>
    <n v="1E-3"/>
    <n v="7.0000000000000001E-3"/>
    <n v="0.15555555555555556"/>
    <n v="0"/>
  </r>
  <r>
    <x v="9"/>
    <s v="large-scale solar pv|2"/>
    <s v="solar"/>
    <n v="2"/>
    <x v="0"/>
    <x v="2"/>
    <n v="0.26900000000000002"/>
    <n v="211"/>
    <n v="1560.6849999999999"/>
    <n v="0.27"/>
    <n v="221"/>
    <n v="9.3438187045493004E-2"/>
    <n v="167.96100000000001"/>
    <n v="3.145"/>
    <n v="6.29"/>
    <n v="8.1839999999999993"/>
    <n v="10.077"/>
    <n v="11.973000000000001"/>
    <n v="13.868"/>
    <n v="12.619"/>
    <n v="18.234000000000002"/>
    <n v="24.524000000000001"/>
    <n v="3.145"/>
    <n v="3.145"/>
    <n v="1.8939999999999999"/>
    <n v="1.893"/>
    <n v="1.8959999999999999"/>
    <n v="1.895"/>
    <n v="1.8959999999999999"/>
    <n v="8.76"/>
    <n v="18.234000000000002"/>
    <n v="405.2"/>
    <n v="0"/>
  </r>
  <r>
    <x v="9"/>
    <s v="large-scale solar pv|3"/>
    <s v="solar"/>
    <n v="3"/>
    <x v="0"/>
    <x v="3"/>
    <n v="0.25"/>
    <n v="294"/>
    <n v="1560.6849999999999"/>
    <n v="0.249"/>
    <n v="323"/>
    <n v="0.148080908107315"/>
    <n v="2.5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1"/>
    <s v="solar"/>
    <n v="1"/>
    <x v="0"/>
    <x v="3"/>
    <n v="0.27100000000000002"/>
    <n v="334"/>
    <n v="1560.6849999999999"/>
    <n v="0.27100000000000002"/>
    <n v="339"/>
    <n v="0.14279937319921099"/>
    <n v="152.74700000000001"/>
    <n v="0"/>
    <n v="0"/>
    <n v="0"/>
    <n v="6.0000000000000001E-3"/>
    <n v="7.0000000000000001E-3"/>
    <n v="7.0000000000000001E-3"/>
    <n v="6.0000000000000001E-3"/>
    <n v="7.0000000000000001E-3"/>
    <n v="7.0000000000000001E-3"/>
    <n v="0"/>
    <n v="0"/>
    <n v="0"/>
    <n v="6.0000000000000001E-3"/>
    <n v="1E-3"/>
    <n v="0"/>
    <n v="0"/>
    <n v="1E-3"/>
    <n v="7.0000000000000001E-3"/>
    <n v="0.15555555555555556"/>
    <n v="0"/>
  </r>
  <r>
    <x v="9"/>
    <s v="large-scale solar pv|2"/>
    <s v="solar"/>
    <n v="2"/>
    <x v="0"/>
    <x v="3"/>
    <n v="0.26900000000000002"/>
    <n v="211"/>
    <n v="1560.6849999999999"/>
    <n v="0.27"/>
    <n v="221"/>
    <n v="9.3438187045493004E-2"/>
    <n v="183.24"/>
    <n v="3.145"/>
    <n v="6.29"/>
    <n v="8.1839999999999993"/>
    <n v="10.077"/>
    <n v="11.973000000000001"/>
    <n v="13.868"/>
    <n v="12.619"/>
    <n v="18.234000000000002"/>
    <n v="24.524000000000001"/>
    <n v="3.145"/>
    <n v="3.145"/>
    <n v="1.8939999999999999"/>
    <n v="1.893"/>
    <n v="1.8959999999999999"/>
    <n v="1.895"/>
    <n v="1.8959999999999999"/>
    <n v="8.76"/>
    <n v="18.234000000000002"/>
    <n v="405.2"/>
    <n v="0"/>
  </r>
  <r>
    <x v="9"/>
    <s v="large-scale solar pv|3"/>
    <s v="solar"/>
    <n v="3"/>
    <x v="0"/>
    <x v="4"/>
    <n v="0.25"/>
    <n v="294"/>
    <n v="1560.6849999999999"/>
    <n v="0.249"/>
    <n v="323"/>
    <n v="0.148080908107315"/>
    <n v="3.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2"/>
    <s v="solar"/>
    <n v="2"/>
    <x v="0"/>
    <x v="4"/>
    <n v="0.26900000000000002"/>
    <n v="211"/>
    <n v="1560.6849999999999"/>
    <n v="0.27"/>
    <n v="221"/>
    <n v="9.3438187045493004E-2"/>
    <n v="228.18899999999999"/>
    <n v="3.145"/>
    <n v="6.29"/>
    <n v="8.1839999999999993"/>
    <n v="10.077"/>
    <n v="11.973000000000001"/>
    <n v="13.868"/>
    <n v="12.619"/>
    <n v="18.234000000000002"/>
    <n v="24.524000000000001"/>
    <n v="3.145"/>
    <n v="3.145"/>
    <n v="1.8939999999999999"/>
    <n v="1.893"/>
    <n v="1.8959999999999999"/>
    <n v="1.895"/>
    <n v="1.8959999999999999"/>
    <n v="8.76"/>
    <n v="18.234000000000002"/>
    <n v="405.2"/>
    <n v="0"/>
  </r>
  <r>
    <x v="9"/>
    <s v="large-scale solar pv|1"/>
    <s v="solar"/>
    <n v="1"/>
    <x v="0"/>
    <x v="4"/>
    <n v="0.27100000000000002"/>
    <n v="334"/>
    <n v="1560.6849999999999"/>
    <n v="0.27100000000000002"/>
    <n v="339"/>
    <n v="0.14279937319921099"/>
    <n v="222.78700000000001"/>
    <n v="0"/>
    <n v="0"/>
    <n v="0"/>
    <n v="6.0000000000000001E-3"/>
    <n v="7.0000000000000001E-3"/>
    <n v="7.0000000000000001E-3"/>
    <n v="6.0000000000000001E-3"/>
    <n v="7.0000000000000001E-3"/>
    <n v="7.0000000000000001E-3"/>
    <n v="0"/>
    <n v="0"/>
    <n v="0"/>
    <n v="6.0000000000000001E-3"/>
    <n v="1E-3"/>
    <n v="0"/>
    <n v="0"/>
    <n v="1E-3"/>
    <n v="7.0000000000000001E-3"/>
    <n v="0.15555555555555556"/>
    <n v="0"/>
  </r>
  <r>
    <x v="9"/>
    <s v="onshore wind|1"/>
    <s v="onshore"/>
    <n v="1"/>
    <x v="0"/>
    <x v="0"/>
    <n v="0.311"/>
    <n v="353"/>
    <n v="2023.1869999999999"/>
    <n v="0.315"/>
    <n v="391"/>
    <n v="0.14169747046459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0"/>
    <x v="0"/>
    <n v="0.31900000000000001"/>
    <n v="635"/>
    <n v="2023.1869999999999"/>
    <n v="0.317"/>
    <n v="648"/>
    <n v="0.233352059115854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0"/>
    <x v="0"/>
    <n v="0.27900000000000003"/>
    <n v="184"/>
    <n v="2023.1869999999999"/>
    <n v="0.28100000000000003"/>
    <n v="215"/>
    <n v="8.73429857488746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0"/>
    <x v="0"/>
    <n v="0.27"/>
    <n v="407"/>
    <n v="2023.1869999999999"/>
    <n v="0.27"/>
    <n v="413"/>
    <n v="0.17461525452393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0"/>
    <x v="0"/>
    <n v="0.26900000000000002"/>
    <n v="661"/>
    <n v="2023.1869999999999"/>
    <n v="0.26900000000000002"/>
    <n v="659"/>
    <n v="0.27965914684863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0"/>
    <x v="1"/>
    <n v="0.27900000000000003"/>
    <n v="184"/>
    <n v="2023.1869999999999"/>
    <n v="0.28100000000000003"/>
    <n v="215"/>
    <n v="8.7342985748874696E-2"/>
    <n v="23.73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0"/>
    <x v="1"/>
    <n v="0.311"/>
    <n v="353"/>
    <n v="2023.1869999999999"/>
    <n v="0.315"/>
    <n v="391"/>
    <n v="0.14169747046459399"/>
    <n v="27.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0"/>
    <x v="1"/>
    <n v="0.27"/>
    <n v="407"/>
    <n v="2023.1869999999999"/>
    <n v="0.27"/>
    <n v="413"/>
    <n v="0.17461525452393001"/>
    <n v="63.377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0"/>
    <x v="1"/>
    <n v="0.31900000000000001"/>
    <n v="635"/>
    <n v="2023.1869999999999"/>
    <n v="0.317"/>
    <n v="648"/>
    <n v="0.23335205911585499"/>
    <n v="68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0"/>
    <x v="1"/>
    <n v="0.26900000000000002"/>
    <n v="661"/>
    <n v="2023.1869999999999"/>
    <n v="0.26900000000000002"/>
    <n v="659"/>
    <n v="0.27965914684863602"/>
    <n v="95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0"/>
    <x v="2"/>
    <n v="0.27900000000000003"/>
    <n v="184"/>
    <n v="2023.1869999999999"/>
    <n v="0.28100000000000003"/>
    <n v="215"/>
    <n v="8.7342985748874696E-2"/>
    <n v="20.05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0"/>
    <x v="2"/>
    <n v="0.311"/>
    <n v="353"/>
    <n v="2023.1869999999999"/>
    <n v="0.315"/>
    <n v="391"/>
    <n v="0.14169747046459399"/>
    <n v="20.32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0"/>
    <x v="2"/>
    <n v="0.31900000000000001"/>
    <n v="635"/>
    <n v="2023.1869999999999"/>
    <n v="0.317"/>
    <n v="648"/>
    <n v="0.23335205911585499"/>
    <n v="35.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0"/>
    <x v="2"/>
    <n v="0.27"/>
    <n v="407"/>
    <n v="2023.1869999999999"/>
    <n v="0.27"/>
    <n v="413"/>
    <n v="0.17461525452393001"/>
    <n v="56.034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0"/>
    <x v="2"/>
    <n v="0.26900000000000002"/>
    <n v="661"/>
    <n v="2023.1869999999999"/>
    <n v="0.26900000000000002"/>
    <n v="659"/>
    <n v="0.27965914684863602"/>
    <n v="83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0"/>
    <x v="3"/>
    <n v="0.27900000000000003"/>
    <n v="184"/>
    <n v="2023.1869999999999"/>
    <n v="0.28100000000000003"/>
    <n v="215"/>
    <n v="8.7342985748874696E-2"/>
    <n v="23.46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0"/>
    <x v="3"/>
    <n v="0.311"/>
    <n v="353"/>
    <n v="2023.1869999999999"/>
    <n v="0.315"/>
    <n v="391"/>
    <n v="0.14169747046459399"/>
    <n v="27.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0"/>
    <x v="3"/>
    <n v="0.27"/>
    <n v="407"/>
    <n v="2023.1869999999999"/>
    <n v="0.27"/>
    <n v="413"/>
    <n v="0.17461525452393001"/>
    <n v="63.372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0"/>
    <x v="3"/>
    <n v="0.31900000000000001"/>
    <n v="635"/>
    <n v="2023.1869999999999"/>
    <n v="0.317"/>
    <n v="648"/>
    <n v="0.23335205911585499"/>
    <n v="68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0"/>
    <x v="3"/>
    <n v="0.26900000000000002"/>
    <n v="661"/>
    <n v="2023.1869999999999"/>
    <n v="0.26900000000000002"/>
    <n v="659"/>
    <n v="0.27965914684863602"/>
    <n v="95.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0"/>
    <x v="4"/>
    <n v="0.27900000000000003"/>
    <n v="184"/>
    <n v="2023.1869999999999"/>
    <n v="0.28100000000000003"/>
    <n v="215"/>
    <n v="8.7342985748874696E-2"/>
    <n v="30.33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0"/>
    <x v="4"/>
    <n v="0.311"/>
    <n v="353"/>
    <n v="2023.1869999999999"/>
    <n v="0.315"/>
    <n v="391"/>
    <n v="0.14169747046459399"/>
    <n v="33.383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0"/>
    <x v="4"/>
    <n v="0.27"/>
    <n v="407"/>
    <n v="2023.1869999999999"/>
    <n v="0.27"/>
    <n v="413"/>
    <n v="0.17461525452393001"/>
    <n v="72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0"/>
    <x v="4"/>
    <n v="0.31900000000000001"/>
    <n v="635"/>
    <n v="2023.1869999999999"/>
    <n v="0.317"/>
    <n v="648"/>
    <n v="0.23335205911585499"/>
    <n v="78.287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0"/>
    <x v="4"/>
    <n v="0.26900000000000002"/>
    <n v="661"/>
    <n v="2023.1869999999999"/>
    <n v="0.26900000000000002"/>
    <n v="659"/>
    <n v="0.27965914684863602"/>
    <n v="110.63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2"/>
    <s v="offshore"/>
    <n v="2"/>
    <x v="0"/>
    <x v="0"/>
    <n v="0.56499999999999995"/>
    <n v="1794"/>
    <n v="2494.364"/>
    <n v="0.56499999999999995"/>
    <n v="0"/>
    <n v="0"/>
    <n v="9.2210000000000001"/>
    <n v="0"/>
    <n v="1.843"/>
    <n v="3.6859999999999999"/>
    <n v="8.5960000000000001"/>
    <n v="9.2210000000000001"/>
    <n v="9.2210000000000001"/>
    <n v="9.2210000000000001"/>
    <n v="7.3780000000000001"/>
    <n v="9.2210000000000001"/>
    <n v="0"/>
    <n v="1.843"/>
    <n v="1.843"/>
    <n v="4.91"/>
    <n v="0.625"/>
    <n v="0"/>
    <n v="0"/>
    <n v="0"/>
    <n v="9.2210000000000001"/>
    <n v="0"/>
    <n v="1921.0416666666667"/>
  </r>
  <r>
    <x v="9"/>
    <s v="offshore wind|4"/>
    <s v="offshore"/>
    <n v="4"/>
    <x v="0"/>
    <x v="0"/>
    <n v="0.46700000000000003"/>
    <n v="1830"/>
    <n v="2644.63"/>
    <n v="0.54300000000000004"/>
    <n v="1816"/>
    <n v="0.38177888779568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0"/>
    <x v="0"/>
    <n v="0.371"/>
    <n v="1682"/>
    <n v="2817.1190000000001"/>
    <n v="0.39900000000000002"/>
    <n v="1755"/>
    <n v="0.502111442991039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2"/>
    <s v="offshore"/>
    <n v="2"/>
    <x v="0"/>
    <x v="1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0"/>
    <x v="1"/>
    <n v="0.371"/>
    <n v="1682"/>
    <n v="2817.1190000000001"/>
    <n v="0.39900000000000002"/>
    <n v="1755"/>
    <n v="0.50211144299103905"/>
    <n v="57.07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0"/>
    <x v="1"/>
    <n v="0.46700000000000003"/>
    <n v="1830"/>
    <n v="2644.63"/>
    <n v="0.54300000000000004"/>
    <n v="1816"/>
    <n v="0.38177888779568903"/>
    <n v="142.28800000000001"/>
    <n v="0"/>
    <n v="1.917"/>
    <n v="3.835"/>
    <n v="8.9450000000000003"/>
    <n v="9.5939999999999994"/>
    <n v="9.5939999999999994"/>
    <n v="9.5939999999999994"/>
    <n v="7.6769999999999996"/>
    <n v="9.5939999999999994"/>
    <n v="0"/>
    <n v="1.917"/>
    <n v="1.9179999999999999"/>
    <n v="5.1100000000000003"/>
    <n v="0.64899999999999902"/>
    <n v="0"/>
    <n v="0"/>
    <n v="0"/>
    <n v="9.5939999999999994"/>
    <n v="0"/>
    <n v="1998.75"/>
  </r>
  <r>
    <x v="9"/>
    <s v="offshore wind|2"/>
    <s v="offshore"/>
    <n v="2"/>
    <x v="0"/>
    <x v="2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0"/>
    <x v="2"/>
    <n v="0.371"/>
    <n v="1682"/>
    <n v="2817.1190000000001"/>
    <n v="0.39900000000000002"/>
    <n v="1755"/>
    <n v="0.50211144299103905"/>
    <n v="57.06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0"/>
    <x v="2"/>
    <n v="0.46700000000000003"/>
    <n v="1830"/>
    <n v="2644.63"/>
    <n v="0.54300000000000004"/>
    <n v="1816"/>
    <n v="0.38177888779568903"/>
    <n v="142.28800000000001"/>
    <n v="0"/>
    <n v="1.917"/>
    <n v="3.835"/>
    <n v="8.9450000000000003"/>
    <n v="9.5939999999999994"/>
    <n v="9.5939999999999994"/>
    <n v="9.5939999999999994"/>
    <n v="7.6769999999999996"/>
    <n v="9.5939999999999994"/>
    <n v="0"/>
    <n v="1.917"/>
    <n v="1.9179999999999999"/>
    <n v="5.1100000000000003"/>
    <n v="0.64899999999999902"/>
    <n v="0"/>
    <n v="0"/>
    <n v="0"/>
    <n v="9.5939999999999994"/>
    <n v="0"/>
    <n v="1998.75"/>
  </r>
  <r>
    <x v="9"/>
    <s v="offshore wind|2"/>
    <s v="offshore"/>
    <n v="2"/>
    <x v="0"/>
    <x v="3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0"/>
    <x v="3"/>
    <n v="0.371"/>
    <n v="1682"/>
    <n v="2817.1190000000001"/>
    <n v="0.39900000000000002"/>
    <n v="1755"/>
    <n v="0.50211144299103905"/>
    <n v="57.07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0"/>
    <x v="3"/>
    <n v="0.46700000000000003"/>
    <n v="1830"/>
    <n v="2644.63"/>
    <n v="0.54300000000000004"/>
    <n v="1816"/>
    <n v="0.38177888779568903"/>
    <n v="142.28800000000001"/>
    <n v="0"/>
    <n v="1.917"/>
    <n v="3.835"/>
    <n v="8.9450000000000003"/>
    <n v="9.5939999999999994"/>
    <n v="9.5939999999999994"/>
    <n v="9.5939999999999994"/>
    <n v="7.6769999999999996"/>
    <n v="9.5939999999999994"/>
    <n v="0"/>
    <n v="1.917"/>
    <n v="1.9179999999999999"/>
    <n v="5.1100000000000003"/>
    <n v="0.64899999999999902"/>
    <n v="0"/>
    <n v="0"/>
    <n v="0"/>
    <n v="9.5939999999999994"/>
    <n v="0"/>
    <n v="1998.75"/>
  </r>
  <r>
    <x v="9"/>
    <s v="offshore wind|2"/>
    <s v="offshore"/>
    <n v="2"/>
    <x v="0"/>
    <x v="4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0"/>
    <x v="4"/>
    <n v="0.371"/>
    <n v="1682"/>
    <n v="2817.1190000000001"/>
    <n v="0.39900000000000002"/>
    <n v="1755"/>
    <n v="0.50211144299103905"/>
    <n v="58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0"/>
    <x v="4"/>
    <n v="0.46700000000000003"/>
    <n v="1830"/>
    <n v="2644.63"/>
    <n v="0.54300000000000004"/>
    <n v="1816"/>
    <n v="0.38177888779568903"/>
    <n v="143.26"/>
    <n v="0"/>
    <n v="1.917"/>
    <n v="3.835"/>
    <n v="8.9450000000000003"/>
    <n v="9.5939999999999994"/>
    <n v="9.5939999999999994"/>
    <n v="9.5939999999999994"/>
    <n v="7.6769999999999996"/>
    <n v="9.5939999999999994"/>
    <n v="0"/>
    <n v="1.917"/>
    <n v="1.9179999999999999"/>
    <n v="5.1100000000000003"/>
    <n v="0.64899999999999902"/>
    <n v="0"/>
    <n v="0"/>
    <n v="0"/>
    <n v="9.5939999999999994"/>
    <n v="0"/>
    <n v="1998.75"/>
  </r>
  <r>
    <x v="10"/>
    <s v="large-scale solar pv|1"/>
    <s v="solar"/>
    <n v="1"/>
    <x v="0"/>
    <x v="0"/>
    <n v="0.28399999999999997"/>
    <n v="321"/>
    <n v="1560.6849999999999"/>
    <n v="0.28399999999999997"/>
    <n v="336"/>
    <n v="0.135056916843527"/>
    <n v="1.0999999999999999E-2"/>
    <n v="0"/>
    <n v="0"/>
    <n v="5.0000000000000001E-3"/>
    <n v="8.9999999999999993E-3"/>
    <n v="0.01"/>
    <n v="1.0999999999999999E-2"/>
    <n v="8.9999999999999993E-3"/>
    <n v="8.9999999999999993E-3"/>
    <n v="8.9999999999999993E-3"/>
    <n v="0"/>
    <n v="0"/>
    <n v="5.0000000000000001E-3"/>
    <n v="4.0000000000000001E-3"/>
    <n v="1E-3"/>
    <n v="9.9999999999999894E-4"/>
    <n v="0"/>
    <n v="0"/>
    <n v="1.0999999999999999E-2"/>
    <n v="0.24444444444444444"/>
    <n v="0"/>
  </r>
  <r>
    <x v="10"/>
    <s v="large-scale solar pv|2"/>
    <s v="solar"/>
    <n v="2"/>
    <x v="0"/>
    <x v="0"/>
    <n v="0.28100000000000003"/>
    <n v="210"/>
    <n v="1560.6849999999999"/>
    <n v="0.28100000000000003"/>
    <n v="220"/>
    <n v="8.9374217975592696E-2"/>
    <n v="19.378"/>
    <n v="0.47499999999999998"/>
    <n v="1.1839999999999999"/>
    <n v="1.89"/>
    <n v="4.5149999999999997"/>
    <n v="11.946999999999999"/>
    <n v="19.378"/>
    <n v="19.181999999999999"/>
    <n v="18.664999999999999"/>
    <n v="19.849"/>
    <n v="0.47499999999999998"/>
    <n v="0.70899999999999996"/>
    <n v="0.70599999999999996"/>
    <n v="2.625"/>
    <n v="7.4320000000000004"/>
    <n v="7.431"/>
    <n v="0.27900000000000003"/>
    <n v="0.192"/>
    <n v="19.378"/>
    <n v="430.62222222222221"/>
    <n v="0"/>
  </r>
  <r>
    <x v="10"/>
    <s v="large-scale solar pv|2"/>
    <s v="solar"/>
    <n v="2"/>
    <x v="0"/>
    <x v="1"/>
    <n v="0.28100000000000003"/>
    <n v="210"/>
    <n v="1560.6849999999999"/>
    <n v="0.28100000000000003"/>
    <n v="220"/>
    <n v="8.9374217975592696E-2"/>
    <n v="78.040999999999997"/>
    <n v="0.47499999999999998"/>
    <n v="1.1839999999999999"/>
    <n v="1.89"/>
    <n v="4.5149999999999997"/>
    <n v="11.946999999999999"/>
    <n v="19.378"/>
    <n v="19.181999999999999"/>
    <n v="18.664999999999999"/>
    <n v="19.849"/>
    <n v="0.47499999999999998"/>
    <n v="0.70899999999999996"/>
    <n v="0.70599999999999996"/>
    <n v="2.625"/>
    <n v="7.4320000000000004"/>
    <n v="7.431"/>
    <n v="0.27900000000000003"/>
    <n v="0.192"/>
    <n v="19.378"/>
    <n v="430.62222222222221"/>
    <n v="0"/>
  </r>
  <r>
    <x v="10"/>
    <s v="large-scale solar pv|1"/>
    <s v="solar"/>
    <n v="1"/>
    <x v="0"/>
    <x v="1"/>
    <n v="0.28399999999999997"/>
    <n v="321"/>
    <n v="1560.6849999999999"/>
    <n v="0.28399999999999997"/>
    <n v="336"/>
    <n v="0.135056916843527"/>
    <n v="114.014"/>
    <n v="0"/>
    <n v="0"/>
    <n v="5.0000000000000001E-3"/>
    <n v="8.9999999999999993E-3"/>
    <n v="0.01"/>
    <n v="1.0999999999999999E-2"/>
    <n v="8.9999999999999993E-3"/>
    <n v="8.9999999999999993E-3"/>
    <n v="8.9999999999999993E-3"/>
    <n v="0"/>
    <n v="0"/>
    <n v="5.0000000000000001E-3"/>
    <n v="4.0000000000000001E-3"/>
    <n v="1E-3"/>
    <n v="9.9999999999999894E-4"/>
    <n v="0"/>
    <n v="0"/>
    <n v="1.0999999999999999E-2"/>
    <n v="0.24444444444444444"/>
    <n v="0"/>
  </r>
  <r>
    <x v="10"/>
    <s v="large-scale solar pv|2"/>
    <s v="solar"/>
    <n v="2"/>
    <x v="0"/>
    <x v="2"/>
    <n v="0.28100000000000003"/>
    <n v="210"/>
    <n v="1560.6849999999999"/>
    <n v="0.28100000000000003"/>
    <n v="220"/>
    <n v="8.9374217975592696E-2"/>
    <n v="31.140999999999998"/>
    <n v="0.47499999999999998"/>
    <n v="1.1839999999999999"/>
    <n v="1.89"/>
    <n v="4.5149999999999997"/>
    <n v="11.946999999999999"/>
    <n v="19.378"/>
    <n v="19.181999999999999"/>
    <n v="18.664999999999999"/>
    <n v="19.849"/>
    <n v="0.47499999999999998"/>
    <n v="0.70899999999999996"/>
    <n v="0.70599999999999996"/>
    <n v="2.625"/>
    <n v="7.4320000000000004"/>
    <n v="7.431"/>
    <n v="0.27900000000000003"/>
    <n v="0.192"/>
    <n v="19.378"/>
    <n v="430.62222222222221"/>
    <n v="0"/>
  </r>
  <r>
    <x v="10"/>
    <s v="large-scale solar pv|1"/>
    <s v="solar"/>
    <n v="1"/>
    <x v="0"/>
    <x v="2"/>
    <n v="0.28399999999999997"/>
    <n v="321"/>
    <n v="1560.6849999999999"/>
    <n v="0.28399999999999997"/>
    <n v="336"/>
    <n v="0.135056916843527"/>
    <n v="27.443000000000001"/>
    <n v="0"/>
    <n v="0"/>
    <n v="5.0000000000000001E-3"/>
    <n v="8.9999999999999993E-3"/>
    <n v="0.01"/>
    <n v="1.0999999999999999E-2"/>
    <n v="8.9999999999999993E-3"/>
    <n v="8.9999999999999993E-3"/>
    <n v="8.9999999999999993E-3"/>
    <n v="0"/>
    <n v="0"/>
    <n v="5.0000000000000001E-3"/>
    <n v="4.0000000000000001E-3"/>
    <n v="1E-3"/>
    <n v="9.9999999999999894E-4"/>
    <n v="0"/>
    <n v="0"/>
    <n v="1.0999999999999999E-2"/>
    <n v="0.24444444444444444"/>
    <n v="0"/>
  </r>
  <r>
    <x v="10"/>
    <s v="large-scale solar pv|2"/>
    <s v="solar"/>
    <n v="2"/>
    <x v="0"/>
    <x v="3"/>
    <n v="0.28100000000000003"/>
    <n v="210"/>
    <n v="1560.6849999999999"/>
    <n v="0.28100000000000003"/>
    <n v="220"/>
    <n v="8.9374217975592696E-2"/>
    <n v="76.697999999999993"/>
    <n v="0.47499999999999998"/>
    <n v="1.1839999999999999"/>
    <n v="1.89"/>
    <n v="4.5149999999999997"/>
    <n v="11.946999999999999"/>
    <n v="19.378"/>
    <n v="19.181999999999999"/>
    <n v="18.664999999999999"/>
    <n v="19.849"/>
    <n v="0.47499999999999998"/>
    <n v="0.70899999999999996"/>
    <n v="0.70599999999999996"/>
    <n v="2.625"/>
    <n v="7.4320000000000004"/>
    <n v="7.431"/>
    <n v="0.27900000000000003"/>
    <n v="0.192"/>
    <n v="19.378"/>
    <n v="430.62222222222221"/>
    <n v="0"/>
  </r>
  <r>
    <x v="10"/>
    <s v="large-scale solar pv|1"/>
    <s v="solar"/>
    <n v="1"/>
    <x v="0"/>
    <x v="3"/>
    <n v="0.28399999999999997"/>
    <n v="321"/>
    <n v="1560.6849999999999"/>
    <n v="0.28399999999999997"/>
    <n v="336"/>
    <n v="0.135056916843527"/>
    <n v="105.438"/>
    <n v="0"/>
    <n v="0"/>
    <n v="5.0000000000000001E-3"/>
    <n v="8.9999999999999993E-3"/>
    <n v="0.01"/>
    <n v="1.0999999999999999E-2"/>
    <n v="8.9999999999999993E-3"/>
    <n v="8.9999999999999993E-3"/>
    <n v="8.9999999999999993E-3"/>
    <n v="0"/>
    <n v="0"/>
    <n v="5.0000000000000001E-3"/>
    <n v="4.0000000000000001E-3"/>
    <n v="1E-3"/>
    <n v="9.9999999999999894E-4"/>
    <n v="0"/>
    <n v="0"/>
    <n v="1.0999999999999999E-2"/>
    <n v="0.24444444444444444"/>
    <n v="0"/>
  </r>
  <r>
    <x v="10"/>
    <s v="large-scale solar pv|2"/>
    <s v="solar"/>
    <n v="2"/>
    <x v="0"/>
    <x v="4"/>
    <n v="0.28100000000000003"/>
    <n v="210"/>
    <n v="1560.6849999999999"/>
    <n v="0.28100000000000003"/>
    <n v="220"/>
    <n v="8.9374217975592696E-2"/>
    <n v="100.00700000000001"/>
    <n v="0.47499999999999998"/>
    <n v="1.1839999999999999"/>
    <n v="1.89"/>
    <n v="4.5149999999999997"/>
    <n v="11.946999999999999"/>
    <n v="19.378"/>
    <n v="19.181999999999999"/>
    <n v="18.664999999999999"/>
    <n v="19.849"/>
    <n v="0.47499999999999998"/>
    <n v="0.70899999999999996"/>
    <n v="0.70599999999999996"/>
    <n v="2.625"/>
    <n v="7.4320000000000004"/>
    <n v="7.431"/>
    <n v="0.27900000000000003"/>
    <n v="0.192"/>
    <n v="19.378"/>
    <n v="430.62222222222221"/>
    <n v="0"/>
  </r>
  <r>
    <x v="10"/>
    <s v="large-scale solar pv|1"/>
    <s v="solar"/>
    <n v="1"/>
    <x v="0"/>
    <x v="4"/>
    <n v="0.28399999999999997"/>
    <n v="321"/>
    <n v="1560.6849999999999"/>
    <n v="0.28399999999999997"/>
    <n v="336"/>
    <n v="0.135056916843527"/>
    <n v="130.97800000000001"/>
    <n v="0"/>
    <n v="0"/>
    <n v="5.0000000000000001E-3"/>
    <n v="8.9999999999999993E-3"/>
    <n v="0.01"/>
    <n v="1.0999999999999999E-2"/>
    <n v="8.9999999999999993E-3"/>
    <n v="8.9999999999999993E-3"/>
    <n v="8.9999999999999993E-3"/>
    <n v="0"/>
    <n v="0"/>
    <n v="5.0000000000000001E-3"/>
    <n v="4.0000000000000001E-3"/>
    <n v="1E-3"/>
    <n v="9.9999999999999894E-4"/>
    <n v="0"/>
    <n v="0"/>
    <n v="1.0999999999999999E-2"/>
    <n v="0.24444444444444444"/>
    <n v="0"/>
  </r>
  <r>
    <x v="10"/>
    <s v="onshore wind|2"/>
    <s v="onshore"/>
    <n v="2"/>
    <x v="0"/>
    <x v="0"/>
    <n v="0.29599999999999999"/>
    <n v="609"/>
    <n v="2023.1869999999999"/>
    <n v="0.29599999999999999"/>
    <n v="653"/>
    <n v="0.25183573984943802"/>
    <n v="0.59699999999999998"/>
    <n v="0"/>
    <n v="0"/>
    <n v="0.59599999999999997"/>
    <n v="0.59699999999999998"/>
    <n v="0.59699999999999998"/>
    <n v="0.59699999999999998"/>
    <n v="0.59599999999999997"/>
    <n v="0.59399999999999997"/>
    <n v="0.59599999999999997"/>
    <n v="0"/>
    <n v="0"/>
    <n v="0.59599999999999997"/>
    <n v="1E-3"/>
    <n v="0"/>
    <n v="0"/>
    <n v="0"/>
    <n v="0"/>
    <n v="0.59699999999999998"/>
    <n v="221.11111111111109"/>
    <n v="0"/>
  </r>
  <r>
    <x v="10"/>
    <s v="onshore wind|3"/>
    <s v="onshore"/>
    <n v="3"/>
    <x v="0"/>
    <x v="0"/>
    <n v="0.29799999999999999"/>
    <n v="94"/>
    <n v="2023.1869999999999"/>
    <n v="0.27900000000000003"/>
    <n v="166"/>
    <n v="6.7920328636192503E-2"/>
    <n v="0.77800000000000002"/>
    <n v="0"/>
    <n v="0.51400000000000001"/>
    <n v="0.77800000000000002"/>
    <n v="0.77800000000000002"/>
    <n v="0.77800000000000002"/>
    <n v="0.77800000000000002"/>
    <n v="0.77800000000000002"/>
    <n v="0.26900000000000002"/>
    <n v="0.78300000000000003"/>
    <n v="0"/>
    <n v="0.51400000000000001"/>
    <n v="0.26400000000000001"/>
    <n v="0"/>
    <n v="0"/>
    <n v="0"/>
    <n v="0"/>
    <n v="5.0000000000000001E-3"/>
    <n v="0.77800000000000002"/>
    <n v="288.14814814814815"/>
    <n v="0"/>
  </r>
  <r>
    <x v="10"/>
    <s v="onshore wind|4"/>
    <s v="onshore"/>
    <n v="4"/>
    <x v="0"/>
    <x v="0"/>
    <n v="0.26400000000000001"/>
    <n v="435"/>
    <n v="2023.1869999999999"/>
    <n v="0.26300000000000001"/>
    <n v="443"/>
    <n v="0.192284320363908"/>
    <n v="0.85399999999999998"/>
    <n v="0"/>
    <n v="0"/>
    <n v="0"/>
    <n v="0.85299999999999998"/>
    <n v="0.85399999999999998"/>
    <n v="0.85399999999999998"/>
    <n v="0.85299999999999998"/>
    <n v="0.85199999999999998"/>
    <n v="0.85299999999999998"/>
    <n v="0"/>
    <n v="0"/>
    <n v="0"/>
    <n v="0.85299999999999998"/>
    <n v="1E-3"/>
    <n v="0"/>
    <n v="0"/>
    <n v="0"/>
    <n v="0.85399999999999998"/>
    <n v="316.29629629629625"/>
    <n v="0"/>
  </r>
  <r>
    <x v="10"/>
    <s v="onshore wind|5"/>
    <s v="onshore"/>
    <n v="5"/>
    <x v="0"/>
    <x v="0"/>
    <n v="0.26800000000000002"/>
    <n v="668"/>
    <n v="2023.1869999999999"/>
    <n v="0.26700000000000002"/>
    <n v="671"/>
    <n v="0.28688454500367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0"/>
    <x v="1"/>
    <n v="0.29599999999999999"/>
    <n v="609"/>
    <n v="2023.1869999999999"/>
    <n v="0.29599999999999999"/>
    <n v="653"/>
    <n v="0.25183573984943802"/>
    <n v="0.59699999999999998"/>
    <n v="0"/>
    <n v="0"/>
    <n v="0.59599999999999997"/>
    <n v="0.59699999999999998"/>
    <n v="0.59699999999999998"/>
    <n v="0.59699999999999998"/>
    <n v="0.59599999999999997"/>
    <n v="0.59399999999999997"/>
    <n v="0.59599999999999997"/>
    <n v="0"/>
    <n v="0"/>
    <n v="0.59599999999999997"/>
    <n v="1E-3"/>
    <n v="0"/>
    <n v="0"/>
    <n v="0"/>
    <n v="0"/>
    <n v="0.59699999999999998"/>
    <n v="221.11111111111109"/>
    <n v="0"/>
  </r>
  <r>
    <x v="10"/>
    <s v="onshore wind|3"/>
    <s v="onshore"/>
    <n v="3"/>
    <x v="0"/>
    <x v="1"/>
    <n v="0.29799999999999999"/>
    <n v="94"/>
    <n v="2023.1869999999999"/>
    <n v="0.27900000000000003"/>
    <n v="166"/>
    <n v="6.7920328636192503E-2"/>
    <n v="1.7350000000000001"/>
    <n v="0"/>
    <n v="0.54900000000000004"/>
    <n v="0.83099999999999996"/>
    <n v="0.83099999999999996"/>
    <n v="0.83099999999999996"/>
    <n v="0.83099999999999996"/>
    <n v="0.83099999999999996"/>
    <n v="0.28699999999999998"/>
    <n v="0.83599999999999997"/>
    <n v="0"/>
    <n v="0.54900000000000004"/>
    <n v="0.28199999999999997"/>
    <n v="0"/>
    <n v="0"/>
    <n v="0"/>
    <n v="0"/>
    <n v="5.0000000000000001E-3"/>
    <n v="0.83099999999999996"/>
    <n v="307.77777777777777"/>
    <n v="0"/>
  </r>
  <r>
    <x v="10"/>
    <s v="onshore wind|4"/>
    <s v="onshore"/>
    <n v="4"/>
    <x v="0"/>
    <x v="1"/>
    <n v="0.26400000000000001"/>
    <n v="435"/>
    <n v="2023.1869999999999"/>
    <n v="0.26300000000000001"/>
    <n v="443"/>
    <n v="0.192284320363908"/>
    <n v="78.953000000000003"/>
    <n v="0"/>
    <n v="0"/>
    <n v="0"/>
    <n v="0.85699999999999998"/>
    <n v="0.85699999999999998"/>
    <n v="0.85699999999999998"/>
    <n v="0.85599999999999998"/>
    <n v="0.85499999999999998"/>
    <n v="0.85599999999999998"/>
    <n v="0"/>
    <n v="0"/>
    <n v="0"/>
    <n v="0.85699999999999998"/>
    <n v="0"/>
    <n v="0"/>
    <n v="0"/>
    <n v="0"/>
    <n v="0.85699999999999998"/>
    <n v="317.40740740740739"/>
    <n v="0"/>
  </r>
  <r>
    <x v="10"/>
    <s v="onshore wind|5"/>
    <s v="onshore"/>
    <n v="5"/>
    <x v="0"/>
    <x v="1"/>
    <n v="0.26800000000000002"/>
    <n v="668"/>
    <n v="2023.1869999999999"/>
    <n v="0.26700000000000002"/>
    <n v="671"/>
    <n v="0.28688454500367699"/>
    <n v="158.4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0"/>
    <x v="2"/>
    <n v="0.29599999999999999"/>
    <n v="609"/>
    <n v="2023.1869999999999"/>
    <n v="0.29599999999999999"/>
    <n v="653"/>
    <n v="0.25183573984943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3"/>
    <s v="onshore"/>
    <n v="3"/>
    <x v="0"/>
    <x v="2"/>
    <n v="0.29799999999999999"/>
    <n v="94"/>
    <n v="2023.1869999999999"/>
    <n v="0.27900000000000003"/>
    <n v="166"/>
    <n v="6.7920328636192503E-2"/>
    <n v="0.32100000000000001"/>
    <n v="0"/>
    <n v="0.32100000000000001"/>
    <n v="0.32100000000000001"/>
    <n v="0.32100000000000001"/>
    <n v="0.32100000000000001"/>
    <n v="0.32100000000000001"/>
    <n v="0.32"/>
    <n v="0"/>
    <n v="0.32100000000000001"/>
    <n v="0"/>
    <n v="0.32100000000000001"/>
    <n v="0"/>
    <n v="0"/>
    <n v="0"/>
    <n v="0"/>
    <n v="0"/>
    <n v="1E-3"/>
    <n v="0.32100000000000001"/>
    <n v="118.88888888888889"/>
    <n v="0"/>
  </r>
  <r>
    <x v="10"/>
    <s v="onshore wind|4"/>
    <s v="onshore"/>
    <n v="4"/>
    <x v="0"/>
    <x v="2"/>
    <n v="0.26400000000000001"/>
    <n v="435"/>
    <n v="2023.1869999999999"/>
    <n v="0.26300000000000001"/>
    <n v="443"/>
    <n v="0.192284320363908"/>
    <n v="7.5709999999999997"/>
    <n v="0"/>
    <n v="0.24199999999999999"/>
    <n v="1.2110000000000001"/>
    <n v="2.0699999999999998"/>
    <n v="2.0699999999999998"/>
    <n v="2.0699999999999998"/>
    <n v="2.069"/>
    <n v="1.8280000000000001"/>
    <n v="2.0699999999999998"/>
    <n v="0"/>
    <n v="0.24199999999999999"/>
    <n v="0.96899999999999997"/>
    <n v="0.85899999999999999"/>
    <n v="0"/>
    <n v="0"/>
    <n v="0"/>
    <n v="1E-3"/>
    <n v="2.0699999999999998"/>
    <n v="766.66666666666663"/>
    <n v="0"/>
  </r>
  <r>
    <x v="10"/>
    <s v="onshore wind|5"/>
    <s v="onshore"/>
    <n v="5"/>
    <x v="0"/>
    <x v="2"/>
    <n v="0.26800000000000002"/>
    <n v="668"/>
    <n v="2023.1869999999999"/>
    <n v="0.26700000000000002"/>
    <n v="671"/>
    <n v="0.28688454500367699"/>
    <n v="20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0"/>
    <x v="3"/>
    <n v="0.29599999999999999"/>
    <n v="609"/>
    <n v="2023.1869999999999"/>
    <n v="0.29599999999999999"/>
    <n v="653"/>
    <n v="0.25183573984943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3"/>
    <s v="onshore"/>
    <n v="3"/>
    <x v="0"/>
    <x v="3"/>
    <n v="0.29799999999999999"/>
    <n v="94"/>
    <n v="2023.1869999999999"/>
    <n v="0.27900000000000003"/>
    <n v="166"/>
    <n v="6.7920328636192503E-2"/>
    <n v="1.7350000000000001"/>
    <n v="0"/>
    <n v="0.54900000000000004"/>
    <n v="1.4630000000000001"/>
    <n v="1.464"/>
    <n v="1.464"/>
    <n v="1.464"/>
    <n v="1.4630000000000001"/>
    <n v="0.91700000000000004"/>
    <n v="1.466"/>
    <n v="0"/>
    <n v="0.54900000000000004"/>
    <n v="0.91400000000000003"/>
    <n v="9.9999999999989008E-4"/>
    <n v="0"/>
    <n v="0"/>
    <n v="0"/>
    <n v="3.0000000000000001E-3"/>
    <n v="1.464"/>
    <n v="542.22222222222217"/>
    <n v="0"/>
  </r>
  <r>
    <x v="10"/>
    <s v="onshore wind|4"/>
    <s v="onshore"/>
    <n v="4"/>
    <x v="0"/>
    <x v="3"/>
    <n v="0.26400000000000001"/>
    <n v="435"/>
    <n v="2023.1869999999999"/>
    <n v="0.26300000000000001"/>
    <n v="443"/>
    <n v="0.192284320363908"/>
    <n v="74.317999999999998"/>
    <n v="0"/>
    <n v="0"/>
    <n v="0"/>
    <n v="0.85699999999999998"/>
    <n v="0.85699999999999998"/>
    <n v="0.85699999999999998"/>
    <n v="0.85599999999999998"/>
    <n v="0.85499999999999998"/>
    <n v="0.85599999999999998"/>
    <n v="0"/>
    <n v="0"/>
    <n v="0"/>
    <n v="0.85699999999999998"/>
    <n v="0"/>
    <n v="0"/>
    <n v="0"/>
    <n v="0"/>
    <n v="0.85699999999999998"/>
    <n v="317.40740740740739"/>
    <n v="0"/>
  </r>
  <r>
    <x v="10"/>
    <s v="onshore wind|5"/>
    <s v="onshore"/>
    <n v="5"/>
    <x v="0"/>
    <x v="3"/>
    <n v="0.26800000000000002"/>
    <n v="668"/>
    <n v="2023.1869999999999"/>
    <n v="0.26700000000000002"/>
    <n v="671"/>
    <n v="0.28688454500367699"/>
    <n v="157.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0"/>
    <x v="4"/>
    <n v="0.29599999999999999"/>
    <n v="609"/>
    <n v="2023.1869999999999"/>
    <n v="0.29599999999999999"/>
    <n v="653"/>
    <n v="0.25183573984943802"/>
    <n v="1.1359999999999999"/>
    <n v="0"/>
    <n v="0"/>
    <n v="0.59599999999999997"/>
    <n v="0.59699999999999998"/>
    <n v="0.59699999999999998"/>
    <n v="0.59699999999999998"/>
    <n v="0.59599999999999997"/>
    <n v="0.59399999999999997"/>
    <n v="0.59599999999999997"/>
    <n v="0"/>
    <n v="0"/>
    <n v="0.59599999999999997"/>
    <n v="1E-3"/>
    <n v="0"/>
    <n v="0"/>
    <n v="0"/>
    <n v="0"/>
    <n v="0.59699999999999998"/>
    <n v="221.11111111111109"/>
    <n v="0"/>
  </r>
  <r>
    <x v="10"/>
    <s v="onshore wind|3"/>
    <s v="onshore"/>
    <n v="3"/>
    <x v="0"/>
    <x v="4"/>
    <n v="0.29799999999999999"/>
    <n v="94"/>
    <n v="2023.1869999999999"/>
    <n v="0.27900000000000003"/>
    <n v="166"/>
    <n v="6.7920328636192503E-2"/>
    <n v="1.7350000000000001"/>
    <n v="0"/>
    <n v="0.54900000000000004"/>
    <n v="0.83099999999999996"/>
    <n v="0.83099999999999996"/>
    <n v="0.83099999999999996"/>
    <n v="0.83099999999999996"/>
    <n v="0.83099999999999996"/>
    <n v="0.28699999999999998"/>
    <n v="0.83599999999999997"/>
    <n v="0"/>
    <n v="0.54900000000000004"/>
    <n v="0.28199999999999997"/>
    <n v="0"/>
    <n v="0"/>
    <n v="0"/>
    <n v="0"/>
    <n v="5.0000000000000001E-3"/>
    <n v="0.83099999999999996"/>
    <n v="307.77777777777777"/>
    <n v="0"/>
  </r>
  <r>
    <x v="10"/>
    <s v="onshore wind|4"/>
    <s v="onshore"/>
    <n v="4"/>
    <x v="0"/>
    <x v="4"/>
    <n v="0.26400000000000001"/>
    <n v="435"/>
    <n v="2023.1869999999999"/>
    <n v="0.26300000000000001"/>
    <n v="443"/>
    <n v="0.192284320363908"/>
    <n v="79.626000000000005"/>
    <n v="0"/>
    <n v="0"/>
    <n v="0"/>
    <n v="0.85699999999999998"/>
    <n v="0.85699999999999998"/>
    <n v="0.85699999999999998"/>
    <n v="0.85599999999999998"/>
    <n v="0.85499999999999998"/>
    <n v="0.85599999999999998"/>
    <n v="0"/>
    <n v="0"/>
    <n v="0"/>
    <n v="0.85699999999999998"/>
    <n v="0"/>
    <n v="0"/>
    <n v="0"/>
    <n v="0"/>
    <n v="0.85699999999999998"/>
    <n v="317.40740740740739"/>
    <n v="0"/>
  </r>
  <r>
    <x v="10"/>
    <s v="onshore wind|5"/>
    <s v="onshore"/>
    <n v="5"/>
    <x v="0"/>
    <x v="4"/>
    <n v="0.26800000000000002"/>
    <n v="668"/>
    <n v="2023.1869999999999"/>
    <n v="0.26700000000000002"/>
    <n v="671"/>
    <n v="0.28688454500367699"/>
    <n v="160.9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0"/>
    <x v="0"/>
    <n v="0.44600000000000001"/>
    <n v="1066"/>
    <n v="3108.1239999999998"/>
    <n v="0.41899999999999998"/>
    <n v="1084"/>
    <n v="0.295332439707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0"/>
    <x v="0"/>
    <n v="0.45"/>
    <n v="1624"/>
    <n v="3059.8870000000002"/>
    <n v="0.46500000000000002"/>
    <n v="1712"/>
    <n v="0.420287720331908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0"/>
    <x v="0"/>
    <n v="0.40300000000000002"/>
    <n v="1315"/>
    <n v="3002.288"/>
    <n v="0.42299999999999999"/>
    <n v="1476"/>
    <n v="0.39832896143009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0"/>
    <x v="1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0"/>
    <x v="1"/>
    <n v="0.44600000000000001"/>
    <n v="1066"/>
    <n v="3108.1239999999998"/>
    <n v="0.41899999999999998"/>
    <n v="1084"/>
    <n v="0.295332439707501"/>
    <n v="10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0"/>
    <x v="1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0"/>
    <x v="2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0"/>
    <x v="2"/>
    <n v="0.44600000000000001"/>
    <n v="1066"/>
    <n v="3108.1239999999998"/>
    <n v="0.41899999999999998"/>
    <n v="1084"/>
    <n v="0.295332439707501"/>
    <n v="103.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0"/>
    <x v="2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0"/>
    <x v="3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0"/>
    <x v="3"/>
    <n v="0.44600000000000001"/>
    <n v="1066"/>
    <n v="3108.1239999999998"/>
    <n v="0.41899999999999998"/>
    <n v="1084"/>
    <n v="0.295332439707501"/>
    <n v="103.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0"/>
    <x v="3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0"/>
    <x v="4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0"/>
    <x v="4"/>
    <n v="0.44600000000000001"/>
    <n v="1066"/>
    <n v="3108.1239999999998"/>
    <n v="0.41899999999999998"/>
    <n v="1084"/>
    <n v="0.295332439707501"/>
    <n v="10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0"/>
    <x v="4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2"/>
    <s v="solar"/>
    <n v="2"/>
    <x v="0"/>
    <x v="0"/>
    <n v="0.219"/>
    <n v="0"/>
    <n v="1560.6849999999999"/>
    <n v="0.219"/>
    <n v="110"/>
    <n v="5.73382539980401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3"/>
    <s v="solar"/>
    <n v="3"/>
    <x v="0"/>
    <x v="0"/>
    <n v="0.222"/>
    <n v="328"/>
    <n v="1560.6849999999999"/>
    <n v="0.218"/>
    <n v="262"/>
    <n v="0.13719576054627"/>
    <n v="8.0000000000000002E-3"/>
    <n v="0"/>
    <n v="0"/>
    <n v="0"/>
    <n v="8.0000000000000002E-3"/>
    <n v="8.0000000000000002E-3"/>
    <n v="8.0000000000000002E-3"/>
    <n v="8.0000000000000002E-3"/>
    <n v="7.0000000000000001E-3"/>
    <n v="8.0000000000000002E-3"/>
    <n v="0"/>
    <n v="0"/>
    <n v="0"/>
    <n v="8.0000000000000002E-3"/>
    <n v="0"/>
    <n v="0"/>
    <n v="0"/>
    <n v="0"/>
    <n v="8.0000000000000002E-3"/>
    <n v="0.17777777777777778"/>
    <n v="0"/>
  </r>
  <r>
    <x v="11"/>
    <s v="large-scale solar pv|4"/>
    <s v="solar"/>
    <n v="4"/>
    <x v="0"/>
    <x v="0"/>
    <n v="0.214"/>
    <n v="205"/>
    <n v="1560.6849999999999"/>
    <n v="0.20300000000000001"/>
    <n v="248"/>
    <n v="0.13946060237982799"/>
    <n v="3.5720000000000001"/>
    <n v="0"/>
    <n v="3.4079999999999999"/>
    <n v="3.41"/>
    <n v="3.411"/>
    <n v="3.4220000000000002"/>
    <n v="3.4319999999999999"/>
    <n v="3.4420000000000002"/>
    <n v="3.5720000000000001"/>
    <n v="6.98"/>
    <n v="0"/>
    <n v="3.4079999999999999"/>
    <n v="2.0000000000002199E-3"/>
    <n v="9.9999999999989008E-4"/>
    <n v="1.10000000000001E-2"/>
    <n v="9.9999999999997903E-3"/>
    <n v="0.01"/>
    <n v="3.5379999999999998"/>
    <n v="3.5720000000000001"/>
    <n v="79.37777777777778"/>
    <n v="0"/>
  </r>
  <r>
    <x v="11"/>
    <s v="large-scale solar pv|2"/>
    <s v="solar"/>
    <n v="2"/>
    <x v="0"/>
    <x v="1"/>
    <n v="0.219"/>
    <n v="0"/>
    <n v="1560.6849999999999"/>
    <n v="0.219"/>
    <n v="110"/>
    <n v="5.7338253998040101E-2"/>
    <n v="1.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0"/>
    <x v="1"/>
    <n v="0.214"/>
    <n v="205"/>
    <n v="1560.6849999999999"/>
    <n v="0.20300000000000001"/>
    <n v="248"/>
    <n v="0.13946060237982799"/>
    <n v="26.312000000000001"/>
    <n v="0"/>
    <n v="3.593"/>
    <n v="3.5939999999999999"/>
    <n v="3.5960000000000001"/>
    <n v="3.6070000000000002"/>
    <n v="3.6179999999999999"/>
    <n v="3.629"/>
    <n v="3.766"/>
    <n v="7.359"/>
    <n v="0"/>
    <n v="3.593"/>
    <n v="9.9999999999989008E-4"/>
    <n v="2.0000000000002199E-3"/>
    <n v="1.10000000000001E-2"/>
    <n v="1.0999999999999699E-2"/>
    <n v="1.0999999999999999E-2"/>
    <n v="3.73"/>
    <n v="3.766"/>
    <n v="83.688888888888883"/>
    <n v="0"/>
  </r>
  <r>
    <x v="11"/>
    <s v="large-scale solar pv|3"/>
    <s v="solar"/>
    <n v="3"/>
    <x v="0"/>
    <x v="1"/>
    <n v="0.222"/>
    <n v="328"/>
    <n v="1560.6849999999999"/>
    <n v="0.218"/>
    <n v="262"/>
    <n v="0.13719576054627"/>
    <n v="137.255"/>
    <n v="0"/>
    <n v="0"/>
    <n v="0"/>
    <n v="8.0000000000000002E-3"/>
    <n v="8.0000000000000002E-3"/>
    <n v="8.0000000000000002E-3"/>
    <n v="8.0000000000000002E-3"/>
    <n v="7.0000000000000001E-3"/>
    <n v="8.0000000000000002E-3"/>
    <n v="0"/>
    <n v="0"/>
    <n v="0"/>
    <n v="8.0000000000000002E-3"/>
    <n v="0"/>
    <n v="0"/>
    <n v="0"/>
    <n v="0"/>
    <n v="8.0000000000000002E-3"/>
    <n v="0.17777777777777778"/>
    <n v="0"/>
  </r>
  <r>
    <x v="11"/>
    <s v="large-scale solar pv|2"/>
    <s v="solar"/>
    <n v="2"/>
    <x v="0"/>
    <x v="2"/>
    <n v="0.219"/>
    <n v="0"/>
    <n v="1560.6849999999999"/>
    <n v="0.219"/>
    <n v="110"/>
    <n v="5.7338253998040101E-2"/>
    <n v="0.6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0"/>
    <x v="2"/>
    <n v="0.214"/>
    <n v="205"/>
    <n v="1560.6849999999999"/>
    <n v="0.20300000000000001"/>
    <n v="248"/>
    <n v="0.13946060237982799"/>
    <n v="9.1690000000000005"/>
    <n v="0"/>
    <n v="3.593"/>
    <n v="3.5939999999999999"/>
    <n v="3.5960000000000001"/>
    <n v="3.6070000000000002"/>
    <n v="3.6179999999999999"/>
    <n v="3.629"/>
    <n v="3.766"/>
    <n v="7.359"/>
    <n v="0"/>
    <n v="3.593"/>
    <n v="9.9999999999989008E-4"/>
    <n v="2.0000000000002199E-3"/>
    <n v="1.10000000000001E-2"/>
    <n v="1.0999999999999699E-2"/>
    <n v="1.0999999999999999E-2"/>
    <n v="3.73"/>
    <n v="3.766"/>
    <n v="83.688888888888883"/>
    <n v="0"/>
  </r>
  <r>
    <x v="11"/>
    <s v="large-scale solar pv|3"/>
    <s v="solar"/>
    <n v="3"/>
    <x v="0"/>
    <x v="2"/>
    <n v="0.222"/>
    <n v="328"/>
    <n v="1560.6849999999999"/>
    <n v="0.218"/>
    <n v="262"/>
    <n v="0.13719576054627"/>
    <n v="58.896000000000001"/>
    <n v="0"/>
    <n v="0"/>
    <n v="0"/>
    <n v="8.0000000000000002E-3"/>
    <n v="8.0000000000000002E-3"/>
    <n v="8.0000000000000002E-3"/>
    <n v="8.0000000000000002E-3"/>
    <n v="7.0000000000000001E-3"/>
    <n v="8.0000000000000002E-3"/>
    <n v="0"/>
    <n v="0"/>
    <n v="0"/>
    <n v="8.0000000000000002E-3"/>
    <n v="0"/>
    <n v="0"/>
    <n v="0"/>
    <n v="0"/>
    <n v="8.0000000000000002E-3"/>
    <n v="0.17777777777777778"/>
    <n v="0"/>
  </r>
  <r>
    <x v="11"/>
    <s v="large-scale solar pv|2"/>
    <s v="solar"/>
    <n v="2"/>
    <x v="0"/>
    <x v="3"/>
    <n v="0.219"/>
    <n v="0"/>
    <n v="1560.6849999999999"/>
    <n v="0.219"/>
    <n v="110"/>
    <n v="5.7338253998040101E-2"/>
    <n v="0.6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0"/>
    <x v="3"/>
    <n v="0.214"/>
    <n v="205"/>
    <n v="1560.6849999999999"/>
    <n v="0.20300000000000001"/>
    <n v="248"/>
    <n v="0.13946060237982799"/>
    <n v="26.292999999999999"/>
    <n v="0"/>
    <n v="3.593"/>
    <n v="3.5939999999999999"/>
    <n v="3.5960000000000001"/>
    <n v="3.6070000000000002"/>
    <n v="3.6179999999999999"/>
    <n v="3.629"/>
    <n v="3.766"/>
    <n v="7.359"/>
    <n v="0"/>
    <n v="3.593"/>
    <n v="9.9999999999989008E-4"/>
    <n v="2.0000000000002199E-3"/>
    <n v="1.10000000000001E-2"/>
    <n v="1.0999999999999699E-2"/>
    <n v="1.0999999999999999E-2"/>
    <n v="3.73"/>
    <n v="3.766"/>
    <n v="83.688888888888883"/>
    <n v="0"/>
  </r>
  <r>
    <x v="11"/>
    <s v="large-scale solar pv|3"/>
    <s v="solar"/>
    <n v="3"/>
    <x v="0"/>
    <x v="3"/>
    <n v="0.222"/>
    <n v="328"/>
    <n v="1560.6849999999999"/>
    <n v="0.218"/>
    <n v="262"/>
    <n v="0.13719576054627"/>
    <n v="81.037999999999997"/>
    <n v="0"/>
    <n v="0"/>
    <n v="0"/>
    <n v="8.0000000000000002E-3"/>
    <n v="8.0000000000000002E-3"/>
    <n v="8.0000000000000002E-3"/>
    <n v="8.0000000000000002E-3"/>
    <n v="7.0000000000000001E-3"/>
    <n v="8.0000000000000002E-3"/>
    <n v="0"/>
    <n v="0"/>
    <n v="0"/>
    <n v="8.0000000000000002E-3"/>
    <n v="0"/>
    <n v="0"/>
    <n v="0"/>
    <n v="0"/>
    <n v="8.0000000000000002E-3"/>
    <n v="0.17777777777777778"/>
    <n v="0"/>
  </r>
  <r>
    <x v="11"/>
    <s v="large-scale solar pv|2"/>
    <s v="solar"/>
    <n v="2"/>
    <x v="0"/>
    <x v="4"/>
    <n v="0.219"/>
    <n v="0"/>
    <n v="1560.6849999999999"/>
    <n v="0.219"/>
    <n v="110"/>
    <n v="5.7338253998040101E-2"/>
    <n v="1.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0"/>
    <x v="4"/>
    <n v="0.214"/>
    <n v="205"/>
    <n v="1560.6849999999999"/>
    <n v="0.20300000000000001"/>
    <n v="248"/>
    <n v="0.13946060237982799"/>
    <n v="60.703000000000003"/>
    <n v="0"/>
    <n v="3.593"/>
    <n v="3.5939999999999999"/>
    <n v="3.5960000000000001"/>
    <n v="3.6070000000000002"/>
    <n v="3.6179999999999999"/>
    <n v="3.629"/>
    <n v="3.766"/>
    <n v="7.359"/>
    <n v="0"/>
    <n v="3.593"/>
    <n v="9.9999999999989008E-4"/>
    <n v="2.0000000000002199E-3"/>
    <n v="1.10000000000001E-2"/>
    <n v="1.0999999999999699E-2"/>
    <n v="1.0999999999999999E-2"/>
    <n v="3.73"/>
    <n v="3.766"/>
    <n v="83.688888888888883"/>
    <n v="0"/>
  </r>
  <r>
    <x v="11"/>
    <s v="large-scale solar pv|3"/>
    <s v="solar"/>
    <n v="3"/>
    <x v="0"/>
    <x v="4"/>
    <n v="0.222"/>
    <n v="328"/>
    <n v="1560.6849999999999"/>
    <n v="0.218"/>
    <n v="262"/>
    <n v="0.13719576054627"/>
    <n v="351.14100000000002"/>
    <n v="0"/>
    <n v="0"/>
    <n v="0"/>
    <n v="8.0000000000000002E-3"/>
    <n v="8.0000000000000002E-3"/>
    <n v="8.0000000000000002E-3"/>
    <n v="8.0000000000000002E-3"/>
    <n v="7.0000000000000001E-3"/>
    <n v="8.0000000000000002E-3"/>
    <n v="0"/>
    <n v="0"/>
    <n v="0"/>
    <n v="8.0000000000000002E-3"/>
    <n v="0"/>
    <n v="0"/>
    <n v="0"/>
    <n v="0"/>
    <n v="8.0000000000000002E-3"/>
    <n v="0.17777777777777778"/>
    <n v="0"/>
  </r>
  <r>
    <x v="11"/>
    <s v="onshore wind|1"/>
    <s v="onshore"/>
    <n v="1"/>
    <x v="0"/>
    <x v="0"/>
    <n v="0.32400000000000001"/>
    <n v="266"/>
    <n v="2023.1869999999999"/>
    <n v="0.32800000000000001"/>
    <n v="290"/>
    <n v="0.10092994765564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2"/>
    <s v="onshore"/>
    <n v="2"/>
    <x v="0"/>
    <x v="0"/>
    <n v="0.29799999999999999"/>
    <n v="673"/>
    <n v="2023.1869999999999"/>
    <n v="0.29799999999999999"/>
    <n v="662"/>
    <n v="0.25359320891177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0"/>
    <x v="0"/>
    <n v="0.28499999999999998"/>
    <n v="195"/>
    <n v="2023.1869999999999"/>
    <n v="0.28699999999999998"/>
    <n v="225"/>
    <n v="8.9494534867070805E-2"/>
    <n v="3.673"/>
    <n v="0.64200000000000002"/>
    <n v="1.2869999999999999"/>
    <n v="3.673"/>
    <n v="3.673"/>
    <n v="3.673"/>
    <n v="3.673"/>
    <n v="3.0310000000000001"/>
    <n v="2.3860000000000001"/>
    <n v="3.673"/>
    <n v="0.64200000000000002"/>
    <n v="0.64500000000000002"/>
    <n v="2.3860000000000001"/>
    <n v="0"/>
    <n v="0"/>
    <n v="0"/>
    <n v="0"/>
    <n v="0"/>
    <n v="3.673"/>
    <n v="1360.3703703703702"/>
    <n v="0"/>
  </r>
  <r>
    <x v="11"/>
    <s v="onshore wind|4"/>
    <s v="onshore"/>
    <n v="4"/>
    <x v="0"/>
    <x v="0"/>
    <n v="0.27500000000000002"/>
    <n v="398"/>
    <n v="2023.1869999999999"/>
    <n v="0.27700000000000002"/>
    <n v="429"/>
    <n v="0.1767963997824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0"/>
    <x v="0"/>
    <n v="0.28199999999999997"/>
    <n v="610"/>
    <n v="2023.1869999999999"/>
    <n v="0.28000000000000003"/>
    <n v="640"/>
    <n v="0.26092628832354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0"/>
    <x v="1"/>
    <n v="0.32400000000000001"/>
    <n v="266"/>
    <n v="2023.1869999999999"/>
    <n v="0.32800000000000001"/>
    <n v="290"/>
    <n v="0.10092994765564101"/>
    <n v="8.25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0"/>
    <x v="1"/>
    <n v="0.28499999999999998"/>
    <n v="195"/>
    <n v="2023.1869999999999"/>
    <n v="0.28699999999999998"/>
    <n v="225"/>
    <n v="8.9494534867070805E-2"/>
    <n v="15.576000000000001"/>
    <n v="0.63700000000000001"/>
    <n v="1.278"/>
    <n v="3.6469999999999998"/>
    <n v="3.6469999999999998"/>
    <n v="3.6469999999999998"/>
    <n v="3.6469999999999998"/>
    <n v="3.01"/>
    <n v="2.3690000000000002"/>
    <n v="3.6469999999999998"/>
    <n v="0.63700000000000001"/>
    <n v="0.64100000000000001"/>
    <n v="2.3690000000000002"/>
    <n v="0"/>
    <n v="0"/>
    <n v="0"/>
    <n v="0"/>
    <n v="0"/>
    <n v="3.6469999999999998"/>
    <n v="1350.7407407407406"/>
    <n v="0"/>
  </r>
  <r>
    <x v="11"/>
    <s v="onshore wind|2"/>
    <s v="onshore"/>
    <n v="2"/>
    <x v="0"/>
    <x v="1"/>
    <n v="0.29799999999999999"/>
    <n v="673"/>
    <n v="2023.1869999999999"/>
    <n v="0.29799999999999999"/>
    <n v="662"/>
    <n v="0.25359320891177101"/>
    <n v="16.417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0"/>
    <x v="1"/>
    <n v="0.28199999999999997"/>
    <n v="610"/>
    <n v="2023.1869999999999"/>
    <n v="0.28000000000000003"/>
    <n v="640"/>
    <n v="0.26092628832354903"/>
    <n v="40.36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0"/>
    <x v="1"/>
    <n v="0.27500000000000002"/>
    <n v="398"/>
    <n v="2023.1869999999999"/>
    <n v="0.27700000000000002"/>
    <n v="429"/>
    <n v="0.176796399782404"/>
    <n v="63.03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0"/>
    <x v="2"/>
    <n v="0.28499999999999998"/>
    <n v="195"/>
    <n v="2023.1869999999999"/>
    <n v="0.28699999999999998"/>
    <n v="225"/>
    <n v="8.9494534867070805E-2"/>
    <n v="3.3740000000000001"/>
    <n v="0.63700000000000001"/>
    <n v="1.278"/>
    <n v="3.3740000000000001"/>
    <n v="3.3740000000000001"/>
    <n v="3.3740000000000001"/>
    <n v="3.3740000000000001"/>
    <n v="2.7370000000000001"/>
    <n v="2.0960000000000001"/>
    <n v="3.3740000000000001"/>
    <n v="0.63700000000000001"/>
    <n v="0.64100000000000001"/>
    <n v="2.0960000000000001"/>
    <n v="0"/>
    <n v="0"/>
    <n v="0"/>
    <n v="0"/>
    <n v="0"/>
    <n v="3.3740000000000001"/>
    <n v="1249.6296296296296"/>
    <n v="0"/>
  </r>
  <r>
    <x v="11"/>
    <s v="onshore wind|2"/>
    <s v="onshore"/>
    <n v="2"/>
    <x v="0"/>
    <x v="2"/>
    <n v="0.29799999999999999"/>
    <n v="673"/>
    <n v="2023.1869999999999"/>
    <n v="0.29799999999999999"/>
    <n v="662"/>
    <n v="0.25359320891177101"/>
    <n v="4.75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0"/>
    <x v="2"/>
    <n v="0.28199999999999997"/>
    <n v="610"/>
    <n v="2023.1869999999999"/>
    <n v="0.28000000000000003"/>
    <n v="640"/>
    <n v="0.26092628832354903"/>
    <n v="6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0"/>
    <x v="2"/>
    <n v="0.32400000000000001"/>
    <n v="266"/>
    <n v="2023.1869999999999"/>
    <n v="0.32800000000000001"/>
    <n v="290"/>
    <n v="0.10092994765564101"/>
    <n v="6.9089999999999998"/>
    <n v="0"/>
    <n v="0"/>
    <n v="0.23899999999999999"/>
    <n v="0.23899999999999999"/>
    <n v="0.23899999999999999"/>
    <n v="0.23899999999999999"/>
    <n v="0.23899999999999999"/>
    <n v="0.23899999999999999"/>
    <n v="0.23899999999999999"/>
    <n v="0"/>
    <n v="0"/>
    <n v="0.23899999999999999"/>
    <n v="0"/>
    <n v="0"/>
    <n v="0"/>
    <n v="0"/>
    <n v="0"/>
    <n v="0.23899999999999999"/>
    <n v="88.518518518518519"/>
    <n v="0"/>
  </r>
  <r>
    <x v="11"/>
    <s v="onshore wind|4"/>
    <s v="onshore"/>
    <n v="4"/>
    <x v="0"/>
    <x v="2"/>
    <n v="0.27500000000000002"/>
    <n v="398"/>
    <n v="2023.1869999999999"/>
    <n v="0.27700000000000002"/>
    <n v="429"/>
    <n v="0.176796399782404"/>
    <n v="7.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0"/>
    <x v="3"/>
    <n v="0.28499999999999998"/>
    <n v="195"/>
    <n v="2023.1869999999999"/>
    <n v="0.28699999999999998"/>
    <n v="225"/>
    <n v="8.9494534867070805E-2"/>
    <n v="7.2960000000000003"/>
    <n v="0.63700000000000001"/>
    <n v="1.278"/>
    <n v="3.6469999999999998"/>
    <n v="3.6469999999999998"/>
    <n v="3.6469999999999998"/>
    <n v="3.6469999999999998"/>
    <n v="3.01"/>
    <n v="2.3690000000000002"/>
    <n v="3.6469999999999998"/>
    <n v="0.63700000000000001"/>
    <n v="0.64100000000000001"/>
    <n v="2.3690000000000002"/>
    <n v="0"/>
    <n v="0"/>
    <n v="0"/>
    <n v="0"/>
    <n v="0"/>
    <n v="3.6469999999999998"/>
    <n v="1350.7407407407406"/>
    <n v="0"/>
  </r>
  <r>
    <x v="11"/>
    <s v="onshore wind|1"/>
    <s v="onshore"/>
    <n v="1"/>
    <x v="0"/>
    <x v="3"/>
    <n v="0.32400000000000001"/>
    <n v="266"/>
    <n v="2023.1869999999999"/>
    <n v="0.32800000000000001"/>
    <n v="290"/>
    <n v="0.10092994765564101"/>
    <n v="8.88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2"/>
    <s v="onshore"/>
    <n v="2"/>
    <x v="0"/>
    <x v="3"/>
    <n v="0.29799999999999999"/>
    <n v="673"/>
    <n v="2023.1869999999999"/>
    <n v="0.29799999999999999"/>
    <n v="662"/>
    <n v="0.25359320891177101"/>
    <n v="15.8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0"/>
    <x v="3"/>
    <n v="0.28199999999999997"/>
    <n v="610"/>
    <n v="2023.1869999999999"/>
    <n v="0.28000000000000003"/>
    <n v="640"/>
    <n v="0.26092628832354903"/>
    <n v="36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0"/>
    <x v="3"/>
    <n v="0.27500000000000002"/>
    <n v="398"/>
    <n v="2023.1869999999999"/>
    <n v="0.27700000000000002"/>
    <n v="429"/>
    <n v="0.176796399782404"/>
    <n v="45.99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0"/>
    <x v="4"/>
    <n v="0.32400000000000001"/>
    <n v="266"/>
    <n v="2023.1869999999999"/>
    <n v="0.32800000000000001"/>
    <n v="290"/>
    <n v="0.10092994765564101"/>
    <n v="12.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2"/>
    <s v="onshore"/>
    <n v="2"/>
    <x v="0"/>
    <x v="4"/>
    <n v="0.29799999999999999"/>
    <n v="673"/>
    <n v="2023.1869999999999"/>
    <n v="0.29799999999999999"/>
    <n v="662"/>
    <n v="0.25359320891177101"/>
    <n v="17.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0"/>
    <x v="4"/>
    <n v="0.28499999999999998"/>
    <n v="195"/>
    <n v="2023.1869999999999"/>
    <n v="0.28699999999999998"/>
    <n v="225"/>
    <n v="8.9494534867070805E-2"/>
    <n v="23.939"/>
    <n v="0.63700000000000001"/>
    <n v="1.278"/>
    <n v="3.6469999999999998"/>
    <n v="3.6469999999999998"/>
    <n v="3.6469999999999998"/>
    <n v="3.6469999999999998"/>
    <n v="3.01"/>
    <n v="2.3690000000000002"/>
    <n v="3.6469999999999998"/>
    <n v="0.63700000000000001"/>
    <n v="0.64100000000000001"/>
    <n v="2.3690000000000002"/>
    <n v="0"/>
    <n v="0"/>
    <n v="0"/>
    <n v="0"/>
    <n v="0"/>
    <n v="3.6469999999999998"/>
    <n v="1350.7407407407406"/>
    <n v="0"/>
  </r>
  <r>
    <x v="11"/>
    <s v="onshore wind|5"/>
    <s v="onshore"/>
    <n v="5"/>
    <x v="0"/>
    <x v="4"/>
    <n v="0.28199999999999997"/>
    <n v="610"/>
    <n v="2023.1869999999999"/>
    <n v="0.28000000000000003"/>
    <n v="640"/>
    <n v="0.26092628832354903"/>
    <n v="40.334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0"/>
    <x v="4"/>
    <n v="0.27500000000000002"/>
    <n v="398"/>
    <n v="2023.1869999999999"/>
    <n v="0.27700000000000002"/>
    <n v="429"/>
    <n v="0.176796399782404"/>
    <n v="69.849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0"/>
    <x v="0"/>
    <n v="0.60199999999999998"/>
    <n v="1024"/>
    <n v="4073.2310000000002"/>
    <n v="0.60199999999999998"/>
    <n v="1024"/>
    <n v="0.19417770293845499"/>
    <n v="4.9109999999999996"/>
    <n v="0"/>
    <n v="0"/>
    <n v="0"/>
    <n v="4.7569999999999997"/>
    <n v="4.7949999999999999"/>
    <n v="4.8339999999999996"/>
    <n v="4.8719999999999999"/>
    <n v="4.9109999999999996"/>
    <n v="4.9109999999999996"/>
    <n v="0"/>
    <n v="0"/>
    <n v="0"/>
    <n v="4.7569999999999997"/>
    <n v="3.8000000000000297E-2"/>
    <n v="3.8999999999999702E-2"/>
    <n v="3.7999999999999999E-2"/>
    <n v="3.9E-2"/>
    <n v="4.9109999999999996"/>
    <n v="0"/>
    <n v="1023.125"/>
  </r>
  <r>
    <x v="11"/>
    <s v="offshore wind|2"/>
    <s v="offshore"/>
    <n v="2"/>
    <x v="0"/>
    <x v="0"/>
    <n v="0.58599999999999997"/>
    <n v="1538"/>
    <n v="3852.4749999999999"/>
    <n v="0.59799999999999998"/>
    <n v="1313"/>
    <n v="0.250645225332539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3"/>
    <s v="offshore"/>
    <n v="3"/>
    <x v="0"/>
    <x v="0"/>
    <n v="0.49299999999999999"/>
    <n v="918"/>
    <n v="3314.174"/>
    <n v="0.47199999999999998"/>
    <n v="925"/>
    <n v="0.223715269715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0"/>
    <x v="0"/>
    <n v="0.49299999999999999"/>
    <n v="1616"/>
    <n v="3370.5880000000002"/>
    <n v="0.54300000000000004"/>
    <n v="1469"/>
    <n v="0.30882884701093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0"/>
    <x v="0"/>
    <n v="0.40200000000000002"/>
    <n v="1038"/>
    <n v="3216.4989999999998"/>
    <n v="0.42199999999999999"/>
    <n v="1409"/>
    <n v="0.38114869397736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0"/>
    <x v="1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0"/>
    <x v="1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0"/>
    <x v="1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0"/>
    <x v="1"/>
    <n v="0.60199999999999998"/>
    <n v="1024"/>
    <n v="4073.2310000000002"/>
    <n v="0.60199999999999998"/>
    <n v="1024"/>
    <n v="0.19417770293845499"/>
    <n v="8.2490000000000006"/>
    <n v="0"/>
    <n v="0"/>
    <n v="0"/>
    <n v="4.7569999999999997"/>
    <n v="4.7949999999999999"/>
    <n v="4.8339999999999996"/>
    <n v="4.8719999999999999"/>
    <n v="4.9109999999999996"/>
    <n v="4.9109999999999996"/>
    <n v="0"/>
    <n v="0"/>
    <n v="0"/>
    <n v="4.7569999999999997"/>
    <n v="3.8000000000000297E-2"/>
    <n v="3.8999999999999702E-2"/>
    <n v="3.7999999999999999E-2"/>
    <n v="3.9E-2"/>
    <n v="4.9109999999999996"/>
    <n v="0"/>
    <n v="1023.125"/>
  </r>
  <r>
    <x v="11"/>
    <s v="offshore wind|3"/>
    <s v="offshore"/>
    <n v="3"/>
    <x v="0"/>
    <x v="1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0"/>
    <x v="2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0"/>
    <x v="2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0"/>
    <x v="2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0"/>
    <x v="2"/>
    <n v="0.60199999999999998"/>
    <n v="1024"/>
    <n v="4073.2310000000002"/>
    <n v="0.60199999999999998"/>
    <n v="1024"/>
    <n v="0.19417770293845499"/>
    <n v="8.2490000000000006"/>
    <n v="0"/>
    <n v="0"/>
    <n v="0"/>
    <n v="4.7569999999999997"/>
    <n v="4.7949999999999999"/>
    <n v="4.8339999999999996"/>
    <n v="4.8719999999999999"/>
    <n v="4.9109999999999996"/>
    <n v="4.9109999999999996"/>
    <n v="0"/>
    <n v="0"/>
    <n v="0"/>
    <n v="4.7569999999999997"/>
    <n v="3.8000000000000297E-2"/>
    <n v="3.8999999999999702E-2"/>
    <n v="3.7999999999999999E-2"/>
    <n v="3.9E-2"/>
    <n v="4.9109999999999996"/>
    <n v="0"/>
    <n v="1023.125"/>
  </r>
  <r>
    <x v="11"/>
    <s v="offshore wind|3"/>
    <s v="offshore"/>
    <n v="3"/>
    <x v="0"/>
    <x v="2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0"/>
    <x v="3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0"/>
    <x v="3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0"/>
    <x v="3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0"/>
    <x v="3"/>
    <n v="0.60199999999999998"/>
    <n v="1024"/>
    <n v="4073.2310000000002"/>
    <n v="0.60199999999999998"/>
    <n v="1024"/>
    <n v="0.19417770293845499"/>
    <n v="8.2490000000000006"/>
    <n v="0"/>
    <n v="0"/>
    <n v="0"/>
    <n v="4.7569999999999997"/>
    <n v="4.7949999999999999"/>
    <n v="4.8339999999999996"/>
    <n v="4.8719999999999999"/>
    <n v="4.9109999999999996"/>
    <n v="4.9109999999999996"/>
    <n v="0"/>
    <n v="0"/>
    <n v="0"/>
    <n v="4.7569999999999997"/>
    <n v="3.8000000000000297E-2"/>
    <n v="3.8999999999999702E-2"/>
    <n v="3.7999999999999999E-2"/>
    <n v="3.9E-2"/>
    <n v="4.9109999999999996"/>
    <n v="0"/>
    <n v="1023.125"/>
  </r>
  <r>
    <x v="11"/>
    <s v="offshore wind|3"/>
    <s v="offshore"/>
    <n v="3"/>
    <x v="0"/>
    <x v="3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0"/>
    <x v="4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0"/>
    <x v="4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0"/>
    <x v="4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0"/>
    <x v="4"/>
    <n v="0.60199999999999998"/>
    <n v="1024"/>
    <n v="4073.2310000000002"/>
    <n v="0.60199999999999998"/>
    <n v="1024"/>
    <n v="0.19417770293845499"/>
    <n v="8.2490000000000006"/>
    <n v="0"/>
    <n v="0"/>
    <n v="0"/>
    <n v="4.7569999999999997"/>
    <n v="4.7949999999999999"/>
    <n v="4.8339999999999996"/>
    <n v="4.8719999999999999"/>
    <n v="4.9109999999999996"/>
    <n v="4.9109999999999996"/>
    <n v="0"/>
    <n v="0"/>
    <n v="0"/>
    <n v="4.7569999999999997"/>
    <n v="3.8000000000000297E-2"/>
    <n v="3.8999999999999702E-2"/>
    <n v="3.7999999999999999E-2"/>
    <n v="3.9E-2"/>
    <n v="4.9109999999999996"/>
    <n v="0"/>
    <n v="1023.125"/>
  </r>
  <r>
    <x v="11"/>
    <s v="offshore wind|3"/>
    <s v="offshore"/>
    <n v="3"/>
    <x v="0"/>
    <x v="4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1"/>
    <s v="solar"/>
    <n v="1"/>
    <x v="0"/>
    <x v="0"/>
    <n v="0.25900000000000001"/>
    <n v="324"/>
    <n v="1560.6849999999999"/>
    <n v="0.25700000000000001"/>
    <n v="332"/>
    <n v="0.14746904038519601"/>
    <n v="1.2E-2"/>
    <n v="0"/>
    <n v="0"/>
    <n v="6.0000000000000001E-3"/>
    <n v="1.2E-2"/>
    <n v="1.2E-2"/>
    <n v="1.2E-2"/>
    <n v="1.2E-2"/>
    <n v="0.01"/>
    <n v="1.2E-2"/>
    <n v="0"/>
    <n v="0"/>
    <n v="6.0000000000000001E-3"/>
    <n v="6.0000000000000001E-3"/>
    <n v="0"/>
    <n v="0"/>
    <n v="0"/>
    <n v="0"/>
    <n v="1.2E-2"/>
    <n v="0.26666666666666666"/>
    <n v="0"/>
  </r>
  <r>
    <x v="12"/>
    <s v="large-scale solar pv|2"/>
    <s v="solar"/>
    <n v="2"/>
    <x v="0"/>
    <x v="0"/>
    <n v="0.252"/>
    <n v="191"/>
    <n v="1560.6849999999999"/>
    <n v="0.252"/>
    <n v="198"/>
    <n v="8.9693411611219798E-2"/>
    <n v="4.3289999999999997"/>
    <n v="0"/>
    <n v="0.45500000000000002"/>
    <n v="0.90800000000000003"/>
    <n v="1.359"/>
    <n v="1.8160000000000001"/>
    <n v="2.274"/>
    <n v="2.7309999999999999"/>
    <n v="4.3289999999999997"/>
    <n v="4.7839999999999998"/>
    <n v="0"/>
    <n v="0.45500000000000002"/>
    <n v="0.45300000000000001"/>
    <n v="0.45100000000000001"/>
    <n v="0.45700000000000002"/>
    <n v="0.45800000000000002"/>
    <n v="0.45700000000000002"/>
    <n v="2.0529999999999999"/>
    <n v="4.3289999999999997"/>
    <n v="96.2"/>
    <n v="0"/>
  </r>
  <r>
    <x v="12"/>
    <s v="large-scale solar pv|3"/>
    <s v="solar"/>
    <n v="3"/>
    <x v="0"/>
    <x v="0"/>
    <n v="0.24299999999999999"/>
    <n v="312"/>
    <n v="1560.6849999999999"/>
    <n v="0.24"/>
    <n v="316"/>
    <n v="0.15030441400304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1"/>
    <s v="solar"/>
    <n v="1"/>
    <x v="0"/>
    <x v="1"/>
    <n v="0.25900000000000001"/>
    <n v="324"/>
    <n v="1560.6849999999999"/>
    <n v="0.25700000000000001"/>
    <n v="332"/>
    <n v="0.14746904038519601"/>
    <n v="111.863"/>
    <n v="0"/>
    <n v="0"/>
    <n v="6.0000000000000001E-3"/>
    <n v="1.2E-2"/>
    <n v="1.2E-2"/>
    <n v="1.2E-2"/>
    <n v="1.2E-2"/>
    <n v="0.01"/>
    <n v="1.2E-2"/>
    <n v="0"/>
    <n v="0"/>
    <n v="6.0000000000000001E-3"/>
    <n v="6.0000000000000001E-3"/>
    <n v="0"/>
    <n v="0"/>
    <n v="0"/>
    <n v="0"/>
    <n v="1.2E-2"/>
    <n v="0.26666666666666666"/>
    <n v="0"/>
  </r>
  <r>
    <x v="12"/>
    <s v="large-scale solar pv|3"/>
    <s v="solar"/>
    <n v="3"/>
    <x v="0"/>
    <x v="1"/>
    <n v="0.24299999999999999"/>
    <n v="312"/>
    <n v="1560.6849999999999"/>
    <n v="0.24"/>
    <n v="316"/>
    <n v="0.15030441400304401"/>
    <n v="211.68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2"/>
    <s v="solar"/>
    <n v="2"/>
    <x v="0"/>
    <x v="1"/>
    <n v="0.252"/>
    <n v="191"/>
    <n v="1560.6849999999999"/>
    <n v="0.252"/>
    <n v="198"/>
    <n v="8.9693411611219798E-2"/>
    <n v="394.95699999999999"/>
    <n v="0"/>
    <n v="0.45500000000000002"/>
    <n v="0.90800000000000003"/>
    <n v="1.359"/>
    <n v="1.8160000000000001"/>
    <n v="2.274"/>
    <n v="2.7309999999999999"/>
    <n v="4.3289999999999997"/>
    <n v="4.7839999999999998"/>
    <n v="0"/>
    <n v="0.45500000000000002"/>
    <n v="0.45300000000000001"/>
    <n v="0.45100000000000001"/>
    <n v="0.45700000000000002"/>
    <n v="0.45800000000000002"/>
    <n v="0.45700000000000002"/>
    <n v="2.0529999999999999"/>
    <n v="4.3289999999999997"/>
    <n v="96.2"/>
    <n v="0"/>
  </r>
  <r>
    <x v="12"/>
    <s v="large-scale solar pv|1"/>
    <s v="solar"/>
    <n v="1"/>
    <x v="0"/>
    <x v="2"/>
    <n v="0.25900000000000001"/>
    <n v="324"/>
    <n v="1560.6849999999999"/>
    <n v="0.25700000000000001"/>
    <n v="332"/>
    <n v="0.14746904038519601"/>
    <n v="99.734999999999999"/>
    <n v="0"/>
    <n v="0"/>
    <n v="6.0000000000000001E-3"/>
    <n v="1.2E-2"/>
    <n v="1.2E-2"/>
    <n v="1.2E-2"/>
    <n v="1.2E-2"/>
    <n v="0.01"/>
    <n v="1.2E-2"/>
    <n v="0"/>
    <n v="0"/>
    <n v="6.0000000000000001E-3"/>
    <n v="6.0000000000000001E-3"/>
    <n v="0"/>
    <n v="0"/>
    <n v="0"/>
    <n v="0"/>
    <n v="1.2E-2"/>
    <n v="0.26666666666666666"/>
    <n v="0"/>
  </r>
  <r>
    <x v="12"/>
    <s v="large-scale solar pv|3"/>
    <s v="solar"/>
    <n v="3"/>
    <x v="0"/>
    <x v="2"/>
    <n v="0.24299999999999999"/>
    <n v="312"/>
    <n v="1560.6849999999999"/>
    <n v="0.24"/>
    <n v="316"/>
    <n v="0.15030441400304401"/>
    <n v="137.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2"/>
    <s v="solar"/>
    <n v="2"/>
    <x v="0"/>
    <x v="2"/>
    <n v="0.252"/>
    <n v="191"/>
    <n v="1560.6849999999999"/>
    <n v="0.252"/>
    <n v="198"/>
    <n v="8.9693411611219798E-2"/>
    <n v="335.74400000000003"/>
    <n v="0"/>
    <n v="0.45500000000000002"/>
    <n v="0.90800000000000003"/>
    <n v="1.359"/>
    <n v="1.8160000000000001"/>
    <n v="2.274"/>
    <n v="2.7309999999999999"/>
    <n v="4.3289999999999997"/>
    <n v="4.7839999999999998"/>
    <n v="0"/>
    <n v="0.45500000000000002"/>
    <n v="0.45300000000000001"/>
    <n v="0.45100000000000001"/>
    <n v="0.45700000000000002"/>
    <n v="0.45800000000000002"/>
    <n v="0.45700000000000002"/>
    <n v="2.0529999999999999"/>
    <n v="4.3289999999999997"/>
    <n v="96.2"/>
    <n v="0"/>
  </r>
  <r>
    <x v="12"/>
    <s v="large-scale solar pv|1"/>
    <s v="solar"/>
    <n v="1"/>
    <x v="0"/>
    <x v="3"/>
    <n v="0.25900000000000001"/>
    <n v="324"/>
    <n v="1560.6849999999999"/>
    <n v="0.25700000000000001"/>
    <n v="332"/>
    <n v="0.14746904038519601"/>
    <n v="112.19199999999999"/>
    <n v="0"/>
    <n v="0"/>
    <n v="6.0000000000000001E-3"/>
    <n v="1.2E-2"/>
    <n v="1.2E-2"/>
    <n v="1.2E-2"/>
    <n v="1.2E-2"/>
    <n v="0.01"/>
    <n v="1.2E-2"/>
    <n v="0"/>
    <n v="0"/>
    <n v="6.0000000000000001E-3"/>
    <n v="6.0000000000000001E-3"/>
    <n v="0"/>
    <n v="0"/>
    <n v="0"/>
    <n v="0"/>
    <n v="1.2E-2"/>
    <n v="0.26666666666666666"/>
    <n v="0"/>
  </r>
  <r>
    <x v="12"/>
    <s v="large-scale solar pv|3"/>
    <s v="solar"/>
    <n v="3"/>
    <x v="0"/>
    <x v="3"/>
    <n v="0.24299999999999999"/>
    <n v="312"/>
    <n v="1560.6849999999999"/>
    <n v="0.24"/>
    <n v="316"/>
    <n v="0.15030441400304401"/>
    <n v="169.43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2"/>
    <s v="solar"/>
    <n v="2"/>
    <x v="0"/>
    <x v="3"/>
    <n v="0.252"/>
    <n v="191"/>
    <n v="1560.6849999999999"/>
    <n v="0.252"/>
    <n v="198"/>
    <n v="8.9693411611219798E-2"/>
    <n v="363.75900000000001"/>
    <n v="0"/>
    <n v="0.45500000000000002"/>
    <n v="0.90800000000000003"/>
    <n v="1.359"/>
    <n v="1.8160000000000001"/>
    <n v="2.274"/>
    <n v="2.7309999999999999"/>
    <n v="4.3289999999999997"/>
    <n v="4.7839999999999998"/>
    <n v="0"/>
    <n v="0.45500000000000002"/>
    <n v="0.45300000000000001"/>
    <n v="0.45100000000000001"/>
    <n v="0.45700000000000002"/>
    <n v="0.45800000000000002"/>
    <n v="0.45700000000000002"/>
    <n v="2.0529999999999999"/>
    <n v="4.3289999999999997"/>
    <n v="96.2"/>
    <n v="0"/>
  </r>
  <r>
    <x v="12"/>
    <s v="large-scale solar pv|1"/>
    <s v="solar"/>
    <n v="1"/>
    <x v="0"/>
    <x v="4"/>
    <n v="0.25900000000000001"/>
    <n v="324"/>
    <n v="1560.6849999999999"/>
    <n v="0.25700000000000001"/>
    <n v="332"/>
    <n v="0.14746904038519601"/>
    <n v="123.61499999999999"/>
    <n v="0"/>
    <n v="0"/>
    <n v="6.0000000000000001E-3"/>
    <n v="1.2E-2"/>
    <n v="1.2E-2"/>
    <n v="1.2E-2"/>
    <n v="1.2E-2"/>
    <n v="0.01"/>
    <n v="1.2E-2"/>
    <n v="0"/>
    <n v="0"/>
    <n v="6.0000000000000001E-3"/>
    <n v="6.0000000000000001E-3"/>
    <n v="0"/>
    <n v="0"/>
    <n v="0"/>
    <n v="0"/>
    <n v="1.2E-2"/>
    <n v="0.26666666666666666"/>
    <n v="0"/>
  </r>
  <r>
    <x v="12"/>
    <s v="large-scale solar pv|3"/>
    <s v="solar"/>
    <n v="3"/>
    <x v="0"/>
    <x v="4"/>
    <n v="0.24299999999999999"/>
    <n v="312"/>
    <n v="1560.6849999999999"/>
    <n v="0.24"/>
    <n v="316"/>
    <n v="0.15030441400304401"/>
    <n v="229.29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2"/>
    <s v="solar"/>
    <n v="2"/>
    <x v="0"/>
    <x v="4"/>
    <n v="0.252"/>
    <n v="191"/>
    <n v="1560.6849999999999"/>
    <n v="0.252"/>
    <n v="198"/>
    <n v="8.9693411611219798E-2"/>
    <n v="394.99900000000002"/>
    <n v="0"/>
    <n v="0.45500000000000002"/>
    <n v="0.90800000000000003"/>
    <n v="1.359"/>
    <n v="1.8160000000000001"/>
    <n v="2.274"/>
    <n v="2.7309999999999999"/>
    <n v="4.3289999999999997"/>
    <n v="4.7839999999999998"/>
    <n v="0"/>
    <n v="0.45500000000000002"/>
    <n v="0.45300000000000001"/>
    <n v="0.45100000000000001"/>
    <n v="0.45700000000000002"/>
    <n v="0.45800000000000002"/>
    <n v="0.45700000000000002"/>
    <n v="2.0529999999999999"/>
    <n v="4.3289999999999997"/>
    <n v="96.2"/>
    <n v="0"/>
  </r>
  <r>
    <x v="12"/>
    <s v="onshore wind|1"/>
    <s v="onshore"/>
    <n v="1"/>
    <x v="0"/>
    <x v="0"/>
    <n v="0.30099999999999999"/>
    <n v="361"/>
    <n v="2023.1869999999999"/>
    <n v="0.30199999999999999"/>
    <n v="388"/>
    <n v="0.146663037890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0"/>
    <x v="0"/>
    <n v="0.29899999999999999"/>
    <n v="577"/>
    <n v="2023.1869999999999"/>
    <n v="0.29899999999999999"/>
    <n v="605"/>
    <n v="0.2309830332462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0"/>
    <x v="0"/>
    <n v="0.29299999999999998"/>
    <n v="204"/>
    <n v="2023.1869999999999"/>
    <n v="0.29299999999999998"/>
    <n v="212"/>
    <n v="8.2596973522215497E-2"/>
    <n v="1.2789999999999999"/>
    <n v="0"/>
    <n v="0"/>
    <n v="1.2789999999999999"/>
    <n v="1.2789999999999999"/>
    <n v="1.2789999999999999"/>
    <n v="1.2789999999999999"/>
    <n v="1.278"/>
    <n v="1.278"/>
    <n v="1.278"/>
    <n v="0"/>
    <n v="0"/>
    <n v="1.2789999999999999"/>
    <n v="0"/>
    <n v="0"/>
    <n v="0"/>
    <n v="0"/>
    <n v="0"/>
    <n v="1.2789999999999999"/>
    <n v="473.7037037037037"/>
    <n v="0"/>
  </r>
  <r>
    <x v="12"/>
    <s v="onshore wind|4"/>
    <s v="onshore"/>
    <n v="4"/>
    <x v="0"/>
    <x v="0"/>
    <n v="0.28699999999999998"/>
    <n v="358"/>
    <n v="2023.1869999999999"/>
    <n v="0.28899999999999998"/>
    <n v="391"/>
    <n v="0.154445339779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0"/>
    <x v="0"/>
    <n v="0.28699999999999998"/>
    <n v="665"/>
    <n v="2023.1869999999999"/>
    <n v="0.28699999999999998"/>
    <n v="665"/>
    <n v="0.26450606971823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1"/>
    <s v="onshore"/>
    <n v="1"/>
    <x v="0"/>
    <x v="1"/>
    <n v="0.30099999999999999"/>
    <n v="361"/>
    <n v="2023.1869999999999"/>
    <n v="0.30199999999999999"/>
    <n v="388"/>
    <n v="0.146663037890471"/>
    <n v="34.6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0"/>
    <x v="1"/>
    <n v="0.28699999999999998"/>
    <n v="358"/>
    <n v="2023.1869999999999"/>
    <n v="0.28899999999999998"/>
    <n v="391"/>
    <n v="0.154445339779748"/>
    <n v="36.24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0"/>
    <x v="1"/>
    <n v="0.28699999999999998"/>
    <n v="665"/>
    <n v="2023.1869999999999"/>
    <n v="0.28699999999999998"/>
    <n v="665"/>
    <n v="0.26450606971823099"/>
    <n v="52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0"/>
    <x v="1"/>
    <n v="0.29899999999999999"/>
    <n v="577"/>
    <n v="2023.1869999999999"/>
    <n v="0.29899999999999999"/>
    <n v="605"/>
    <n v="0.230983033246285"/>
    <n v="64.64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0"/>
    <x v="1"/>
    <n v="0.29299999999999998"/>
    <n v="204"/>
    <n v="2023.1869999999999"/>
    <n v="0.29299999999999998"/>
    <n v="212"/>
    <n v="8.2596973522215497E-2"/>
    <n v="145.39699999999999"/>
    <n v="0"/>
    <n v="0"/>
    <n v="1.2789999999999999"/>
    <n v="1.2789999999999999"/>
    <n v="1.2789999999999999"/>
    <n v="1.2789999999999999"/>
    <n v="1.278"/>
    <n v="1.278"/>
    <n v="1.278"/>
    <n v="0"/>
    <n v="0"/>
    <n v="1.2789999999999999"/>
    <n v="0"/>
    <n v="0"/>
    <n v="0"/>
    <n v="0"/>
    <n v="0"/>
    <n v="1.2789999999999999"/>
    <n v="473.7037037037037"/>
    <n v="0"/>
  </r>
  <r>
    <x v="12"/>
    <s v="onshore wind|1"/>
    <s v="onshore"/>
    <n v="1"/>
    <x v="0"/>
    <x v="2"/>
    <n v="0.30099999999999999"/>
    <n v="361"/>
    <n v="2023.1869999999999"/>
    <n v="0.30199999999999999"/>
    <n v="388"/>
    <n v="0.146663037890471"/>
    <n v="13.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0"/>
    <x v="2"/>
    <n v="0.28699999999999998"/>
    <n v="665"/>
    <n v="2023.1869999999999"/>
    <n v="0.28699999999999998"/>
    <n v="665"/>
    <n v="0.26450606971823099"/>
    <n v="23.2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0"/>
    <x v="2"/>
    <n v="0.28699999999999998"/>
    <n v="358"/>
    <n v="2023.1869999999999"/>
    <n v="0.28899999999999998"/>
    <n v="391"/>
    <n v="0.154445339779748"/>
    <n v="32.35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0"/>
    <x v="2"/>
    <n v="0.29899999999999999"/>
    <n v="577"/>
    <n v="2023.1869999999999"/>
    <n v="0.29899999999999999"/>
    <n v="605"/>
    <n v="0.230983033246285"/>
    <n v="36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0"/>
    <x v="2"/>
    <n v="0.29299999999999998"/>
    <n v="204"/>
    <n v="2023.1869999999999"/>
    <n v="0.29299999999999998"/>
    <n v="212"/>
    <n v="8.2596973522215497E-2"/>
    <n v="115.995"/>
    <n v="0"/>
    <n v="0"/>
    <n v="1.2789999999999999"/>
    <n v="1.2789999999999999"/>
    <n v="1.2789999999999999"/>
    <n v="1.2789999999999999"/>
    <n v="1.278"/>
    <n v="1.278"/>
    <n v="1.278"/>
    <n v="0"/>
    <n v="0"/>
    <n v="1.2789999999999999"/>
    <n v="0"/>
    <n v="0"/>
    <n v="0"/>
    <n v="0"/>
    <n v="0"/>
    <n v="1.2789999999999999"/>
    <n v="473.7037037037037"/>
    <n v="0"/>
  </r>
  <r>
    <x v="12"/>
    <s v="onshore wind|1"/>
    <s v="onshore"/>
    <n v="1"/>
    <x v="0"/>
    <x v="3"/>
    <n v="0.30099999999999999"/>
    <n v="361"/>
    <n v="2023.1869999999999"/>
    <n v="0.30199999999999999"/>
    <n v="388"/>
    <n v="0.146663037890471"/>
    <n v="22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0"/>
    <x v="3"/>
    <n v="0.28699999999999998"/>
    <n v="358"/>
    <n v="2023.1869999999999"/>
    <n v="0.28899999999999998"/>
    <n v="391"/>
    <n v="0.154445339779748"/>
    <n v="34.72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0"/>
    <x v="3"/>
    <n v="0.28699999999999998"/>
    <n v="665"/>
    <n v="2023.1869999999999"/>
    <n v="0.28699999999999998"/>
    <n v="665"/>
    <n v="0.26450606971823099"/>
    <n v="52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0"/>
    <x v="3"/>
    <n v="0.29899999999999999"/>
    <n v="577"/>
    <n v="2023.1869999999999"/>
    <n v="0.29899999999999999"/>
    <n v="605"/>
    <n v="0.230983033246285"/>
    <n v="63.72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0"/>
    <x v="3"/>
    <n v="0.29299999999999998"/>
    <n v="204"/>
    <n v="2023.1869999999999"/>
    <n v="0.29299999999999998"/>
    <n v="212"/>
    <n v="8.2596973522215497E-2"/>
    <n v="134.22300000000001"/>
    <n v="0"/>
    <n v="0"/>
    <n v="1.2789999999999999"/>
    <n v="1.2789999999999999"/>
    <n v="1.2789999999999999"/>
    <n v="1.2789999999999999"/>
    <n v="1.278"/>
    <n v="1.278"/>
    <n v="1.278"/>
    <n v="0"/>
    <n v="0"/>
    <n v="1.2789999999999999"/>
    <n v="0"/>
    <n v="0"/>
    <n v="0"/>
    <n v="0"/>
    <n v="0"/>
    <n v="1.2789999999999999"/>
    <n v="473.7037037037037"/>
    <n v="0"/>
  </r>
  <r>
    <x v="12"/>
    <s v="onshore wind|4"/>
    <s v="onshore"/>
    <n v="4"/>
    <x v="0"/>
    <x v="4"/>
    <n v="0.28699999999999998"/>
    <n v="358"/>
    <n v="2023.1869999999999"/>
    <n v="0.28899999999999998"/>
    <n v="391"/>
    <n v="0.154445339779748"/>
    <n v="36.091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1"/>
    <s v="onshore"/>
    <n v="1"/>
    <x v="0"/>
    <x v="4"/>
    <n v="0.30099999999999999"/>
    <n v="361"/>
    <n v="2023.1869999999999"/>
    <n v="0.30199999999999999"/>
    <n v="388"/>
    <n v="0.146663037890471"/>
    <n v="37.082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0"/>
    <x v="4"/>
    <n v="0.28699999999999998"/>
    <n v="665"/>
    <n v="2023.1869999999999"/>
    <n v="0.28699999999999998"/>
    <n v="665"/>
    <n v="0.26450606971823099"/>
    <n v="53.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0"/>
    <x v="4"/>
    <n v="0.29899999999999999"/>
    <n v="577"/>
    <n v="2023.1869999999999"/>
    <n v="0.29899999999999999"/>
    <n v="605"/>
    <n v="0.230983033246285"/>
    <n v="66.028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0"/>
    <x v="4"/>
    <n v="0.29299999999999998"/>
    <n v="204"/>
    <n v="2023.1869999999999"/>
    <n v="0.29299999999999998"/>
    <n v="212"/>
    <n v="8.2596973522215497E-2"/>
    <n v="148.119"/>
    <n v="0"/>
    <n v="0"/>
    <n v="1.2789999999999999"/>
    <n v="1.2789999999999999"/>
    <n v="1.2789999999999999"/>
    <n v="1.2789999999999999"/>
    <n v="1.278"/>
    <n v="1.278"/>
    <n v="1.278"/>
    <n v="0"/>
    <n v="0"/>
    <n v="1.2789999999999999"/>
    <n v="0"/>
    <n v="0"/>
    <n v="0"/>
    <n v="0"/>
    <n v="0"/>
    <n v="1.2789999999999999"/>
    <n v="473.7037037037037"/>
    <n v="0"/>
  </r>
  <r>
    <x v="13"/>
    <s v="large-scale solar pv|1"/>
    <s v="solar"/>
    <n v="1"/>
    <x v="0"/>
    <x v="0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2"/>
    <s v="solar"/>
    <n v="2"/>
    <x v="0"/>
    <x v="0"/>
    <n v="0.24"/>
    <n v="158"/>
    <n v="1560.6849999999999"/>
    <n v="0.24399999999999999"/>
    <n v="181"/>
    <n v="8.4680739576315597E-2"/>
    <n v="0.33900000000000002"/>
    <n v="0.193"/>
    <n v="0.33600000000000002"/>
    <n v="0.33800000000000002"/>
    <n v="0.33900000000000002"/>
    <n v="0.33900000000000002"/>
    <n v="0.33900000000000002"/>
    <n v="0.33900000000000002"/>
    <n v="0.33900000000000002"/>
    <n v="0.67500000000000004"/>
    <n v="0.193"/>
    <n v="0.14299999999999999"/>
    <n v="2E-3"/>
    <n v="1E-3"/>
    <n v="0"/>
    <n v="0"/>
    <n v="0.193"/>
    <n v="0.14299999999999999"/>
    <n v="0.33900000000000002"/>
    <n v="7.5333333333333332"/>
    <n v="0"/>
  </r>
  <r>
    <x v="13"/>
    <s v="large-scale solar pv|3"/>
    <s v="solar"/>
    <n v="3"/>
    <x v="0"/>
    <x v="0"/>
    <n v="0.23200000000000001"/>
    <n v="319"/>
    <n v="1560.6849999999999"/>
    <n v="0.22900000000000001"/>
    <n v="299"/>
    <n v="0.14904986939442899"/>
    <n v="1.907"/>
    <n v="0"/>
    <n v="0.997"/>
    <n v="1.452"/>
    <n v="1.907"/>
    <n v="1.907"/>
    <n v="1.907"/>
    <n v="1.907"/>
    <n v="1.0149999999999999"/>
    <n v="2.012"/>
    <n v="0"/>
    <n v="0.997"/>
    <n v="0.45500000000000002"/>
    <n v="0.45500000000000002"/>
    <n v="0"/>
    <n v="0"/>
    <n v="0"/>
    <n v="0.105"/>
    <n v="1.907"/>
    <n v="42.37777777777778"/>
    <n v="0"/>
  </r>
  <r>
    <x v="13"/>
    <s v="large-scale solar pv|4"/>
    <s v="solar"/>
    <n v="4"/>
    <x v="0"/>
    <x v="0"/>
    <n v="0.223"/>
    <n v="204"/>
    <n v="1560.6849999999999"/>
    <n v="0.20599999999999999"/>
    <n v="268"/>
    <n v="0.148512656824932"/>
    <n v="6.6879999999999997"/>
    <n v="0"/>
    <n v="8.7999999999999995E-2"/>
    <n v="0.09"/>
    <n v="9.1999999999999998E-2"/>
    <n v="0.79300000000000004"/>
    <n v="2.8450000000000002"/>
    <n v="4.7050000000000001"/>
    <n v="6.6879999999999997"/>
    <n v="6.7759999999999998"/>
    <n v="0"/>
    <n v="8.7999999999999995E-2"/>
    <n v="2E-3"/>
    <n v="2E-3"/>
    <n v="0.70099999999999996"/>
    <n v="2.052"/>
    <n v="1.86"/>
    <n v="2.0710000000000002"/>
    <n v="6.6879999999999997"/>
    <n v="148.62222222222223"/>
    <n v="0"/>
  </r>
  <r>
    <x v="13"/>
    <s v="large-scale solar pv|4"/>
    <s v="solar"/>
    <n v="4"/>
    <x v="0"/>
    <x v="1"/>
    <n v="0.223"/>
    <n v="204"/>
    <n v="1560.6849999999999"/>
    <n v="0.20599999999999999"/>
    <n v="268"/>
    <n v="0.148512656824932"/>
    <n v="0.245"/>
    <n v="0"/>
    <n v="9.6000000000000002E-2"/>
    <n v="9.8000000000000004E-2"/>
    <n v="0.1"/>
    <n v="0.245"/>
    <n v="0.245"/>
    <n v="0.245"/>
    <n v="0.245"/>
    <n v="0.34100000000000003"/>
    <n v="0"/>
    <n v="9.6000000000000002E-2"/>
    <n v="2E-3"/>
    <n v="2E-3"/>
    <n v="0.14499999999999999"/>
    <n v="0"/>
    <n v="0"/>
    <n v="9.6000000000000002E-2"/>
    <n v="0.245"/>
    <n v="5.4444444444444446"/>
    <n v="0"/>
  </r>
  <r>
    <x v="13"/>
    <s v="large-scale solar pv|2"/>
    <s v="solar"/>
    <n v="2"/>
    <x v="0"/>
    <x v="1"/>
    <n v="0.24"/>
    <n v="158"/>
    <n v="1560.6849999999999"/>
    <n v="0.24399999999999999"/>
    <n v="181"/>
    <n v="8.4680739576315597E-2"/>
    <n v="0.51700000000000002"/>
    <n v="0.19"/>
    <n v="0.33100000000000002"/>
    <n v="0.33200000000000002"/>
    <n v="0.33300000000000002"/>
    <n v="0.51700000000000002"/>
    <n v="0.51700000000000002"/>
    <n v="0.51700000000000002"/>
    <n v="0.51700000000000002"/>
    <n v="0.84799999999999998"/>
    <n v="0.19"/>
    <n v="0.14099999999999999"/>
    <n v="1E-3"/>
    <n v="1E-3"/>
    <n v="0.184"/>
    <n v="0"/>
    <n v="0.19"/>
    <n v="0.14099999999999999"/>
    <n v="0.51700000000000002"/>
    <n v="11.488888888888889"/>
    <n v="0"/>
  </r>
  <r>
    <x v="13"/>
    <s v="large-scale solar pv|3"/>
    <s v="solar"/>
    <n v="3"/>
    <x v="0"/>
    <x v="1"/>
    <n v="0.23200000000000001"/>
    <n v="319"/>
    <n v="1560.6849999999999"/>
    <n v="0.22900000000000001"/>
    <n v="299"/>
    <n v="0.14904986939442899"/>
    <n v="143.46100000000001"/>
    <n v="0"/>
    <n v="1.01"/>
    <n v="1.4710000000000001"/>
    <n v="1.9319999999999999"/>
    <n v="2.2879999999999998"/>
    <n v="4.2869999999999999"/>
    <n v="6.0970000000000004"/>
    <n v="7.1260000000000003"/>
    <n v="8.1359999999999992"/>
    <n v="0"/>
    <n v="1.01"/>
    <n v="0.46100000000000002"/>
    <n v="0.46100000000000002"/>
    <n v="0.35599999999999998"/>
    <n v="1.9990000000000001"/>
    <n v="1.81"/>
    <n v="2.0390000000000001"/>
    <n v="7.1260000000000003"/>
    <n v="158.35555555555555"/>
    <n v="0"/>
  </r>
  <r>
    <x v="13"/>
    <s v="large-scale solar pv|1"/>
    <s v="solar"/>
    <n v="1"/>
    <x v="0"/>
    <x v="1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4"/>
    <s v="solar"/>
    <n v="4"/>
    <x v="0"/>
    <x v="2"/>
    <n v="0.223"/>
    <n v="204"/>
    <n v="1560.6849999999999"/>
    <n v="0.20599999999999999"/>
    <n v="268"/>
    <n v="0.148512656824932"/>
    <n v="1.0999999999999999E-2"/>
    <n v="0"/>
    <n v="1.0999999999999999E-2"/>
    <n v="1.0999999999999999E-2"/>
    <n v="1.0999999999999999E-2"/>
    <n v="1.0999999999999999E-2"/>
    <n v="1.0999999999999999E-2"/>
    <n v="1.0999999999999999E-2"/>
    <n v="1.0999999999999999E-2"/>
    <n v="2.1999999999999999E-2"/>
    <n v="0"/>
    <n v="1.0999999999999999E-2"/>
    <n v="0"/>
    <n v="0"/>
    <n v="0"/>
    <n v="0"/>
    <n v="0"/>
    <n v="1.0999999999999999E-2"/>
    <n v="1.0999999999999999E-2"/>
    <n v="0.24444444444444444"/>
    <n v="0"/>
  </r>
  <r>
    <x v="13"/>
    <s v="large-scale solar pv|2"/>
    <s v="solar"/>
    <n v="2"/>
    <x v="0"/>
    <x v="2"/>
    <n v="0.24"/>
    <n v="158"/>
    <n v="1560.6849999999999"/>
    <n v="0.24399999999999999"/>
    <n v="181"/>
    <n v="8.4680739576315597E-2"/>
    <n v="0.51700000000000002"/>
    <n v="0.19"/>
    <n v="0.40200000000000002"/>
    <n v="0.40500000000000003"/>
    <n v="0.40899999999999997"/>
    <n v="0.51700000000000002"/>
    <n v="0.51700000000000002"/>
    <n v="0.51700000000000002"/>
    <n v="0.51700000000000002"/>
    <n v="0.91900000000000004"/>
    <n v="0.19"/>
    <n v="0.21199999999999999"/>
    <n v="3.0000000000000001E-3"/>
    <n v="3.9999999999999498E-3"/>
    <n v="0.108"/>
    <n v="0"/>
    <n v="0.19"/>
    <n v="0.21199999999999999"/>
    <n v="0.51700000000000002"/>
    <n v="11.488888888888889"/>
    <n v="0"/>
  </r>
  <r>
    <x v="13"/>
    <s v="large-scale solar pv|3"/>
    <s v="solar"/>
    <n v="3"/>
    <x v="0"/>
    <x v="2"/>
    <n v="0.23200000000000001"/>
    <n v="319"/>
    <n v="1560.6849999999999"/>
    <n v="0.22900000000000001"/>
    <n v="299"/>
    <n v="0.14904986939442899"/>
    <n v="109.574"/>
    <n v="0"/>
    <n v="1.01"/>
    <n v="1.4710000000000001"/>
    <n v="1.9319999999999999"/>
    <n v="2.4990000000000001"/>
    <n v="4.4980000000000002"/>
    <n v="6.3079999999999998"/>
    <n v="7.3360000000000003"/>
    <n v="8.3460000000000001"/>
    <n v="0"/>
    <n v="1.01"/>
    <n v="0.46100000000000002"/>
    <n v="0.46100000000000002"/>
    <n v="0.56699999999999995"/>
    <n v="1.9990000000000001"/>
    <n v="1.81"/>
    <n v="2.0379999999999998"/>
    <n v="7.3360000000000003"/>
    <n v="163.02222222222221"/>
    <n v="0"/>
  </r>
  <r>
    <x v="13"/>
    <s v="large-scale solar pv|1"/>
    <s v="solar"/>
    <n v="1"/>
    <x v="0"/>
    <x v="2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4"/>
    <s v="solar"/>
    <n v="4"/>
    <x v="0"/>
    <x v="3"/>
    <n v="0.223"/>
    <n v="204"/>
    <n v="1560.6849999999999"/>
    <n v="0.20599999999999999"/>
    <n v="268"/>
    <n v="0.148512656824932"/>
    <n v="0.245"/>
    <n v="0"/>
    <n v="9.6000000000000002E-2"/>
    <n v="9.8000000000000004E-2"/>
    <n v="0.1"/>
    <n v="0.245"/>
    <n v="0.245"/>
    <n v="0.245"/>
    <n v="0.245"/>
    <n v="0.34100000000000003"/>
    <n v="0"/>
    <n v="9.6000000000000002E-2"/>
    <n v="2E-3"/>
    <n v="2E-3"/>
    <n v="0.14499999999999999"/>
    <n v="0"/>
    <n v="0"/>
    <n v="9.6000000000000002E-2"/>
    <n v="0.245"/>
    <n v="5.4444444444444446"/>
    <n v="0"/>
  </r>
  <r>
    <x v="13"/>
    <s v="large-scale solar pv|2"/>
    <s v="solar"/>
    <n v="2"/>
    <x v="0"/>
    <x v="3"/>
    <n v="0.24"/>
    <n v="158"/>
    <n v="1560.6849999999999"/>
    <n v="0.24399999999999999"/>
    <n v="181"/>
    <n v="8.4680739576315597E-2"/>
    <n v="0.51700000000000002"/>
    <n v="0.19"/>
    <n v="0.33100000000000002"/>
    <n v="0.33200000000000002"/>
    <n v="0.33300000000000002"/>
    <n v="0.51700000000000002"/>
    <n v="0.51700000000000002"/>
    <n v="0.51700000000000002"/>
    <n v="0.51700000000000002"/>
    <n v="0.84799999999999998"/>
    <n v="0.19"/>
    <n v="0.14099999999999999"/>
    <n v="1E-3"/>
    <n v="1E-3"/>
    <n v="0.184"/>
    <n v="0"/>
    <n v="0.19"/>
    <n v="0.14099999999999999"/>
    <n v="0.51700000000000002"/>
    <n v="11.488888888888889"/>
    <n v="0"/>
  </r>
  <r>
    <x v="13"/>
    <s v="large-scale solar pv|3"/>
    <s v="solar"/>
    <n v="3"/>
    <x v="0"/>
    <x v="3"/>
    <n v="0.23200000000000001"/>
    <n v="319"/>
    <n v="1560.6849999999999"/>
    <n v="0.22900000000000001"/>
    <n v="299"/>
    <n v="0.14904986939442899"/>
    <n v="132.68199999999999"/>
    <n v="0"/>
    <n v="1.01"/>
    <n v="1.4710000000000001"/>
    <n v="1.9319999999999999"/>
    <n v="2.2879999999999998"/>
    <n v="4.2869999999999999"/>
    <n v="6.0970000000000004"/>
    <n v="7.1260000000000003"/>
    <n v="8.1359999999999992"/>
    <n v="0"/>
    <n v="1.01"/>
    <n v="0.46100000000000002"/>
    <n v="0.46100000000000002"/>
    <n v="0.35599999999999998"/>
    <n v="1.9990000000000001"/>
    <n v="1.81"/>
    <n v="2.0390000000000001"/>
    <n v="7.1260000000000003"/>
    <n v="158.35555555555555"/>
    <n v="0"/>
  </r>
  <r>
    <x v="13"/>
    <s v="large-scale solar pv|1"/>
    <s v="solar"/>
    <n v="1"/>
    <x v="0"/>
    <x v="3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4"/>
    <s v="solar"/>
    <n v="4"/>
    <x v="0"/>
    <x v="4"/>
    <n v="0.223"/>
    <n v="204"/>
    <n v="1560.6849999999999"/>
    <n v="0.20599999999999999"/>
    <n v="268"/>
    <n v="0.148512656824932"/>
    <n v="0.311"/>
    <n v="0"/>
    <n v="0.20100000000000001"/>
    <n v="0.20499999999999999"/>
    <n v="0.20799999999999999"/>
    <n v="0.311"/>
    <n v="0.311"/>
    <n v="0.311"/>
    <n v="0.311"/>
    <n v="0.51200000000000001"/>
    <n v="0"/>
    <n v="0.20100000000000001"/>
    <n v="3.9999999999999801E-3"/>
    <n v="3.0000000000000001E-3"/>
    <n v="0.10299999999999999"/>
    <n v="0"/>
    <n v="0"/>
    <n v="0.20100000000000001"/>
    <n v="0.311"/>
    <n v="6.9111111111111114"/>
    <n v="0"/>
  </r>
  <r>
    <x v="13"/>
    <s v="large-scale solar pv|2"/>
    <s v="solar"/>
    <n v="2"/>
    <x v="0"/>
    <x v="4"/>
    <n v="0.24"/>
    <n v="158"/>
    <n v="1560.6849999999999"/>
    <n v="0.24399999999999999"/>
    <n v="181"/>
    <n v="8.4680739576315597E-2"/>
    <n v="0.24199999999999999"/>
    <n v="0.19"/>
    <n v="0.24199999999999999"/>
    <n v="0.24199999999999999"/>
    <n v="0.24199999999999999"/>
    <n v="0.24199999999999999"/>
    <n v="0.24199999999999999"/>
    <n v="0.24199999999999999"/>
    <n v="0.24199999999999999"/>
    <n v="0.48399999999999999"/>
    <n v="0.19"/>
    <n v="5.1999999999999998E-2"/>
    <n v="0"/>
    <n v="0"/>
    <n v="0"/>
    <n v="0"/>
    <n v="0.19"/>
    <n v="5.1999999999999998E-2"/>
    <n v="0.24199999999999999"/>
    <n v="5.3777777777777782"/>
    <n v="0"/>
  </r>
  <r>
    <x v="13"/>
    <s v="large-scale solar pv|3"/>
    <s v="solar"/>
    <n v="3"/>
    <x v="0"/>
    <x v="4"/>
    <n v="0.23200000000000001"/>
    <n v="319"/>
    <n v="1560.6849999999999"/>
    <n v="0.22900000000000001"/>
    <n v="299"/>
    <n v="0.14904986939442899"/>
    <n v="213.816"/>
    <n v="0"/>
    <n v="1.01"/>
    <n v="1.4710000000000001"/>
    <n v="1.9319999999999999"/>
    <n v="2.5219999999999998"/>
    <n v="4.5209999999999999"/>
    <n v="6.3310000000000004"/>
    <n v="7.359"/>
    <n v="8.3689999999999998"/>
    <n v="0"/>
    <n v="1.01"/>
    <n v="0.46100000000000002"/>
    <n v="0.46100000000000002"/>
    <n v="0.59"/>
    <n v="1.9990000000000001"/>
    <n v="1.81"/>
    <n v="2.0379999999999998"/>
    <n v="7.359"/>
    <n v="163.53333333333333"/>
    <n v="0"/>
  </r>
  <r>
    <x v="13"/>
    <s v="large-scale solar pv|1"/>
    <s v="solar"/>
    <n v="1"/>
    <x v="0"/>
    <x v="4"/>
    <n v="0.249"/>
    <n v="0"/>
    <n v="1560.6849999999999"/>
    <n v="0.249"/>
    <n v="386"/>
    <n v="0.17696356201059901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0"/>
    <x v="0"/>
    <n v="0.313"/>
    <n v="332"/>
    <n v="2023.1869999999999"/>
    <n v="0.315"/>
    <n v="368"/>
    <n v="0.133362325143147"/>
    <n v="7.4969999999999999"/>
    <n v="0"/>
    <n v="0.72099999999999997"/>
    <n v="7.4969999999999999"/>
    <n v="7.4969999999999999"/>
    <n v="7.4969999999999999"/>
    <n v="7.4969999999999999"/>
    <n v="7.4950000000000001"/>
    <n v="6.7759999999999998"/>
    <n v="7.4969999999999999"/>
    <n v="0"/>
    <n v="0.72099999999999997"/>
    <n v="6.7759999999999998"/>
    <n v="0"/>
    <n v="0"/>
    <n v="0"/>
    <n v="0"/>
    <n v="2E-3"/>
    <n v="7.4969999999999999"/>
    <n v="2776.6666666666665"/>
    <n v="0"/>
  </r>
  <r>
    <x v="13"/>
    <s v="onshore wind|2"/>
    <s v="onshore"/>
    <n v="2"/>
    <x v="0"/>
    <x v="0"/>
    <n v="0.32500000000000001"/>
    <n v="592"/>
    <n v="2023.1869999999999"/>
    <n v="0.312"/>
    <n v="677"/>
    <n v="0.24770225968856099"/>
    <n v="1.0740000000000001"/>
    <n v="0.89700000000000002"/>
    <n v="1.0740000000000001"/>
    <n v="1.0740000000000001"/>
    <n v="1.0740000000000001"/>
    <n v="1.0740000000000001"/>
    <n v="1.0740000000000001"/>
    <n v="0.17599999999999999"/>
    <n v="0"/>
    <n v="1.0740000000000001"/>
    <n v="0.89700000000000002"/>
    <n v="0.17699999999999999"/>
    <n v="0"/>
    <n v="0"/>
    <n v="0"/>
    <n v="0"/>
    <n v="0"/>
    <n v="1E-3"/>
    <n v="1.0740000000000001"/>
    <n v="397.77777777777777"/>
    <n v="0"/>
  </r>
  <r>
    <x v="13"/>
    <s v="onshore wind|3"/>
    <s v="onshore"/>
    <n v="3"/>
    <x v="0"/>
    <x v="0"/>
    <n v="0.29399999999999998"/>
    <n v="218"/>
    <n v="2023.1869999999999"/>
    <n v="0.29299999999999998"/>
    <n v="238"/>
    <n v="9.2726791029657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0"/>
    <x v="0"/>
    <n v="0.26700000000000002"/>
    <n v="419"/>
    <n v="2023.1869999999999"/>
    <n v="0.27"/>
    <n v="436"/>
    <n v="0.18433959073228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0"/>
    <x v="0"/>
    <n v="0.27300000000000002"/>
    <n v="679"/>
    <n v="2023.1869999999999"/>
    <n v="0.27400000000000002"/>
    <n v="659"/>
    <n v="0.27455587774555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0"/>
    <x v="1"/>
    <n v="0.32500000000000001"/>
    <n v="592"/>
    <n v="2023.1869999999999"/>
    <n v="0.312"/>
    <n v="677"/>
    <n v="0.24770225968856099"/>
    <n v="1.946"/>
    <n v="0.93500000000000005"/>
    <n v="1.119"/>
    <n v="1.119"/>
    <n v="1.119"/>
    <n v="1.119"/>
    <n v="1.119"/>
    <n v="0.184"/>
    <n v="0"/>
    <n v="1.119"/>
    <n v="0.93500000000000005"/>
    <n v="0.184"/>
    <n v="0"/>
    <n v="0"/>
    <n v="0"/>
    <n v="0"/>
    <n v="0"/>
    <n v="0"/>
    <n v="1.119"/>
    <n v="414.4444444444444"/>
    <n v="0"/>
  </r>
  <r>
    <x v="13"/>
    <s v="onshore wind|3"/>
    <s v="onshore"/>
    <n v="3"/>
    <x v="0"/>
    <x v="1"/>
    <n v="0.29399999999999998"/>
    <n v="218"/>
    <n v="2023.1869999999999"/>
    <n v="0.29299999999999998"/>
    <n v="238"/>
    <n v="9.2726791029657002E-2"/>
    <n v="4.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0"/>
    <x v="1"/>
    <n v="0.313"/>
    <n v="332"/>
    <n v="2023.1869999999999"/>
    <n v="0.315"/>
    <n v="368"/>
    <n v="0.133362325143147"/>
    <n v="15.632999999999999"/>
    <n v="0"/>
    <n v="0.71599999999999997"/>
    <n v="7.4489999999999998"/>
    <n v="7.4489999999999998"/>
    <n v="7.4489999999999998"/>
    <n v="7.4489999999999998"/>
    <n v="7.4480000000000004"/>
    <n v="6.7329999999999997"/>
    <n v="7.4489999999999998"/>
    <n v="0"/>
    <n v="0.71599999999999997"/>
    <n v="6.7329999999999997"/>
    <n v="0"/>
    <n v="0"/>
    <n v="0"/>
    <n v="0"/>
    <n v="1E-3"/>
    <n v="7.4489999999999998"/>
    <n v="2758.8888888888887"/>
    <n v="0"/>
  </r>
  <r>
    <x v="13"/>
    <s v="onshore wind|5"/>
    <s v="onshore"/>
    <n v="5"/>
    <x v="0"/>
    <x v="1"/>
    <n v="0.27300000000000002"/>
    <n v="679"/>
    <n v="2023.1869999999999"/>
    <n v="0.27400000000000002"/>
    <n v="659"/>
    <n v="0.27455587774555901"/>
    <n v="23.55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0"/>
    <x v="1"/>
    <n v="0.26700000000000002"/>
    <n v="419"/>
    <n v="2023.1869999999999"/>
    <n v="0.27"/>
    <n v="436"/>
    <n v="0.18433959073228501"/>
    <n v="23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0"/>
    <x v="2"/>
    <n v="0.32500000000000001"/>
    <n v="592"/>
    <n v="2023.1869999999999"/>
    <n v="0.312"/>
    <n v="677"/>
    <n v="0.24770225968856099"/>
    <n v="1.212"/>
    <n v="0.93500000000000005"/>
    <n v="1.119"/>
    <n v="1.119"/>
    <n v="1.119"/>
    <n v="1.119"/>
    <n v="1.119"/>
    <n v="0.184"/>
    <n v="0"/>
    <n v="1.119"/>
    <n v="0.93500000000000005"/>
    <n v="0.184"/>
    <n v="0"/>
    <n v="0"/>
    <n v="0"/>
    <n v="0"/>
    <n v="0"/>
    <n v="0"/>
    <n v="1.119"/>
    <n v="414.4444444444444"/>
    <n v="0"/>
  </r>
  <r>
    <x v="13"/>
    <s v="onshore wind|3"/>
    <s v="onshore"/>
    <n v="3"/>
    <x v="0"/>
    <x v="2"/>
    <n v="0.29399999999999998"/>
    <n v="218"/>
    <n v="2023.1869999999999"/>
    <n v="0.29299999999999998"/>
    <n v="238"/>
    <n v="9.2726791029657002E-2"/>
    <n v="3.00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0"/>
    <x v="2"/>
    <n v="0.313"/>
    <n v="332"/>
    <n v="2023.1869999999999"/>
    <n v="0.315"/>
    <n v="368"/>
    <n v="0.133362325143147"/>
    <n v="12.548"/>
    <n v="0"/>
    <n v="0.71599999999999997"/>
    <n v="7.4489999999999998"/>
    <n v="7.4489999999999998"/>
    <n v="7.4489999999999998"/>
    <n v="7.4489999999999998"/>
    <n v="7.4480000000000004"/>
    <n v="6.7329999999999997"/>
    <n v="7.4489999999999998"/>
    <n v="0"/>
    <n v="0.71599999999999997"/>
    <n v="6.7329999999999997"/>
    <n v="0"/>
    <n v="0"/>
    <n v="0"/>
    <n v="0"/>
    <n v="1E-3"/>
    <n v="7.4489999999999998"/>
    <n v="2758.8888888888887"/>
    <n v="0"/>
  </r>
  <r>
    <x v="13"/>
    <s v="onshore wind|5"/>
    <s v="onshore"/>
    <n v="5"/>
    <x v="0"/>
    <x v="2"/>
    <n v="0.27300000000000002"/>
    <n v="679"/>
    <n v="2023.1869999999999"/>
    <n v="0.27400000000000002"/>
    <n v="659"/>
    <n v="0.27455587774555901"/>
    <n v="7.253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0"/>
    <x v="2"/>
    <n v="0.26700000000000002"/>
    <n v="419"/>
    <n v="2023.1869999999999"/>
    <n v="0.27"/>
    <n v="436"/>
    <n v="0.18433959073228501"/>
    <n v="10.3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0"/>
    <x v="3"/>
    <n v="0.32500000000000001"/>
    <n v="592"/>
    <n v="2023.1869999999999"/>
    <n v="0.312"/>
    <n v="677"/>
    <n v="0.24770225968856099"/>
    <n v="1.819"/>
    <n v="0.93500000000000005"/>
    <n v="1.119"/>
    <n v="1.119"/>
    <n v="1.119"/>
    <n v="1.119"/>
    <n v="1.119"/>
    <n v="0.184"/>
    <n v="0"/>
    <n v="1.119"/>
    <n v="0.93500000000000005"/>
    <n v="0.184"/>
    <n v="0"/>
    <n v="0"/>
    <n v="0"/>
    <n v="0"/>
    <n v="0"/>
    <n v="0"/>
    <n v="1.119"/>
    <n v="414.4444444444444"/>
    <n v="0"/>
  </r>
  <r>
    <x v="13"/>
    <s v="onshore wind|3"/>
    <s v="onshore"/>
    <n v="3"/>
    <x v="0"/>
    <x v="3"/>
    <n v="0.29399999999999998"/>
    <n v="218"/>
    <n v="2023.1869999999999"/>
    <n v="0.29299999999999998"/>
    <n v="238"/>
    <n v="9.2726791029657002E-2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0"/>
    <x v="3"/>
    <n v="0.313"/>
    <n v="332"/>
    <n v="2023.1869999999999"/>
    <n v="0.315"/>
    <n v="368"/>
    <n v="0.133362325143147"/>
    <n v="15.582000000000001"/>
    <n v="0"/>
    <n v="0.71599999999999997"/>
    <n v="7.4489999999999998"/>
    <n v="7.4489999999999998"/>
    <n v="7.4489999999999998"/>
    <n v="7.4489999999999998"/>
    <n v="7.4480000000000004"/>
    <n v="6.7329999999999997"/>
    <n v="7.4489999999999998"/>
    <n v="0"/>
    <n v="0.71599999999999997"/>
    <n v="6.7329999999999997"/>
    <n v="0"/>
    <n v="0"/>
    <n v="0"/>
    <n v="0"/>
    <n v="1E-3"/>
    <n v="7.4489999999999998"/>
    <n v="2758.8888888888887"/>
    <n v="0"/>
  </r>
  <r>
    <x v="13"/>
    <s v="onshore wind|4"/>
    <s v="onshore"/>
    <n v="4"/>
    <x v="0"/>
    <x v="3"/>
    <n v="0.26700000000000002"/>
    <n v="419"/>
    <n v="2023.1869999999999"/>
    <n v="0.27"/>
    <n v="436"/>
    <n v="0.18433959073228501"/>
    <n v="2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0"/>
    <x v="3"/>
    <n v="0.27300000000000002"/>
    <n v="679"/>
    <n v="2023.1869999999999"/>
    <n v="0.27400000000000002"/>
    <n v="659"/>
    <n v="0.27455587774555901"/>
    <n v="23.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0"/>
    <x v="4"/>
    <n v="0.32500000000000001"/>
    <n v="592"/>
    <n v="2023.1869999999999"/>
    <n v="0.312"/>
    <n v="677"/>
    <n v="0.24770225968856099"/>
    <n v="2.6360000000000001"/>
    <n v="0.93500000000000005"/>
    <n v="1.119"/>
    <n v="1.119"/>
    <n v="1.119"/>
    <n v="1.119"/>
    <n v="1.119"/>
    <n v="0.184"/>
    <n v="0"/>
    <n v="1.119"/>
    <n v="0.93500000000000005"/>
    <n v="0.184"/>
    <n v="0"/>
    <n v="0"/>
    <n v="0"/>
    <n v="0"/>
    <n v="0"/>
    <n v="0"/>
    <n v="1.119"/>
    <n v="414.4444444444444"/>
    <n v="0"/>
  </r>
  <r>
    <x v="13"/>
    <s v="onshore wind|3"/>
    <s v="onshore"/>
    <n v="3"/>
    <x v="0"/>
    <x v="4"/>
    <n v="0.29399999999999998"/>
    <n v="218"/>
    <n v="2023.1869999999999"/>
    <n v="0.29299999999999998"/>
    <n v="238"/>
    <n v="9.2726791029657002E-2"/>
    <n v="4.961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0"/>
    <x v="4"/>
    <n v="0.313"/>
    <n v="332"/>
    <n v="2023.1869999999999"/>
    <n v="0.315"/>
    <n v="368"/>
    <n v="0.133362325143147"/>
    <n v="18.143000000000001"/>
    <n v="0"/>
    <n v="0.71599999999999997"/>
    <n v="7.4489999999999998"/>
    <n v="7.4489999999999998"/>
    <n v="7.4489999999999998"/>
    <n v="7.4489999999999998"/>
    <n v="7.4480000000000004"/>
    <n v="6.7329999999999997"/>
    <n v="7.4489999999999998"/>
    <n v="0"/>
    <n v="0.71599999999999997"/>
    <n v="6.7329999999999997"/>
    <n v="0"/>
    <n v="0"/>
    <n v="0"/>
    <n v="0"/>
    <n v="1E-3"/>
    <n v="7.4489999999999998"/>
    <n v="2758.8888888888887"/>
    <n v="0"/>
  </r>
  <r>
    <x v="13"/>
    <s v="onshore wind|4"/>
    <s v="onshore"/>
    <n v="4"/>
    <x v="0"/>
    <x v="4"/>
    <n v="0.26700000000000002"/>
    <n v="419"/>
    <n v="2023.1869999999999"/>
    <n v="0.27"/>
    <n v="436"/>
    <n v="0.18433959073228501"/>
    <n v="31.428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0"/>
    <x v="4"/>
    <n v="0.27300000000000002"/>
    <n v="679"/>
    <n v="2023.1869999999999"/>
    <n v="0.27400000000000002"/>
    <n v="659"/>
    <n v="0.27455587774555901"/>
    <n v="39.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0"/>
    <x v="0"/>
    <n v="0.443"/>
    <n v="917"/>
    <n v="4262.4530000000004"/>
    <n v="0.40400000000000003"/>
    <n v="801"/>
    <n v="0.226332564763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0"/>
    <x v="1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0"/>
    <x v="2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0"/>
    <x v="3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0"/>
    <x v="4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large-scale solar pv|2"/>
    <s v="solar"/>
    <n v="2"/>
    <x v="0"/>
    <x v="0"/>
    <n v="0.23300000000000001"/>
    <n v="146"/>
    <n v="1560.6849999999999"/>
    <n v="0.23200000000000001"/>
    <n v="140"/>
    <n v="6.88867894819713E-2"/>
    <n v="1.028"/>
    <n v="1.0269999999999999"/>
    <n v="1.0269999999999999"/>
    <n v="1.0269999999999999"/>
    <n v="1.028"/>
    <n v="1.028"/>
    <n v="1.028"/>
    <n v="1.028"/>
    <n v="1.028"/>
    <n v="2.0550000000000002"/>
    <n v="1.0269999999999999"/>
    <n v="0"/>
    <n v="0"/>
    <n v="1.00000000000011E-3"/>
    <n v="0"/>
    <n v="0"/>
    <n v="1.0269999999999999"/>
    <n v="0"/>
    <n v="1.028"/>
    <n v="22.844444444444445"/>
    <n v="0"/>
  </r>
  <r>
    <x v="14"/>
    <s v="large-scale solar pv|3"/>
    <s v="solar"/>
    <n v="3"/>
    <x v="0"/>
    <x v="0"/>
    <n v="0.22500000000000001"/>
    <n v="321"/>
    <n v="1560.6849999999999"/>
    <n v="0.223"/>
    <n v="302"/>
    <n v="0.15459590064909801"/>
    <n v="4.9420000000000002"/>
    <n v="4.8150000000000004"/>
    <n v="4.8150000000000004"/>
    <n v="4.8250000000000002"/>
    <n v="4.9420000000000002"/>
    <n v="4.9420000000000002"/>
    <n v="4.9420000000000002"/>
    <n v="0.127"/>
    <n v="0.127"/>
    <n v="4.9420000000000002"/>
    <n v="4.8150000000000004"/>
    <n v="0"/>
    <n v="9.9999999999997903E-3"/>
    <n v="0.11700000000000001"/>
    <n v="0"/>
    <n v="0"/>
    <n v="0"/>
    <n v="0"/>
    <n v="4.9420000000000002"/>
    <n v="109.82222222222222"/>
    <n v="0"/>
  </r>
  <r>
    <x v="14"/>
    <s v="large-scale solar pv|4"/>
    <s v="solar"/>
    <n v="4"/>
    <x v="0"/>
    <x v="0"/>
    <n v="0.217"/>
    <n v="240"/>
    <n v="1560.6849999999999"/>
    <n v="0.20499999999999999"/>
    <n v="271"/>
    <n v="0.15090767346029599"/>
    <n v="39.414000000000001"/>
    <n v="0"/>
    <n v="12.012"/>
    <n v="12.015000000000001"/>
    <n v="12.016999999999999"/>
    <n v="18.047999999999998"/>
    <n v="25.423999999999999"/>
    <n v="35.695999999999998"/>
    <n v="39.414000000000001"/>
    <n v="51.426000000000002"/>
    <n v="0"/>
    <n v="12.012"/>
    <n v="3.0000000000001098E-3"/>
    <n v="1.9999999999988898E-3"/>
    <n v="6.0309999999999997"/>
    <n v="7.3760000000000003"/>
    <n v="10.272"/>
    <n v="15.73"/>
    <n v="39.414000000000001"/>
    <n v="875.86666666666667"/>
    <n v="0"/>
  </r>
  <r>
    <x v="14"/>
    <s v="large-scale solar pv|4"/>
    <s v="solar"/>
    <n v="4"/>
    <x v="0"/>
    <x v="1"/>
    <n v="0.217"/>
    <n v="240"/>
    <n v="1560.6849999999999"/>
    <n v="0.20499999999999999"/>
    <n v="271"/>
    <n v="0.15090767346029599"/>
    <n v="3.08"/>
    <n v="0"/>
    <n v="3.08"/>
    <n v="3.08"/>
    <n v="3.08"/>
    <n v="3.08"/>
    <n v="3.08"/>
    <n v="3.08"/>
    <n v="3.08"/>
    <n v="6.16"/>
    <n v="0"/>
    <n v="3.08"/>
    <n v="0"/>
    <n v="0"/>
    <n v="0"/>
    <n v="0"/>
    <n v="0"/>
    <n v="3.08"/>
    <n v="3.08"/>
    <n v="68.444444444444443"/>
    <n v="0"/>
  </r>
  <r>
    <x v="14"/>
    <s v="large-scale solar pv|2"/>
    <s v="solar"/>
    <n v="2"/>
    <x v="0"/>
    <x v="1"/>
    <n v="0.23300000000000001"/>
    <n v="146"/>
    <n v="1560.6849999999999"/>
    <n v="0.23200000000000001"/>
    <n v="140"/>
    <n v="6.88867894819713E-2"/>
    <n v="1.2809999999999999"/>
    <n v="1.0309999999999999"/>
    <n v="1.2809999999999999"/>
    <n v="1.2809999999999999"/>
    <n v="1.2809999999999999"/>
    <n v="1.2809999999999999"/>
    <n v="1.2809999999999999"/>
    <n v="1.2809999999999999"/>
    <n v="1.2809999999999999"/>
    <n v="2.5619999999999998"/>
    <n v="1.0309999999999999"/>
    <n v="0.25"/>
    <n v="0"/>
    <n v="0"/>
    <n v="0"/>
    <n v="0"/>
    <n v="1.0309999999999999"/>
    <n v="0.25"/>
    <n v="1.2809999999999999"/>
    <n v="28.466666666666665"/>
    <n v="0"/>
  </r>
  <r>
    <x v="14"/>
    <s v="large-scale solar pv|3"/>
    <s v="solar"/>
    <n v="3"/>
    <x v="0"/>
    <x v="1"/>
    <n v="0.22500000000000001"/>
    <n v="321"/>
    <n v="1560.6849999999999"/>
    <n v="0.223"/>
    <n v="302"/>
    <n v="0.15459590064909801"/>
    <n v="155.57"/>
    <n v="4.8579999999999997"/>
    <n v="13.456"/>
    <n v="13.468999999999999"/>
    <n v="13.59"/>
    <n v="19.459"/>
    <n v="26.637"/>
    <n v="31.774000000000001"/>
    <n v="35.390999999999998"/>
    <n v="48.847000000000001"/>
    <n v="4.8579999999999997"/>
    <n v="8.5980000000000008"/>
    <n v="1.2999999999999901E-2"/>
    <n v="0.121"/>
    <n v="5.8689999999999998"/>
    <n v="7.1779999999999999"/>
    <n v="9.9949999999999992"/>
    <n v="12.215"/>
    <n v="35.390999999999998"/>
    <n v="786.4666666666667"/>
    <n v="0"/>
  </r>
  <r>
    <x v="14"/>
    <s v="large-scale solar pv|4"/>
    <s v="solar"/>
    <n v="4"/>
    <x v="0"/>
    <x v="2"/>
    <n v="0.217"/>
    <n v="240"/>
    <n v="1560.6849999999999"/>
    <n v="0.20499999999999999"/>
    <n v="271"/>
    <n v="0.15090767346029599"/>
    <n v="2.2349999999999999"/>
    <n v="0.57599999999999996"/>
    <n v="2.2349999999999999"/>
    <n v="2.2349999999999999"/>
    <n v="2.2349999999999999"/>
    <n v="2.2349999999999999"/>
    <n v="2.2349999999999999"/>
    <n v="2.2349999999999999"/>
    <n v="2.2349999999999999"/>
    <n v="4.47"/>
    <n v="0.57599999999999996"/>
    <n v="1.659"/>
    <n v="0"/>
    <n v="0"/>
    <n v="0"/>
    <n v="0"/>
    <n v="0.57599999999999996"/>
    <n v="1.659"/>
    <n v="2.2349999999999999"/>
    <n v="49.666666666666664"/>
    <n v="0"/>
  </r>
  <r>
    <x v="14"/>
    <s v="large-scale solar pv|2"/>
    <s v="solar"/>
    <n v="2"/>
    <x v="0"/>
    <x v="2"/>
    <n v="0.23300000000000001"/>
    <n v="146"/>
    <n v="1560.6849999999999"/>
    <n v="0.23200000000000001"/>
    <n v="140"/>
    <n v="6.88867894819713E-2"/>
    <n v="0.52200000000000002"/>
    <n v="0.52200000000000002"/>
    <n v="0.52200000000000002"/>
    <n v="0.52200000000000002"/>
    <n v="0.52200000000000002"/>
    <n v="0.52200000000000002"/>
    <n v="0.52200000000000002"/>
    <n v="0.52200000000000002"/>
    <n v="0.52200000000000002"/>
    <n v="1.044"/>
    <n v="0.52200000000000002"/>
    <n v="0"/>
    <n v="0"/>
    <n v="0"/>
    <n v="0"/>
    <n v="0"/>
    <n v="0.52200000000000002"/>
    <n v="0"/>
    <n v="0.52200000000000002"/>
    <n v="11.6"/>
    <n v="0"/>
  </r>
  <r>
    <x v="14"/>
    <s v="large-scale solar pv|3"/>
    <s v="solar"/>
    <n v="3"/>
    <x v="0"/>
    <x v="2"/>
    <n v="0.22500000000000001"/>
    <n v="321"/>
    <n v="1560.6849999999999"/>
    <n v="0.223"/>
    <n v="302"/>
    <n v="0.15459590064909801"/>
    <n v="106.35599999999999"/>
    <n v="4.8579999999999997"/>
    <n v="15.022"/>
    <n v="15.035"/>
    <n v="15.157"/>
    <n v="21.024999999999999"/>
    <n v="28.202999999999999"/>
    <n v="33.340000000000003"/>
    <n v="36.957999999999998"/>
    <n v="51.98"/>
    <n v="4.8579999999999997"/>
    <n v="10.164"/>
    <n v="1.2999999999999901E-2"/>
    <n v="0.122"/>
    <n v="5.8680000000000003"/>
    <n v="7.1779999999999999"/>
    <n v="9.9949999999999992"/>
    <n v="13.782"/>
    <n v="36.957999999999998"/>
    <n v="821.28888888888889"/>
    <n v="0"/>
  </r>
  <r>
    <x v="14"/>
    <s v="large-scale solar pv|4"/>
    <s v="solar"/>
    <n v="4"/>
    <x v="0"/>
    <x v="3"/>
    <n v="0.217"/>
    <n v="240"/>
    <n v="1560.6849999999999"/>
    <n v="0.20499999999999999"/>
    <n v="271"/>
    <n v="0.15090767346029599"/>
    <n v="3.08"/>
    <n v="0"/>
    <n v="3.08"/>
    <n v="3.08"/>
    <n v="3.08"/>
    <n v="3.08"/>
    <n v="3.08"/>
    <n v="3.08"/>
    <n v="3.08"/>
    <n v="6.16"/>
    <n v="0"/>
    <n v="3.08"/>
    <n v="0"/>
    <n v="0"/>
    <n v="0"/>
    <n v="0"/>
    <n v="0"/>
    <n v="3.08"/>
    <n v="3.08"/>
    <n v="68.444444444444443"/>
    <n v="0"/>
  </r>
  <r>
    <x v="14"/>
    <s v="large-scale solar pv|2"/>
    <s v="solar"/>
    <n v="2"/>
    <x v="0"/>
    <x v="3"/>
    <n v="0.23300000000000001"/>
    <n v="146"/>
    <n v="1560.6849999999999"/>
    <n v="0.23200000000000001"/>
    <n v="140"/>
    <n v="6.88867894819713E-2"/>
    <n v="1.0780000000000001"/>
    <n v="1.0309999999999999"/>
    <n v="1.0780000000000001"/>
    <n v="1.0780000000000001"/>
    <n v="1.0780000000000001"/>
    <n v="1.0780000000000001"/>
    <n v="1.0780000000000001"/>
    <n v="1.0780000000000001"/>
    <n v="1.0780000000000001"/>
    <n v="2.1560000000000001"/>
    <n v="1.0309999999999999"/>
    <n v="4.7000000000000201E-2"/>
    <n v="0"/>
    <n v="0"/>
    <n v="0"/>
    <n v="0"/>
    <n v="1.0309999999999999"/>
    <n v="4.7E-2"/>
    <n v="1.0780000000000001"/>
    <n v="23.955555555555556"/>
    <n v="0"/>
  </r>
  <r>
    <x v="14"/>
    <s v="large-scale solar pv|3"/>
    <s v="solar"/>
    <n v="3"/>
    <x v="0"/>
    <x v="3"/>
    <n v="0.22500000000000001"/>
    <n v="321"/>
    <n v="1560.6849999999999"/>
    <n v="0.223"/>
    <n v="302"/>
    <n v="0.15459590064909801"/>
    <n v="140.82900000000001"/>
    <n v="4.8579999999999997"/>
    <n v="13.667"/>
    <n v="13.68"/>
    <n v="13.802"/>
    <n v="19.670000000000002"/>
    <n v="26.847999999999999"/>
    <n v="31.984999999999999"/>
    <n v="35.601999999999997"/>
    <n v="49.268999999999998"/>
    <n v="4.8579999999999997"/>
    <n v="8.8089999999999993"/>
    <n v="1.2999999999999901E-2"/>
    <n v="0.122"/>
    <n v="5.8680000000000003"/>
    <n v="7.1779999999999999"/>
    <n v="9.9949999999999992"/>
    <n v="12.426"/>
    <n v="35.601999999999997"/>
    <n v="791.15555555555557"/>
    <n v="0"/>
  </r>
  <r>
    <x v="14"/>
    <s v="large-scale solar pv|4"/>
    <s v="solar"/>
    <n v="4"/>
    <x v="0"/>
    <x v="4"/>
    <n v="0.217"/>
    <n v="240"/>
    <n v="1560.6849999999999"/>
    <n v="0.20499999999999999"/>
    <n v="271"/>
    <n v="0.15090767346029599"/>
    <n v="6.6310000000000002"/>
    <n v="0.82199999999999995"/>
    <n v="6.6310000000000002"/>
    <n v="6.6310000000000002"/>
    <n v="6.6310000000000002"/>
    <n v="6.6310000000000002"/>
    <n v="6.6310000000000002"/>
    <n v="6.6310000000000002"/>
    <n v="6.6310000000000002"/>
    <n v="13.262"/>
    <n v="0.82199999999999995"/>
    <n v="5.8090000000000002"/>
    <n v="0"/>
    <n v="0"/>
    <n v="0"/>
    <n v="0"/>
    <n v="0.82199999999999995"/>
    <n v="5.8090000000000002"/>
    <n v="6.6310000000000002"/>
    <n v="147.35555555555555"/>
    <n v="0"/>
  </r>
  <r>
    <x v="14"/>
    <s v="large-scale solar pv|2"/>
    <s v="solar"/>
    <n v="2"/>
    <x v="0"/>
    <x v="4"/>
    <n v="0.23300000000000001"/>
    <n v="146"/>
    <n v="1560.6849999999999"/>
    <n v="0.23200000000000001"/>
    <n v="140"/>
    <n v="6.88867894819713E-2"/>
    <n v="0.30499999999999999"/>
    <n v="0.30499999999999999"/>
    <n v="0.30499999999999999"/>
    <n v="0.30499999999999999"/>
    <n v="0.30499999999999999"/>
    <n v="0.30499999999999999"/>
    <n v="0.30499999999999999"/>
    <n v="0.30499999999999999"/>
    <n v="0.30499999999999999"/>
    <n v="0.61"/>
    <n v="0.30499999999999999"/>
    <n v="0"/>
    <n v="0"/>
    <n v="0"/>
    <n v="0"/>
    <n v="0"/>
    <n v="0.30499999999999999"/>
    <n v="0"/>
    <n v="0.30499999999999999"/>
    <n v="6.7777777777777777"/>
    <n v="0"/>
  </r>
  <r>
    <x v="14"/>
    <s v="large-scale solar pv|3"/>
    <s v="solar"/>
    <n v="3"/>
    <x v="0"/>
    <x v="4"/>
    <n v="0.22500000000000001"/>
    <n v="321"/>
    <n v="1560.6849999999999"/>
    <n v="0.223"/>
    <n v="302"/>
    <n v="0.15459590064909801"/>
    <n v="193.17500000000001"/>
    <n v="4.8579999999999997"/>
    <n v="11.207000000000001"/>
    <n v="11.22"/>
    <n v="11.342000000000001"/>
    <n v="17.21"/>
    <n v="24.388000000000002"/>
    <n v="29.524999999999999"/>
    <n v="33.142000000000003"/>
    <n v="44.348999999999997"/>
    <n v="4.8579999999999997"/>
    <n v="6.3490000000000002"/>
    <n v="1.2999999999999901E-2"/>
    <n v="0.122"/>
    <n v="5.8680000000000003"/>
    <n v="7.1779999999999999"/>
    <n v="9.9949999999999992"/>
    <n v="9.9659999999999993"/>
    <n v="33.142000000000003"/>
    <n v="736.48888888888894"/>
    <n v="0"/>
  </r>
  <r>
    <x v="14"/>
    <s v="onshore wind|1"/>
    <s v="onshore"/>
    <n v="1"/>
    <x v="0"/>
    <x v="0"/>
    <n v="0.309"/>
    <n v="358"/>
    <n v="2023.1869999999999"/>
    <n v="0.311"/>
    <n v="379"/>
    <n v="0.13911524174484999"/>
    <n v="0.58399999999999996"/>
    <n v="0.57899999999999996"/>
    <n v="0.58299999999999996"/>
    <n v="0.58299999999999996"/>
    <n v="0.58299999999999996"/>
    <n v="0.58299999999999996"/>
    <n v="0.58399999999999996"/>
    <n v="0"/>
    <n v="0"/>
    <n v="0.58299999999999996"/>
    <n v="0.57899999999999996"/>
    <n v="4.0000000000000001E-3"/>
    <n v="0"/>
    <n v="0"/>
    <n v="0"/>
    <n v="1E-3"/>
    <n v="0"/>
    <n v="4.0000000000000001E-3"/>
    <n v="0.58399999999999996"/>
    <n v="216.29629629629628"/>
    <n v="0"/>
  </r>
  <r>
    <x v="14"/>
    <s v="onshore wind|2"/>
    <s v="onshore"/>
    <n v="2"/>
    <x v="0"/>
    <x v="0"/>
    <n v="0.30399999999999999"/>
    <n v="585"/>
    <n v="2023.1869999999999"/>
    <n v="0.30599999999999999"/>
    <n v="612"/>
    <n v="0.22831050228310501"/>
    <n v="13.744999999999999"/>
    <n v="1.8720000000000001"/>
    <n v="4.49"/>
    <n v="13.744999999999999"/>
    <n v="13.744999999999999"/>
    <n v="13.744999999999999"/>
    <n v="13.744999999999999"/>
    <n v="11.872999999999999"/>
    <n v="9.2550000000000008"/>
    <n v="13.744999999999999"/>
    <n v="1.8720000000000001"/>
    <n v="2.6179999999999999"/>
    <n v="9.2550000000000008"/>
    <n v="0"/>
    <n v="0"/>
    <n v="0"/>
    <n v="0"/>
    <n v="0"/>
    <n v="13.744999999999999"/>
    <n v="5090.74074074074"/>
    <n v="0"/>
  </r>
  <r>
    <x v="14"/>
    <s v="onshore wind|3"/>
    <s v="onshore"/>
    <n v="3"/>
    <x v="0"/>
    <x v="0"/>
    <n v="0.28499999999999998"/>
    <n v="257"/>
    <n v="2023.1869999999999"/>
    <n v="0.28699999999999998"/>
    <n v="269"/>
    <n v="0.10699568835218699"/>
    <n v="5.6589999999999998"/>
    <n v="0"/>
    <n v="0.95"/>
    <n v="0.95"/>
    <n v="5.6580000000000004"/>
    <n v="5.6589999999999998"/>
    <n v="5.6589999999999998"/>
    <n v="5.6550000000000002"/>
    <n v="4.7089999999999996"/>
    <n v="5.6589999999999998"/>
    <n v="0"/>
    <n v="0.95"/>
    <n v="0"/>
    <n v="4.7080000000000002"/>
    <n v="9.9999999999944599E-4"/>
    <n v="0"/>
    <n v="0"/>
    <n v="4.0000000000000001E-3"/>
    <n v="5.6589999999999998"/>
    <n v="2095.9259259259256"/>
    <n v="0"/>
  </r>
  <r>
    <x v="14"/>
    <s v="onshore wind|4"/>
    <s v="onshore"/>
    <n v="4"/>
    <x v="0"/>
    <x v="0"/>
    <n v="0.27600000000000002"/>
    <n v="381"/>
    <n v="2023.1869999999999"/>
    <n v="0.27700000000000002"/>
    <n v="396"/>
    <n v="0.16319667672221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5"/>
    <s v="onshore"/>
    <n v="5"/>
    <x v="0"/>
    <x v="0"/>
    <n v="0.28000000000000003"/>
    <n v="682"/>
    <n v="2023.1869999999999"/>
    <n v="0.27900000000000003"/>
    <n v="689"/>
    <n v="0.2819102797008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1"/>
    <s v="onshore"/>
    <n v="1"/>
    <x v="0"/>
    <x v="1"/>
    <n v="0.309"/>
    <n v="358"/>
    <n v="2023.1869999999999"/>
    <n v="0.311"/>
    <n v="379"/>
    <n v="0.13911524174484999"/>
    <n v="0.58399999999999996"/>
    <n v="0.57499999999999996"/>
    <n v="0.57899999999999996"/>
    <n v="0.57899999999999996"/>
    <n v="0.58399999999999996"/>
    <n v="0.58399999999999996"/>
    <n v="0.58399999999999996"/>
    <n v="4.0000000000000001E-3"/>
    <n v="4.0000000000000001E-3"/>
    <n v="0.58299999999999996"/>
    <n v="0.57499999999999996"/>
    <n v="4.0000000000000001E-3"/>
    <n v="0"/>
    <n v="5.0000000000000001E-3"/>
    <n v="0"/>
    <n v="0"/>
    <n v="0"/>
    <n v="4.0000000000000001E-3"/>
    <n v="0.58399999999999996"/>
    <n v="216.29629629629628"/>
    <n v="0"/>
  </r>
  <r>
    <x v="14"/>
    <s v="onshore wind|3"/>
    <s v="onshore"/>
    <n v="3"/>
    <x v="0"/>
    <x v="1"/>
    <n v="0.28499999999999998"/>
    <n v="257"/>
    <n v="2023.1869999999999"/>
    <n v="0.28699999999999998"/>
    <n v="269"/>
    <n v="0.10699568835218699"/>
    <n v="5.12"/>
    <n v="0"/>
    <n v="0.94299999999999995"/>
    <n v="3.9540000000000002"/>
    <n v="5.12"/>
    <n v="5.12"/>
    <n v="5.12"/>
    <n v="5.1159999999999997"/>
    <n v="4.1769999999999996"/>
    <n v="5.12"/>
    <n v="0"/>
    <n v="0.94299999999999995"/>
    <n v="3.0110000000000001"/>
    <n v="1.1659999999999999"/>
    <n v="0"/>
    <n v="0"/>
    <n v="0"/>
    <n v="4.0000000000000001E-3"/>
    <n v="5.12"/>
    <n v="1896.2962962962961"/>
    <n v="0"/>
  </r>
  <r>
    <x v="14"/>
    <s v="onshore wind|2"/>
    <s v="onshore"/>
    <n v="2"/>
    <x v="0"/>
    <x v="1"/>
    <n v="0.30399999999999999"/>
    <n v="585"/>
    <n v="2023.1869999999999"/>
    <n v="0.30599999999999999"/>
    <n v="612"/>
    <n v="0.22831050228310501"/>
    <n v="10.831"/>
    <n v="1.859"/>
    <n v="4.46"/>
    <n v="10.831"/>
    <n v="10.831"/>
    <n v="10.831"/>
    <n v="10.831"/>
    <n v="8.9719999999999995"/>
    <n v="6.3710000000000004"/>
    <n v="10.831"/>
    <n v="1.859"/>
    <n v="2.601"/>
    <n v="6.3710000000000004"/>
    <n v="0"/>
    <n v="0"/>
    <n v="0"/>
    <n v="0"/>
    <n v="0"/>
    <n v="10.831"/>
    <n v="4011.4814814814813"/>
    <n v="0"/>
  </r>
  <r>
    <x v="14"/>
    <s v="onshore wind|4"/>
    <s v="onshore"/>
    <n v="4"/>
    <x v="0"/>
    <x v="1"/>
    <n v="0.27600000000000002"/>
    <n v="381"/>
    <n v="2023.1869999999999"/>
    <n v="0.27700000000000002"/>
    <n v="396"/>
    <n v="0.16319667672221899"/>
    <n v="24.459"/>
    <n v="0"/>
    <n v="0"/>
    <n v="0"/>
    <n v="3.6309999999999998"/>
    <n v="3.6320000000000001"/>
    <n v="3.633"/>
    <n v="3.633"/>
    <n v="3.633"/>
    <n v="3.633"/>
    <n v="0"/>
    <n v="0"/>
    <n v="0"/>
    <n v="3.6309999999999998"/>
    <n v="1.0000000000003301E-3"/>
    <n v="9.9999999999989008E-4"/>
    <n v="0"/>
    <n v="0"/>
    <n v="3.633"/>
    <n v="1345.5555555555554"/>
    <n v="0"/>
  </r>
  <r>
    <x v="14"/>
    <s v="onshore wind|5"/>
    <s v="onshore"/>
    <n v="5"/>
    <x v="0"/>
    <x v="1"/>
    <n v="0.28000000000000003"/>
    <n v="682"/>
    <n v="2023.1869999999999"/>
    <n v="0.27900000000000003"/>
    <n v="689"/>
    <n v="0.281910279700823"/>
    <n v="29.73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1"/>
    <s v="onshore"/>
    <n v="1"/>
    <x v="0"/>
    <x v="2"/>
    <n v="0.309"/>
    <n v="358"/>
    <n v="2023.1869999999999"/>
    <n v="0.311"/>
    <n v="379"/>
    <n v="0.13911524174484999"/>
    <n v="0.58399999999999996"/>
    <n v="0.57499999999999996"/>
    <n v="0.57899999999999996"/>
    <n v="0.58399999999999996"/>
    <n v="0.58399999999999996"/>
    <n v="0.58399999999999996"/>
    <n v="0.58399999999999996"/>
    <n v="4.0000000000000001E-3"/>
    <n v="4.0000000000000001E-3"/>
    <n v="0.58299999999999996"/>
    <n v="0.57499999999999996"/>
    <n v="4.0000000000000001E-3"/>
    <n v="5.0000000000000001E-3"/>
    <n v="0"/>
    <n v="0"/>
    <n v="0"/>
    <n v="0"/>
    <n v="4.0000000000000001E-3"/>
    <n v="0.58399999999999996"/>
    <n v="216.29629629629628"/>
    <n v="0"/>
  </r>
  <r>
    <x v="14"/>
    <s v="onshore wind|3"/>
    <s v="onshore"/>
    <n v="3"/>
    <x v="0"/>
    <x v="2"/>
    <n v="0.28499999999999998"/>
    <n v="257"/>
    <n v="2023.1869999999999"/>
    <n v="0.28699999999999998"/>
    <n v="269"/>
    <n v="0.10699568835218699"/>
    <n v="2.4119999999999999"/>
    <n v="0"/>
    <n v="0.94299999999999995"/>
    <n v="2.4119999999999999"/>
    <n v="2.4119999999999999"/>
    <n v="2.4119999999999999"/>
    <n v="2.4119999999999999"/>
    <n v="2.4079999999999999"/>
    <n v="1.4690000000000001"/>
    <n v="2.4119999999999999"/>
    <n v="0"/>
    <n v="0.94299999999999995"/>
    <n v="1.4690000000000001"/>
    <n v="0"/>
    <n v="0"/>
    <n v="0"/>
    <n v="0"/>
    <n v="4.0000000000000001E-3"/>
    <n v="2.4119999999999999"/>
    <n v="893.33333333333326"/>
    <n v="0"/>
  </r>
  <r>
    <x v="14"/>
    <s v="onshore wind|2"/>
    <s v="onshore"/>
    <n v="2"/>
    <x v="0"/>
    <x v="2"/>
    <n v="0.30399999999999999"/>
    <n v="585"/>
    <n v="2023.1869999999999"/>
    <n v="0.30599999999999999"/>
    <n v="612"/>
    <n v="0.22831050228310501"/>
    <n v="7.1020000000000003"/>
    <n v="1.859"/>
    <n v="4.46"/>
    <n v="7.1020000000000003"/>
    <n v="7.1020000000000003"/>
    <n v="7.1020000000000003"/>
    <n v="7.1020000000000003"/>
    <n v="5.2430000000000003"/>
    <n v="2.6419999999999999"/>
    <n v="7.1020000000000003"/>
    <n v="1.859"/>
    <n v="2.601"/>
    <n v="2.6419999999999999"/>
    <n v="0"/>
    <n v="0"/>
    <n v="0"/>
    <n v="0"/>
    <n v="0"/>
    <n v="7.1020000000000003"/>
    <n v="2630.37037037037"/>
    <n v="0"/>
  </r>
  <r>
    <x v="14"/>
    <s v="onshore wind|4"/>
    <s v="onshore"/>
    <n v="4"/>
    <x v="0"/>
    <x v="2"/>
    <n v="0.27600000000000002"/>
    <n v="381"/>
    <n v="2023.1869999999999"/>
    <n v="0.27700000000000002"/>
    <n v="396"/>
    <n v="0.16319667672221899"/>
    <n v="14.609"/>
    <n v="0"/>
    <n v="0"/>
    <n v="5.7119999999999997"/>
    <n v="10.555999999999999"/>
    <n v="10.557"/>
    <n v="10.558"/>
    <n v="10.558"/>
    <n v="10.558"/>
    <n v="10.558"/>
    <n v="0"/>
    <n v="0"/>
    <n v="5.7119999999999997"/>
    <n v="4.8440000000000003"/>
    <n v="1.00000000000122E-3"/>
    <n v="9.9999999999944599E-4"/>
    <n v="0"/>
    <n v="0"/>
    <n v="10.558"/>
    <n v="3910.37037037037"/>
    <n v="0"/>
  </r>
  <r>
    <x v="14"/>
    <s v="onshore wind|5"/>
    <s v="onshore"/>
    <n v="5"/>
    <x v="0"/>
    <x v="2"/>
    <n v="0.28000000000000003"/>
    <n v="682"/>
    <n v="2023.1869999999999"/>
    <n v="0.27900000000000003"/>
    <n v="689"/>
    <n v="0.281910279700823"/>
    <n v="7.72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1"/>
    <s v="onshore"/>
    <n v="1"/>
    <x v="0"/>
    <x v="3"/>
    <n v="0.309"/>
    <n v="358"/>
    <n v="2023.1869999999999"/>
    <n v="0.311"/>
    <n v="379"/>
    <n v="0.13911524174484999"/>
    <n v="0.58399999999999996"/>
    <n v="0.57499999999999996"/>
    <n v="0.57899999999999996"/>
    <n v="0.57899999999999996"/>
    <n v="0.58399999999999996"/>
    <n v="0.58399999999999996"/>
    <n v="0.58399999999999996"/>
    <n v="4.0000000000000001E-3"/>
    <n v="4.0000000000000001E-3"/>
    <n v="0.58299999999999996"/>
    <n v="0.57499999999999996"/>
    <n v="4.0000000000000001E-3"/>
    <n v="0"/>
    <n v="5.0000000000000001E-3"/>
    <n v="0"/>
    <n v="0"/>
    <n v="0"/>
    <n v="4.0000000000000001E-3"/>
    <n v="0.58399999999999996"/>
    <n v="216.29629629629628"/>
    <n v="0"/>
  </r>
  <r>
    <x v="14"/>
    <s v="onshore wind|3"/>
    <s v="onshore"/>
    <n v="3"/>
    <x v="0"/>
    <x v="3"/>
    <n v="0.28499999999999998"/>
    <n v="257"/>
    <n v="2023.1869999999999"/>
    <n v="0.28699999999999998"/>
    <n v="269"/>
    <n v="0.10699568835218699"/>
    <n v="4.5270000000000001"/>
    <n v="0"/>
    <n v="0.94299999999999995"/>
    <n v="4.2060000000000004"/>
    <n v="4.5270000000000001"/>
    <n v="4.5270000000000001"/>
    <n v="4.5270000000000001"/>
    <n v="4.5229999999999997"/>
    <n v="3.5840000000000001"/>
    <n v="4.5270000000000001"/>
    <n v="0"/>
    <n v="0.94299999999999995"/>
    <n v="3.2629999999999999"/>
    <n v="0.32100000000000001"/>
    <n v="0"/>
    <n v="0"/>
    <n v="0"/>
    <n v="4.0000000000000001E-3"/>
    <n v="4.5270000000000001"/>
    <n v="1676.6666666666665"/>
    <n v="0"/>
  </r>
  <r>
    <x v="14"/>
    <s v="onshore wind|2"/>
    <s v="onshore"/>
    <n v="2"/>
    <x v="0"/>
    <x v="3"/>
    <n v="0.30399999999999999"/>
    <n v="585"/>
    <n v="2023.1869999999999"/>
    <n v="0.30599999999999999"/>
    <n v="612"/>
    <n v="0.22831050228310501"/>
    <n v="10.595000000000001"/>
    <n v="1.859"/>
    <n v="4.46"/>
    <n v="10.595000000000001"/>
    <n v="10.595000000000001"/>
    <n v="10.595000000000001"/>
    <n v="10.595000000000001"/>
    <n v="8.7360000000000007"/>
    <n v="6.1349999999999998"/>
    <n v="10.595000000000001"/>
    <n v="1.859"/>
    <n v="2.601"/>
    <n v="6.1349999999999998"/>
    <n v="0"/>
    <n v="0"/>
    <n v="0"/>
    <n v="0"/>
    <n v="0"/>
    <n v="10.595000000000001"/>
    <n v="3924.0740740740739"/>
    <n v="0"/>
  </r>
  <r>
    <x v="14"/>
    <s v="onshore wind|4"/>
    <s v="onshore"/>
    <n v="4"/>
    <x v="0"/>
    <x v="3"/>
    <n v="0.27600000000000002"/>
    <n v="381"/>
    <n v="2023.1869999999999"/>
    <n v="0.27700000000000002"/>
    <n v="396"/>
    <n v="0.16319667672221899"/>
    <n v="22.827000000000002"/>
    <n v="0"/>
    <n v="0"/>
    <n v="0"/>
    <n v="4.5060000000000002"/>
    <n v="4.5069999999999997"/>
    <n v="4.508"/>
    <n v="4.508"/>
    <n v="4.508"/>
    <n v="4.508"/>
    <n v="0"/>
    <n v="0"/>
    <n v="0"/>
    <n v="4.5060000000000002"/>
    <n v="9.9999999999944599E-4"/>
    <n v="1.0000000000003301E-3"/>
    <n v="0"/>
    <n v="0"/>
    <n v="4.508"/>
    <n v="1669.6296296296296"/>
    <n v="0"/>
  </r>
  <r>
    <x v="14"/>
    <s v="onshore wind|5"/>
    <s v="onshore"/>
    <n v="5"/>
    <x v="0"/>
    <x v="3"/>
    <n v="0.28000000000000003"/>
    <n v="682"/>
    <n v="2023.1869999999999"/>
    <n v="0.27900000000000003"/>
    <n v="689"/>
    <n v="0.281910279700823"/>
    <n v="29.55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1"/>
    <s v="onshore"/>
    <n v="1"/>
    <x v="0"/>
    <x v="4"/>
    <n v="0.309"/>
    <n v="358"/>
    <n v="2023.1869999999999"/>
    <n v="0.311"/>
    <n v="379"/>
    <n v="0.13911524174484999"/>
    <n v="0.58399999999999996"/>
    <n v="0.57499999999999996"/>
    <n v="0.57899999999999996"/>
    <n v="0.57899999999999996"/>
    <n v="0.58399999999999996"/>
    <n v="0.58399999999999996"/>
    <n v="0.58399999999999996"/>
    <n v="4.0000000000000001E-3"/>
    <n v="4.0000000000000001E-3"/>
    <n v="0.58299999999999996"/>
    <n v="0.57499999999999996"/>
    <n v="4.0000000000000001E-3"/>
    <n v="0"/>
    <n v="5.0000000000000001E-3"/>
    <n v="0"/>
    <n v="0"/>
    <n v="0"/>
    <n v="4.0000000000000001E-3"/>
    <n v="0.58399999999999996"/>
    <n v="216.29629629629628"/>
    <n v="0"/>
  </r>
  <r>
    <x v="14"/>
    <s v="onshore wind|3"/>
    <s v="onshore"/>
    <n v="3"/>
    <x v="0"/>
    <x v="4"/>
    <n v="0.28499999999999998"/>
    <n v="257"/>
    <n v="2023.1869999999999"/>
    <n v="0.28699999999999998"/>
    <n v="269"/>
    <n v="0.10699568835218699"/>
    <n v="5.8819999999999997"/>
    <n v="0"/>
    <n v="0.94299999999999995"/>
    <n v="4.3390000000000004"/>
    <n v="5.8819999999999997"/>
    <n v="5.8819999999999997"/>
    <n v="5.8819999999999997"/>
    <n v="5.8780000000000001"/>
    <n v="4.9390000000000001"/>
    <n v="5.8819999999999997"/>
    <n v="0"/>
    <n v="0.94299999999999995"/>
    <n v="3.3959999999999999"/>
    <n v="1.5429999999999999"/>
    <n v="0"/>
    <n v="0"/>
    <n v="0"/>
    <n v="4.0000000000000001E-3"/>
    <n v="5.8819999999999997"/>
    <n v="2178.5185185185182"/>
    <n v="0"/>
  </r>
  <r>
    <x v="14"/>
    <s v="onshore wind|2"/>
    <s v="onshore"/>
    <n v="2"/>
    <x v="0"/>
    <x v="4"/>
    <n v="0.30399999999999999"/>
    <n v="585"/>
    <n v="2023.1869999999999"/>
    <n v="0.30599999999999999"/>
    <n v="612"/>
    <n v="0.22831050228310501"/>
    <n v="10.47"/>
    <n v="1.859"/>
    <n v="4.46"/>
    <n v="10.47"/>
    <n v="10.47"/>
    <n v="10.47"/>
    <n v="10.47"/>
    <n v="8.6110000000000007"/>
    <n v="6.01"/>
    <n v="10.47"/>
    <n v="1.859"/>
    <n v="2.601"/>
    <n v="6.01"/>
    <n v="0"/>
    <n v="0"/>
    <n v="0"/>
    <n v="0"/>
    <n v="0"/>
    <n v="10.47"/>
    <n v="3877.7777777777774"/>
    <n v="0"/>
  </r>
  <r>
    <x v="14"/>
    <s v="onshore wind|4"/>
    <s v="onshore"/>
    <n v="4"/>
    <x v="0"/>
    <x v="4"/>
    <n v="0.27600000000000002"/>
    <n v="381"/>
    <n v="2023.1869999999999"/>
    <n v="0.27700000000000002"/>
    <n v="396"/>
    <n v="0.16319667672221899"/>
    <n v="26.167999999999999"/>
    <n v="0"/>
    <n v="0"/>
    <n v="0"/>
    <n v="3.24"/>
    <n v="3.2410000000000001"/>
    <n v="3.242"/>
    <n v="3.242"/>
    <n v="3.242"/>
    <n v="3.242"/>
    <n v="0"/>
    <n v="0"/>
    <n v="0"/>
    <n v="3.24"/>
    <n v="9.9999999999989008E-4"/>
    <n v="9.9999999999989008E-4"/>
    <n v="0"/>
    <n v="0"/>
    <n v="3.242"/>
    <n v="1200.7407407407406"/>
    <n v="0"/>
  </r>
  <r>
    <x v="14"/>
    <s v="onshore wind|5"/>
    <s v="onshore"/>
    <n v="5"/>
    <x v="0"/>
    <x v="4"/>
    <n v="0.28000000000000003"/>
    <n v="682"/>
    <n v="2023.1869999999999"/>
    <n v="0.27900000000000003"/>
    <n v="689"/>
    <n v="0.281910279700823"/>
    <n v="37.9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0"/>
    <x v="0"/>
    <n v="0.41499999999999998"/>
    <n v="0"/>
    <n v="0"/>
    <n v="0.41499999999999998"/>
    <n v="823"/>
    <n v="0.22638499202288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0"/>
    <x v="1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0"/>
    <x v="2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0"/>
    <x v="3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0"/>
    <x v="4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0"/>
    <x v="0"/>
    <n v="0.27400000000000002"/>
    <n v="129"/>
    <n v="1560.6849999999999"/>
    <n v="0.27400000000000002"/>
    <n v="127"/>
    <n v="5.2911375529113701E-2"/>
    <n v="925.91899999999998"/>
    <n v="0"/>
    <n v="0.01"/>
    <n v="50.908999999999999"/>
    <n v="160.52099999999999"/>
    <n v="373.1"/>
    <n v="634.85699999999997"/>
    <n v="789.66899999999998"/>
    <n v="925.91899999999998"/>
    <n v="925.92899999999997"/>
    <n v="0"/>
    <n v="0.01"/>
    <n v="50.899000000000001"/>
    <n v="109.61199999999999"/>
    <n v="212.57900000000001"/>
    <n v="261.75700000000001"/>
    <n v="154.81200000000001"/>
    <n v="136.26"/>
    <n v="925.91899999999998"/>
    <n v="20575.977777777778"/>
    <n v="0"/>
  </r>
  <r>
    <x v="15"/>
    <s v="large-scale solar pv|6"/>
    <s v="solar"/>
    <n v="6"/>
    <x v="0"/>
    <x v="0"/>
    <n v="0.27300000000000002"/>
    <n v="237"/>
    <n v="1560.6849999999999"/>
    <n v="0.27300000000000002"/>
    <n v="236"/>
    <n v="9.8683660327495898E-2"/>
    <n v="1.4999999999999999E-2"/>
    <n v="0"/>
    <n v="0"/>
    <n v="0"/>
    <n v="6.0000000000000001E-3"/>
    <n v="7.0000000000000001E-3"/>
    <n v="7.0000000000000001E-3"/>
    <n v="0.01"/>
    <n v="1.4999999999999999E-2"/>
    <n v="1.4999999999999999E-2"/>
    <n v="0"/>
    <n v="0"/>
    <n v="0"/>
    <n v="6.0000000000000001E-3"/>
    <n v="1E-3"/>
    <n v="0"/>
    <n v="3.0000000000000001E-3"/>
    <n v="5.0000000000000001E-3"/>
    <n v="1.4999999999999999E-2"/>
    <n v="0.33333333333333331"/>
    <n v="0"/>
  </r>
  <r>
    <x v="15"/>
    <s v="large-scale solar pv|7"/>
    <s v="solar"/>
    <n v="7"/>
    <x v="0"/>
    <x v="0"/>
    <n v="0.26700000000000002"/>
    <n v="333"/>
    <n v="1560.6849999999999"/>
    <n v="0.26800000000000002"/>
    <n v="336"/>
    <n v="0.143120016356573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0"/>
    <x v="1"/>
    <n v="0.27400000000000002"/>
    <n v="129"/>
    <n v="1560.6849999999999"/>
    <n v="0.27400000000000002"/>
    <n v="127"/>
    <n v="5.2911375529113701E-2"/>
    <n v="911.04200000000003"/>
    <n v="0"/>
    <n v="0.01"/>
    <n v="50.908999999999999"/>
    <n v="160.52099999999999"/>
    <n v="373.1"/>
    <n v="634.85699999999997"/>
    <n v="789.66899999999998"/>
    <n v="911.04200000000003"/>
    <n v="911.05200000000002"/>
    <n v="0"/>
    <n v="0.01"/>
    <n v="50.899000000000001"/>
    <n v="109.61199999999999"/>
    <n v="212.57900000000001"/>
    <n v="261.75700000000001"/>
    <n v="154.81200000000001"/>
    <n v="121.383"/>
    <n v="911.04200000000003"/>
    <n v="20245.37777777778"/>
    <n v="0"/>
  </r>
  <r>
    <x v="15"/>
    <s v="large-scale solar pv|6"/>
    <s v="solar"/>
    <n v="6"/>
    <x v="0"/>
    <x v="1"/>
    <n v="0.27300000000000002"/>
    <n v="237"/>
    <n v="1560.6849999999999"/>
    <n v="0.27300000000000002"/>
    <n v="236"/>
    <n v="9.8683660327495898E-2"/>
    <n v="1101.2439999999999"/>
    <n v="0"/>
    <n v="0"/>
    <n v="0"/>
    <n v="6.0000000000000001E-3"/>
    <n v="7.0000000000000001E-3"/>
    <n v="7.0000000000000001E-3"/>
    <n v="0.01"/>
    <n v="14.946"/>
    <n v="14.946"/>
    <n v="0"/>
    <n v="0"/>
    <n v="0"/>
    <n v="6.0000000000000001E-3"/>
    <n v="1E-3"/>
    <n v="0"/>
    <n v="3.0000000000000001E-3"/>
    <n v="14.936"/>
    <n v="14.946"/>
    <n v="332.13333333333333"/>
    <n v="0"/>
  </r>
  <r>
    <x v="15"/>
    <s v="large-scale solar pv|7"/>
    <s v="solar"/>
    <n v="7"/>
    <x v="0"/>
    <x v="1"/>
    <n v="0.26700000000000002"/>
    <n v="333"/>
    <n v="1560.6849999999999"/>
    <n v="0.26800000000000002"/>
    <n v="336"/>
    <n v="0.14312001635657301"/>
    <n v="313.21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0"/>
    <x v="2"/>
    <n v="0.27400000000000002"/>
    <n v="129"/>
    <n v="1560.6849999999999"/>
    <n v="0.27400000000000002"/>
    <n v="127"/>
    <n v="5.2911375529113701E-2"/>
    <n v="629.17700000000002"/>
    <n v="0"/>
    <n v="0.01"/>
    <n v="50.908999999999999"/>
    <n v="160.52099999999999"/>
    <n v="373.1"/>
    <n v="629.17700000000002"/>
    <n v="629.17700000000002"/>
    <n v="629.17700000000002"/>
    <n v="629.18700000000001"/>
    <n v="0"/>
    <n v="0.01"/>
    <n v="50.899000000000001"/>
    <n v="109.61199999999999"/>
    <n v="212.57900000000001"/>
    <n v="256.077"/>
    <n v="0"/>
    <n v="0.01"/>
    <n v="629.17700000000002"/>
    <n v="13981.711111111112"/>
    <n v="0"/>
  </r>
  <r>
    <x v="15"/>
    <s v="large-scale solar pv|6"/>
    <s v="solar"/>
    <n v="6"/>
    <x v="0"/>
    <x v="2"/>
    <n v="0.27300000000000002"/>
    <n v="237"/>
    <n v="1560.6849999999999"/>
    <n v="0.27300000000000002"/>
    <n v="236"/>
    <n v="9.8683660327495898E-2"/>
    <n v="805.54499999999996"/>
    <n v="0"/>
    <n v="0"/>
    <n v="0"/>
    <n v="6.0000000000000001E-3"/>
    <n v="7.0000000000000001E-3"/>
    <n v="5.7080000000000002"/>
    <n v="161.089"/>
    <n v="297.84300000000002"/>
    <n v="297.84300000000002"/>
    <n v="0"/>
    <n v="0"/>
    <n v="0"/>
    <n v="6.0000000000000001E-3"/>
    <n v="1E-3"/>
    <n v="5.7009999999999996"/>
    <n v="155.381"/>
    <n v="136.75399999999999"/>
    <n v="297.84300000000002"/>
    <n v="6618.7333333333336"/>
    <n v="0"/>
  </r>
  <r>
    <x v="15"/>
    <s v="large-scale solar pv|7"/>
    <s v="solar"/>
    <n v="7"/>
    <x v="0"/>
    <x v="2"/>
    <n v="0.26700000000000002"/>
    <n v="333"/>
    <n v="1560.6849999999999"/>
    <n v="0.26800000000000002"/>
    <n v="336"/>
    <n v="0.14312001635657301"/>
    <n v="284.42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0"/>
    <x v="3"/>
    <n v="0.27400000000000002"/>
    <n v="129"/>
    <n v="1560.6849999999999"/>
    <n v="0.27400000000000002"/>
    <n v="127"/>
    <n v="5.2911375529113701E-2"/>
    <n v="911.04200000000003"/>
    <n v="0"/>
    <n v="0.01"/>
    <n v="50.908999999999999"/>
    <n v="160.52099999999999"/>
    <n v="373.1"/>
    <n v="634.85699999999997"/>
    <n v="789.66899999999998"/>
    <n v="911.04200000000003"/>
    <n v="911.05200000000002"/>
    <n v="0"/>
    <n v="0.01"/>
    <n v="50.899000000000001"/>
    <n v="109.61199999999999"/>
    <n v="212.57900000000001"/>
    <n v="261.75700000000001"/>
    <n v="154.81200000000001"/>
    <n v="121.383"/>
    <n v="911.04200000000003"/>
    <n v="20245.37777777778"/>
    <n v="0"/>
  </r>
  <r>
    <x v="15"/>
    <s v="large-scale solar pv|6"/>
    <s v="solar"/>
    <n v="6"/>
    <x v="0"/>
    <x v="3"/>
    <n v="0.27300000000000002"/>
    <n v="237"/>
    <n v="1560.6849999999999"/>
    <n v="0.27300000000000002"/>
    <n v="236"/>
    <n v="9.8683660327495898E-2"/>
    <n v="1098.874"/>
    <n v="0"/>
    <n v="0"/>
    <n v="0"/>
    <n v="6.0000000000000001E-3"/>
    <n v="7.0000000000000001E-3"/>
    <n v="7.0000000000000001E-3"/>
    <n v="0.01"/>
    <n v="14.946"/>
    <n v="14.946"/>
    <n v="0"/>
    <n v="0"/>
    <n v="0"/>
    <n v="6.0000000000000001E-3"/>
    <n v="1E-3"/>
    <n v="0"/>
    <n v="3.0000000000000001E-3"/>
    <n v="14.936"/>
    <n v="14.946"/>
    <n v="332.13333333333333"/>
    <n v="0"/>
  </r>
  <r>
    <x v="15"/>
    <s v="large-scale solar pv|7"/>
    <s v="solar"/>
    <n v="7"/>
    <x v="0"/>
    <x v="3"/>
    <n v="0.26700000000000002"/>
    <n v="333"/>
    <n v="1560.6849999999999"/>
    <n v="0.26800000000000002"/>
    <n v="336"/>
    <n v="0.14312001635657301"/>
    <n v="314.12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0"/>
    <x v="4"/>
    <n v="0.27400000000000002"/>
    <n v="129"/>
    <n v="1560.6849999999999"/>
    <n v="0.27400000000000002"/>
    <n v="127"/>
    <n v="5.2911375529113701E-2"/>
    <n v="911.04200000000003"/>
    <n v="0"/>
    <n v="0.01"/>
    <n v="50.908999999999999"/>
    <n v="160.52099999999999"/>
    <n v="373.1"/>
    <n v="634.85699999999997"/>
    <n v="789.66899999999998"/>
    <n v="911.04200000000003"/>
    <n v="911.05200000000002"/>
    <n v="0"/>
    <n v="0.01"/>
    <n v="50.899000000000001"/>
    <n v="109.61199999999999"/>
    <n v="212.57900000000001"/>
    <n v="261.75700000000001"/>
    <n v="154.81200000000001"/>
    <n v="121.383"/>
    <n v="911.04200000000003"/>
    <n v="20245.37777777778"/>
    <n v="0"/>
  </r>
  <r>
    <x v="15"/>
    <s v="large-scale solar pv|6"/>
    <s v="solar"/>
    <n v="6"/>
    <x v="0"/>
    <x v="4"/>
    <n v="0.27300000000000002"/>
    <n v="237"/>
    <n v="1560.6849999999999"/>
    <n v="0.27300000000000002"/>
    <n v="236"/>
    <n v="9.8683660327495898E-2"/>
    <n v="1105.002"/>
    <n v="0"/>
    <n v="0"/>
    <n v="0"/>
    <n v="6.0000000000000001E-3"/>
    <n v="7.0000000000000001E-3"/>
    <n v="7.0000000000000001E-3"/>
    <n v="0.01"/>
    <n v="14.946"/>
    <n v="14.946"/>
    <n v="0"/>
    <n v="0"/>
    <n v="0"/>
    <n v="6.0000000000000001E-3"/>
    <n v="1E-3"/>
    <n v="0"/>
    <n v="3.0000000000000001E-3"/>
    <n v="14.936"/>
    <n v="14.946"/>
    <n v="332.13333333333333"/>
    <n v="0"/>
  </r>
  <r>
    <x v="15"/>
    <s v="large-scale solar pv|7"/>
    <s v="solar"/>
    <n v="7"/>
    <x v="0"/>
    <x v="4"/>
    <n v="0.26700000000000002"/>
    <n v="333"/>
    <n v="1560.6849999999999"/>
    <n v="0.26800000000000002"/>
    <n v="336"/>
    <n v="0.14312001635657301"/>
    <n v="315.53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1"/>
    <s v="onshore"/>
    <n v="1"/>
    <x v="0"/>
    <x v="0"/>
    <n v="0.30599999999999999"/>
    <n v="309"/>
    <n v="2023.1869999999999"/>
    <n v="0.307"/>
    <n v="352"/>
    <n v="0.13088810554340899"/>
    <n v="4.641"/>
    <n v="0"/>
    <n v="0"/>
    <n v="4.641"/>
    <n v="4.641"/>
    <n v="4.641"/>
    <n v="4.641"/>
    <n v="4.6399999999999997"/>
    <n v="4.6399999999999997"/>
    <n v="4.6399999999999997"/>
    <n v="0"/>
    <n v="0"/>
    <n v="4.641"/>
    <n v="0"/>
    <n v="0"/>
    <n v="0"/>
    <n v="0"/>
    <n v="0"/>
    <n v="4.641"/>
    <n v="1718.8888888888887"/>
    <n v="0"/>
  </r>
  <r>
    <x v="15"/>
    <s v="onshore wind|2"/>
    <s v="onshore"/>
    <n v="2"/>
    <x v="0"/>
    <x v="0"/>
    <n v="0.30599999999999999"/>
    <n v="576"/>
    <n v="2023.1869999999999"/>
    <n v="0.308"/>
    <n v="616"/>
    <n v="0.2283105022831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3"/>
    <s v="onshore"/>
    <n v="3"/>
    <x v="0"/>
    <x v="0"/>
    <n v="0.29499999999999998"/>
    <n v="162"/>
    <n v="2023.1869999999999"/>
    <n v="0.29599999999999999"/>
    <n v="172"/>
    <n v="6.63334567444156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0"/>
    <x v="0"/>
    <n v="0.28699999999999998"/>
    <n v="366"/>
    <n v="2023.1869999999999"/>
    <n v="0.28699999999999998"/>
    <n v="372"/>
    <n v="0.14796429764689001"/>
    <n v="0.2"/>
    <n v="0"/>
    <n v="0"/>
    <n v="0.2"/>
    <n v="0.2"/>
    <n v="0.2"/>
    <n v="0.2"/>
    <n v="0.19900000000000001"/>
    <n v="0.19900000000000001"/>
    <n v="0.19900000000000001"/>
    <n v="0"/>
    <n v="0"/>
    <n v="0.2"/>
    <n v="0"/>
    <n v="0"/>
    <n v="0"/>
    <n v="0"/>
    <n v="0"/>
    <n v="0.2"/>
    <n v="74.074074074074076"/>
    <n v="0"/>
  </r>
  <r>
    <x v="15"/>
    <s v="onshore wind|5"/>
    <s v="onshore"/>
    <n v="5"/>
    <x v="0"/>
    <x v="0"/>
    <n v="0.28499999999999998"/>
    <n v="628"/>
    <n v="2023.1869999999999"/>
    <n v="0.28499999999999998"/>
    <n v="631"/>
    <n v="0.252743731474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0"/>
    <x v="1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0"/>
    <x v="1"/>
    <n v="0.30599999999999999"/>
    <n v="576"/>
    <n v="2023.1869999999999"/>
    <n v="0.308"/>
    <n v="616"/>
    <n v="0.22831050228310501"/>
    <n v="12.02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0"/>
    <x v="1"/>
    <n v="0.28699999999999998"/>
    <n v="366"/>
    <n v="2023.1869999999999"/>
    <n v="0.28699999999999998"/>
    <n v="372"/>
    <n v="0.14796429764689001"/>
    <n v="17.63"/>
    <n v="0"/>
    <n v="0"/>
    <n v="0.2"/>
    <n v="0.2"/>
    <n v="0.2"/>
    <n v="0.2"/>
    <n v="0.19900000000000001"/>
    <n v="0.19900000000000001"/>
    <n v="0.19900000000000001"/>
    <n v="0"/>
    <n v="0"/>
    <n v="0.2"/>
    <n v="0"/>
    <n v="0"/>
    <n v="0"/>
    <n v="0"/>
    <n v="0"/>
    <n v="0.2"/>
    <n v="74.074074074074076"/>
    <n v="0"/>
  </r>
  <r>
    <x v="15"/>
    <s v="onshore wind|1"/>
    <s v="onshore"/>
    <n v="1"/>
    <x v="0"/>
    <x v="1"/>
    <n v="0.30599999999999999"/>
    <n v="309"/>
    <n v="2023.1869999999999"/>
    <n v="0.307"/>
    <n v="352"/>
    <n v="0.13088810554340899"/>
    <n v="56.912999999999997"/>
    <n v="0"/>
    <n v="0"/>
    <n v="4.625"/>
    <n v="4.625"/>
    <n v="4.625"/>
    <n v="4.625"/>
    <n v="4.625"/>
    <n v="4.625"/>
    <n v="4.625"/>
    <n v="0"/>
    <n v="0"/>
    <n v="4.625"/>
    <n v="0"/>
    <n v="0"/>
    <n v="0"/>
    <n v="0"/>
    <n v="0"/>
    <n v="4.625"/>
    <n v="1712.9629629629628"/>
    <n v="0"/>
  </r>
  <r>
    <x v="15"/>
    <s v="onshore wind|3"/>
    <s v="onshore"/>
    <n v="3"/>
    <x v="0"/>
    <x v="1"/>
    <n v="0.29499999999999998"/>
    <n v="162"/>
    <n v="2023.1869999999999"/>
    <n v="0.29599999999999999"/>
    <n v="172"/>
    <n v="6.6333456744415695E-2"/>
    <n v="530.86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0"/>
    <x v="2"/>
    <n v="0.28499999999999998"/>
    <n v="628"/>
    <n v="2023.1869999999999"/>
    <n v="0.28499999999999998"/>
    <n v="631"/>
    <n v="0.252743731474806"/>
    <n v="2.7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0"/>
    <x v="2"/>
    <n v="0.30599999999999999"/>
    <n v="576"/>
    <n v="2023.1869999999999"/>
    <n v="0.308"/>
    <n v="616"/>
    <n v="0.22831050228310501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0"/>
    <x v="2"/>
    <n v="0.28699999999999998"/>
    <n v="366"/>
    <n v="2023.1869999999999"/>
    <n v="0.28699999999999998"/>
    <n v="372"/>
    <n v="0.14796429764689001"/>
    <n v="19.477"/>
    <n v="0"/>
    <n v="0"/>
    <n v="0.2"/>
    <n v="0.2"/>
    <n v="0.2"/>
    <n v="0.2"/>
    <n v="0.19900000000000001"/>
    <n v="0.19900000000000001"/>
    <n v="0.19900000000000001"/>
    <n v="0"/>
    <n v="0"/>
    <n v="0.2"/>
    <n v="0"/>
    <n v="0"/>
    <n v="0"/>
    <n v="0"/>
    <n v="0"/>
    <n v="0.2"/>
    <n v="74.074074074074076"/>
    <n v="0"/>
  </r>
  <r>
    <x v="15"/>
    <s v="onshore wind|1"/>
    <s v="onshore"/>
    <n v="1"/>
    <x v="0"/>
    <x v="2"/>
    <n v="0.30599999999999999"/>
    <n v="309"/>
    <n v="2023.1869999999999"/>
    <n v="0.307"/>
    <n v="352"/>
    <n v="0.13088810554340899"/>
    <n v="51.466000000000001"/>
    <n v="0"/>
    <n v="0"/>
    <n v="4.625"/>
    <n v="4.625"/>
    <n v="4.625"/>
    <n v="4.625"/>
    <n v="4.625"/>
    <n v="4.625"/>
    <n v="4.625"/>
    <n v="0"/>
    <n v="0"/>
    <n v="4.625"/>
    <n v="0"/>
    <n v="0"/>
    <n v="0"/>
    <n v="0"/>
    <n v="0"/>
    <n v="4.625"/>
    <n v="1712.9629629629628"/>
    <n v="0"/>
  </r>
  <r>
    <x v="15"/>
    <s v="onshore wind|3"/>
    <s v="onshore"/>
    <n v="3"/>
    <x v="0"/>
    <x v="2"/>
    <n v="0.29499999999999998"/>
    <n v="162"/>
    <n v="2023.1869999999999"/>
    <n v="0.29599999999999999"/>
    <n v="172"/>
    <n v="6.6333456744415695E-2"/>
    <n v="362.16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0"/>
    <x v="3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0"/>
    <x v="3"/>
    <n v="0.30599999999999999"/>
    <n v="576"/>
    <n v="2023.1869999999999"/>
    <n v="0.308"/>
    <n v="616"/>
    <n v="0.22831050228310501"/>
    <n v="12.02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0"/>
    <x v="3"/>
    <n v="0.28699999999999998"/>
    <n v="366"/>
    <n v="2023.1869999999999"/>
    <n v="0.28699999999999998"/>
    <n v="372"/>
    <n v="0.14796429764689001"/>
    <n v="17.63"/>
    <n v="0"/>
    <n v="0"/>
    <n v="0.2"/>
    <n v="0.2"/>
    <n v="0.2"/>
    <n v="0.2"/>
    <n v="0.19900000000000001"/>
    <n v="0.19900000000000001"/>
    <n v="0.19900000000000001"/>
    <n v="0"/>
    <n v="0"/>
    <n v="0.2"/>
    <n v="0"/>
    <n v="0"/>
    <n v="0"/>
    <n v="0"/>
    <n v="0"/>
    <n v="0.2"/>
    <n v="74.074074074074076"/>
    <n v="0"/>
  </r>
  <r>
    <x v="15"/>
    <s v="onshore wind|1"/>
    <s v="onshore"/>
    <n v="1"/>
    <x v="0"/>
    <x v="3"/>
    <n v="0.30599999999999999"/>
    <n v="309"/>
    <n v="2023.1869999999999"/>
    <n v="0.307"/>
    <n v="352"/>
    <n v="0.13088810554340899"/>
    <n v="56.912999999999997"/>
    <n v="0"/>
    <n v="0"/>
    <n v="4.625"/>
    <n v="4.625"/>
    <n v="4.625"/>
    <n v="4.625"/>
    <n v="4.625"/>
    <n v="4.625"/>
    <n v="4.625"/>
    <n v="0"/>
    <n v="0"/>
    <n v="4.625"/>
    <n v="0"/>
    <n v="0"/>
    <n v="0"/>
    <n v="0"/>
    <n v="0"/>
    <n v="4.625"/>
    <n v="1712.9629629629628"/>
    <n v="0"/>
  </r>
  <r>
    <x v="15"/>
    <s v="onshore wind|3"/>
    <s v="onshore"/>
    <n v="3"/>
    <x v="0"/>
    <x v="3"/>
    <n v="0.29499999999999998"/>
    <n v="162"/>
    <n v="2023.1869999999999"/>
    <n v="0.29599999999999999"/>
    <n v="172"/>
    <n v="6.6333456744415695E-2"/>
    <n v="530.86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0"/>
    <x v="4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0"/>
    <x v="4"/>
    <n v="0.30599999999999999"/>
    <n v="576"/>
    <n v="2023.1869999999999"/>
    <n v="0.308"/>
    <n v="616"/>
    <n v="0.22831050228310501"/>
    <n v="12.93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0"/>
    <x v="4"/>
    <n v="0.28699999999999998"/>
    <n v="366"/>
    <n v="2023.1869999999999"/>
    <n v="0.28699999999999998"/>
    <n v="372"/>
    <n v="0.14796429764689001"/>
    <n v="17.63"/>
    <n v="0"/>
    <n v="0"/>
    <n v="0.2"/>
    <n v="0.2"/>
    <n v="0.2"/>
    <n v="0.2"/>
    <n v="0.19900000000000001"/>
    <n v="0.19900000000000001"/>
    <n v="0.19900000000000001"/>
    <n v="0"/>
    <n v="0"/>
    <n v="0.2"/>
    <n v="0"/>
    <n v="0"/>
    <n v="0"/>
    <n v="0"/>
    <n v="0"/>
    <n v="0.2"/>
    <n v="74.074074074074076"/>
    <n v="0"/>
  </r>
  <r>
    <x v="15"/>
    <s v="onshore wind|1"/>
    <s v="onshore"/>
    <n v="1"/>
    <x v="0"/>
    <x v="4"/>
    <n v="0.30599999999999999"/>
    <n v="309"/>
    <n v="2023.1869999999999"/>
    <n v="0.307"/>
    <n v="352"/>
    <n v="0.13088810554340899"/>
    <n v="57.929000000000002"/>
    <n v="0"/>
    <n v="0"/>
    <n v="4.625"/>
    <n v="4.625"/>
    <n v="4.625"/>
    <n v="4.625"/>
    <n v="4.625"/>
    <n v="4.625"/>
    <n v="4.625"/>
    <n v="0"/>
    <n v="0"/>
    <n v="4.625"/>
    <n v="0"/>
    <n v="0"/>
    <n v="0"/>
    <n v="0"/>
    <n v="0"/>
    <n v="4.625"/>
    <n v="1712.9629629629628"/>
    <n v="0"/>
  </r>
  <r>
    <x v="15"/>
    <s v="onshore wind|3"/>
    <s v="onshore"/>
    <n v="3"/>
    <x v="0"/>
    <x v="4"/>
    <n v="0.29499999999999998"/>
    <n v="162"/>
    <n v="2023.1869999999999"/>
    <n v="0.29599999999999999"/>
    <n v="172"/>
    <n v="6.6333456744415695E-2"/>
    <n v="530.94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0"/>
    <x v="0"/>
    <n v="0.621"/>
    <n v="685"/>
    <n v="3792.03"/>
    <n v="0.621"/>
    <n v="680"/>
    <n v="0.125000919124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0"/>
    <x v="0"/>
    <n v="0.61099999999999999"/>
    <n v="1465"/>
    <n v="3325.6419999999998"/>
    <n v="0.623"/>
    <n v="1166"/>
    <n v="0.21365172204020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0"/>
    <x v="0"/>
    <n v="0.53600000000000003"/>
    <n v="726"/>
    <n v="2879.18"/>
    <n v="0.496"/>
    <n v="1006"/>
    <n v="0.23153262630726201"/>
    <n v="0.54300000000000004"/>
    <n v="0"/>
    <n v="0"/>
    <n v="0"/>
    <n v="0"/>
    <n v="0"/>
    <n v="0.182"/>
    <n v="0.36199999999999999"/>
    <n v="0.54300000000000004"/>
    <n v="0.54300000000000004"/>
    <n v="0"/>
    <n v="0"/>
    <n v="0"/>
    <n v="0"/>
    <n v="0"/>
    <n v="0.182"/>
    <n v="0.18"/>
    <n v="0.18099999999999999"/>
    <n v="0.54300000000000004"/>
    <n v="0"/>
    <n v="113.125"/>
  </r>
  <r>
    <x v="15"/>
    <s v="offshore wind|4"/>
    <s v="offshore"/>
    <n v="4"/>
    <x v="0"/>
    <x v="0"/>
    <n v="0.50800000000000001"/>
    <n v="1389"/>
    <n v="2574.7669999999998"/>
    <n v="0.52"/>
    <n v="1392"/>
    <n v="0.30558482613277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0"/>
    <x v="1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0"/>
    <x v="1"/>
    <n v="0.621"/>
    <n v="685"/>
    <n v="3792.03"/>
    <n v="0.621"/>
    <n v="680"/>
    <n v="0.125000919124405"/>
    <n v="228.57400000000001"/>
    <n v="0"/>
    <n v="0"/>
    <n v="0"/>
    <n v="0"/>
    <n v="0"/>
    <n v="0.157"/>
    <n v="0.313"/>
    <n v="0.46899999999999997"/>
    <n v="0.46899999999999997"/>
    <n v="0"/>
    <n v="0"/>
    <n v="0"/>
    <n v="0"/>
    <n v="0"/>
    <n v="0.157"/>
    <n v="0.156"/>
    <n v="0.156"/>
    <n v="0.46899999999999997"/>
    <n v="0"/>
    <n v="97.708333333333343"/>
  </r>
  <r>
    <x v="15"/>
    <s v="offshore wind|2"/>
    <s v="offshore"/>
    <n v="2"/>
    <x v="0"/>
    <x v="1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0"/>
    <x v="1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0"/>
    <x v="2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0"/>
    <x v="2"/>
    <n v="0.621"/>
    <n v="685"/>
    <n v="3792.03"/>
    <n v="0.621"/>
    <n v="680"/>
    <n v="0.125000919124405"/>
    <n v="228.55099999999999"/>
    <n v="0"/>
    <n v="0"/>
    <n v="0"/>
    <n v="0"/>
    <n v="0"/>
    <n v="0.157"/>
    <n v="0.313"/>
    <n v="0.46899999999999997"/>
    <n v="0.46899999999999997"/>
    <n v="0"/>
    <n v="0"/>
    <n v="0"/>
    <n v="0"/>
    <n v="0"/>
    <n v="0.157"/>
    <n v="0.156"/>
    <n v="0.156"/>
    <n v="0.46899999999999997"/>
    <n v="0"/>
    <n v="97.708333333333343"/>
  </r>
  <r>
    <x v="15"/>
    <s v="offshore wind|2"/>
    <s v="offshore"/>
    <n v="2"/>
    <x v="0"/>
    <x v="2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0"/>
    <x v="2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0"/>
    <x v="3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0"/>
    <x v="3"/>
    <n v="0.621"/>
    <n v="685"/>
    <n v="3792.03"/>
    <n v="0.621"/>
    <n v="680"/>
    <n v="0.125000919124405"/>
    <n v="228.57400000000001"/>
    <n v="0"/>
    <n v="0"/>
    <n v="0"/>
    <n v="0"/>
    <n v="0"/>
    <n v="0.157"/>
    <n v="0.313"/>
    <n v="0.46899999999999997"/>
    <n v="0.46899999999999997"/>
    <n v="0"/>
    <n v="0"/>
    <n v="0"/>
    <n v="0"/>
    <n v="0"/>
    <n v="0.157"/>
    <n v="0.156"/>
    <n v="0.156"/>
    <n v="0.46899999999999997"/>
    <n v="0"/>
    <n v="97.708333333333343"/>
  </r>
  <r>
    <x v="15"/>
    <s v="offshore wind|2"/>
    <s v="offshore"/>
    <n v="2"/>
    <x v="0"/>
    <x v="3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0"/>
    <x v="3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0"/>
    <x v="4"/>
    <n v="0.53600000000000003"/>
    <n v="726"/>
    <n v="2879.18"/>
    <n v="0.496"/>
    <n v="1006"/>
    <n v="0.23153262630726201"/>
    <n v="0.51700000000000002"/>
    <n v="0"/>
    <n v="0"/>
    <n v="0"/>
    <n v="0"/>
    <n v="0"/>
    <n v="0.19700000000000001"/>
    <n v="0.39200000000000002"/>
    <n v="0.51700000000000002"/>
    <n v="0.51700000000000002"/>
    <n v="0"/>
    <n v="0"/>
    <n v="0"/>
    <n v="0"/>
    <n v="0"/>
    <n v="0.19700000000000001"/>
    <n v="0.19500000000000001"/>
    <n v="0.125"/>
    <n v="0.51700000000000002"/>
    <n v="0"/>
    <n v="107.70833333333334"/>
  </r>
  <r>
    <x v="15"/>
    <s v="offshore wind|1"/>
    <s v="offshore"/>
    <n v="1"/>
    <x v="0"/>
    <x v="4"/>
    <n v="0.621"/>
    <n v="685"/>
    <n v="3792.03"/>
    <n v="0.621"/>
    <n v="680"/>
    <n v="0.125000919124405"/>
    <n v="241.35499999999999"/>
    <n v="0"/>
    <n v="0"/>
    <n v="0"/>
    <n v="0"/>
    <n v="0"/>
    <n v="0"/>
    <n v="0"/>
    <n v="5.6000000000000001E-2"/>
    <n v="5.6000000000000001E-2"/>
    <n v="0"/>
    <n v="0"/>
    <n v="0"/>
    <n v="0"/>
    <n v="0"/>
    <n v="0"/>
    <n v="0"/>
    <n v="5.6000000000000001E-2"/>
    <n v="5.6000000000000001E-2"/>
    <n v="0"/>
    <n v="11.666666666666668"/>
  </r>
  <r>
    <x v="15"/>
    <s v="offshore wind|2"/>
    <s v="offshore"/>
    <n v="2"/>
    <x v="0"/>
    <x v="4"/>
    <n v="0.61099999999999999"/>
    <n v="1465"/>
    <n v="3325.6419999999998"/>
    <n v="0.623"/>
    <n v="1166"/>
    <n v="0.21365172204020899"/>
    <n v="3.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0"/>
    <x v="4"/>
    <n v="0.50800000000000001"/>
    <n v="1389"/>
    <n v="2574.7669999999998"/>
    <n v="0.52"/>
    <n v="1392"/>
    <n v="0.30558482613277099"/>
    <n v="0.22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5"/>
    <s v="solar"/>
    <n v="5"/>
    <x v="0"/>
    <x v="0"/>
    <n v="0.251"/>
    <n v="94"/>
    <n v="1560.6849999999999"/>
    <n v="0.25"/>
    <n v="98"/>
    <n v="4.4748858447488597E-2"/>
    <n v="0.78900000000000003"/>
    <n v="0"/>
    <n v="0.31"/>
    <n v="0.312"/>
    <n v="0.71499999999999997"/>
    <n v="0.71699999999999997"/>
    <n v="0.71699999999999997"/>
    <n v="0.78900000000000003"/>
    <n v="0.59799999999999998"/>
    <n v="0.90800000000000003"/>
    <n v="0"/>
    <n v="0.31"/>
    <n v="2E-3"/>
    <n v="0.40300000000000002"/>
    <n v="2E-3"/>
    <n v="0"/>
    <n v="7.1999999999999995E-2"/>
    <n v="0.11899999999999999"/>
    <n v="0.78900000000000003"/>
    <n v="17.533333333333335"/>
    <n v="0"/>
  </r>
  <r>
    <x v="16"/>
    <s v="large-scale solar pv|6"/>
    <s v="solar"/>
    <n v="6"/>
    <x v="0"/>
    <x v="0"/>
    <n v="0.25"/>
    <n v="168"/>
    <n v="1560.6849999999999"/>
    <n v="0.25"/>
    <n v="184"/>
    <n v="8.4018264840182696E-2"/>
    <n v="1.0999999999999999E-2"/>
    <n v="0"/>
    <n v="0"/>
    <n v="0"/>
    <n v="7.0000000000000001E-3"/>
    <n v="8.9999999999999993E-3"/>
    <n v="8.9999999999999993E-3"/>
    <n v="1.0999999999999999E-2"/>
    <n v="8.0000000000000002E-3"/>
    <n v="1.0999999999999999E-2"/>
    <n v="0"/>
    <n v="0"/>
    <n v="0"/>
    <n v="7.0000000000000001E-3"/>
    <n v="2E-3"/>
    <n v="0"/>
    <n v="2E-3"/>
    <n v="0"/>
    <n v="1.0999999999999999E-2"/>
    <n v="0.24444444444444444"/>
    <n v="0"/>
  </r>
  <r>
    <x v="16"/>
    <s v="large-scale solar pv|7"/>
    <s v="solar"/>
    <n v="7"/>
    <x v="0"/>
    <x v="0"/>
    <n v="0.249"/>
    <n v="302"/>
    <n v="1560.6849999999999"/>
    <n v="0.248"/>
    <n v="311"/>
    <n v="0.143154367358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5"/>
    <s v="solar"/>
    <n v="5"/>
    <x v="0"/>
    <x v="1"/>
    <n v="0.251"/>
    <n v="94"/>
    <n v="1560.6849999999999"/>
    <n v="0.25"/>
    <n v="98"/>
    <n v="4.4748858447488597E-2"/>
    <n v="92.870999999999995"/>
    <n v="0"/>
    <n v="0.311"/>
    <n v="0.313"/>
    <n v="0.71799999999999997"/>
    <n v="0.72"/>
    <n v="0.72"/>
    <n v="0.79200000000000004"/>
    <n v="0.6"/>
    <n v="0.91100000000000003"/>
    <n v="0"/>
    <n v="0.311"/>
    <n v="2E-3"/>
    <n v="0.40500000000000003"/>
    <n v="2E-3"/>
    <n v="0"/>
    <n v="7.1999999999999995E-2"/>
    <n v="0.11899999999999999"/>
    <n v="0.79200000000000004"/>
    <n v="17.600000000000001"/>
    <n v="0"/>
  </r>
  <r>
    <x v="16"/>
    <s v="large-scale solar pv|6"/>
    <s v="solar"/>
    <n v="6"/>
    <x v="0"/>
    <x v="1"/>
    <n v="0.25"/>
    <n v="168"/>
    <n v="1560.6849999999999"/>
    <n v="0.25"/>
    <n v="184"/>
    <n v="8.4018264840182696E-2"/>
    <n v="98.724999999999994"/>
    <n v="0"/>
    <n v="0"/>
    <n v="0"/>
    <n v="7.0000000000000001E-3"/>
    <n v="8.9999999999999993E-3"/>
    <n v="8.9999999999999993E-3"/>
    <n v="1.0999999999999999E-2"/>
    <n v="8.0000000000000002E-3"/>
    <n v="1.0999999999999999E-2"/>
    <n v="0"/>
    <n v="0"/>
    <n v="0"/>
    <n v="7.0000000000000001E-3"/>
    <n v="2E-3"/>
    <n v="0"/>
    <n v="2E-3"/>
    <n v="0"/>
    <n v="1.0999999999999999E-2"/>
    <n v="0.24444444444444444"/>
    <n v="0"/>
  </r>
  <r>
    <x v="16"/>
    <s v="large-scale solar pv|7"/>
    <s v="solar"/>
    <n v="7"/>
    <x v="0"/>
    <x v="1"/>
    <n v="0.249"/>
    <n v="302"/>
    <n v="1560.6849999999999"/>
    <n v="0.248"/>
    <n v="311"/>
    <n v="0.143154367358963"/>
    <n v="160.47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6"/>
    <s v="solar"/>
    <n v="6"/>
    <x v="0"/>
    <x v="2"/>
    <n v="0.25"/>
    <n v="168"/>
    <n v="1560.6849999999999"/>
    <n v="0.25"/>
    <n v="184"/>
    <n v="8.4018264840182696E-2"/>
    <n v="90.873000000000005"/>
    <n v="0"/>
    <n v="0"/>
    <n v="0"/>
    <n v="7.0000000000000001E-3"/>
    <n v="8.9999999999999993E-3"/>
    <n v="8.9999999999999993E-3"/>
    <n v="1.0999999999999999E-2"/>
    <n v="8.0000000000000002E-3"/>
    <n v="1.0999999999999999E-2"/>
    <n v="0"/>
    <n v="0"/>
    <n v="0"/>
    <n v="7.0000000000000001E-3"/>
    <n v="2E-3"/>
    <n v="0"/>
    <n v="2E-3"/>
    <n v="0"/>
    <n v="1.0999999999999999E-2"/>
    <n v="0.24444444444444444"/>
    <n v="0"/>
  </r>
  <r>
    <x v="16"/>
    <s v="large-scale solar pv|5"/>
    <s v="solar"/>
    <n v="5"/>
    <x v="0"/>
    <x v="2"/>
    <n v="0.251"/>
    <n v="94"/>
    <n v="1560.6849999999999"/>
    <n v="0.25"/>
    <n v="98"/>
    <n v="4.4748858447488597E-2"/>
    <n v="92.86"/>
    <n v="0"/>
    <n v="0.311"/>
    <n v="0.313"/>
    <n v="0.71799999999999997"/>
    <n v="0.72"/>
    <n v="0.72"/>
    <n v="0.79200000000000004"/>
    <n v="0.6"/>
    <n v="0.91100000000000003"/>
    <n v="0"/>
    <n v="0.311"/>
    <n v="2E-3"/>
    <n v="0.40500000000000003"/>
    <n v="2E-3"/>
    <n v="0"/>
    <n v="7.1999999999999995E-2"/>
    <n v="0.11899999999999999"/>
    <n v="0.79200000000000004"/>
    <n v="17.600000000000001"/>
    <n v="0"/>
  </r>
  <r>
    <x v="16"/>
    <s v="large-scale solar pv|7"/>
    <s v="solar"/>
    <n v="7"/>
    <x v="0"/>
    <x v="2"/>
    <n v="0.249"/>
    <n v="302"/>
    <n v="1560.6849999999999"/>
    <n v="0.248"/>
    <n v="311"/>
    <n v="0.143154367358963"/>
    <n v="121.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5"/>
    <s v="solar"/>
    <n v="5"/>
    <x v="0"/>
    <x v="3"/>
    <n v="0.251"/>
    <n v="94"/>
    <n v="1560.6849999999999"/>
    <n v="0.25"/>
    <n v="98"/>
    <n v="4.4748858447488597E-2"/>
    <n v="92.86"/>
    <n v="0"/>
    <n v="0.311"/>
    <n v="0.313"/>
    <n v="0.71799999999999997"/>
    <n v="0.72"/>
    <n v="0.72"/>
    <n v="0.79200000000000004"/>
    <n v="0.6"/>
    <n v="0.91100000000000003"/>
    <n v="0"/>
    <n v="0.311"/>
    <n v="2E-3"/>
    <n v="0.40500000000000003"/>
    <n v="2E-3"/>
    <n v="0"/>
    <n v="7.1999999999999995E-2"/>
    <n v="0.11899999999999999"/>
    <n v="0.79200000000000004"/>
    <n v="17.600000000000001"/>
    <n v="0"/>
  </r>
  <r>
    <x v="16"/>
    <s v="large-scale solar pv|6"/>
    <s v="solar"/>
    <n v="6"/>
    <x v="0"/>
    <x v="3"/>
    <n v="0.25"/>
    <n v="168"/>
    <n v="1560.6849999999999"/>
    <n v="0.25"/>
    <n v="184"/>
    <n v="8.4018264840182696E-2"/>
    <n v="98.694999999999993"/>
    <n v="0"/>
    <n v="0"/>
    <n v="0"/>
    <n v="7.0000000000000001E-3"/>
    <n v="8.9999999999999993E-3"/>
    <n v="8.9999999999999993E-3"/>
    <n v="1.0999999999999999E-2"/>
    <n v="8.0000000000000002E-3"/>
    <n v="1.0999999999999999E-2"/>
    <n v="0"/>
    <n v="0"/>
    <n v="0"/>
    <n v="7.0000000000000001E-3"/>
    <n v="2E-3"/>
    <n v="0"/>
    <n v="2E-3"/>
    <n v="0"/>
    <n v="1.0999999999999999E-2"/>
    <n v="0.24444444444444444"/>
    <n v="0"/>
  </r>
  <r>
    <x v="16"/>
    <s v="large-scale solar pv|7"/>
    <s v="solar"/>
    <n v="7"/>
    <x v="0"/>
    <x v="3"/>
    <n v="0.249"/>
    <n v="302"/>
    <n v="1560.6849999999999"/>
    <n v="0.248"/>
    <n v="311"/>
    <n v="0.143154367358963"/>
    <n v="158.19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5"/>
    <s v="solar"/>
    <n v="5"/>
    <x v="0"/>
    <x v="4"/>
    <n v="0.251"/>
    <n v="94"/>
    <n v="1560.6849999999999"/>
    <n v="0.25"/>
    <n v="98"/>
    <n v="4.4748858447488597E-2"/>
    <n v="92.870999999999995"/>
    <n v="0"/>
    <n v="0.311"/>
    <n v="0.313"/>
    <n v="0.71799999999999997"/>
    <n v="0.72"/>
    <n v="0.72"/>
    <n v="0.79200000000000004"/>
    <n v="0.6"/>
    <n v="0.91100000000000003"/>
    <n v="0"/>
    <n v="0.311"/>
    <n v="2E-3"/>
    <n v="0.40500000000000003"/>
    <n v="2E-3"/>
    <n v="0"/>
    <n v="7.1999999999999995E-2"/>
    <n v="0.11899999999999999"/>
    <n v="0.79200000000000004"/>
    <n v="17.600000000000001"/>
    <n v="0"/>
  </r>
  <r>
    <x v="16"/>
    <s v="large-scale solar pv|6"/>
    <s v="solar"/>
    <n v="6"/>
    <x v="0"/>
    <x v="4"/>
    <n v="0.25"/>
    <n v="168"/>
    <n v="1560.6849999999999"/>
    <n v="0.25"/>
    <n v="184"/>
    <n v="8.4018264840182696E-2"/>
    <n v="109.682"/>
    <n v="0"/>
    <n v="0"/>
    <n v="0"/>
    <n v="7.0000000000000001E-3"/>
    <n v="8.9999999999999993E-3"/>
    <n v="8.9999999999999993E-3"/>
    <n v="1.0999999999999999E-2"/>
    <n v="8.0000000000000002E-3"/>
    <n v="1.0999999999999999E-2"/>
    <n v="0"/>
    <n v="0"/>
    <n v="0"/>
    <n v="7.0000000000000001E-3"/>
    <n v="2E-3"/>
    <n v="0"/>
    <n v="2E-3"/>
    <n v="0"/>
    <n v="1.0999999999999999E-2"/>
    <n v="0.24444444444444444"/>
    <n v="0"/>
  </r>
  <r>
    <x v="16"/>
    <s v="large-scale solar pv|7"/>
    <s v="solar"/>
    <n v="7"/>
    <x v="0"/>
    <x v="4"/>
    <n v="0.249"/>
    <n v="302"/>
    <n v="1560.6849999999999"/>
    <n v="0.248"/>
    <n v="311"/>
    <n v="0.143154367358963"/>
    <n v="201.80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0"/>
    <x v="0"/>
    <n v="0.308"/>
    <n v="342"/>
    <n v="2023.1869999999999"/>
    <n v="0.31"/>
    <n v="384"/>
    <n v="0.14140521431727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0"/>
    <x v="0"/>
    <n v="0.30599999999999999"/>
    <n v="583"/>
    <n v="2023.1869999999999"/>
    <n v="0.307"/>
    <n v="626"/>
    <n v="0.23277259679026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0"/>
    <x v="0"/>
    <n v="0.3"/>
    <n v="151"/>
    <n v="2023.1869999999999"/>
    <n v="0.30099999999999999"/>
    <n v="163"/>
    <n v="6.18182921464221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0"/>
    <x v="0"/>
    <n v="0.28699999999999998"/>
    <n v="382"/>
    <n v="2023.1869999999999"/>
    <n v="0.28899999999999998"/>
    <n v="406"/>
    <n v="0.160370352814775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0"/>
    <x v="0"/>
    <n v="0.28699999999999998"/>
    <n v="622"/>
    <n v="2023.1869999999999"/>
    <n v="0.28699999999999998"/>
    <n v="651"/>
    <n v="0.25893752088205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0"/>
    <x v="1"/>
    <n v="0.28699999999999998"/>
    <n v="622"/>
    <n v="2023.1869999999999"/>
    <n v="0.28699999999999998"/>
    <n v="651"/>
    <n v="0.25893752088205801"/>
    <n v="2.5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0"/>
    <x v="1"/>
    <n v="0.28699999999999998"/>
    <n v="382"/>
    <n v="2023.1869999999999"/>
    <n v="0.28899999999999998"/>
    <n v="406"/>
    <n v="0.16037035281477599"/>
    <n v="5.038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0"/>
    <x v="1"/>
    <n v="0.30599999999999999"/>
    <n v="583"/>
    <n v="2023.1869999999999"/>
    <n v="0.307"/>
    <n v="626"/>
    <n v="0.23277259679026699"/>
    <n v="14.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0"/>
    <x v="1"/>
    <n v="0.308"/>
    <n v="342"/>
    <n v="2023.1869999999999"/>
    <n v="0.31"/>
    <n v="384"/>
    <n v="0.14140521431727801"/>
    <n v="22.6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0"/>
    <x v="1"/>
    <n v="0.3"/>
    <n v="151"/>
    <n v="2023.1869999999999"/>
    <n v="0.30099999999999999"/>
    <n v="163"/>
    <n v="6.1818292146422101E-2"/>
    <n v="67.792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0"/>
    <x v="2"/>
    <n v="0.28699999999999998"/>
    <n v="382"/>
    <n v="2023.1869999999999"/>
    <n v="0.28899999999999998"/>
    <n v="406"/>
    <n v="0.16037035281477599"/>
    <n v="1.70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0"/>
    <x v="2"/>
    <n v="0.28699999999999998"/>
    <n v="622"/>
    <n v="2023.1869999999999"/>
    <n v="0.28699999999999998"/>
    <n v="651"/>
    <n v="0.25893752088205801"/>
    <n v="2.22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0"/>
    <x v="2"/>
    <n v="0.30599999999999999"/>
    <n v="583"/>
    <n v="2023.1869999999999"/>
    <n v="0.307"/>
    <n v="626"/>
    <n v="0.23277259679026699"/>
    <n v="13.0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0"/>
    <x v="2"/>
    <n v="0.308"/>
    <n v="342"/>
    <n v="2023.1869999999999"/>
    <n v="0.31"/>
    <n v="384"/>
    <n v="0.14140521431727801"/>
    <n v="20.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0"/>
    <x v="2"/>
    <n v="0.3"/>
    <n v="151"/>
    <n v="2023.1869999999999"/>
    <n v="0.30099999999999999"/>
    <n v="163"/>
    <n v="6.1818292146422101E-2"/>
    <n v="62.22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0"/>
    <x v="3"/>
    <n v="0.28699999999999998"/>
    <n v="622"/>
    <n v="2023.1869999999999"/>
    <n v="0.28699999999999998"/>
    <n v="651"/>
    <n v="0.25893752088205801"/>
    <n v="2.5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0"/>
    <x v="3"/>
    <n v="0.28699999999999998"/>
    <n v="382"/>
    <n v="2023.1869999999999"/>
    <n v="0.28899999999999998"/>
    <n v="406"/>
    <n v="0.16037035281477599"/>
    <n v="5.038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0"/>
    <x v="3"/>
    <n v="0.30599999999999999"/>
    <n v="583"/>
    <n v="2023.1869999999999"/>
    <n v="0.307"/>
    <n v="626"/>
    <n v="0.23277259679026699"/>
    <n v="14.00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0"/>
    <x v="3"/>
    <n v="0.308"/>
    <n v="342"/>
    <n v="2023.1869999999999"/>
    <n v="0.31"/>
    <n v="384"/>
    <n v="0.14140521431727801"/>
    <n v="22.60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0"/>
    <x v="3"/>
    <n v="0.3"/>
    <n v="151"/>
    <n v="2023.1869999999999"/>
    <n v="0.30099999999999999"/>
    <n v="163"/>
    <n v="6.1818292146422101E-2"/>
    <n v="67.79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0"/>
    <x v="4"/>
    <n v="0.28699999999999998"/>
    <n v="622"/>
    <n v="2023.1869999999999"/>
    <n v="0.28699999999999998"/>
    <n v="651"/>
    <n v="0.25893752088205801"/>
    <n v="2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0"/>
    <x v="4"/>
    <n v="0.28699999999999998"/>
    <n v="382"/>
    <n v="2023.1869999999999"/>
    <n v="0.28899999999999998"/>
    <n v="406"/>
    <n v="0.16037035281477599"/>
    <n v="8.151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0"/>
    <x v="4"/>
    <n v="0.30599999999999999"/>
    <n v="583"/>
    <n v="2023.1869999999999"/>
    <n v="0.307"/>
    <n v="626"/>
    <n v="0.23277259679026699"/>
    <n v="13.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0"/>
    <x v="4"/>
    <n v="0.308"/>
    <n v="342"/>
    <n v="2023.1869999999999"/>
    <n v="0.31"/>
    <n v="384"/>
    <n v="0.14140521431727801"/>
    <n v="33.21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0"/>
    <x v="4"/>
    <n v="0.3"/>
    <n v="151"/>
    <n v="2023.1869999999999"/>
    <n v="0.30099999999999999"/>
    <n v="163"/>
    <n v="6.1818292146422101E-2"/>
    <n v="75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0"/>
    <x v="0"/>
    <n v="0.48"/>
    <n v="804"/>
    <n v="2964.3009999999999"/>
    <n v="0.48"/>
    <n v="804"/>
    <n v="0.1912100456621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0"/>
    <x v="0"/>
    <n v="0.47"/>
    <n v="1603"/>
    <n v="2938.25"/>
    <n v="0.47099999999999997"/>
    <n v="1668"/>
    <n v="0.40426955181339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0"/>
    <x v="0"/>
    <n v="0.46500000000000002"/>
    <n v="0"/>
    <n v="0"/>
    <n v="0.46500000000000002"/>
    <n v="1570"/>
    <n v="0.38542740708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0"/>
    <x v="1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0"/>
    <x v="1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0"/>
    <x v="1"/>
    <n v="0.48"/>
    <n v="804"/>
    <n v="2964.3009999999999"/>
    <n v="0.48"/>
    <n v="804"/>
    <n v="0.19121004566210001"/>
    <n v="50.13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0"/>
    <x v="2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0"/>
    <x v="2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0"/>
    <x v="2"/>
    <n v="0.48"/>
    <n v="804"/>
    <n v="2964.3009999999999"/>
    <n v="0.48"/>
    <n v="804"/>
    <n v="0.19121004566210001"/>
    <n v="50.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0"/>
    <x v="3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0"/>
    <x v="3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0"/>
    <x v="3"/>
    <n v="0.48"/>
    <n v="804"/>
    <n v="2964.3009999999999"/>
    <n v="0.48"/>
    <n v="804"/>
    <n v="0.19121004566210001"/>
    <n v="50.13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0"/>
    <x v="4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0"/>
    <x v="4"/>
    <n v="0.46500000000000002"/>
    <n v="0"/>
    <n v="0"/>
    <n v="0.46500000000000002"/>
    <n v="1570"/>
    <n v="0.38542740708008"/>
    <n v="0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0"/>
    <x v="4"/>
    <n v="0.48"/>
    <n v="804"/>
    <n v="2964.3009999999999"/>
    <n v="0.48"/>
    <n v="804"/>
    <n v="0.19121004566210001"/>
    <n v="50.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5"/>
    <s v="solar"/>
    <n v="5"/>
    <x v="0"/>
    <x v="0"/>
    <n v="0.27300000000000002"/>
    <n v="125"/>
    <n v="1560.6849999999999"/>
    <n v="0.27400000000000002"/>
    <n v="136"/>
    <n v="5.6661000566609998E-2"/>
    <n v="759.46299999999997"/>
    <n v="0"/>
    <n v="1.524"/>
    <n v="3.0459999999999998"/>
    <n v="4.569"/>
    <n v="21.079000000000001"/>
    <n v="267.71600000000001"/>
    <n v="514.351"/>
    <n v="759.46299999999997"/>
    <n v="760.98699999999997"/>
    <n v="0"/>
    <n v="1.524"/>
    <n v="1.522"/>
    <n v="1.5229999999999999"/>
    <n v="16.510000000000002"/>
    <n v="246.637"/>
    <n v="246.63499999999999"/>
    <n v="246.636"/>
    <n v="759.46299999999997"/>
    <n v="16876.955555555556"/>
    <n v="0"/>
  </r>
  <r>
    <x v="17"/>
    <s v="large-scale solar pv|6"/>
    <s v="solar"/>
    <n v="6"/>
    <x v="0"/>
    <x v="0"/>
    <n v="0.27200000000000002"/>
    <n v="241"/>
    <n v="1560.6849999999999"/>
    <n v="0.27100000000000002"/>
    <n v="255"/>
    <n v="0.10741545771622101"/>
    <n v="0.01"/>
    <n v="0"/>
    <n v="0"/>
    <n v="0"/>
    <n v="5.0000000000000001E-3"/>
    <n v="6.0000000000000001E-3"/>
    <n v="7.0000000000000001E-3"/>
    <n v="8.9999999999999993E-3"/>
    <n v="0.01"/>
    <n v="0.01"/>
    <n v="0"/>
    <n v="0"/>
    <n v="0"/>
    <n v="5.0000000000000001E-3"/>
    <n v="1E-3"/>
    <n v="1E-3"/>
    <n v="2E-3"/>
    <n v="1E-3"/>
    <n v="0.01"/>
    <n v="0.22222222222222221"/>
    <n v="0"/>
  </r>
  <r>
    <x v="17"/>
    <s v="large-scale solar pv|7"/>
    <s v="solar"/>
    <n v="7"/>
    <x v="0"/>
    <x v="0"/>
    <n v="0.26500000000000001"/>
    <n v="336"/>
    <n v="1560.6849999999999"/>
    <n v="0.26500000000000001"/>
    <n v="345"/>
    <n v="0.148617213750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5"/>
    <s v="solar"/>
    <n v="5"/>
    <x v="0"/>
    <x v="1"/>
    <n v="0.27300000000000002"/>
    <n v="125"/>
    <n v="1560.6849999999999"/>
    <n v="0.27400000000000002"/>
    <n v="136"/>
    <n v="5.6661000566609998E-2"/>
    <n v="867.19399999999996"/>
    <n v="0"/>
    <n v="1.518"/>
    <n v="3.0350000000000001"/>
    <n v="4.5529999999999999"/>
    <n v="21.001999999999999"/>
    <n v="266.73899999999998"/>
    <n v="512.47400000000005"/>
    <n v="756.69100000000003"/>
    <n v="758.20899999999995"/>
    <n v="0"/>
    <n v="1.518"/>
    <n v="1.5169999999999999"/>
    <n v="1.518"/>
    <n v="16.449000000000002"/>
    <n v="245.73699999999999"/>
    <n v="245.73500000000001"/>
    <n v="245.73500000000001"/>
    <n v="756.69100000000003"/>
    <n v="16815.355555555554"/>
    <n v="0"/>
  </r>
  <r>
    <x v="17"/>
    <s v="large-scale solar pv|7"/>
    <s v="solar"/>
    <n v="7"/>
    <x v="0"/>
    <x v="1"/>
    <n v="0.26500000000000001"/>
    <n v="336"/>
    <n v="1560.6849999999999"/>
    <n v="0.26500000000000001"/>
    <n v="345"/>
    <n v="0.148617213750323"/>
    <n v="426.04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6"/>
    <s v="solar"/>
    <n v="6"/>
    <x v="0"/>
    <x v="1"/>
    <n v="0.27200000000000002"/>
    <n v="241"/>
    <n v="1560.6849999999999"/>
    <n v="0.27100000000000002"/>
    <n v="255"/>
    <n v="0.10741545771622101"/>
    <n v="1062.049"/>
    <n v="0"/>
    <n v="0"/>
    <n v="0"/>
    <n v="5.0000000000000001E-3"/>
    <n v="7.0000000000000001E-3"/>
    <n v="7.0000000000000001E-3"/>
    <n v="8.9999999999999993E-3"/>
    <n v="0.01"/>
    <n v="0.01"/>
    <n v="0"/>
    <n v="0"/>
    <n v="0"/>
    <n v="5.0000000000000001E-3"/>
    <n v="2E-3"/>
    <n v="0"/>
    <n v="2E-3"/>
    <n v="1E-3"/>
    <n v="0.01"/>
    <n v="0.22222222222222221"/>
    <n v="0"/>
  </r>
  <r>
    <x v="17"/>
    <s v="large-scale solar pv|5"/>
    <s v="solar"/>
    <n v="5"/>
    <x v="0"/>
    <x v="2"/>
    <n v="0.27300000000000002"/>
    <n v="125"/>
    <n v="1560.6849999999999"/>
    <n v="0.27400000000000002"/>
    <n v="136"/>
    <n v="5.6661000566609998E-2"/>
    <n v="833.60299999999995"/>
    <n v="0"/>
    <n v="1.518"/>
    <n v="3.0350000000000001"/>
    <n v="4.5529999999999999"/>
    <n v="21.001999999999999"/>
    <n v="266.73899999999998"/>
    <n v="512.47400000000005"/>
    <n v="756.69100000000003"/>
    <n v="758.20899999999995"/>
    <n v="0"/>
    <n v="1.518"/>
    <n v="1.5169999999999999"/>
    <n v="1.518"/>
    <n v="16.449000000000002"/>
    <n v="245.73699999999999"/>
    <n v="245.73500000000001"/>
    <n v="245.73500000000001"/>
    <n v="756.69100000000003"/>
    <n v="16815.355555555554"/>
    <n v="0"/>
  </r>
  <r>
    <x v="17"/>
    <s v="large-scale solar pv|7"/>
    <s v="solar"/>
    <n v="7"/>
    <x v="0"/>
    <x v="2"/>
    <n v="0.26500000000000001"/>
    <n v="336"/>
    <n v="1560.6849999999999"/>
    <n v="0.26500000000000001"/>
    <n v="345"/>
    <n v="0.148617213750323"/>
    <n v="370.89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6"/>
    <s v="solar"/>
    <n v="6"/>
    <x v="0"/>
    <x v="2"/>
    <n v="0.27200000000000002"/>
    <n v="241"/>
    <n v="1560.6849999999999"/>
    <n v="0.27100000000000002"/>
    <n v="255"/>
    <n v="0.10741545771622101"/>
    <n v="993.08600000000001"/>
    <n v="0"/>
    <n v="0"/>
    <n v="0"/>
    <n v="5.0000000000000001E-3"/>
    <n v="7.0000000000000001E-3"/>
    <n v="7.0000000000000001E-3"/>
    <n v="8.9999999999999993E-3"/>
    <n v="0.01"/>
    <n v="0.01"/>
    <n v="0"/>
    <n v="0"/>
    <n v="0"/>
    <n v="5.0000000000000001E-3"/>
    <n v="2E-3"/>
    <n v="0"/>
    <n v="2E-3"/>
    <n v="1E-3"/>
    <n v="0.01"/>
    <n v="0.22222222222222221"/>
    <n v="0"/>
  </r>
  <r>
    <x v="17"/>
    <s v="large-scale solar pv|5"/>
    <s v="solar"/>
    <n v="5"/>
    <x v="0"/>
    <x v="3"/>
    <n v="0.27300000000000002"/>
    <n v="125"/>
    <n v="1560.6849999999999"/>
    <n v="0.27400000000000002"/>
    <n v="136"/>
    <n v="5.6661000566609998E-2"/>
    <n v="866.41300000000001"/>
    <n v="0"/>
    <n v="1.518"/>
    <n v="3.0350000000000001"/>
    <n v="4.5529999999999999"/>
    <n v="21.001999999999999"/>
    <n v="266.73899999999998"/>
    <n v="512.47400000000005"/>
    <n v="756.69100000000003"/>
    <n v="758.20899999999995"/>
    <n v="0"/>
    <n v="1.518"/>
    <n v="1.5169999999999999"/>
    <n v="1.518"/>
    <n v="16.449000000000002"/>
    <n v="245.73699999999999"/>
    <n v="245.73500000000001"/>
    <n v="245.73500000000001"/>
    <n v="756.69100000000003"/>
    <n v="16815.355555555554"/>
    <n v="0"/>
  </r>
  <r>
    <x v="17"/>
    <s v="large-scale solar pv|7"/>
    <s v="solar"/>
    <n v="7"/>
    <x v="0"/>
    <x v="3"/>
    <n v="0.26500000000000001"/>
    <n v="336"/>
    <n v="1560.6849999999999"/>
    <n v="0.26500000000000001"/>
    <n v="345"/>
    <n v="0.148617213750323"/>
    <n v="426.04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6"/>
    <s v="solar"/>
    <n v="6"/>
    <x v="0"/>
    <x v="3"/>
    <n v="0.27200000000000002"/>
    <n v="241"/>
    <n v="1560.6849999999999"/>
    <n v="0.27100000000000002"/>
    <n v="255"/>
    <n v="0.10741545771622101"/>
    <n v="1062.48"/>
    <n v="0"/>
    <n v="0"/>
    <n v="0"/>
    <n v="5.0000000000000001E-3"/>
    <n v="7.0000000000000001E-3"/>
    <n v="7.0000000000000001E-3"/>
    <n v="8.9999999999999993E-3"/>
    <n v="0.01"/>
    <n v="0.01"/>
    <n v="0"/>
    <n v="0"/>
    <n v="0"/>
    <n v="5.0000000000000001E-3"/>
    <n v="2E-3"/>
    <n v="0"/>
    <n v="2E-3"/>
    <n v="1E-3"/>
    <n v="0.01"/>
    <n v="0.22222222222222221"/>
    <n v="0"/>
  </r>
  <r>
    <x v="17"/>
    <s v="large-scale solar pv|5"/>
    <s v="solar"/>
    <n v="5"/>
    <x v="0"/>
    <x v="4"/>
    <n v="0.27300000000000002"/>
    <n v="125"/>
    <n v="1560.6849999999999"/>
    <n v="0.27400000000000002"/>
    <n v="136"/>
    <n v="5.6661000566609998E-2"/>
    <n v="892.476"/>
    <n v="0"/>
    <n v="1.518"/>
    <n v="3.0350000000000001"/>
    <n v="4.5529999999999999"/>
    <n v="21.001999999999999"/>
    <n v="266.73899999999998"/>
    <n v="512.47400000000005"/>
    <n v="756.69100000000003"/>
    <n v="758.20899999999995"/>
    <n v="0"/>
    <n v="1.518"/>
    <n v="1.5169999999999999"/>
    <n v="1.518"/>
    <n v="16.449000000000002"/>
    <n v="245.73699999999999"/>
    <n v="245.73500000000001"/>
    <n v="245.73500000000001"/>
    <n v="756.69100000000003"/>
    <n v="16815.355555555554"/>
    <n v="0"/>
  </r>
  <r>
    <x v="17"/>
    <s v="large-scale solar pv|7"/>
    <s v="solar"/>
    <n v="7"/>
    <x v="0"/>
    <x v="4"/>
    <n v="0.26500000000000001"/>
    <n v="336"/>
    <n v="1560.6849999999999"/>
    <n v="0.26500000000000001"/>
    <n v="345"/>
    <n v="0.148617213750323"/>
    <n v="430.56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6"/>
    <s v="solar"/>
    <n v="6"/>
    <x v="0"/>
    <x v="4"/>
    <n v="0.27200000000000002"/>
    <n v="241"/>
    <n v="1560.6849999999999"/>
    <n v="0.27100000000000002"/>
    <n v="255"/>
    <n v="0.10741545771622101"/>
    <n v="1101.472"/>
    <n v="0"/>
    <n v="0"/>
    <n v="0"/>
    <n v="5.0000000000000001E-3"/>
    <n v="7.0000000000000001E-3"/>
    <n v="7.0000000000000001E-3"/>
    <n v="8.9999999999999993E-3"/>
    <n v="0.01"/>
    <n v="0.01"/>
    <n v="0"/>
    <n v="0"/>
    <n v="0"/>
    <n v="5.0000000000000001E-3"/>
    <n v="2E-3"/>
    <n v="0"/>
    <n v="2E-3"/>
    <n v="1E-3"/>
    <n v="0.01"/>
    <n v="0.22222222222222221"/>
    <n v="0"/>
  </r>
  <r>
    <x v="17"/>
    <s v="onshore wind|1"/>
    <s v="onshore"/>
    <n v="1"/>
    <x v="0"/>
    <x v="0"/>
    <n v="0.313"/>
    <n v="271"/>
    <n v="2023.1869999999999"/>
    <n v="0.317"/>
    <n v="319"/>
    <n v="0.114875473546231"/>
    <n v="2.673"/>
    <n v="0"/>
    <n v="0"/>
    <n v="1.589"/>
    <n v="2.673"/>
    <n v="2.673"/>
    <n v="2.673"/>
    <n v="2.673"/>
    <n v="2.6720000000000002"/>
    <n v="2.673"/>
    <n v="0"/>
    <n v="0"/>
    <n v="1.589"/>
    <n v="1.0840000000000001"/>
    <n v="0"/>
    <n v="0"/>
    <n v="0"/>
    <n v="0"/>
    <n v="2.673"/>
    <n v="989.99999999999989"/>
    <n v="0"/>
  </r>
  <r>
    <x v="17"/>
    <s v="onshore wind|2"/>
    <s v="onshore"/>
    <n v="2"/>
    <x v="0"/>
    <x v="0"/>
    <n v="0.3"/>
    <n v="564"/>
    <n v="2023.1869999999999"/>
    <n v="0.30099999999999999"/>
    <n v="618"/>
    <n v="0.234378555499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0"/>
    <x v="0"/>
    <n v="0.29099999999999998"/>
    <n v="175"/>
    <n v="2023.1869999999999"/>
    <n v="0.29299999999999998"/>
    <n v="185"/>
    <n v="7.20775476491030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4"/>
    <s v="onshore"/>
    <n v="4"/>
    <x v="0"/>
    <x v="0"/>
    <n v="0.28399999999999997"/>
    <n v="383"/>
    <n v="2023.1869999999999"/>
    <n v="0.28499999999999998"/>
    <n v="403"/>
    <n v="0.1614195305615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0"/>
    <x v="0"/>
    <n v="0.28199999999999997"/>
    <n v="574"/>
    <n v="2023.1869999999999"/>
    <n v="0.28299999999999997"/>
    <n v="616"/>
    <n v="0.24847927456959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0"/>
    <x v="1"/>
    <n v="0.3"/>
    <n v="564"/>
    <n v="2023.1869999999999"/>
    <n v="0.30099999999999999"/>
    <n v="618"/>
    <n v="0.234378555499932"/>
    <n v="12.9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0"/>
    <x v="1"/>
    <n v="0.28199999999999997"/>
    <n v="574"/>
    <n v="2023.1869999999999"/>
    <n v="0.28299999999999997"/>
    <n v="616"/>
    <n v="0.24847927456959801"/>
    <n v="24.341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0"/>
    <x v="1"/>
    <n v="0.313"/>
    <n v="271"/>
    <n v="2023.1869999999999"/>
    <n v="0.317"/>
    <n v="319"/>
    <n v="0.114875473546231"/>
    <n v="49.314"/>
    <n v="0"/>
    <n v="0"/>
    <n v="1.569"/>
    <n v="2.64"/>
    <n v="2.64"/>
    <n v="2.64"/>
    <n v="2.6389999999999998"/>
    <n v="2.6379999999999999"/>
    <n v="2.6389999999999998"/>
    <n v="0"/>
    <n v="0"/>
    <n v="1.569"/>
    <n v="1.071"/>
    <n v="0"/>
    <n v="0"/>
    <n v="0"/>
    <n v="0"/>
    <n v="2.64"/>
    <n v="977.77777777777771"/>
    <n v="0"/>
  </r>
  <r>
    <x v="17"/>
    <s v="onshore wind|4"/>
    <s v="onshore"/>
    <n v="4"/>
    <x v="0"/>
    <x v="1"/>
    <n v="0.28399999999999997"/>
    <n v="383"/>
    <n v="2023.1869999999999"/>
    <n v="0.28499999999999998"/>
    <n v="403"/>
    <n v="0.161419530561564"/>
    <n v="127.0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0"/>
    <x v="1"/>
    <n v="0.29099999999999998"/>
    <n v="175"/>
    <n v="2023.1869999999999"/>
    <n v="0.29299999999999998"/>
    <n v="185"/>
    <n v="7.2077547649103096E-2"/>
    <n v="444.946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0"/>
    <x v="2"/>
    <n v="0.3"/>
    <n v="564"/>
    <n v="2023.1869999999999"/>
    <n v="0.30099999999999999"/>
    <n v="618"/>
    <n v="0.234378555499932"/>
    <n v="11.48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0"/>
    <x v="2"/>
    <n v="0.28199999999999997"/>
    <n v="574"/>
    <n v="2023.1869999999999"/>
    <n v="0.28299999999999997"/>
    <n v="616"/>
    <n v="0.24847927456959801"/>
    <n v="24.1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0"/>
    <x v="2"/>
    <n v="0.313"/>
    <n v="271"/>
    <n v="2023.1869999999999"/>
    <n v="0.317"/>
    <n v="319"/>
    <n v="0.114875473546231"/>
    <n v="39.881"/>
    <n v="0"/>
    <n v="0"/>
    <n v="1.569"/>
    <n v="2.64"/>
    <n v="2.64"/>
    <n v="2.64"/>
    <n v="2.6389999999999998"/>
    <n v="2.6379999999999999"/>
    <n v="2.6389999999999998"/>
    <n v="0"/>
    <n v="0"/>
    <n v="1.569"/>
    <n v="1.071"/>
    <n v="0"/>
    <n v="0"/>
    <n v="0"/>
    <n v="0"/>
    <n v="2.64"/>
    <n v="977.77777777777771"/>
    <n v="0"/>
  </r>
  <r>
    <x v="17"/>
    <s v="onshore wind|4"/>
    <s v="onshore"/>
    <n v="4"/>
    <x v="0"/>
    <x v="2"/>
    <n v="0.28399999999999997"/>
    <n v="383"/>
    <n v="2023.1869999999999"/>
    <n v="0.28499999999999998"/>
    <n v="403"/>
    <n v="0.161419530561564"/>
    <n v="117.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0"/>
    <x v="2"/>
    <n v="0.29099999999999998"/>
    <n v="175"/>
    <n v="2023.1869999999999"/>
    <n v="0.29299999999999998"/>
    <n v="185"/>
    <n v="7.2077547649103096E-2"/>
    <n v="413.3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0"/>
    <x v="3"/>
    <n v="0.3"/>
    <n v="564"/>
    <n v="2023.1869999999999"/>
    <n v="0.30099999999999999"/>
    <n v="618"/>
    <n v="0.234378555499932"/>
    <n v="12.9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0"/>
    <x v="3"/>
    <n v="0.28199999999999997"/>
    <n v="574"/>
    <n v="2023.1869999999999"/>
    <n v="0.28299999999999997"/>
    <n v="616"/>
    <n v="0.24847927456959801"/>
    <n v="24.33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0"/>
    <x v="3"/>
    <n v="0.313"/>
    <n v="271"/>
    <n v="2023.1869999999999"/>
    <n v="0.317"/>
    <n v="319"/>
    <n v="0.114875473546231"/>
    <n v="49.314"/>
    <n v="0"/>
    <n v="0"/>
    <n v="1.569"/>
    <n v="2.64"/>
    <n v="2.64"/>
    <n v="2.64"/>
    <n v="2.6389999999999998"/>
    <n v="2.6379999999999999"/>
    <n v="2.6389999999999998"/>
    <n v="0"/>
    <n v="0"/>
    <n v="1.569"/>
    <n v="1.071"/>
    <n v="0"/>
    <n v="0"/>
    <n v="0"/>
    <n v="0"/>
    <n v="2.64"/>
    <n v="977.77777777777771"/>
    <n v="0"/>
  </r>
  <r>
    <x v="17"/>
    <s v="onshore wind|4"/>
    <s v="onshore"/>
    <n v="4"/>
    <x v="0"/>
    <x v="3"/>
    <n v="0.28399999999999997"/>
    <n v="383"/>
    <n v="2023.1869999999999"/>
    <n v="0.28499999999999998"/>
    <n v="403"/>
    <n v="0.161419530561564"/>
    <n v="127.08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0"/>
    <x v="3"/>
    <n v="0.29099999999999998"/>
    <n v="175"/>
    <n v="2023.1869999999999"/>
    <n v="0.29299999999999998"/>
    <n v="185"/>
    <n v="7.2077547649103096E-2"/>
    <n v="444.91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0"/>
    <x v="4"/>
    <n v="0.3"/>
    <n v="564"/>
    <n v="2023.1869999999999"/>
    <n v="0.30099999999999999"/>
    <n v="618"/>
    <n v="0.234378555499932"/>
    <n v="10.8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0"/>
    <x v="4"/>
    <n v="0.28199999999999997"/>
    <n v="574"/>
    <n v="2023.1869999999999"/>
    <n v="0.28299999999999997"/>
    <n v="616"/>
    <n v="0.24847927456959801"/>
    <n v="27.70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0"/>
    <x v="4"/>
    <n v="0.313"/>
    <n v="271"/>
    <n v="2023.1869999999999"/>
    <n v="0.317"/>
    <n v="319"/>
    <n v="0.114875473546231"/>
    <n v="51.719000000000001"/>
    <n v="0"/>
    <n v="0"/>
    <n v="1.569"/>
    <n v="2.64"/>
    <n v="2.64"/>
    <n v="2.64"/>
    <n v="2.6389999999999998"/>
    <n v="2.6379999999999999"/>
    <n v="2.6389999999999998"/>
    <n v="0"/>
    <n v="0"/>
    <n v="1.569"/>
    <n v="1.071"/>
    <n v="0"/>
    <n v="0"/>
    <n v="0"/>
    <n v="0"/>
    <n v="2.64"/>
    <n v="977.77777777777771"/>
    <n v="0"/>
  </r>
  <r>
    <x v="17"/>
    <s v="onshore wind|4"/>
    <s v="onshore"/>
    <n v="4"/>
    <x v="0"/>
    <x v="4"/>
    <n v="0.28399999999999997"/>
    <n v="383"/>
    <n v="2023.1869999999999"/>
    <n v="0.28499999999999998"/>
    <n v="403"/>
    <n v="0.161419530561564"/>
    <n v="127.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0"/>
    <x v="4"/>
    <n v="0.29099999999999998"/>
    <n v="175"/>
    <n v="2023.1869999999999"/>
    <n v="0.29299999999999998"/>
    <n v="185"/>
    <n v="7.2077547649103096E-2"/>
    <n v="460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large-scale solar pv|5"/>
    <s v="solar"/>
    <n v="5"/>
    <x v="0"/>
    <x v="0"/>
    <n v="0.28299999999999997"/>
    <n v="142"/>
    <n v="1560.6849999999999"/>
    <n v="0.28299999999999997"/>
    <n v="140"/>
    <n v="5.64725624021815E-2"/>
    <n v="718.39"/>
    <n v="0"/>
    <n v="18.806000000000001"/>
    <n v="118.565"/>
    <n v="396.85899999999998"/>
    <n v="675.15200000000004"/>
    <n v="718.39"/>
    <n v="718.39"/>
    <n v="718.39"/>
    <n v="737.19600000000003"/>
    <n v="0"/>
    <n v="18.806000000000001"/>
    <n v="99.759"/>
    <n v="278.29399999999998"/>
    <n v="278.29300000000001"/>
    <n v="43.2379999999999"/>
    <n v="0"/>
    <n v="18.806000000000001"/>
    <n v="718.39"/>
    <n v="15964.222222222223"/>
    <n v="0"/>
  </r>
  <r>
    <x v="18"/>
    <s v="large-scale solar pv|6"/>
    <s v="solar"/>
    <n v="6"/>
    <x v="0"/>
    <x v="0"/>
    <n v="0.28399999999999997"/>
    <n v="276"/>
    <n v="1560.6849999999999"/>
    <n v="0.28399999999999997"/>
    <n v="271"/>
    <n v="0.10892983471605901"/>
    <n v="305.38"/>
    <n v="0"/>
    <n v="0"/>
    <n v="5.0000000000000001E-3"/>
    <n v="7.0000000000000001E-3"/>
    <n v="8.0000000000000002E-3"/>
    <n v="99.882000000000005"/>
    <n v="131.143"/>
    <n v="305.38"/>
    <n v="305.38"/>
    <n v="0"/>
    <n v="0"/>
    <n v="5.0000000000000001E-3"/>
    <n v="2E-3"/>
    <n v="1E-3"/>
    <n v="99.873999999999995"/>
    <n v="31.260999999999999"/>
    <n v="174.23699999999999"/>
    <n v="305.38"/>
    <n v="6786.2222222222226"/>
    <n v="0"/>
  </r>
  <r>
    <x v="18"/>
    <s v="large-scale solar pv|7"/>
    <s v="solar"/>
    <n v="7"/>
    <x v="0"/>
    <x v="0"/>
    <n v="0.28299999999999997"/>
    <n v="378"/>
    <n v="1560.6849999999999"/>
    <n v="0.28399999999999997"/>
    <n v="370"/>
    <n v="0.148723390571741"/>
    <n v="7.0000000000000001E-3"/>
    <n v="0"/>
    <n v="0"/>
    <n v="0"/>
    <n v="0"/>
    <n v="0"/>
    <n v="7.0000000000000001E-3"/>
    <n v="7.0000000000000001E-3"/>
    <n v="6.0000000000000001E-3"/>
    <n v="7.0000000000000001E-3"/>
    <n v="0"/>
    <n v="0"/>
    <n v="0"/>
    <n v="0"/>
    <n v="0"/>
    <n v="7.0000000000000001E-3"/>
    <n v="0"/>
    <n v="0"/>
    <n v="7.0000000000000001E-3"/>
    <n v="0.15555555555555556"/>
    <n v="0"/>
  </r>
  <r>
    <x v="18"/>
    <s v="large-scale solar pv|5"/>
    <s v="solar"/>
    <n v="5"/>
    <x v="0"/>
    <x v="1"/>
    <n v="0.28299999999999997"/>
    <n v="142"/>
    <n v="1560.6849999999999"/>
    <n v="0.28299999999999997"/>
    <n v="140"/>
    <n v="5.64725624021815E-2"/>
    <n v="688.99800000000005"/>
    <n v="0"/>
    <n v="18.806000000000001"/>
    <n v="118.565"/>
    <n v="396.85899999999998"/>
    <n v="675.15200000000004"/>
    <n v="688.99800000000005"/>
    <n v="688.99800000000005"/>
    <n v="688.99800000000005"/>
    <n v="707.80399999999997"/>
    <n v="0"/>
    <n v="18.806000000000001"/>
    <n v="99.759"/>
    <n v="278.29399999999998"/>
    <n v="278.29300000000001"/>
    <n v="13.846"/>
    <n v="0"/>
    <n v="18.806000000000001"/>
    <n v="688.99800000000005"/>
    <n v="15311.066666666668"/>
    <n v="0"/>
  </r>
  <r>
    <x v="18"/>
    <s v="large-scale solar pv|7"/>
    <s v="solar"/>
    <n v="7"/>
    <x v="0"/>
    <x v="1"/>
    <n v="0.28299999999999997"/>
    <n v="378"/>
    <n v="1560.6849999999999"/>
    <n v="0.28399999999999997"/>
    <n v="370"/>
    <n v="0.148723390571741"/>
    <n v="130.01300000000001"/>
    <n v="0"/>
    <n v="0"/>
    <n v="0"/>
    <n v="0"/>
    <n v="0"/>
    <n v="7.0000000000000001E-3"/>
    <n v="7.0000000000000001E-3"/>
    <n v="6.0000000000000001E-3"/>
    <n v="7.0000000000000001E-3"/>
    <n v="0"/>
    <n v="0"/>
    <n v="0"/>
    <n v="0"/>
    <n v="0"/>
    <n v="7.0000000000000001E-3"/>
    <n v="0"/>
    <n v="0"/>
    <n v="7.0000000000000001E-3"/>
    <n v="0.15555555555555556"/>
    <n v="0"/>
  </r>
  <r>
    <x v="18"/>
    <s v="large-scale solar pv|6"/>
    <s v="solar"/>
    <n v="6"/>
    <x v="0"/>
    <x v="1"/>
    <n v="0.28399999999999997"/>
    <n v="276"/>
    <n v="1560.6849999999999"/>
    <n v="0.28399999999999997"/>
    <n v="271"/>
    <n v="0.10892983471605901"/>
    <n v="934.03599999999994"/>
    <n v="0"/>
    <n v="0"/>
    <n v="5.0000000000000001E-3"/>
    <n v="7.0000000000000001E-3"/>
    <n v="8.0000000000000002E-3"/>
    <n v="129.17099999999999"/>
    <n v="160.43100000000001"/>
    <n v="334.66899999999998"/>
    <n v="334.66899999999998"/>
    <n v="0"/>
    <n v="0"/>
    <n v="5.0000000000000001E-3"/>
    <n v="2E-3"/>
    <n v="1E-3"/>
    <n v="129.16300000000001"/>
    <n v="31.26"/>
    <n v="174.238"/>
    <n v="334.66899999999998"/>
    <n v="7437.0888888888885"/>
    <n v="0"/>
  </r>
  <r>
    <x v="18"/>
    <s v="large-scale solar pv|7"/>
    <s v="solar"/>
    <n v="7"/>
    <x v="0"/>
    <x v="2"/>
    <n v="0.28299999999999997"/>
    <n v="378"/>
    <n v="1560.6849999999999"/>
    <n v="0.28399999999999997"/>
    <n v="370"/>
    <n v="0.148723390571741"/>
    <n v="70.382999999999996"/>
    <n v="0"/>
    <n v="0"/>
    <n v="0"/>
    <n v="0"/>
    <n v="9999999"/>
    <n v="70.382999999999996"/>
    <n v="9999999"/>
    <n v="70.382999999999996"/>
    <n v="9999999"/>
    <n v="0"/>
    <n v="0"/>
    <n v="0"/>
    <n v="0"/>
    <n v="9999999"/>
    <n v="-9999928.6170000006"/>
    <n v="9999928.6170000006"/>
    <n v="0"/>
    <n v="9999999"/>
    <n v="222222200"/>
    <n v="0"/>
  </r>
  <r>
    <x v="18"/>
    <s v="large-scale solar pv|5"/>
    <s v="solar"/>
    <n v="5"/>
    <x v="0"/>
    <x v="2"/>
    <n v="0.28299999999999997"/>
    <n v="142"/>
    <n v="1560.6849999999999"/>
    <n v="0.28299999999999997"/>
    <n v="140"/>
    <n v="5.64725624021815E-2"/>
    <n v="184.16399999999999"/>
    <n v="0"/>
    <n v="18.806000000000001"/>
    <n v="118.565"/>
    <n v="184.16399999999999"/>
    <n v="184.16399999999999"/>
    <n v="184.16399999999999"/>
    <n v="184.16399999999999"/>
    <n v="184.16399999999999"/>
    <n v="202.97"/>
    <n v="0"/>
    <n v="18.806000000000001"/>
    <n v="99.759"/>
    <n v="65.599000000000004"/>
    <n v="0"/>
    <n v="0"/>
    <n v="0"/>
    <n v="18.806000000000001"/>
    <n v="184.16399999999999"/>
    <n v="4092.5333333333333"/>
    <n v="0"/>
  </r>
  <r>
    <x v="18"/>
    <s v="large-scale solar pv|6"/>
    <s v="solar"/>
    <n v="6"/>
    <x v="0"/>
    <x v="2"/>
    <n v="0.28399999999999997"/>
    <n v="276"/>
    <n v="1560.6849999999999"/>
    <n v="0.28399999999999997"/>
    <n v="271"/>
    <n v="0.10892983471605901"/>
    <n v="289.70699999999999"/>
    <n v="0"/>
    <n v="0"/>
    <n v="5.0000000000000001E-3"/>
    <n v="211.953"/>
    <n v="289.70699999999999"/>
    <n v="9999999"/>
    <n v="289.70699999999999"/>
    <n v="9999999"/>
    <n v="9999999"/>
    <n v="0"/>
    <n v="0"/>
    <n v="5.0000000000000001E-3"/>
    <n v="211.94800000000001"/>
    <n v="77.754000000000005"/>
    <n v="9999709.2929999996"/>
    <n v="0"/>
    <n v="9999709.2929999996"/>
    <n v="9999999"/>
    <n v="222222200"/>
    <n v="0"/>
  </r>
  <r>
    <x v="18"/>
    <s v="large-scale solar pv|5"/>
    <s v="solar"/>
    <n v="5"/>
    <x v="0"/>
    <x v="3"/>
    <n v="0.28299999999999997"/>
    <n v="142"/>
    <n v="1560.6849999999999"/>
    <n v="0.28299999999999997"/>
    <n v="140"/>
    <n v="5.64725624021815E-2"/>
    <n v="687.97500000000002"/>
    <n v="0"/>
    <n v="18.806000000000001"/>
    <n v="118.565"/>
    <n v="396.85899999999998"/>
    <n v="675.15200000000004"/>
    <n v="687.97500000000002"/>
    <n v="687.97500000000002"/>
    <n v="687.97500000000002"/>
    <n v="706.78099999999995"/>
    <n v="0"/>
    <n v="18.806000000000001"/>
    <n v="99.759"/>
    <n v="278.29399999999998"/>
    <n v="278.29300000000001"/>
    <n v="12.823"/>
    <n v="0"/>
    <n v="18.806000000000001"/>
    <n v="687.97500000000002"/>
    <n v="15288.333333333334"/>
    <n v="0"/>
  </r>
  <r>
    <x v="18"/>
    <s v="large-scale solar pv|7"/>
    <s v="solar"/>
    <n v="7"/>
    <x v="0"/>
    <x v="3"/>
    <n v="0.28299999999999997"/>
    <n v="378"/>
    <n v="1560.6849999999999"/>
    <n v="0.28399999999999997"/>
    <n v="370"/>
    <n v="0.148723390571741"/>
    <n v="128.65799999999999"/>
    <n v="0"/>
    <n v="0"/>
    <n v="0"/>
    <n v="0"/>
    <n v="0"/>
    <n v="7.0000000000000001E-3"/>
    <n v="7.0000000000000001E-3"/>
    <n v="6.0000000000000001E-3"/>
    <n v="7.0000000000000001E-3"/>
    <n v="0"/>
    <n v="0"/>
    <n v="0"/>
    <n v="0"/>
    <n v="0"/>
    <n v="7.0000000000000001E-3"/>
    <n v="0"/>
    <n v="0"/>
    <n v="7.0000000000000001E-3"/>
    <n v="0.15555555555555556"/>
    <n v="0"/>
  </r>
  <r>
    <x v="18"/>
    <s v="large-scale solar pv|6"/>
    <s v="solar"/>
    <n v="6"/>
    <x v="0"/>
    <x v="3"/>
    <n v="0.28399999999999997"/>
    <n v="276"/>
    <n v="1560.6849999999999"/>
    <n v="0.28399999999999997"/>
    <n v="271"/>
    <n v="0.10892983471605901"/>
    <n v="933.77700000000004"/>
    <n v="0"/>
    <n v="0"/>
    <n v="5.0000000000000001E-3"/>
    <n v="7.0000000000000001E-3"/>
    <n v="8.0000000000000002E-3"/>
    <n v="130.19"/>
    <n v="161.45099999999999"/>
    <n v="335.68799999999999"/>
    <n v="335.68799999999999"/>
    <n v="0"/>
    <n v="0"/>
    <n v="5.0000000000000001E-3"/>
    <n v="2E-3"/>
    <n v="1E-3"/>
    <n v="130.18199999999999"/>
    <n v="31.260999999999999"/>
    <n v="174.23699999999999"/>
    <n v="335.68799999999999"/>
    <n v="7459.7333333333336"/>
    <n v="0"/>
  </r>
  <r>
    <x v="18"/>
    <s v="large-scale solar pv|5"/>
    <s v="solar"/>
    <n v="5"/>
    <x v="0"/>
    <x v="4"/>
    <n v="0.28299999999999997"/>
    <n v="142"/>
    <n v="1560.6849999999999"/>
    <n v="0.28299999999999997"/>
    <n v="140"/>
    <n v="5.64725624021815E-2"/>
    <n v="688.99800000000005"/>
    <n v="0"/>
    <n v="18.806000000000001"/>
    <n v="118.565"/>
    <n v="396.85899999999998"/>
    <n v="675.15200000000004"/>
    <n v="688.99800000000005"/>
    <n v="688.99800000000005"/>
    <n v="688.99800000000005"/>
    <n v="707.80399999999997"/>
    <n v="0"/>
    <n v="18.806000000000001"/>
    <n v="99.759"/>
    <n v="278.29399999999998"/>
    <n v="278.29300000000001"/>
    <n v="13.846"/>
    <n v="0"/>
    <n v="18.806000000000001"/>
    <n v="688.99800000000005"/>
    <n v="15311.066666666668"/>
    <n v="0"/>
  </r>
  <r>
    <x v="18"/>
    <s v="large-scale solar pv|7"/>
    <s v="solar"/>
    <n v="7"/>
    <x v="0"/>
    <x v="4"/>
    <n v="0.28299999999999997"/>
    <n v="378"/>
    <n v="1560.6849999999999"/>
    <n v="0.28399999999999997"/>
    <n v="370"/>
    <n v="0.148723390571741"/>
    <n v="130.01300000000001"/>
    <n v="0"/>
    <n v="0"/>
    <n v="0"/>
    <n v="0"/>
    <n v="0"/>
    <n v="7.0000000000000001E-3"/>
    <n v="7.0000000000000001E-3"/>
    <n v="6.0000000000000001E-3"/>
    <n v="7.0000000000000001E-3"/>
    <n v="0"/>
    <n v="0"/>
    <n v="0"/>
    <n v="0"/>
    <n v="0"/>
    <n v="7.0000000000000001E-3"/>
    <n v="0"/>
    <n v="0"/>
    <n v="7.0000000000000001E-3"/>
    <n v="0.15555555555555556"/>
    <n v="0"/>
  </r>
  <r>
    <x v="18"/>
    <s v="large-scale solar pv|6"/>
    <s v="solar"/>
    <n v="6"/>
    <x v="0"/>
    <x v="4"/>
    <n v="0.28399999999999997"/>
    <n v="276"/>
    <n v="1560.6849999999999"/>
    <n v="0.28399999999999997"/>
    <n v="271"/>
    <n v="0.10892983471605901"/>
    <n v="934.15800000000002"/>
    <n v="0"/>
    <n v="0"/>
    <n v="5.0000000000000001E-3"/>
    <n v="7.0000000000000001E-3"/>
    <n v="8.0000000000000002E-3"/>
    <n v="129.17099999999999"/>
    <n v="160.43100000000001"/>
    <n v="334.66899999999998"/>
    <n v="334.66899999999998"/>
    <n v="0"/>
    <n v="0"/>
    <n v="5.0000000000000001E-3"/>
    <n v="2E-3"/>
    <n v="1E-3"/>
    <n v="129.16300000000001"/>
    <n v="31.26"/>
    <n v="174.238"/>
    <n v="334.66899999999998"/>
    <n v="7437.0888888888885"/>
    <n v="0"/>
  </r>
  <r>
    <x v="18"/>
    <s v="onshore wind|1"/>
    <s v="onshore"/>
    <n v="1"/>
    <x v="0"/>
    <x v="0"/>
    <n v="0.314"/>
    <n v="276"/>
    <n v="2023.1869999999999"/>
    <n v="0.315"/>
    <n v="306"/>
    <n v="0.110893672537508"/>
    <n v="22.056000000000001"/>
    <n v="0"/>
    <n v="0.14000000000000001"/>
    <n v="11.704000000000001"/>
    <n v="22.056000000000001"/>
    <n v="22.056000000000001"/>
    <n v="22.056000000000001"/>
    <n v="22.056000000000001"/>
    <n v="21.916"/>
    <n v="22.056000000000001"/>
    <n v="0"/>
    <n v="0.14000000000000001"/>
    <n v="11.564"/>
    <n v="10.352"/>
    <n v="0"/>
    <n v="0"/>
    <n v="0"/>
    <n v="0"/>
    <n v="22.056000000000001"/>
    <n v="8168.8888888888887"/>
    <n v="0"/>
  </r>
  <r>
    <x v="18"/>
    <s v="onshore wind|2"/>
    <s v="onshore"/>
    <n v="2"/>
    <x v="0"/>
    <x v="0"/>
    <n v="0.31"/>
    <n v="519"/>
    <n v="2023.1869999999999"/>
    <n v="0.308"/>
    <n v="622"/>
    <n v="0.23053430587677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3"/>
    <s v="onshore"/>
    <n v="3"/>
    <x v="0"/>
    <x v="0"/>
    <n v="0.29099999999999998"/>
    <n v="166"/>
    <n v="2023.1869999999999"/>
    <n v="0.29099999999999998"/>
    <n v="175"/>
    <n v="6.86500651194903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0"/>
    <x v="0"/>
    <n v="0.28399999999999997"/>
    <n v="332"/>
    <n v="2023.1869999999999"/>
    <n v="0.28399999999999997"/>
    <n v="361"/>
    <n v="0.1451057945848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0"/>
    <x v="0"/>
    <n v="0.28399999999999997"/>
    <n v="608"/>
    <n v="2023.1869999999999"/>
    <n v="0.28399999999999997"/>
    <n v="643"/>
    <n v="0.258457135507107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0"/>
    <x v="1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0"/>
    <x v="1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0"/>
    <x v="1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0"/>
    <x v="1"/>
    <n v="0.314"/>
    <n v="276"/>
    <n v="2023.1869999999999"/>
    <n v="0.315"/>
    <n v="306"/>
    <n v="0.110893672537508"/>
    <n v="42.54"/>
    <n v="0"/>
    <n v="0.13900000000000001"/>
    <n v="11.667"/>
    <n v="21.986000000000001"/>
    <n v="21.986000000000001"/>
    <n v="21.986000000000001"/>
    <n v="21.986000000000001"/>
    <n v="21.847000000000001"/>
    <n v="21.986000000000001"/>
    <n v="0"/>
    <n v="0.13900000000000001"/>
    <n v="11.528"/>
    <n v="10.319000000000001"/>
    <n v="0"/>
    <n v="0"/>
    <n v="0"/>
    <n v="0"/>
    <n v="21.986000000000001"/>
    <n v="8142.9629629629626"/>
    <n v="0"/>
  </r>
  <r>
    <x v="18"/>
    <s v="onshore wind|3"/>
    <s v="onshore"/>
    <n v="3"/>
    <x v="0"/>
    <x v="1"/>
    <n v="0.29099999999999998"/>
    <n v="166"/>
    <n v="2023.1869999999999"/>
    <n v="0.29099999999999998"/>
    <n v="175"/>
    <n v="6.8650065119490303E-2"/>
    <n v="276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0"/>
    <x v="2"/>
    <n v="0.314"/>
    <n v="276"/>
    <n v="2023.1869999999999"/>
    <n v="0.315"/>
    <n v="306"/>
    <n v="0.110893672537508"/>
    <n v="9.5570000000000004"/>
    <n v="0"/>
    <n v="0.13900000000000001"/>
    <n v="9.5570000000000004"/>
    <n v="9.5570000000000004"/>
    <n v="9.5570000000000004"/>
    <n v="9.5570000000000004"/>
    <n v="9.5570000000000004"/>
    <n v="9.4179999999999993"/>
    <n v="9.5570000000000004"/>
    <n v="0"/>
    <n v="0.13900000000000001"/>
    <n v="9.4179999999999993"/>
    <n v="0"/>
    <n v="0"/>
    <n v="0"/>
    <n v="0"/>
    <n v="0"/>
    <n v="9.5570000000000004"/>
    <n v="3539.6296296296296"/>
    <n v="0"/>
  </r>
  <r>
    <x v="18"/>
    <s v="onshore wind|5"/>
    <s v="onshore"/>
    <n v="5"/>
    <x v="0"/>
    <x v="2"/>
    <n v="0.28399999999999997"/>
    <n v="608"/>
    <n v="2023.1869999999999"/>
    <n v="0.28399999999999997"/>
    <n v="643"/>
    <n v="0.25845713550710703"/>
    <n v="1.18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0"/>
    <x v="2"/>
    <n v="0.31"/>
    <n v="519"/>
    <n v="2023.1869999999999"/>
    <n v="0.308"/>
    <n v="622"/>
    <n v="0.23053430587677201"/>
    <n v="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0"/>
    <x v="2"/>
    <n v="0.28399999999999997"/>
    <n v="332"/>
    <n v="2023.1869999999999"/>
    <n v="0.28399999999999997"/>
    <n v="361"/>
    <n v="0.145105794584861"/>
    <n v="14.0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3"/>
    <s v="onshore"/>
    <n v="3"/>
    <x v="0"/>
    <x v="2"/>
    <n v="0.29099999999999998"/>
    <n v="166"/>
    <n v="2023.1869999999999"/>
    <n v="0.29099999999999998"/>
    <n v="175"/>
    <n v="6.8650065119490303E-2"/>
    <n v="61.636000000000003"/>
    <n v="0"/>
    <n v="0"/>
    <n v="2.2839999999999998"/>
    <n v="13.454000000000001"/>
    <n v="13.454000000000001"/>
    <n v="13.454000000000001"/>
    <n v="13.454000000000001"/>
    <n v="13.454000000000001"/>
    <n v="13.454000000000001"/>
    <n v="0"/>
    <n v="0"/>
    <n v="2.2839999999999998"/>
    <n v="11.17"/>
    <n v="0"/>
    <n v="0"/>
    <n v="0"/>
    <n v="0"/>
    <n v="13.454000000000001"/>
    <n v="4982.9629629629626"/>
    <n v="0"/>
  </r>
  <r>
    <x v="18"/>
    <s v="onshore wind|2"/>
    <s v="onshore"/>
    <n v="2"/>
    <x v="0"/>
    <x v="3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0"/>
    <x v="3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0"/>
    <x v="3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0"/>
    <x v="3"/>
    <n v="0.314"/>
    <n v="276"/>
    <n v="2023.1869999999999"/>
    <n v="0.315"/>
    <n v="306"/>
    <n v="0.110893672537508"/>
    <n v="42.54"/>
    <n v="0"/>
    <n v="0.13900000000000001"/>
    <n v="11.667"/>
    <n v="21.986000000000001"/>
    <n v="21.986000000000001"/>
    <n v="21.986000000000001"/>
    <n v="21.986000000000001"/>
    <n v="21.847000000000001"/>
    <n v="21.986000000000001"/>
    <n v="0"/>
    <n v="0.13900000000000001"/>
    <n v="11.528"/>
    <n v="10.319000000000001"/>
    <n v="0"/>
    <n v="0"/>
    <n v="0"/>
    <n v="0"/>
    <n v="21.986000000000001"/>
    <n v="8142.9629629629626"/>
    <n v="0"/>
  </r>
  <r>
    <x v="18"/>
    <s v="onshore wind|3"/>
    <s v="onshore"/>
    <n v="3"/>
    <x v="0"/>
    <x v="3"/>
    <n v="0.29099999999999998"/>
    <n v="166"/>
    <n v="2023.1869999999999"/>
    <n v="0.29099999999999998"/>
    <n v="175"/>
    <n v="6.8650065119490303E-2"/>
    <n v="277.6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0"/>
    <x v="4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0"/>
    <x v="4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0"/>
    <x v="4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0"/>
    <x v="4"/>
    <n v="0.314"/>
    <n v="276"/>
    <n v="2023.1869999999999"/>
    <n v="0.315"/>
    <n v="306"/>
    <n v="0.110893672537508"/>
    <n v="42.54"/>
    <n v="0"/>
    <n v="0.13900000000000001"/>
    <n v="11.667"/>
    <n v="21.986000000000001"/>
    <n v="21.986000000000001"/>
    <n v="21.986000000000001"/>
    <n v="21.986000000000001"/>
    <n v="21.847000000000001"/>
    <n v="21.986000000000001"/>
    <n v="0"/>
    <n v="0.13900000000000001"/>
    <n v="11.528"/>
    <n v="10.319000000000001"/>
    <n v="0"/>
    <n v="0"/>
    <n v="0"/>
    <n v="0"/>
    <n v="21.986000000000001"/>
    <n v="8142.9629629629626"/>
    <n v="0"/>
  </r>
  <r>
    <x v="18"/>
    <s v="onshore wind|3"/>
    <s v="onshore"/>
    <n v="3"/>
    <x v="0"/>
    <x v="4"/>
    <n v="0.29099999999999998"/>
    <n v="166"/>
    <n v="2023.1869999999999"/>
    <n v="0.29099999999999998"/>
    <n v="175"/>
    <n v="6.8650065119490303E-2"/>
    <n v="276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0"/>
    <x v="0"/>
    <n v="0.24199999999999999"/>
    <n v="95"/>
    <n v="1560.6849999999999"/>
    <n v="0.24199999999999999"/>
    <n v="0"/>
    <n v="0"/>
    <n v="2.5710000000000002"/>
    <n v="0"/>
    <n v="0.16700000000000001"/>
    <n v="0.16800000000000001"/>
    <n v="1.0680000000000001"/>
    <n v="1.917"/>
    <n v="2.246"/>
    <n v="2.5710000000000002"/>
    <n v="2.4289999999999998"/>
    <n v="2.5960000000000001"/>
    <n v="0"/>
    <n v="0.16700000000000001"/>
    <n v="1E-3"/>
    <n v="0.9"/>
    <n v="0.84899999999999998"/>
    <n v="0.32900000000000001"/>
    <n v="0.32500000000000001"/>
    <n v="2.5000000000000001E-2"/>
    <n v="2.5710000000000002"/>
    <n v="57.133333333333333"/>
    <n v="0"/>
  </r>
  <r>
    <x v="19"/>
    <s v="large-scale solar pv|6"/>
    <s v="solar"/>
    <n v="6"/>
    <x v="0"/>
    <x v="0"/>
    <n v="0.24199999999999999"/>
    <n v="139"/>
    <n v="1560.6849999999999"/>
    <n v="0.24199999999999999"/>
    <n v="119"/>
    <n v="5.6134193743160102E-2"/>
    <n v="1.7999999999999999E-2"/>
    <n v="0"/>
    <n v="0"/>
    <n v="6.0000000000000001E-3"/>
    <n v="8.9999999999999993E-3"/>
    <n v="1.4E-2"/>
    <n v="1.4E-2"/>
    <n v="1.7999999999999999E-2"/>
    <n v="1.2999999999999999E-2"/>
    <n v="1.7999999999999999E-2"/>
    <n v="0"/>
    <n v="0"/>
    <n v="6.0000000000000001E-3"/>
    <n v="3.0000000000000001E-3"/>
    <n v="5.0000000000000001E-3"/>
    <n v="0"/>
    <n v="4.0000000000000001E-3"/>
    <n v="0"/>
    <n v="1.7999999999999999E-2"/>
    <n v="0.4"/>
    <n v="0"/>
  </r>
  <r>
    <x v="19"/>
    <s v="large-scale solar pv|7"/>
    <s v="solar"/>
    <n v="7"/>
    <x v="0"/>
    <x v="0"/>
    <n v="0.24399999999999999"/>
    <n v="312"/>
    <n v="1560.6849999999999"/>
    <n v="0.24399999999999999"/>
    <n v="299"/>
    <n v="0.1398869675873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0"/>
    <x v="1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0"/>
    <x v="1"/>
    <n v="0.24199999999999999"/>
    <n v="139"/>
    <n v="1560.6849999999999"/>
    <n v="0.24199999999999999"/>
    <n v="119"/>
    <n v="5.6134193743160102E-2"/>
    <n v="29.452999999999999"/>
    <n v="0"/>
    <n v="0.16700000000000001"/>
    <n v="0.17399999999999999"/>
    <n v="1.0780000000000001"/>
    <n v="1.93"/>
    <n v="2.2599999999999998"/>
    <n v="2.589"/>
    <n v="2.4420000000000002"/>
    <n v="2.609"/>
    <n v="0"/>
    <n v="0.16700000000000001"/>
    <n v="6.9999999999999802E-3"/>
    <n v="0.90400000000000003"/>
    <n v="0.85199999999999998"/>
    <n v="0.33"/>
    <n v="0.32900000000000001"/>
    <n v="0.02"/>
    <n v="2.589"/>
    <n v="57.533333333333331"/>
    <n v="0"/>
  </r>
  <r>
    <x v="19"/>
    <s v="large-scale solar pv|7"/>
    <s v="solar"/>
    <n v="7"/>
    <x v="0"/>
    <x v="1"/>
    <n v="0.24399999999999999"/>
    <n v="312"/>
    <n v="1560.6849999999999"/>
    <n v="0.24399999999999999"/>
    <n v="299"/>
    <n v="0.139886967587394"/>
    <n v="282.8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0"/>
    <x v="2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0"/>
    <x v="2"/>
    <n v="0.24199999999999999"/>
    <n v="139"/>
    <n v="1560.6849999999999"/>
    <n v="0.24199999999999999"/>
    <n v="119"/>
    <n v="5.6134193743160102E-2"/>
    <n v="18.526"/>
    <n v="0"/>
    <n v="0.16700000000000001"/>
    <n v="0.17399999999999999"/>
    <n v="1.0780000000000001"/>
    <n v="1.93"/>
    <n v="2.2599999999999998"/>
    <n v="2.589"/>
    <n v="2.4420000000000002"/>
    <n v="2.609"/>
    <n v="0"/>
    <n v="0.16700000000000001"/>
    <n v="6.9999999999999802E-3"/>
    <n v="0.90400000000000003"/>
    <n v="0.85199999999999998"/>
    <n v="0.33"/>
    <n v="0.32900000000000001"/>
    <n v="0.02"/>
    <n v="2.589"/>
    <n v="57.533333333333331"/>
    <n v="0"/>
  </r>
  <r>
    <x v="19"/>
    <s v="large-scale solar pv|7"/>
    <s v="solar"/>
    <n v="7"/>
    <x v="0"/>
    <x v="2"/>
    <n v="0.24399999999999999"/>
    <n v="312"/>
    <n v="1560.6849999999999"/>
    <n v="0.24399999999999999"/>
    <n v="299"/>
    <n v="0.139886967587394"/>
    <n v="249.81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0"/>
    <x v="3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0"/>
    <x v="3"/>
    <n v="0.24199999999999999"/>
    <n v="139"/>
    <n v="1560.6849999999999"/>
    <n v="0.24199999999999999"/>
    <n v="119"/>
    <n v="5.6134193743160102E-2"/>
    <n v="29.452999999999999"/>
    <n v="0"/>
    <n v="0.16700000000000001"/>
    <n v="0.17399999999999999"/>
    <n v="1.0780000000000001"/>
    <n v="1.93"/>
    <n v="2.2599999999999998"/>
    <n v="2.589"/>
    <n v="2.4420000000000002"/>
    <n v="2.609"/>
    <n v="0"/>
    <n v="0.16700000000000001"/>
    <n v="6.9999999999999802E-3"/>
    <n v="0.90400000000000003"/>
    <n v="0.85199999999999998"/>
    <n v="0.33"/>
    <n v="0.32900000000000001"/>
    <n v="0.02"/>
    <n v="2.589"/>
    <n v="57.533333333333331"/>
    <n v="0"/>
  </r>
  <r>
    <x v="19"/>
    <s v="large-scale solar pv|7"/>
    <s v="solar"/>
    <n v="7"/>
    <x v="0"/>
    <x v="3"/>
    <n v="0.24399999999999999"/>
    <n v="312"/>
    <n v="1560.6849999999999"/>
    <n v="0.24399999999999999"/>
    <n v="299"/>
    <n v="0.139886967587394"/>
    <n v="281.73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0"/>
    <x v="4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0"/>
    <x v="4"/>
    <n v="0.24199999999999999"/>
    <n v="139"/>
    <n v="1560.6849999999999"/>
    <n v="0.24199999999999999"/>
    <n v="119"/>
    <n v="5.6134193743160102E-2"/>
    <n v="29.539000000000001"/>
    <n v="0"/>
    <n v="0.16700000000000001"/>
    <n v="0.17399999999999999"/>
    <n v="1.0780000000000001"/>
    <n v="1.93"/>
    <n v="2.2599999999999998"/>
    <n v="2.589"/>
    <n v="2.4420000000000002"/>
    <n v="2.609"/>
    <n v="0"/>
    <n v="0.16700000000000001"/>
    <n v="6.9999999999999802E-3"/>
    <n v="0.90400000000000003"/>
    <n v="0.85199999999999998"/>
    <n v="0.33"/>
    <n v="0.32900000000000001"/>
    <n v="0.02"/>
    <n v="2.589"/>
    <n v="57.533333333333331"/>
    <n v="0"/>
  </r>
  <r>
    <x v="19"/>
    <s v="large-scale solar pv|7"/>
    <s v="solar"/>
    <n v="7"/>
    <x v="0"/>
    <x v="4"/>
    <n v="0.24399999999999999"/>
    <n v="312"/>
    <n v="1560.6849999999999"/>
    <n v="0.24399999999999999"/>
    <n v="299"/>
    <n v="0.139886967587394"/>
    <n v="294.83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0"/>
    <x v="0"/>
    <n v="0.29499999999999998"/>
    <n v="349"/>
    <n v="2023.1869999999999"/>
    <n v="0.29799999999999999"/>
    <n v="362"/>
    <n v="0.13867181514510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0"/>
    <x v="0"/>
    <n v="0.29399999999999998"/>
    <n v="0"/>
    <n v="2023.1869999999999"/>
    <n v="0.29399999999999998"/>
    <n v="617"/>
    <n v="0.23957071413040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0"/>
    <x v="0"/>
    <n v="0.28899999999999998"/>
    <n v="209"/>
    <n v="2023.1869999999999"/>
    <n v="0.28899999999999998"/>
    <n v="221"/>
    <n v="8.7295192049422501E-2"/>
    <n v="8.2000000000000003E-2"/>
    <n v="0"/>
    <n v="0"/>
    <n v="8.2000000000000003E-2"/>
    <n v="8.2000000000000003E-2"/>
    <n v="8.2000000000000003E-2"/>
    <n v="8.2000000000000003E-2"/>
    <n v="8.2000000000000003E-2"/>
    <n v="0.08"/>
    <n v="8.2000000000000003E-2"/>
    <n v="0"/>
    <n v="0"/>
    <n v="8.2000000000000003E-2"/>
    <n v="0"/>
    <n v="0"/>
    <n v="0"/>
    <n v="0"/>
    <n v="0"/>
    <n v="8.2000000000000003E-2"/>
    <n v="30.370370370370367"/>
    <n v="0"/>
  </r>
  <r>
    <x v="19"/>
    <s v="onshore wind|4"/>
    <s v="onshore"/>
    <n v="4"/>
    <x v="0"/>
    <x v="0"/>
    <n v="0.28699999999999998"/>
    <n v="379"/>
    <n v="2023.1869999999999"/>
    <n v="0.28799999999999998"/>
    <n v="388"/>
    <n v="0.15379249112125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0"/>
    <x v="0"/>
    <n v="0.28699999999999998"/>
    <n v="620"/>
    <n v="2023.1869999999999"/>
    <n v="0.28699999999999998"/>
    <n v="653"/>
    <n v="0.25973302785865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0"/>
    <x v="1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0"/>
    <x v="1"/>
    <n v="0.29499999999999998"/>
    <n v="349"/>
    <n v="2023.1869999999999"/>
    <n v="0.29799999999999999"/>
    <n v="362"/>
    <n v="0.13867181514510701"/>
    <n v="3.79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0"/>
    <x v="1"/>
    <n v="0.28699999999999998"/>
    <n v="620"/>
    <n v="2023.1869999999999"/>
    <n v="0.28699999999999998"/>
    <n v="653"/>
    <n v="0.25973302785865399"/>
    <n v="6.45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0"/>
    <x v="1"/>
    <n v="0.28899999999999998"/>
    <n v="209"/>
    <n v="2023.1869999999999"/>
    <n v="0.28899999999999998"/>
    <n v="221"/>
    <n v="8.7295192049422501E-2"/>
    <n v="51.113999999999997"/>
    <n v="0"/>
    <n v="0"/>
    <n v="8.2000000000000003E-2"/>
    <n v="8.2000000000000003E-2"/>
    <n v="8.2000000000000003E-2"/>
    <n v="8.2000000000000003E-2"/>
    <n v="8.2000000000000003E-2"/>
    <n v="0.08"/>
    <n v="8.2000000000000003E-2"/>
    <n v="0"/>
    <n v="0"/>
    <n v="8.2000000000000003E-2"/>
    <n v="0"/>
    <n v="0"/>
    <n v="0"/>
    <n v="0"/>
    <n v="0"/>
    <n v="8.2000000000000003E-2"/>
    <n v="30.370370370370367"/>
    <n v="0"/>
  </r>
  <r>
    <x v="19"/>
    <s v="onshore wind|4"/>
    <s v="onshore"/>
    <n v="4"/>
    <x v="0"/>
    <x v="1"/>
    <n v="0.28699999999999998"/>
    <n v="379"/>
    <n v="2023.1869999999999"/>
    <n v="0.28799999999999998"/>
    <n v="388"/>
    <n v="0.15379249112125801"/>
    <n v="68.64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0"/>
    <x v="2"/>
    <n v="0.29399999999999998"/>
    <n v="0"/>
    <n v="2023.1869999999999"/>
    <n v="0.29399999999999998"/>
    <n v="617"/>
    <n v="0.23957071413040101"/>
    <n v="0.75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0"/>
    <x v="2"/>
    <n v="0.29499999999999998"/>
    <n v="349"/>
    <n v="2023.1869999999999"/>
    <n v="0.29799999999999999"/>
    <n v="362"/>
    <n v="0.13867181514510701"/>
    <n v="3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0"/>
    <x v="2"/>
    <n v="0.28699999999999998"/>
    <n v="620"/>
    <n v="2023.1869999999999"/>
    <n v="0.28699999999999998"/>
    <n v="653"/>
    <n v="0.25973302785865399"/>
    <n v="7.357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0"/>
    <x v="2"/>
    <n v="0.28899999999999998"/>
    <n v="209"/>
    <n v="2023.1869999999999"/>
    <n v="0.28899999999999998"/>
    <n v="221"/>
    <n v="8.7295192049422501E-2"/>
    <n v="43.371000000000002"/>
    <n v="0"/>
    <n v="0"/>
    <n v="8.2000000000000003E-2"/>
    <n v="8.2000000000000003E-2"/>
    <n v="8.2000000000000003E-2"/>
    <n v="8.2000000000000003E-2"/>
    <n v="8.2000000000000003E-2"/>
    <n v="0.08"/>
    <n v="8.2000000000000003E-2"/>
    <n v="0"/>
    <n v="0"/>
    <n v="8.2000000000000003E-2"/>
    <n v="0"/>
    <n v="0"/>
    <n v="0"/>
    <n v="0"/>
    <n v="0"/>
    <n v="8.2000000000000003E-2"/>
    <n v="30.370370370370367"/>
    <n v="0"/>
  </r>
  <r>
    <x v="19"/>
    <s v="onshore wind|4"/>
    <s v="onshore"/>
    <n v="4"/>
    <x v="0"/>
    <x v="2"/>
    <n v="0.28699999999999998"/>
    <n v="379"/>
    <n v="2023.1869999999999"/>
    <n v="0.28799999999999998"/>
    <n v="388"/>
    <n v="0.15379249112125801"/>
    <n v="49.529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0"/>
    <x v="3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0"/>
    <x v="3"/>
    <n v="0.29499999999999998"/>
    <n v="349"/>
    <n v="2023.1869999999999"/>
    <n v="0.29799999999999999"/>
    <n v="362"/>
    <n v="0.13867181514510701"/>
    <n v="3.75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0"/>
    <x v="3"/>
    <n v="0.28699999999999998"/>
    <n v="620"/>
    <n v="2023.1869999999999"/>
    <n v="0.28699999999999998"/>
    <n v="653"/>
    <n v="0.25973302785865399"/>
    <n v="6.8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0"/>
    <x v="3"/>
    <n v="0.28899999999999998"/>
    <n v="209"/>
    <n v="2023.1869999999999"/>
    <n v="0.28899999999999998"/>
    <n v="221"/>
    <n v="8.7295192049422501E-2"/>
    <n v="50.128"/>
    <n v="0"/>
    <n v="0"/>
    <n v="8.2000000000000003E-2"/>
    <n v="8.2000000000000003E-2"/>
    <n v="8.2000000000000003E-2"/>
    <n v="8.2000000000000003E-2"/>
    <n v="8.2000000000000003E-2"/>
    <n v="0.08"/>
    <n v="8.2000000000000003E-2"/>
    <n v="0"/>
    <n v="0"/>
    <n v="8.2000000000000003E-2"/>
    <n v="0"/>
    <n v="0"/>
    <n v="0"/>
    <n v="0"/>
    <n v="0"/>
    <n v="8.2000000000000003E-2"/>
    <n v="30.370370370370367"/>
    <n v="0"/>
  </r>
  <r>
    <x v="19"/>
    <s v="onshore wind|4"/>
    <s v="onshore"/>
    <n v="4"/>
    <x v="0"/>
    <x v="3"/>
    <n v="0.28699999999999998"/>
    <n v="379"/>
    <n v="2023.1869999999999"/>
    <n v="0.28799999999999998"/>
    <n v="388"/>
    <n v="0.15379249112125801"/>
    <n v="68.626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0"/>
    <x v="4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0"/>
    <x v="4"/>
    <n v="0.29499999999999998"/>
    <n v="349"/>
    <n v="2023.1869999999999"/>
    <n v="0.29799999999999999"/>
    <n v="362"/>
    <n v="0.13867181514510701"/>
    <n v="3.79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0"/>
    <x v="4"/>
    <n v="0.28699999999999998"/>
    <n v="620"/>
    <n v="2023.1869999999999"/>
    <n v="0.28699999999999998"/>
    <n v="653"/>
    <n v="0.25973302785865399"/>
    <n v="6.541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0"/>
    <x v="4"/>
    <n v="0.28899999999999998"/>
    <n v="209"/>
    <n v="2023.1869999999999"/>
    <n v="0.28899999999999998"/>
    <n v="221"/>
    <n v="8.7295192049422501E-2"/>
    <n v="53.787999999999997"/>
    <n v="0"/>
    <n v="0"/>
    <n v="8.2000000000000003E-2"/>
    <n v="8.2000000000000003E-2"/>
    <n v="8.2000000000000003E-2"/>
    <n v="8.2000000000000003E-2"/>
    <n v="8.2000000000000003E-2"/>
    <n v="0.08"/>
    <n v="8.2000000000000003E-2"/>
    <n v="0"/>
    <n v="0"/>
    <n v="8.2000000000000003E-2"/>
    <n v="0"/>
    <n v="0"/>
    <n v="0"/>
    <n v="0"/>
    <n v="0"/>
    <n v="8.2000000000000003E-2"/>
    <n v="30.370370370370367"/>
    <n v="0"/>
  </r>
  <r>
    <x v="19"/>
    <s v="onshore wind|4"/>
    <s v="onshore"/>
    <n v="4"/>
    <x v="0"/>
    <x v="4"/>
    <n v="0.28699999999999998"/>
    <n v="379"/>
    <n v="2023.1869999999999"/>
    <n v="0.28799999999999998"/>
    <n v="388"/>
    <n v="0.15379249112125801"/>
    <n v="68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large-scale solar pv|1"/>
    <s v="solar"/>
    <n v="1"/>
    <x v="1"/>
    <x v="0"/>
    <n v="0.25900000000000001"/>
    <n v="386"/>
    <n v="1560.6849999999999"/>
    <n v="0.25700000000000001"/>
    <n v="380"/>
    <n v="0.16878986550112801"/>
    <n v="1.68"/>
    <n v="1.67"/>
    <n v="1.68"/>
    <n v="1.68"/>
    <n v="1.68"/>
    <n v="1.68"/>
    <n v="1.68"/>
    <n v="1.68"/>
    <n v="1.68"/>
    <n v="3.36"/>
    <n v="1.67"/>
    <n v="0.01"/>
    <n v="0"/>
    <n v="0"/>
    <n v="0"/>
    <n v="0"/>
    <n v="1.67"/>
    <n v="0.01"/>
    <n v="1.68"/>
    <n v="37.333333333333336"/>
    <n v="0"/>
  </r>
  <r>
    <x v="0"/>
    <s v="large-scale solar pv|2"/>
    <s v="solar"/>
    <n v="2"/>
    <x v="1"/>
    <x v="0"/>
    <n v="0.24299999999999999"/>
    <n v="105"/>
    <n v="1560.6849999999999"/>
    <n v="0.23899999999999999"/>
    <n v="181"/>
    <n v="8.6452303165778302E-2"/>
    <n v="1.33"/>
    <n v="1.25"/>
    <n v="1.33"/>
    <n v="1.33"/>
    <n v="1.33"/>
    <n v="1.33"/>
    <n v="1.33"/>
    <n v="1.33"/>
    <n v="1.33"/>
    <n v="2.66"/>
    <n v="1.25"/>
    <n v="8.0000000000000099E-2"/>
    <n v="0"/>
    <n v="0"/>
    <n v="0"/>
    <n v="0"/>
    <n v="1.25"/>
    <n v="0.08"/>
    <n v="1.33"/>
    <n v="29.555555555555557"/>
    <n v="0"/>
  </r>
  <r>
    <x v="0"/>
    <s v="large-scale solar pv|3"/>
    <s v="solar"/>
    <n v="3"/>
    <x v="1"/>
    <x v="0"/>
    <n v="0.23599999999999999"/>
    <n v="356"/>
    <n v="1560.6849999999999"/>
    <n v="0.23300000000000001"/>
    <n v="329"/>
    <n v="0.161189174358673"/>
    <n v="8.24"/>
    <n v="0"/>
    <n v="2.83"/>
    <n v="2.84"/>
    <n v="2.84"/>
    <n v="3.38"/>
    <n v="6.58"/>
    <n v="6.87"/>
    <n v="8.24"/>
    <n v="11.07"/>
    <n v="0"/>
    <n v="2.83"/>
    <n v="9.9999999999997903E-3"/>
    <n v="0"/>
    <n v="0.54"/>
    <n v="3.2"/>
    <n v="0.28999999999999998"/>
    <n v="4.2"/>
    <n v="8.24"/>
    <n v="183.11111111111111"/>
    <n v="0"/>
  </r>
  <r>
    <x v="0"/>
    <s v="large-scale solar pv|4"/>
    <s v="solar"/>
    <n v="4"/>
    <x v="1"/>
    <x v="0"/>
    <n v="0.221"/>
    <n v="239"/>
    <n v="1560.6849999999999"/>
    <n v="0.2"/>
    <n v="323"/>
    <n v="0.184360730593607"/>
    <n v="0.04"/>
    <n v="0"/>
    <n v="0.02"/>
    <n v="0.02"/>
    <n v="0.03"/>
    <n v="0.03"/>
    <n v="0.04"/>
    <n v="0.04"/>
    <n v="0.02"/>
    <n v="0.04"/>
    <n v="0"/>
    <n v="0.02"/>
    <n v="0"/>
    <n v="0.01"/>
    <n v="0"/>
    <n v="0.01"/>
    <n v="0"/>
    <n v="0"/>
    <n v="0.04"/>
    <n v="0.88888888888888884"/>
    <n v="0"/>
  </r>
  <r>
    <x v="0"/>
    <s v="large-scale solar pv|4"/>
    <s v="solar"/>
    <n v="4"/>
    <x v="1"/>
    <x v="1"/>
    <n v="0.221"/>
    <n v="239"/>
    <n v="1560.6849999999999"/>
    <n v="0.2"/>
    <n v="323"/>
    <n v="0.184360730593607"/>
    <n v="0.621"/>
    <n v="0"/>
    <n v="2.1999999999999999E-2"/>
    <n v="2.1999999999999999E-2"/>
    <n v="3.3000000000000002E-2"/>
    <n v="3.3000000000000002E-2"/>
    <n v="4.3999999999999997E-2"/>
    <n v="4.3999999999999997E-2"/>
    <n v="2.1999999999999999E-2"/>
    <n v="4.3999999999999997E-2"/>
    <n v="0"/>
    <n v="2.1999999999999999E-2"/>
    <n v="0"/>
    <n v="1.0999999999999999E-2"/>
    <n v="0"/>
    <n v="1.0999999999999999E-2"/>
    <n v="0"/>
    <n v="0"/>
    <n v="4.3999999999999997E-2"/>
    <n v="0.97777777777777775"/>
    <n v="0"/>
  </r>
  <r>
    <x v="0"/>
    <s v="large-scale solar pv|1"/>
    <s v="solar"/>
    <n v="1"/>
    <x v="1"/>
    <x v="1"/>
    <n v="0.25900000000000001"/>
    <n v="386"/>
    <n v="1560.6849999999999"/>
    <n v="0.25700000000000001"/>
    <n v="380"/>
    <n v="0.16878986550112801"/>
    <n v="2.4159999999999999"/>
    <n v="1.6830000000000001"/>
    <n v="1.6930000000000001"/>
    <n v="1.6930000000000001"/>
    <n v="1.6930000000000001"/>
    <n v="1.6930000000000001"/>
    <n v="1.6930000000000001"/>
    <n v="1.6930000000000001"/>
    <n v="1.6930000000000001"/>
    <n v="3.3860000000000001"/>
    <n v="1.6830000000000001"/>
    <n v="0.01"/>
    <n v="0"/>
    <n v="0"/>
    <n v="0"/>
    <n v="0"/>
    <n v="1.6830000000000001"/>
    <n v="0.01"/>
    <n v="1.6930000000000001"/>
    <n v="37.62222222222222"/>
    <n v="0"/>
  </r>
  <r>
    <x v="0"/>
    <s v="large-scale solar pv|2"/>
    <s v="solar"/>
    <n v="2"/>
    <x v="1"/>
    <x v="1"/>
    <n v="0.24299999999999999"/>
    <n v="105"/>
    <n v="1560.6849999999999"/>
    <n v="0.23899999999999999"/>
    <n v="181"/>
    <n v="8.6452303165778302E-2"/>
    <n v="2.1840000000000002"/>
    <n v="1.2709999999999999"/>
    <n v="1.3520000000000001"/>
    <n v="1.3520000000000001"/>
    <n v="1.3520000000000001"/>
    <n v="1.3520000000000001"/>
    <n v="1.3520000000000001"/>
    <n v="1.3520000000000001"/>
    <n v="1.3520000000000001"/>
    <n v="2.7040000000000002"/>
    <n v="1.2709999999999999"/>
    <n v="8.1000000000000197E-2"/>
    <n v="0"/>
    <n v="0"/>
    <n v="0"/>
    <n v="0"/>
    <n v="1.2709999999999999"/>
    <n v="8.1000000000000003E-2"/>
    <n v="1.3520000000000001"/>
    <n v="30.044444444444444"/>
    <n v="0"/>
  </r>
  <r>
    <x v="0"/>
    <s v="large-scale solar pv|3"/>
    <s v="solar"/>
    <n v="3"/>
    <x v="1"/>
    <x v="1"/>
    <n v="0.23599999999999999"/>
    <n v="356"/>
    <n v="1560.6849999999999"/>
    <n v="0.23300000000000001"/>
    <n v="329"/>
    <n v="0.161189174358673"/>
    <n v="35.902000000000001"/>
    <n v="0"/>
    <n v="2.8660000000000001"/>
    <n v="2.8769999999999998"/>
    <n v="2.8769999999999998"/>
    <n v="3.4239999999999999"/>
    <n v="6.665"/>
    <n v="6.9580000000000002"/>
    <n v="8.3460000000000001"/>
    <n v="11.212"/>
    <n v="0"/>
    <n v="2.8660000000000001"/>
    <n v="1.0999999999999699E-2"/>
    <n v="0"/>
    <n v="0.54700000000000004"/>
    <n v="3.2410000000000001"/>
    <n v="0.29299999999999998"/>
    <n v="4.2539999999999996"/>
    <n v="8.3460000000000001"/>
    <n v="185.46666666666667"/>
    <n v="0"/>
  </r>
  <r>
    <x v="0"/>
    <s v="large-scale solar pv|2"/>
    <s v="solar"/>
    <n v="2"/>
    <x v="1"/>
    <x v="2"/>
    <n v="0.24299999999999999"/>
    <n v="105"/>
    <n v="1560.6849999999999"/>
    <n v="0.23899999999999999"/>
    <n v="181"/>
    <n v="8.6452303165778302E-2"/>
    <n v="0.84199999999999997"/>
    <n v="0.84199999999999997"/>
    <n v="0.84199999999999997"/>
    <n v="0.84199999999999997"/>
    <n v="0.84199999999999997"/>
    <n v="0.84199999999999997"/>
    <n v="0.84199999999999997"/>
    <n v="0.84199999999999997"/>
    <n v="0.84199999999999997"/>
    <n v="1.6839999999999999"/>
    <n v="0.84199999999999997"/>
    <n v="0"/>
    <n v="0"/>
    <n v="0"/>
    <n v="0"/>
    <n v="0"/>
    <n v="0.84199999999999997"/>
    <n v="0"/>
    <n v="0.84199999999999997"/>
    <n v="18.711111111111112"/>
    <n v="0"/>
  </r>
  <r>
    <x v="0"/>
    <s v="large-scale solar pv|3"/>
    <s v="solar"/>
    <n v="3"/>
    <x v="1"/>
    <x v="2"/>
    <n v="0.23599999999999999"/>
    <n v="356"/>
    <n v="1560.6849999999999"/>
    <n v="0.23300000000000001"/>
    <n v="329"/>
    <n v="0.161189174358673"/>
    <n v="28.922999999999998"/>
    <n v="0.44"/>
    <n v="3.39"/>
    <n v="3.4"/>
    <n v="3.4"/>
    <n v="3.9470000000000001"/>
    <n v="7.1879999999999997"/>
    <n v="7.4820000000000002"/>
    <n v="8.8689999999999998"/>
    <n v="12.259"/>
    <n v="0.44"/>
    <n v="2.95"/>
    <n v="9.9999999999997903E-3"/>
    <n v="0"/>
    <n v="0.54700000000000004"/>
    <n v="3.2410000000000001"/>
    <n v="0.73399999999999999"/>
    <n v="4.3369999999999997"/>
    <n v="8.8689999999999998"/>
    <n v="197.0888888888889"/>
    <n v="0"/>
  </r>
  <r>
    <x v="0"/>
    <s v="large-scale solar pv|1"/>
    <s v="solar"/>
    <n v="1"/>
    <x v="1"/>
    <x v="2"/>
    <n v="0.25900000000000001"/>
    <n v="386"/>
    <n v="1560.6849999999999"/>
    <n v="0.25700000000000001"/>
    <n v="380"/>
    <n v="0.16878986550112801"/>
    <n v="2.4159999999999999"/>
    <n v="1.6830000000000001"/>
    <n v="1.6930000000000001"/>
    <n v="1.6930000000000001"/>
    <n v="1.6930000000000001"/>
    <n v="1.6930000000000001"/>
    <n v="1.6930000000000001"/>
    <n v="1.6930000000000001"/>
    <n v="1.6930000000000001"/>
    <n v="3.3860000000000001"/>
    <n v="1.6830000000000001"/>
    <n v="0.01"/>
    <n v="0"/>
    <n v="0"/>
    <n v="0"/>
    <n v="0"/>
    <n v="1.6830000000000001"/>
    <n v="0.01"/>
    <n v="1.6930000000000001"/>
    <n v="37.62222222222222"/>
    <n v="0"/>
  </r>
  <r>
    <x v="0"/>
    <s v="large-scale solar pv|4"/>
    <s v="solar"/>
    <n v="4"/>
    <x v="1"/>
    <x v="2"/>
    <n v="0.221"/>
    <n v="239"/>
    <n v="1560.6849999999999"/>
    <n v="0.2"/>
    <n v="323"/>
    <n v="0.184360730593607"/>
    <n v="0.48799999999999999"/>
    <n v="0"/>
    <n v="2.1999999999999999E-2"/>
    <n v="2.1999999999999999E-2"/>
    <n v="3.3000000000000002E-2"/>
    <n v="3.3000000000000002E-2"/>
    <n v="4.3999999999999997E-2"/>
    <n v="4.3999999999999997E-2"/>
    <n v="2.1999999999999999E-2"/>
    <n v="4.3999999999999997E-2"/>
    <n v="0"/>
    <n v="2.1999999999999999E-2"/>
    <n v="0"/>
    <n v="1.0999999999999999E-2"/>
    <n v="0"/>
    <n v="1.0999999999999999E-2"/>
    <n v="0"/>
    <n v="0"/>
    <n v="4.3999999999999997E-2"/>
    <n v="0.97777777777777775"/>
    <n v="0"/>
  </r>
  <r>
    <x v="0"/>
    <s v="large-scale solar pv|4"/>
    <s v="solar"/>
    <n v="4"/>
    <x v="1"/>
    <x v="3"/>
    <n v="0.221"/>
    <n v="239"/>
    <n v="1560.6849999999999"/>
    <n v="0.2"/>
    <n v="323"/>
    <n v="0.184360730593607"/>
    <n v="0.621"/>
    <n v="0"/>
    <n v="2.1999999999999999E-2"/>
    <n v="2.1999999999999999E-2"/>
    <n v="3.3000000000000002E-2"/>
    <n v="3.3000000000000002E-2"/>
    <n v="4.3999999999999997E-2"/>
    <n v="4.3999999999999997E-2"/>
    <n v="2.1999999999999999E-2"/>
    <n v="4.3999999999999997E-2"/>
    <n v="0"/>
    <n v="2.1999999999999999E-2"/>
    <n v="0"/>
    <n v="1.0999999999999999E-2"/>
    <n v="0"/>
    <n v="1.0999999999999999E-2"/>
    <n v="0"/>
    <n v="0"/>
    <n v="4.3999999999999997E-2"/>
    <n v="0.97777777777777775"/>
    <n v="0"/>
  </r>
  <r>
    <x v="0"/>
    <s v="large-scale solar pv|1"/>
    <s v="solar"/>
    <n v="1"/>
    <x v="1"/>
    <x v="3"/>
    <n v="0.25900000000000001"/>
    <n v="386"/>
    <n v="1560.6849999999999"/>
    <n v="0.25700000000000001"/>
    <n v="380"/>
    <n v="0.16878986550112801"/>
    <n v="2.4159999999999999"/>
    <n v="1.6830000000000001"/>
    <n v="1.6930000000000001"/>
    <n v="1.6930000000000001"/>
    <n v="1.6930000000000001"/>
    <n v="1.6930000000000001"/>
    <n v="1.6930000000000001"/>
    <n v="1.6930000000000001"/>
    <n v="1.6930000000000001"/>
    <n v="3.3860000000000001"/>
    <n v="1.6830000000000001"/>
    <n v="0.01"/>
    <n v="0"/>
    <n v="0"/>
    <n v="0"/>
    <n v="0"/>
    <n v="1.6830000000000001"/>
    <n v="0.01"/>
    <n v="1.6930000000000001"/>
    <n v="37.62222222222222"/>
    <n v="0"/>
  </r>
  <r>
    <x v="0"/>
    <s v="large-scale solar pv|2"/>
    <s v="solar"/>
    <n v="2"/>
    <x v="1"/>
    <x v="3"/>
    <n v="0.24299999999999999"/>
    <n v="105"/>
    <n v="1560.6849999999999"/>
    <n v="0.23899999999999999"/>
    <n v="181"/>
    <n v="8.6452303165778302E-2"/>
    <n v="2.1779999999999999"/>
    <n v="1.2709999999999999"/>
    <n v="1.3520000000000001"/>
    <n v="1.3520000000000001"/>
    <n v="1.3520000000000001"/>
    <n v="1.3520000000000001"/>
    <n v="1.3520000000000001"/>
    <n v="1.3520000000000001"/>
    <n v="1.3520000000000001"/>
    <n v="2.7040000000000002"/>
    <n v="1.2709999999999999"/>
    <n v="8.1000000000000197E-2"/>
    <n v="0"/>
    <n v="0"/>
    <n v="0"/>
    <n v="0"/>
    <n v="1.2709999999999999"/>
    <n v="8.1000000000000003E-2"/>
    <n v="1.3520000000000001"/>
    <n v="30.044444444444444"/>
    <n v="0"/>
  </r>
  <r>
    <x v="0"/>
    <s v="large-scale solar pv|3"/>
    <s v="solar"/>
    <n v="3"/>
    <x v="1"/>
    <x v="3"/>
    <n v="0.23599999999999999"/>
    <n v="356"/>
    <n v="1560.6849999999999"/>
    <n v="0.23300000000000001"/>
    <n v="329"/>
    <n v="0.161189174358673"/>
    <n v="35.698"/>
    <n v="0"/>
    <n v="2.8660000000000001"/>
    <n v="2.8769999999999998"/>
    <n v="2.8769999999999998"/>
    <n v="3.4239999999999999"/>
    <n v="6.665"/>
    <n v="6.9580000000000002"/>
    <n v="8.3460000000000001"/>
    <n v="11.212"/>
    <n v="0"/>
    <n v="2.8660000000000001"/>
    <n v="1.0999999999999699E-2"/>
    <n v="0"/>
    <n v="0.54700000000000004"/>
    <n v="3.2410000000000001"/>
    <n v="0.29299999999999998"/>
    <n v="4.2539999999999996"/>
    <n v="8.3460000000000001"/>
    <n v="185.46666666666667"/>
    <n v="0"/>
  </r>
  <r>
    <x v="0"/>
    <s v="large-scale solar pv|4"/>
    <s v="solar"/>
    <n v="4"/>
    <x v="1"/>
    <x v="4"/>
    <n v="0.221"/>
    <n v="239"/>
    <n v="1560.6849999999999"/>
    <n v="0.2"/>
    <n v="323"/>
    <n v="0.184360730593607"/>
    <n v="3.4750000000000001"/>
    <n v="0"/>
    <n v="2.1999999999999999E-2"/>
    <n v="2.1999999999999999E-2"/>
    <n v="3.3000000000000002E-2"/>
    <n v="3.3000000000000002E-2"/>
    <n v="4.3999999999999997E-2"/>
    <n v="4.3999999999999997E-2"/>
    <n v="2.1999999999999999E-2"/>
    <n v="4.3999999999999997E-2"/>
    <n v="0"/>
    <n v="2.1999999999999999E-2"/>
    <n v="0"/>
    <n v="1.0999999999999999E-2"/>
    <n v="0"/>
    <n v="1.0999999999999999E-2"/>
    <n v="0"/>
    <n v="0"/>
    <n v="4.3999999999999997E-2"/>
    <n v="0.97777777777777775"/>
    <n v="0"/>
  </r>
  <r>
    <x v="0"/>
    <s v="large-scale solar pv|1"/>
    <s v="solar"/>
    <n v="1"/>
    <x v="1"/>
    <x v="4"/>
    <n v="0.25900000000000001"/>
    <n v="386"/>
    <n v="1560.6849999999999"/>
    <n v="0.25700000000000001"/>
    <n v="380"/>
    <n v="0.16878986550112801"/>
    <n v="8.4410000000000007"/>
    <n v="1.6830000000000001"/>
    <n v="1.6930000000000001"/>
    <n v="1.6930000000000001"/>
    <n v="1.6930000000000001"/>
    <n v="1.6930000000000001"/>
    <n v="1.6930000000000001"/>
    <n v="1.6930000000000001"/>
    <n v="1.6930000000000001"/>
    <n v="3.3860000000000001"/>
    <n v="1.6830000000000001"/>
    <n v="0.01"/>
    <n v="0"/>
    <n v="0"/>
    <n v="0"/>
    <n v="0"/>
    <n v="1.6830000000000001"/>
    <n v="0.01"/>
    <n v="1.6930000000000001"/>
    <n v="37.62222222222222"/>
    <n v="0"/>
  </r>
  <r>
    <x v="0"/>
    <s v="large-scale solar pv|2"/>
    <s v="solar"/>
    <n v="2"/>
    <x v="1"/>
    <x v="4"/>
    <n v="0.24299999999999999"/>
    <n v="105"/>
    <n v="1560.6849999999999"/>
    <n v="0.23899999999999999"/>
    <n v="181"/>
    <n v="8.6452303165778302E-2"/>
    <n v="24.298999999999999"/>
    <n v="1.2709999999999999"/>
    <n v="1.3520000000000001"/>
    <n v="1.3520000000000001"/>
    <n v="1.3520000000000001"/>
    <n v="1.3520000000000001"/>
    <n v="1.3520000000000001"/>
    <n v="1.3520000000000001"/>
    <n v="1.3520000000000001"/>
    <n v="2.7040000000000002"/>
    <n v="1.2709999999999999"/>
    <n v="8.1000000000000197E-2"/>
    <n v="0"/>
    <n v="0"/>
    <n v="0"/>
    <n v="0"/>
    <n v="1.2709999999999999"/>
    <n v="8.1000000000000003E-2"/>
    <n v="1.3520000000000001"/>
    <n v="30.044444444444444"/>
    <n v="0"/>
  </r>
  <r>
    <x v="0"/>
    <s v="large-scale solar pv|3"/>
    <s v="solar"/>
    <n v="3"/>
    <x v="1"/>
    <x v="4"/>
    <n v="0.23599999999999999"/>
    <n v="356"/>
    <n v="1560.6849999999999"/>
    <n v="0.23300000000000001"/>
    <n v="329"/>
    <n v="0.161189174358673"/>
    <n v="324.55"/>
    <n v="0"/>
    <n v="2.8660000000000001"/>
    <n v="2.8769999999999998"/>
    <n v="2.8769999999999998"/>
    <n v="3.4239999999999999"/>
    <n v="6.665"/>
    <n v="6.9580000000000002"/>
    <n v="8.3460000000000001"/>
    <n v="11.212"/>
    <n v="0"/>
    <n v="2.8660000000000001"/>
    <n v="1.0999999999999699E-2"/>
    <n v="0"/>
    <n v="0.54700000000000004"/>
    <n v="3.2410000000000001"/>
    <n v="0.29299999999999998"/>
    <n v="4.2539999999999996"/>
    <n v="8.3460000000000001"/>
    <n v="185.46666666666667"/>
    <n v="0"/>
  </r>
  <r>
    <x v="0"/>
    <s v="onshore wind|1"/>
    <s v="onshore"/>
    <n v="1"/>
    <x v="1"/>
    <x v="0"/>
    <n v="0.315"/>
    <n v="397"/>
    <n v="2023.1869999999999"/>
    <n v="0.316"/>
    <n v="441"/>
    <n v="0.15931160048552101"/>
    <n v="11.67"/>
    <n v="0.08"/>
    <n v="0.11"/>
    <n v="6.53"/>
    <n v="7.51"/>
    <n v="7.51"/>
    <n v="7.51"/>
    <n v="7.44"/>
    <n v="11.67"/>
    <n v="11.78"/>
    <n v="0.08"/>
    <n v="0.03"/>
    <n v="6.42"/>
    <n v="0.98"/>
    <n v="0"/>
    <n v="0"/>
    <n v="0.01"/>
    <n v="4.26"/>
    <n v="11.67"/>
    <n v="4322.2222222222217"/>
    <n v="0"/>
  </r>
  <r>
    <x v="0"/>
    <s v="onshore wind|2"/>
    <s v="onshore"/>
    <n v="2"/>
    <x v="1"/>
    <x v="0"/>
    <n v="0.317"/>
    <n v="639"/>
    <n v="2023.1869999999999"/>
    <n v="0.317"/>
    <n v="663"/>
    <n v="0.23875372715094401"/>
    <n v="1.61"/>
    <n v="0.11"/>
    <n v="1.6"/>
    <n v="1.61"/>
    <n v="1.61"/>
    <n v="1.61"/>
    <n v="1.61"/>
    <n v="1.51"/>
    <n v="0"/>
    <n v="1.62"/>
    <n v="0.11"/>
    <n v="1.49"/>
    <n v="0.01"/>
    <n v="0"/>
    <n v="0"/>
    <n v="0"/>
    <n v="0.01"/>
    <n v="0"/>
    <n v="1.61"/>
    <n v="596.2962962962963"/>
    <n v="0"/>
  </r>
  <r>
    <x v="0"/>
    <s v="onshore wind|3"/>
    <s v="onshore"/>
    <n v="3"/>
    <x v="1"/>
    <x v="0"/>
    <n v="0.30199999999999999"/>
    <n v="188"/>
    <n v="2023.1869999999999"/>
    <n v="0.30399999999999999"/>
    <n v="229"/>
    <n v="8.5991949050709005E-2"/>
    <n v="4.92"/>
    <n v="0"/>
    <n v="4.92"/>
    <n v="4.92"/>
    <n v="4.92"/>
    <n v="4.92"/>
    <n v="4.92"/>
    <n v="4.9000000000000004"/>
    <n v="0"/>
    <n v="4.92"/>
    <n v="0"/>
    <n v="4.92"/>
    <n v="0"/>
    <n v="0"/>
    <n v="0"/>
    <n v="0"/>
    <n v="0"/>
    <n v="0.02"/>
    <n v="4.92"/>
    <n v="1822.2222222222222"/>
    <n v="0"/>
  </r>
  <r>
    <x v="0"/>
    <s v="onshore wind|4"/>
    <s v="onshore"/>
    <n v="4"/>
    <x v="1"/>
    <x v="0"/>
    <n v="0.28299999999999997"/>
    <n v="341"/>
    <n v="2023.1869999999999"/>
    <n v="0.29399999999999998"/>
    <n v="456"/>
    <n v="0.177057124219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1"/>
    <x v="0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3"/>
    <s v="onshore"/>
    <n v="3"/>
    <x v="1"/>
    <x v="1"/>
    <n v="0.30199999999999999"/>
    <n v="188"/>
    <n v="2023.1869999999999"/>
    <n v="0.30399999999999999"/>
    <n v="229"/>
    <n v="8.5991949050709005E-2"/>
    <n v="3.2290000000000001"/>
    <n v="0"/>
    <n v="3.2290000000000001"/>
    <n v="3.2290000000000001"/>
    <n v="3.2290000000000001"/>
    <n v="3.2290000000000001"/>
    <n v="3.2290000000000001"/>
    <n v="3.2090000000000001"/>
    <n v="0"/>
    <n v="3.2290000000000001"/>
    <n v="0"/>
    <n v="3.2290000000000001"/>
    <n v="0"/>
    <n v="0"/>
    <n v="0"/>
    <n v="0"/>
    <n v="0"/>
    <n v="0.02"/>
    <n v="3.2290000000000001"/>
    <n v="1195.9259259259259"/>
    <n v="0"/>
  </r>
  <r>
    <x v="0"/>
    <s v="onshore wind|5"/>
    <s v="onshore"/>
    <n v="5"/>
    <x v="1"/>
    <x v="1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4"/>
    <s v="onshore"/>
    <n v="4"/>
    <x v="1"/>
    <x v="1"/>
    <n v="0.28299999999999997"/>
    <n v="341"/>
    <n v="2023.1869999999999"/>
    <n v="0.29399999999999998"/>
    <n v="456"/>
    <n v="0.177057124219551"/>
    <n v="1.0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1"/>
    <x v="1"/>
    <n v="0.315"/>
    <n v="397"/>
    <n v="2023.1869999999999"/>
    <n v="0.316"/>
    <n v="441"/>
    <n v="0.15931160048552101"/>
    <n v="58.295999999999999"/>
    <n v="0.08"/>
    <n v="1.7050000000000001"/>
    <n v="8.1050000000000004"/>
    <n v="9.0820000000000007"/>
    <n v="9.0820000000000007"/>
    <n v="9.0820000000000007"/>
    <n v="9.0120000000000005"/>
    <n v="11.632999999999999"/>
    <n v="13.337999999999999"/>
    <n v="0.08"/>
    <n v="1.625"/>
    <n v="6.4"/>
    <n v="0.97699999999999998"/>
    <n v="0"/>
    <n v="0"/>
    <n v="0.01"/>
    <n v="4.2460000000000004"/>
    <n v="11.632999999999999"/>
    <n v="4308.5185185185182"/>
    <n v="0"/>
  </r>
  <r>
    <x v="0"/>
    <s v="onshore wind|2"/>
    <s v="onshore"/>
    <n v="2"/>
    <x v="1"/>
    <x v="1"/>
    <n v="0.317"/>
    <n v="639"/>
    <n v="2023.1869999999999"/>
    <n v="0.317"/>
    <n v="663"/>
    <n v="0.23875372715094401"/>
    <n v="258.59800000000001"/>
    <n v="0.11"/>
    <n v="1.6"/>
    <n v="1.61"/>
    <n v="1.61"/>
    <n v="1.61"/>
    <n v="1.61"/>
    <n v="1.51"/>
    <n v="0"/>
    <n v="1.62"/>
    <n v="0.11"/>
    <n v="1.49"/>
    <n v="0.01"/>
    <n v="0"/>
    <n v="0"/>
    <n v="0"/>
    <n v="0.01"/>
    <n v="0"/>
    <n v="1.61"/>
    <n v="596.2962962962963"/>
    <n v="0"/>
  </r>
  <r>
    <x v="0"/>
    <s v="onshore wind|3"/>
    <s v="onshore"/>
    <n v="3"/>
    <x v="1"/>
    <x v="2"/>
    <n v="0.30199999999999999"/>
    <n v="188"/>
    <n v="2023.1869999999999"/>
    <n v="0.30399999999999999"/>
    <n v="229"/>
    <n v="8.5991949050709005E-2"/>
    <n v="0.57899999999999996"/>
    <n v="0"/>
    <n v="0.57899999999999996"/>
    <n v="0.57899999999999996"/>
    <n v="0.57899999999999996"/>
    <n v="0.57899999999999996"/>
    <n v="0.57899999999999996"/>
    <n v="0.55900000000000005"/>
    <n v="0"/>
    <n v="0.57899999999999996"/>
    <n v="0"/>
    <n v="0.57899999999999996"/>
    <n v="0"/>
    <n v="0"/>
    <n v="0"/>
    <n v="0"/>
    <n v="0"/>
    <n v="0.02"/>
    <n v="0.57899999999999996"/>
    <n v="214.44444444444443"/>
    <n v="0"/>
  </r>
  <r>
    <x v="0"/>
    <s v="onshore wind|4"/>
    <s v="onshore"/>
    <n v="4"/>
    <x v="1"/>
    <x v="2"/>
    <n v="0.28299999999999997"/>
    <n v="341"/>
    <n v="2023.1869999999999"/>
    <n v="0.29399999999999998"/>
    <n v="456"/>
    <n v="0.177057124219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1"/>
    <x v="2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1"/>
    <x v="2"/>
    <n v="0.315"/>
    <n v="397"/>
    <n v="2023.1869999999999"/>
    <n v="0.316"/>
    <n v="441"/>
    <n v="0.15931160048552101"/>
    <n v="14.304"/>
    <n v="0.08"/>
    <n v="4.2549999999999999"/>
    <n v="10.654"/>
    <n v="11.631"/>
    <n v="11.631"/>
    <n v="11.631"/>
    <n v="11.561"/>
    <n v="11.632999999999999"/>
    <n v="15.888"/>
    <n v="0.08"/>
    <n v="4.1749999999999998"/>
    <n v="6.399"/>
    <n v="0.97699999999999998"/>
    <n v="0"/>
    <n v="0"/>
    <n v="0.01"/>
    <n v="4.2469999999999999"/>
    <n v="11.632999999999999"/>
    <n v="4308.5185185185182"/>
    <n v="0"/>
  </r>
  <r>
    <x v="0"/>
    <s v="onshore wind|2"/>
    <s v="onshore"/>
    <n v="2"/>
    <x v="1"/>
    <x v="2"/>
    <n v="0.317"/>
    <n v="639"/>
    <n v="2023.1869999999999"/>
    <n v="0.317"/>
    <n v="663"/>
    <n v="0.23875372715094401"/>
    <n v="129.09100000000001"/>
    <n v="0.11"/>
    <n v="1.6"/>
    <n v="1.61"/>
    <n v="1.61"/>
    <n v="1.61"/>
    <n v="1.61"/>
    <n v="1.51"/>
    <n v="0"/>
    <n v="1.62"/>
    <n v="0.11"/>
    <n v="1.49"/>
    <n v="0.01"/>
    <n v="0"/>
    <n v="0"/>
    <n v="0"/>
    <n v="0.01"/>
    <n v="0"/>
    <n v="1.61"/>
    <n v="596.2962962962963"/>
    <n v="0"/>
  </r>
  <r>
    <x v="0"/>
    <s v="onshore wind|3"/>
    <s v="onshore"/>
    <n v="3"/>
    <x v="1"/>
    <x v="3"/>
    <n v="0.30199999999999999"/>
    <n v="188"/>
    <n v="2023.1869999999999"/>
    <n v="0.30399999999999999"/>
    <n v="229"/>
    <n v="8.5991949050709005E-2"/>
    <n v="3.2290000000000001"/>
    <n v="0"/>
    <n v="3.2290000000000001"/>
    <n v="3.2290000000000001"/>
    <n v="3.2290000000000001"/>
    <n v="3.2290000000000001"/>
    <n v="3.2290000000000001"/>
    <n v="3.2090000000000001"/>
    <n v="0"/>
    <n v="3.2290000000000001"/>
    <n v="0"/>
    <n v="3.2290000000000001"/>
    <n v="0"/>
    <n v="0"/>
    <n v="0"/>
    <n v="0"/>
    <n v="0"/>
    <n v="0.02"/>
    <n v="3.2290000000000001"/>
    <n v="1195.9259259259259"/>
    <n v="0"/>
  </r>
  <r>
    <x v="0"/>
    <s v="onshore wind|5"/>
    <s v="onshore"/>
    <n v="5"/>
    <x v="1"/>
    <x v="3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4"/>
    <s v="onshore"/>
    <n v="4"/>
    <x v="1"/>
    <x v="3"/>
    <n v="0.28299999999999997"/>
    <n v="341"/>
    <n v="2023.1869999999999"/>
    <n v="0.29399999999999998"/>
    <n v="456"/>
    <n v="0.177057124219551"/>
    <n v="1.0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1"/>
    <x v="3"/>
    <n v="0.315"/>
    <n v="397"/>
    <n v="2023.1869999999999"/>
    <n v="0.316"/>
    <n v="441"/>
    <n v="0.15931160048552101"/>
    <n v="57.569000000000003"/>
    <n v="0.08"/>
    <n v="1.7050000000000001"/>
    <n v="8.1050000000000004"/>
    <n v="9.0820000000000007"/>
    <n v="9.0820000000000007"/>
    <n v="9.0820000000000007"/>
    <n v="9.0120000000000005"/>
    <n v="11.632999999999999"/>
    <n v="13.337999999999999"/>
    <n v="0.08"/>
    <n v="1.625"/>
    <n v="6.4"/>
    <n v="0.97699999999999998"/>
    <n v="0"/>
    <n v="0"/>
    <n v="0.01"/>
    <n v="4.2460000000000004"/>
    <n v="11.632999999999999"/>
    <n v="4308.5185185185182"/>
    <n v="0"/>
  </r>
  <r>
    <x v="0"/>
    <s v="onshore wind|2"/>
    <s v="onshore"/>
    <n v="2"/>
    <x v="1"/>
    <x v="3"/>
    <n v="0.317"/>
    <n v="639"/>
    <n v="2023.1869999999999"/>
    <n v="0.317"/>
    <n v="663"/>
    <n v="0.23875372715094401"/>
    <n v="258.54000000000002"/>
    <n v="0.11"/>
    <n v="1.6"/>
    <n v="1.61"/>
    <n v="1.61"/>
    <n v="1.61"/>
    <n v="1.61"/>
    <n v="1.51"/>
    <n v="0"/>
    <n v="1.62"/>
    <n v="0.11"/>
    <n v="1.49"/>
    <n v="0.01"/>
    <n v="0"/>
    <n v="0"/>
    <n v="0"/>
    <n v="0.01"/>
    <n v="0"/>
    <n v="1.61"/>
    <n v="596.2962962962963"/>
    <n v="0"/>
  </r>
  <r>
    <x v="0"/>
    <s v="onshore wind|4"/>
    <s v="onshore"/>
    <n v="4"/>
    <x v="1"/>
    <x v="4"/>
    <n v="0.28299999999999997"/>
    <n v="341"/>
    <n v="2023.1869999999999"/>
    <n v="0.29399999999999998"/>
    <n v="456"/>
    <n v="0.177057124219551"/>
    <n v="1.4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1"/>
    <x v="4"/>
    <n v="0.28899999999999998"/>
    <n v="0"/>
    <n v="2023.1869999999999"/>
    <n v="0.28899999999999998"/>
    <n v="644"/>
    <n v="0.254380559637231"/>
    <n v="2.02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3"/>
    <s v="onshore"/>
    <n v="3"/>
    <x v="1"/>
    <x v="4"/>
    <n v="0.30199999999999999"/>
    <n v="188"/>
    <n v="2023.1869999999999"/>
    <n v="0.30399999999999999"/>
    <n v="229"/>
    <n v="8.5991949050709005E-2"/>
    <n v="8.9960000000000004"/>
    <n v="0"/>
    <n v="4.8879999999999999"/>
    <n v="4.8879999999999999"/>
    <n v="4.8879999999999999"/>
    <n v="4.8879999999999999"/>
    <n v="4.8879999999999999"/>
    <n v="4.8680000000000003"/>
    <n v="0"/>
    <n v="4.8879999999999999"/>
    <n v="0"/>
    <n v="4.8879999999999999"/>
    <n v="0"/>
    <n v="0"/>
    <n v="0"/>
    <n v="0"/>
    <n v="0"/>
    <n v="0.02"/>
    <n v="4.8879999999999999"/>
    <n v="1810.3703703703702"/>
    <n v="0"/>
  </r>
  <r>
    <x v="0"/>
    <s v="onshore wind|1"/>
    <s v="onshore"/>
    <n v="1"/>
    <x v="1"/>
    <x v="4"/>
    <n v="0.315"/>
    <n v="397"/>
    <n v="2023.1869999999999"/>
    <n v="0.316"/>
    <n v="441"/>
    <n v="0.15931160048552101"/>
    <n v="112.767"/>
    <n v="0.08"/>
    <n v="0.11"/>
    <n v="6.5090000000000003"/>
    <n v="7.4859999999999998"/>
    <n v="7.4859999999999998"/>
    <n v="7.4859999999999998"/>
    <n v="7.4160000000000004"/>
    <n v="11.632999999999999"/>
    <n v="11.743"/>
    <n v="0.08"/>
    <n v="0.03"/>
    <n v="6.399"/>
    <n v="0.97699999999999898"/>
    <n v="0"/>
    <n v="0"/>
    <n v="0.01"/>
    <n v="4.2469999999999999"/>
    <n v="11.632999999999999"/>
    <n v="4308.5185185185182"/>
    <n v="0"/>
  </r>
  <r>
    <x v="0"/>
    <s v="onshore wind|2"/>
    <s v="onshore"/>
    <n v="2"/>
    <x v="1"/>
    <x v="4"/>
    <n v="0.317"/>
    <n v="639"/>
    <n v="2023.1869999999999"/>
    <n v="0.317"/>
    <n v="663"/>
    <n v="0.23875372715094401"/>
    <n v="327.93400000000003"/>
    <n v="0.11"/>
    <n v="1.6"/>
    <n v="1.61"/>
    <n v="1.61"/>
    <n v="1.61"/>
    <n v="1.61"/>
    <n v="1.51"/>
    <n v="0"/>
    <n v="1.62"/>
    <n v="0.11"/>
    <n v="1.49"/>
    <n v="0.01"/>
    <n v="0"/>
    <n v="0"/>
    <n v="0"/>
    <n v="0.01"/>
    <n v="0"/>
    <n v="1.61"/>
    <n v="596.2962962962963"/>
    <n v="0"/>
  </r>
  <r>
    <x v="0"/>
    <s v="offshore wind|1"/>
    <s v="offshore"/>
    <n v="1"/>
    <x v="1"/>
    <x v="0"/>
    <n v="0.58499999999999996"/>
    <n v="966"/>
    <n v="3614.35"/>
    <n v="0.56399999999999995"/>
    <n v="950"/>
    <n v="0.19228278117814701"/>
    <n v="6.16"/>
    <n v="0"/>
    <n v="0"/>
    <n v="0.37"/>
    <n v="3.01"/>
    <n v="3.54"/>
    <n v="4.0599999999999996"/>
    <n v="4.18"/>
    <n v="6.16"/>
    <n v="6.16"/>
    <n v="0"/>
    <n v="0"/>
    <n v="0.37"/>
    <n v="2.64"/>
    <n v="0.53"/>
    <n v="0.52"/>
    <n v="0.12"/>
    <n v="1.98"/>
    <n v="6.16"/>
    <n v="0"/>
    <n v="1283.3333333333335"/>
  </r>
  <r>
    <x v="0"/>
    <s v="offshore wind|2"/>
    <s v="offshore"/>
    <n v="2"/>
    <x v="1"/>
    <x v="0"/>
    <n v="0.57399999999999995"/>
    <n v="1602"/>
    <n v="3550.78"/>
    <n v="0.59499999999999997"/>
    <n v="1213"/>
    <n v="0.2327232262768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1"/>
    <x v="0"/>
    <n v="0.49199999999999999"/>
    <n v="1002"/>
    <n v="3512.5349999999999"/>
    <n v="0.46500000000000002"/>
    <n v="967"/>
    <n v="0.23739382334167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1"/>
    <x v="0"/>
    <n v="0.47799999999999998"/>
    <n v="1603"/>
    <n v="3416.105"/>
    <n v="0.495"/>
    <n v="1519"/>
    <n v="0.35030672016973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5"/>
    <s v="offshore"/>
    <n v="5"/>
    <x v="1"/>
    <x v="0"/>
    <n v="0.39200000000000002"/>
    <n v="1273"/>
    <n v="2783.6669999999999"/>
    <n v="0.42099999999999999"/>
    <n v="1431"/>
    <n v="0.38801939283506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1"/>
    <x v="1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1"/>
    <x v="1"/>
    <n v="0.58499999999999996"/>
    <n v="966"/>
    <n v="3614.35"/>
    <n v="0.56399999999999995"/>
    <n v="950"/>
    <n v="0.19228278117814701"/>
    <n v="47.042000000000002"/>
    <n v="0"/>
    <n v="0"/>
    <n v="0.38400000000000001"/>
    <n v="3.1219999999999999"/>
    <n v="3.6720000000000002"/>
    <n v="4.2110000000000003"/>
    <n v="4.3360000000000003"/>
    <n v="6.3890000000000002"/>
    <n v="6.3890000000000002"/>
    <n v="0"/>
    <n v="0"/>
    <n v="0.38400000000000001"/>
    <n v="2.738"/>
    <n v="0.55000000000000004"/>
    <n v="0.53900000000000003"/>
    <n v="0.125"/>
    <n v="2.0529999999999999"/>
    <n v="6.3890000000000002"/>
    <n v="0"/>
    <n v="1331.0416666666667"/>
  </r>
  <r>
    <x v="0"/>
    <s v="offshore wind|5"/>
    <s v="offshore"/>
    <n v="5"/>
    <x v="1"/>
    <x v="1"/>
    <n v="0.39200000000000002"/>
    <n v="1273"/>
    <n v="2783.6669999999999"/>
    <n v="0.42099999999999999"/>
    <n v="1431"/>
    <n v="0.38801939283506298"/>
    <n v="42.7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1"/>
    <x v="1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1"/>
    <x v="1"/>
    <n v="0.49199999999999999"/>
    <n v="1002"/>
    <n v="3512.5349999999999"/>
    <n v="0.46500000000000002"/>
    <n v="967"/>
    <n v="0.23739382334167999"/>
    <n v="101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1"/>
    <x v="2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1"/>
    <x v="2"/>
    <n v="0.58499999999999996"/>
    <n v="966"/>
    <n v="3614.35"/>
    <n v="0.56399999999999995"/>
    <n v="950"/>
    <n v="0.19228278117814701"/>
    <n v="47.042000000000002"/>
    <n v="0"/>
    <n v="0"/>
    <n v="0.38400000000000001"/>
    <n v="3.1219999999999999"/>
    <n v="3.6720000000000002"/>
    <n v="4.2110000000000003"/>
    <n v="4.3360000000000003"/>
    <n v="6.3890000000000002"/>
    <n v="6.3890000000000002"/>
    <n v="0"/>
    <n v="0"/>
    <n v="0.38400000000000001"/>
    <n v="2.738"/>
    <n v="0.55000000000000004"/>
    <n v="0.53900000000000003"/>
    <n v="0.125"/>
    <n v="2.0529999999999999"/>
    <n v="6.3890000000000002"/>
    <n v="0"/>
    <n v="1331.0416666666667"/>
  </r>
  <r>
    <x v="0"/>
    <s v="offshore wind|5"/>
    <s v="offshore"/>
    <n v="5"/>
    <x v="1"/>
    <x v="2"/>
    <n v="0.39200000000000002"/>
    <n v="1273"/>
    <n v="2783.6669999999999"/>
    <n v="0.42099999999999999"/>
    <n v="1431"/>
    <n v="0.38801939283506298"/>
    <n v="42.682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1"/>
    <x v="2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1"/>
    <x v="2"/>
    <n v="0.49199999999999999"/>
    <n v="1002"/>
    <n v="3512.5349999999999"/>
    <n v="0.46500000000000002"/>
    <n v="967"/>
    <n v="0.23739382334167999"/>
    <n v="101.6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1"/>
    <x v="3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1"/>
    <x v="3"/>
    <n v="0.58499999999999996"/>
    <n v="966"/>
    <n v="3614.35"/>
    <n v="0.56399999999999995"/>
    <n v="950"/>
    <n v="0.19228278117814701"/>
    <n v="47.042000000000002"/>
    <n v="0"/>
    <n v="0"/>
    <n v="0.38400000000000001"/>
    <n v="3.1219999999999999"/>
    <n v="3.6720000000000002"/>
    <n v="4.2110000000000003"/>
    <n v="4.3360000000000003"/>
    <n v="6.3890000000000002"/>
    <n v="6.3890000000000002"/>
    <n v="0"/>
    <n v="0"/>
    <n v="0.38400000000000001"/>
    <n v="2.738"/>
    <n v="0.55000000000000004"/>
    <n v="0.53900000000000003"/>
    <n v="0.125"/>
    <n v="2.0529999999999999"/>
    <n v="6.3890000000000002"/>
    <n v="0"/>
    <n v="1331.0416666666667"/>
  </r>
  <r>
    <x v="0"/>
    <s v="offshore wind|5"/>
    <s v="offshore"/>
    <n v="5"/>
    <x v="1"/>
    <x v="3"/>
    <n v="0.39200000000000002"/>
    <n v="1273"/>
    <n v="2783.6669999999999"/>
    <n v="0.42099999999999999"/>
    <n v="1431"/>
    <n v="0.38801939283506298"/>
    <n v="42.7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1"/>
    <x v="3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1"/>
    <x v="3"/>
    <n v="0.49199999999999999"/>
    <n v="1002"/>
    <n v="3512.5349999999999"/>
    <n v="0.46500000000000002"/>
    <n v="967"/>
    <n v="0.23739382334167999"/>
    <n v="101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1"/>
    <x v="4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1"/>
    <x v="4"/>
    <n v="0.58499999999999996"/>
    <n v="966"/>
    <n v="3614.35"/>
    <n v="0.56399999999999995"/>
    <n v="950"/>
    <n v="0.19228278117814701"/>
    <n v="47.042999999999999"/>
    <n v="0"/>
    <n v="0"/>
    <n v="0.38400000000000001"/>
    <n v="3.1219999999999999"/>
    <n v="3.6720000000000002"/>
    <n v="4.2110000000000003"/>
    <n v="4.3360000000000003"/>
    <n v="6.3890000000000002"/>
    <n v="6.3890000000000002"/>
    <n v="0"/>
    <n v="0"/>
    <n v="0.38400000000000001"/>
    <n v="2.738"/>
    <n v="0.55000000000000004"/>
    <n v="0.53900000000000003"/>
    <n v="0.125"/>
    <n v="2.0529999999999999"/>
    <n v="6.3890000000000002"/>
    <n v="0"/>
    <n v="1331.0416666666667"/>
  </r>
  <r>
    <x v="0"/>
    <s v="offshore wind|5"/>
    <s v="offshore"/>
    <n v="5"/>
    <x v="1"/>
    <x v="4"/>
    <n v="0.39200000000000002"/>
    <n v="1273"/>
    <n v="2783.6669999999999"/>
    <n v="0.42099999999999999"/>
    <n v="1431"/>
    <n v="0.38801939283506298"/>
    <n v="42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1"/>
    <x v="4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1"/>
    <x v="4"/>
    <n v="0.49199999999999999"/>
    <n v="1002"/>
    <n v="3512.5349999999999"/>
    <n v="0.46500000000000002"/>
    <n v="967"/>
    <n v="0.23739382334167999"/>
    <n v="103.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large-scale solar pv|1"/>
    <s v="solar"/>
    <n v="1"/>
    <x v="1"/>
    <x v="0"/>
    <n v="0.28100000000000003"/>
    <n v="338"/>
    <n v="1560.6849999999999"/>
    <n v="0.28199999999999997"/>
    <n v="343"/>
    <n v="0.138848408303378"/>
    <n v="0.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1"/>
    <s v="large-scale solar pv|2"/>
    <s v="solar"/>
    <n v="2"/>
    <x v="1"/>
    <x v="0"/>
    <n v="0.28599999999999998"/>
    <n v="198"/>
    <n v="1560.6849999999999"/>
    <n v="0.28499999999999998"/>
    <n v="212"/>
    <n v="8.4915485059681203E-2"/>
    <n v="34.47"/>
    <n v="0.19"/>
    <n v="2.78"/>
    <n v="5.38"/>
    <n v="7.97"/>
    <n v="19.559999999999999"/>
    <n v="31.15"/>
    <n v="32.17"/>
    <n v="34.47"/>
    <n v="37.25"/>
    <n v="0.19"/>
    <n v="2.59"/>
    <n v="2.6"/>
    <n v="2.59"/>
    <n v="11.59"/>
    <n v="11.59"/>
    <n v="1.21"/>
    <n v="4.8899999999999997"/>
    <n v="34.47"/>
    <n v="766"/>
    <n v="0"/>
  </r>
  <r>
    <x v="1"/>
    <s v="large-scale solar pv|2"/>
    <s v="solar"/>
    <n v="2"/>
    <x v="1"/>
    <x v="1"/>
    <n v="0.28599999999999998"/>
    <n v="198"/>
    <n v="1560.6849999999999"/>
    <n v="0.28499999999999998"/>
    <n v="212"/>
    <n v="8.4915485059681203E-2"/>
    <n v="220.03399999999999"/>
    <n v="0.191"/>
    <n v="2.79"/>
    <n v="5.399"/>
    <n v="7.9980000000000002"/>
    <n v="19.629000000000001"/>
    <n v="31.259"/>
    <n v="32.283000000000001"/>
    <n v="34.591000000000001"/>
    <n v="37.381"/>
    <n v="0.191"/>
    <n v="2.5990000000000002"/>
    <n v="2.609"/>
    <n v="2.5990000000000002"/>
    <n v="11.631"/>
    <n v="11.63"/>
    <n v="1.2150000000000001"/>
    <n v="4.907"/>
    <n v="34.591000000000001"/>
    <n v="768.68888888888887"/>
    <n v="0"/>
  </r>
  <r>
    <x v="1"/>
    <s v="large-scale solar pv|1"/>
    <s v="solar"/>
    <n v="1"/>
    <x v="1"/>
    <x v="1"/>
    <n v="0.28100000000000003"/>
    <n v="338"/>
    <n v="1560.6849999999999"/>
    <n v="0.28199999999999997"/>
    <n v="343"/>
    <n v="0.138848408303378"/>
    <n v="253.1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1"/>
    <s v="large-scale solar pv|2"/>
    <s v="solar"/>
    <n v="2"/>
    <x v="1"/>
    <x v="2"/>
    <n v="0.28599999999999998"/>
    <n v="198"/>
    <n v="1560.6849999999999"/>
    <n v="0.28499999999999998"/>
    <n v="212"/>
    <n v="8.4915485059681203E-2"/>
    <n v="169.077"/>
    <n v="0.191"/>
    <n v="2.79"/>
    <n v="5.399"/>
    <n v="7.9980000000000002"/>
    <n v="19.629000000000001"/>
    <n v="31.259"/>
    <n v="32.283000000000001"/>
    <n v="34.591000000000001"/>
    <n v="37.381"/>
    <n v="0.191"/>
    <n v="2.5990000000000002"/>
    <n v="2.609"/>
    <n v="2.5990000000000002"/>
    <n v="11.631"/>
    <n v="11.63"/>
    <n v="1.2150000000000001"/>
    <n v="4.907"/>
    <n v="34.591000000000001"/>
    <n v="768.68888888888887"/>
    <n v="0"/>
  </r>
  <r>
    <x v="1"/>
    <s v="large-scale solar pv|1"/>
    <s v="solar"/>
    <n v="1"/>
    <x v="1"/>
    <x v="2"/>
    <n v="0.28100000000000003"/>
    <n v="338"/>
    <n v="1560.6849999999999"/>
    <n v="0.28199999999999997"/>
    <n v="343"/>
    <n v="0.138848408303378"/>
    <n v="227.30699999999999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1"/>
    <s v="large-scale solar pv|2"/>
    <s v="solar"/>
    <n v="2"/>
    <x v="1"/>
    <x v="3"/>
    <n v="0.28599999999999998"/>
    <n v="198"/>
    <n v="1560.6849999999999"/>
    <n v="0.28499999999999998"/>
    <n v="212"/>
    <n v="8.4915485059681203E-2"/>
    <n v="219.94300000000001"/>
    <n v="0.191"/>
    <n v="2.79"/>
    <n v="5.399"/>
    <n v="7.9980000000000002"/>
    <n v="19.629000000000001"/>
    <n v="31.259"/>
    <n v="32.283000000000001"/>
    <n v="34.591000000000001"/>
    <n v="37.381"/>
    <n v="0.191"/>
    <n v="2.5990000000000002"/>
    <n v="2.609"/>
    <n v="2.5990000000000002"/>
    <n v="11.631"/>
    <n v="11.63"/>
    <n v="1.2150000000000001"/>
    <n v="4.907"/>
    <n v="34.591000000000001"/>
    <n v="768.68888888888887"/>
    <n v="0"/>
  </r>
  <r>
    <x v="1"/>
    <s v="large-scale solar pv|1"/>
    <s v="solar"/>
    <n v="1"/>
    <x v="1"/>
    <x v="3"/>
    <n v="0.28100000000000003"/>
    <n v="338"/>
    <n v="1560.6849999999999"/>
    <n v="0.28199999999999997"/>
    <n v="343"/>
    <n v="0.138848408303378"/>
    <n v="252.69399999999999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1"/>
    <s v="large-scale solar pv|2"/>
    <s v="solar"/>
    <n v="2"/>
    <x v="1"/>
    <x v="4"/>
    <n v="0.28599999999999998"/>
    <n v="198"/>
    <n v="1560.6849999999999"/>
    <n v="0.28499999999999998"/>
    <n v="212"/>
    <n v="8.4915485059681203E-2"/>
    <n v="220.03399999999999"/>
    <n v="0.191"/>
    <n v="2.79"/>
    <n v="5.399"/>
    <n v="7.9980000000000002"/>
    <n v="19.629000000000001"/>
    <n v="31.259"/>
    <n v="32.283000000000001"/>
    <n v="34.591000000000001"/>
    <n v="37.381"/>
    <n v="0.191"/>
    <n v="2.5990000000000002"/>
    <n v="2.609"/>
    <n v="2.5990000000000002"/>
    <n v="11.631"/>
    <n v="11.63"/>
    <n v="1.2150000000000001"/>
    <n v="4.907"/>
    <n v="34.591000000000001"/>
    <n v="768.68888888888887"/>
    <n v="0"/>
  </r>
  <r>
    <x v="1"/>
    <s v="large-scale solar pv|1"/>
    <s v="solar"/>
    <n v="1"/>
    <x v="1"/>
    <x v="4"/>
    <n v="0.28100000000000003"/>
    <n v="338"/>
    <n v="1560.6849999999999"/>
    <n v="0.28199999999999997"/>
    <n v="343"/>
    <n v="0.138848408303378"/>
    <n v="253.1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1"/>
    <s v="onshore wind|1"/>
    <s v="onshore"/>
    <n v="1"/>
    <x v="1"/>
    <x v="0"/>
    <n v="0.29799999999999999"/>
    <n v="365"/>
    <n v="2023.1869999999999"/>
    <n v="0.30299999999999999"/>
    <n v="369"/>
    <n v="0.139020751390208"/>
    <n v="1.1000000000000001"/>
    <n v="0"/>
    <n v="0.12"/>
    <n v="1.1000000000000001"/>
    <n v="1.1000000000000001"/>
    <n v="1.1000000000000001"/>
    <n v="1.1000000000000001"/>
    <n v="1.0900000000000001"/>
    <n v="0.99"/>
    <n v="1.1100000000000001"/>
    <n v="0"/>
    <n v="0.12"/>
    <n v="0.98"/>
    <n v="0"/>
    <n v="0"/>
    <n v="0"/>
    <n v="0"/>
    <n v="0.02"/>
    <n v="1.1000000000000001"/>
    <n v="407.40740740740739"/>
    <n v="0"/>
  </r>
  <r>
    <x v="1"/>
    <s v="onshore wind|2"/>
    <s v="onshore"/>
    <n v="2"/>
    <x v="1"/>
    <x v="0"/>
    <n v="0.29899999999999999"/>
    <n v="727"/>
    <n v="2023.1869999999999"/>
    <n v="0.29899999999999999"/>
    <n v="707"/>
    <n v="0.26992562728119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1"/>
    <x v="0"/>
    <n v="0.27300000000000002"/>
    <n v="184"/>
    <n v="2023.1869999999999"/>
    <n v="0.27300000000000002"/>
    <n v="201"/>
    <n v="8.40483717196045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1"/>
    <x v="0"/>
    <n v="0.27200000000000002"/>
    <n v="363"/>
    <n v="2023.1869999999999"/>
    <n v="0.27200000000000002"/>
    <n v="368"/>
    <n v="0.154445339779748"/>
    <n v="0.05"/>
    <n v="0"/>
    <n v="0"/>
    <n v="0.05"/>
    <n v="0.05"/>
    <n v="0.05"/>
    <n v="0.05"/>
    <n v="0.05"/>
    <n v="0"/>
    <n v="0.05"/>
    <n v="0"/>
    <n v="0"/>
    <n v="0.05"/>
    <n v="0"/>
    <n v="0"/>
    <n v="0"/>
    <n v="0"/>
    <n v="0"/>
    <n v="0.05"/>
    <n v="18.518518518518519"/>
    <n v="0"/>
  </r>
  <r>
    <x v="1"/>
    <s v="onshore wind|5"/>
    <s v="onshore"/>
    <n v="5"/>
    <x v="1"/>
    <x v="0"/>
    <n v="0.27400000000000002"/>
    <n v="633"/>
    <n v="2023.1869999999999"/>
    <n v="0.27400000000000002"/>
    <n v="648"/>
    <n v="0.26997300269973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1"/>
    <s v="onshore"/>
    <n v="1"/>
    <x v="1"/>
    <x v="1"/>
    <n v="0.29799999999999999"/>
    <n v="365"/>
    <n v="2023.1869999999999"/>
    <n v="0.30299999999999999"/>
    <n v="369"/>
    <n v="0.139020751390208"/>
    <n v="1.4690000000000001"/>
    <n v="0"/>
    <n v="0.11799999999999999"/>
    <n v="1.0820000000000001"/>
    <n v="1.0820000000000001"/>
    <n v="1.0820000000000001"/>
    <n v="1.0820000000000001"/>
    <n v="1.0720000000000001"/>
    <n v="0.97399999999999998"/>
    <n v="1.0920000000000001"/>
    <n v="0"/>
    <n v="0.11799999999999999"/>
    <n v="0.96399999999999997"/>
    <n v="0"/>
    <n v="0"/>
    <n v="0"/>
    <n v="0"/>
    <n v="0.02"/>
    <n v="1.0820000000000001"/>
    <n v="400.7407407407407"/>
    <n v="0"/>
  </r>
  <r>
    <x v="1"/>
    <s v="onshore wind|2"/>
    <s v="onshore"/>
    <n v="2"/>
    <x v="1"/>
    <x v="1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1"/>
    <x v="1"/>
    <n v="0.27400000000000002"/>
    <n v="633"/>
    <n v="2023.1869999999999"/>
    <n v="0.27400000000000002"/>
    <n v="648"/>
    <n v="0.26997300269973001"/>
    <n v="31.74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1"/>
    <x v="1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1"/>
    <x v="1"/>
    <n v="0.27200000000000002"/>
    <n v="363"/>
    <n v="2023.1869999999999"/>
    <n v="0.27200000000000002"/>
    <n v="368"/>
    <n v="0.154445339779748"/>
    <n v="105.78100000000001"/>
    <n v="0"/>
    <n v="0"/>
    <n v="0.05"/>
    <n v="0.05"/>
    <n v="0.05"/>
    <n v="0.05"/>
    <n v="0.05"/>
    <n v="0"/>
    <n v="0.05"/>
    <n v="0"/>
    <n v="0"/>
    <n v="0.05"/>
    <n v="0"/>
    <n v="0"/>
    <n v="0"/>
    <n v="0"/>
    <n v="0"/>
    <n v="0.05"/>
    <n v="18.518518518518519"/>
    <n v="0"/>
  </r>
  <r>
    <x v="1"/>
    <s v="onshore wind|1"/>
    <s v="onshore"/>
    <n v="1"/>
    <x v="1"/>
    <x v="2"/>
    <n v="0.29799999999999999"/>
    <n v="365"/>
    <n v="2023.1869999999999"/>
    <n v="0.30299999999999999"/>
    <n v="369"/>
    <n v="0.139020751390208"/>
    <n v="1.4930000000000001"/>
    <n v="0"/>
    <n v="0.11799999999999999"/>
    <n v="1.0820000000000001"/>
    <n v="1.0820000000000001"/>
    <n v="1.0820000000000001"/>
    <n v="1.0820000000000001"/>
    <n v="1.0720000000000001"/>
    <n v="0.97399999999999998"/>
    <n v="1.0920000000000001"/>
    <n v="0"/>
    <n v="0.11799999999999999"/>
    <n v="0.96399999999999997"/>
    <n v="0"/>
    <n v="0"/>
    <n v="0"/>
    <n v="0"/>
    <n v="0.02"/>
    <n v="1.0820000000000001"/>
    <n v="400.7407407407407"/>
    <n v="0"/>
  </r>
  <r>
    <x v="1"/>
    <s v="onshore wind|2"/>
    <s v="onshore"/>
    <n v="2"/>
    <x v="1"/>
    <x v="2"/>
    <n v="0.29899999999999999"/>
    <n v="727"/>
    <n v="2023.1869999999999"/>
    <n v="0.29899999999999999"/>
    <n v="707"/>
    <n v="0.26992562728119601"/>
    <n v="1.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1"/>
    <x v="2"/>
    <n v="0.27400000000000002"/>
    <n v="633"/>
    <n v="2023.1869999999999"/>
    <n v="0.27400000000000002"/>
    <n v="648"/>
    <n v="0.26997300269973001"/>
    <n v="26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1"/>
    <x v="2"/>
    <n v="0.27300000000000002"/>
    <n v="184"/>
    <n v="2023.1869999999999"/>
    <n v="0.27300000000000002"/>
    <n v="201"/>
    <n v="8.4048371719604595E-2"/>
    <n v="33.7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1"/>
    <x v="2"/>
    <n v="0.27200000000000002"/>
    <n v="363"/>
    <n v="2023.1869999999999"/>
    <n v="0.27200000000000002"/>
    <n v="368"/>
    <n v="0.154445339779748"/>
    <n v="99.406000000000006"/>
    <n v="0"/>
    <n v="0"/>
    <n v="0.05"/>
    <n v="0.05"/>
    <n v="0.05"/>
    <n v="0.05"/>
    <n v="0.05"/>
    <n v="0"/>
    <n v="0.05"/>
    <n v="0"/>
    <n v="0"/>
    <n v="0.05"/>
    <n v="0"/>
    <n v="0"/>
    <n v="0"/>
    <n v="0"/>
    <n v="0"/>
    <n v="0.05"/>
    <n v="18.518518518518519"/>
    <n v="0"/>
  </r>
  <r>
    <x v="1"/>
    <s v="onshore wind|1"/>
    <s v="onshore"/>
    <n v="1"/>
    <x v="1"/>
    <x v="3"/>
    <n v="0.29799999999999999"/>
    <n v="365"/>
    <n v="2023.1869999999999"/>
    <n v="0.30299999999999999"/>
    <n v="369"/>
    <n v="0.139020751390208"/>
    <n v="1.4690000000000001"/>
    <n v="0"/>
    <n v="0.11799999999999999"/>
    <n v="1.0820000000000001"/>
    <n v="1.0820000000000001"/>
    <n v="1.0820000000000001"/>
    <n v="1.0820000000000001"/>
    <n v="1.0720000000000001"/>
    <n v="0.97399999999999998"/>
    <n v="1.0920000000000001"/>
    <n v="0"/>
    <n v="0.11799999999999999"/>
    <n v="0.96399999999999997"/>
    <n v="0"/>
    <n v="0"/>
    <n v="0"/>
    <n v="0"/>
    <n v="0.02"/>
    <n v="1.0820000000000001"/>
    <n v="400.7407407407407"/>
    <n v="0"/>
  </r>
  <r>
    <x v="1"/>
    <s v="onshore wind|2"/>
    <s v="onshore"/>
    <n v="2"/>
    <x v="1"/>
    <x v="3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1"/>
    <x v="3"/>
    <n v="0.27400000000000002"/>
    <n v="633"/>
    <n v="2023.1869999999999"/>
    <n v="0.27400000000000002"/>
    <n v="648"/>
    <n v="0.26997300269973001"/>
    <n v="28.3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1"/>
    <x v="3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1"/>
    <x v="3"/>
    <n v="0.27200000000000002"/>
    <n v="363"/>
    <n v="2023.1869999999999"/>
    <n v="0.27200000000000002"/>
    <n v="368"/>
    <n v="0.154445339779748"/>
    <n v="105.718"/>
    <n v="0"/>
    <n v="0"/>
    <n v="0.05"/>
    <n v="0.05"/>
    <n v="0.05"/>
    <n v="0.05"/>
    <n v="0.05"/>
    <n v="0"/>
    <n v="0.05"/>
    <n v="0"/>
    <n v="0"/>
    <n v="0.05"/>
    <n v="0"/>
    <n v="0"/>
    <n v="0"/>
    <n v="0"/>
    <n v="0"/>
    <n v="0.05"/>
    <n v="18.518518518518519"/>
    <n v="0"/>
  </r>
  <r>
    <x v="1"/>
    <s v="onshore wind|1"/>
    <s v="onshore"/>
    <n v="1"/>
    <x v="1"/>
    <x v="4"/>
    <n v="0.29799999999999999"/>
    <n v="365"/>
    <n v="2023.1869999999999"/>
    <n v="0.30299999999999999"/>
    <n v="369"/>
    <n v="0.139020751390208"/>
    <n v="1.4690000000000001"/>
    <n v="0"/>
    <n v="0.11799999999999999"/>
    <n v="1.0820000000000001"/>
    <n v="1.0820000000000001"/>
    <n v="1.0820000000000001"/>
    <n v="1.0820000000000001"/>
    <n v="1.0720000000000001"/>
    <n v="0.97399999999999998"/>
    <n v="1.0920000000000001"/>
    <n v="0"/>
    <n v="0.11799999999999999"/>
    <n v="0.96399999999999997"/>
    <n v="0"/>
    <n v="0"/>
    <n v="0"/>
    <n v="0"/>
    <n v="0.02"/>
    <n v="1.0820000000000001"/>
    <n v="400.7407407407407"/>
    <n v="0"/>
  </r>
  <r>
    <x v="1"/>
    <s v="onshore wind|2"/>
    <s v="onshore"/>
    <n v="2"/>
    <x v="1"/>
    <x v="4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1"/>
    <x v="4"/>
    <n v="0.27400000000000002"/>
    <n v="633"/>
    <n v="2023.1869999999999"/>
    <n v="0.27400000000000002"/>
    <n v="648"/>
    <n v="0.26997300269973001"/>
    <n v="31.74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1"/>
    <x v="4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1"/>
    <x v="4"/>
    <n v="0.27200000000000002"/>
    <n v="363"/>
    <n v="2023.1869999999999"/>
    <n v="0.27200000000000002"/>
    <n v="368"/>
    <n v="0.154445339779748"/>
    <n v="105.78100000000001"/>
    <n v="0"/>
    <n v="0"/>
    <n v="0.05"/>
    <n v="0.05"/>
    <n v="0.05"/>
    <n v="0.05"/>
    <n v="0.05"/>
    <n v="0"/>
    <n v="0.05"/>
    <n v="0"/>
    <n v="0"/>
    <n v="0.05"/>
    <n v="0"/>
    <n v="0"/>
    <n v="0"/>
    <n v="0"/>
    <n v="0"/>
    <n v="0.05"/>
    <n v="18.518518518518519"/>
    <n v="0"/>
  </r>
  <r>
    <x v="1"/>
    <s v="offshore wind|3"/>
    <s v="offshore"/>
    <n v="3"/>
    <x v="1"/>
    <x v="0"/>
    <n v="0.36599999999999999"/>
    <n v="0"/>
    <n v="0"/>
    <n v="0.36599999999999999"/>
    <n v="915"/>
    <n v="0.28538812785388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1"/>
    <x v="0"/>
    <n v="0.36099999999999999"/>
    <n v="1024"/>
    <n v="3581.6210000000001"/>
    <n v="0.372"/>
    <n v="1358"/>
    <n v="0.41672804045760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1"/>
    <x v="1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1"/>
    <x v="1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1"/>
    <x v="2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1"/>
    <x v="2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1"/>
    <x v="3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1"/>
    <x v="3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1"/>
    <x v="4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1"/>
    <x v="4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large-scale solar pv|1"/>
    <s v="solar"/>
    <n v="1"/>
    <x v="1"/>
    <x v="0"/>
    <n v="0.28199999999999997"/>
    <n v="314"/>
    <n v="1560.6849999999999"/>
    <n v="0.28199999999999997"/>
    <n v="330"/>
    <n v="0.133585932186923"/>
    <n v="0.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2"/>
    <s v="large-scale solar pv|2"/>
    <s v="solar"/>
    <n v="2"/>
    <x v="1"/>
    <x v="0"/>
    <n v="0.28100000000000003"/>
    <n v="158"/>
    <n v="1560.6849999999999"/>
    <n v="0.28100000000000003"/>
    <n v="159"/>
    <n v="6.45931848096329E-2"/>
    <n v="24.36"/>
    <n v="0.03"/>
    <n v="2.23"/>
    <n v="4.42"/>
    <n v="4.95"/>
    <n v="8.27"/>
    <n v="12.76"/>
    <n v="16.579999999999998"/>
    <n v="24.36"/>
    <n v="26.59"/>
    <n v="0.03"/>
    <n v="2.2000000000000002"/>
    <n v="2.19"/>
    <n v="0.53"/>
    <n v="3.32"/>
    <n v="4.49"/>
    <n v="3.85"/>
    <n v="9.98"/>
    <n v="24.36"/>
    <n v="541.33333333333337"/>
    <n v="0"/>
  </r>
  <r>
    <x v="2"/>
    <s v="large-scale solar pv|1"/>
    <s v="solar"/>
    <n v="1"/>
    <x v="1"/>
    <x v="1"/>
    <n v="0.28199999999999997"/>
    <n v="314"/>
    <n v="1560.6849999999999"/>
    <n v="0.28199999999999997"/>
    <n v="330"/>
    <n v="0.133585932186923"/>
    <n v="2.35700000000000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2"/>
    <s v="large-scale solar pv|2"/>
    <s v="solar"/>
    <n v="2"/>
    <x v="1"/>
    <x v="1"/>
    <n v="0.28100000000000003"/>
    <n v="158"/>
    <n v="1560.6849999999999"/>
    <n v="0.28100000000000003"/>
    <n v="159"/>
    <n v="6.45931848096329E-2"/>
    <n v="60.258000000000003"/>
    <n v="0.03"/>
    <n v="2.23"/>
    <n v="4.42"/>
    <n v="4.95"/>
    <n v="8.27"/>
    <n v="12.76"/>
    <n v="16.579999999999998"/>
    <n v="24.36"/>
    <n v="26.59"/>
    <n v="0.03"/>
    <n v="2.2000000000000002"/>
    <n v="2.19"/>
    <n v="0.53"/>
    <n v="3.32"/>
    <n v="4.49"/>
    <n v="3.85"/>
    <n v="9.98"/>
    <n v="24.36"/>
    <n v="541.33333333333337"/>
    <n v="0"/>
  </r>
  <r>
    <x v="2"/>
    <s v="large-scale solar pv|1"/>
    <s v="solar"/>
    <n v="1"/>
    <x v="1"/>
    <x v="2"/>
    <n v="0.28199999999999997"/>
    <n v="314"/>
    <n v="1560.6849999999999"/>
    <n v="0.28199999999999997"/>
    <n v="330"/>
    <n v="0.133585932186923"/>
    <n v="2.34500000000000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2"/>
    <s v="large-scale solar pv|2"/>
    <s v="solar"/>
    <n v="2"/>
    <x v="1"/>
    <x v="2"/>
    <n v="0.28100000000000003"/>
    <n v="158"/>
    <n v="1560.6849999999999"/>
    <n v="0.28100000000000003"/>
    <n v="159"/>
    <n v="6.45931848096329E-2"/>
    <n v="58.616"/>
    <n v="0.03"/>
    <n v="2.23"/>
    <n v="4.42"/>
    <n v="4.95"/>
    <n v="8.27"/>
    <n v="12.76"/>
    <n v="16.579999999999998"/>
    <n v="24.36"/>
    <n v="26.59"/>
    <n v="0.03"/>
    <n v="2.2000000000000002"/>
    <n v="2.19"/>
    <n v="0.53"/>
    <n v="3.32"/>
    <n v="4.49"/>
    <n v="3.85"/>
    <n v="9.98"/>
    <n v="24.36"/>
    <n v="541.33333333333337"/>
    <n v="0"/>
  </r>
  <r>
    <x v="2"/>
    <s v="large-scale solar pv|1"/>
    <s v="solar"/>
    <n v="1"/>
    <x v="1"/>
    <x v="3"/>
    <n v="0.28199999999999997"/>
    <n v="314"/>
    <n v="1560.6849999999999"/>
    <n v="0.28199999999999997"/>
    <n v="330"/>
    <n v="0.133585932186923"/>
    <n v="2.35700000000000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2"/>
    <s v="large-scale solar pv|2"/>
    <s v="solar"/>
    <n v="2"/>
    <x v="1"/>
    <x v="3"/>
    <n v="0.28100000000000003"/>
    <n v="158"/>
    <n v="1560.6849999999999"/>
    <n v="0.28100000000000003"/>
    <n v="159"/>
    <n v="6.45931848096329E-2"/>
    <n v="60.258000000000003"/>
    <n v="0.03"/>
    <n v="2.23"/>
    <n v="4.42"/>
    <n v="4.95"/>
    <n v="8.27"/>
    <n v="12.76"/>
    <n v="16.579999999999998"/>
    <n v="24.36"/>
    <n v="26.59"/>
    <n v="0.03"/>
    <n v="2.2000000000000002"/>
    <n v="2.19"/>
    <n v="0.53"/>
    <n v="3.32"/>
    <n v="4.49"/>
    <n v="3.85"/>
    <n v="9.98"/>
    <n v="24.36"/>
    <n v="541.33333333333337"/>
    <n v="0"/>
  </r>
  <r>
    <x v="2"/>
    <s v="large-scale solar pv|1"/>
    <s v="solar"/>
    <n v="1"/>
    <x v="1"/>
    <x v="4"/>
    <n v="0.28199999999999997"/>
    <n v="314"/>
    <n v="1560.6849999999999"/>
    <n v="0.28199999999999997"/>
    <n v="330"/>
    <n v="0.133585932186923"/>
    <n v="2.35700000000000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2"/>
    <s v="large-scale solar pv|2"/>
    <s v="solar"/>
    <n v="2"/>
    <x v="1"/>
    <x v="4"/>
    <n v="0.28100000000000003"/>
    <n v="158"/>
    <n v="1560.6849999999999"/>
    <n v="0.28100000000000003"/>
    <n v="159"/>
    <n v="6.45931848096329E-2"/>
    <n v="60.301000000000002"/>
    <n v="0.03"/>
    <n v="2.23"/>
    <n v="4.42"/>
    <n v="4.95"/>
    <n v="8.27"/>
    <n v="12.76"/>
    <n v="16.579999999999998"/>
    <n v="24.36"/>
    <n v="26.59"/>
    <n v="0.03"/>
    <n v="2.2000000000000002"/>
    <n v="2.19"/>
    <n v="0.53"/>
    <n v="3.32"/>
    <n v="4.49"/>
    <n v="3.85"/>
    <n v="9.98"/>
    <n v="24.36"/>
    <n v="541.33333333333337"/>
    <n v="0"/>
  </r>
  <r>
    <x v="2"/>
    <s v="onshore wind|1"/>
    <s v="onshore"/>
    <n v="1"/>
    <x v="1"/>
    <x v="0"/>
    <n v="0.31"/>
    <n v="278"/>
    <n v="2023.1869999999999"/>
    <n v="0.313"/>
    <n v="312"/>
    <n v="0.113790537879119"/>
    <n v="0.23"/>
    <n v="0"/>
    <n v="0.12"/>
    <n v="0.23"/>
    <n v="0.23"/>
    <n v="0.23"/>
    <n v="0.23"/>
    <n v="0.22"/>
    <n v="0.11"/>
    <n v="0.23"/>
    <n v="0"/>
    <n v="0.12"/>
    <n v="0.11"/>
    <n v="0"/>
    <n v="0"/>
    <n v="0"/>
    <n v="0"/>
    <n v="0.01"/>
    <n v="0.23"/>
    <n v="85.185185185185176"/>
    <n v="0"/>
  </r>
  <r>
    <x v="2"/>
    <s v="onshore wind|2"/>
    <s v="onshore"/>
    <n v="2"/>
    <x v="1"/>
    <x v="0"/>
    <n v="0.314"/>
    <n v="0"/>
    <n v="2023.1869999999999"/>
    <n v="0.314"/>
    <n v="593"/>
    <n v="0.21558619085012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1"/>
    <x v="0"/>
    <n v="0.30099999999999999"/>
    <n v="149"/>
    <n v="2023.1869999999999"/>
    <n v="0.30099999999999999"/>
    <n v="175"/>
    <n v="6.63693320590422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1"/>
    <x v="0"/>
    <n v="0.26800000000000002"/>
    <n v="490"/>
    <n v="2023.1869999999999"/>
    <n v="0.27100000000000002"/>
    <n v="485"/>
    <n v="0.20429998820536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1"/>
    <x v="0"/>
    <n v="0.26100000000000001"/>
    <n v="543"/>
    <n v="2023.1869999999999"/>
    <n v="0.26300000000000001"/>
    <n v="550"/>
    <n v="0.23872771151275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1"/>
    <x v="1"/>
    <n v="0.314"/>
    <n v="0"/>
    <n v="2023.1869999999999"/>
    <n v="0.314"/>
    <n v="593"/>
    <n v="0.21558619085012901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1"/>
    <x v="1"/>
    <n v="0.31"/>
    <n v="278"/>
    <n v="2023.1869999999999"/>
    <n v="0.313"/>
    <n v="312"/>
    <n v="0.113790537879119"/>
    <n v="3.4780000000000002"/>
    <n v="0"/>
    <n v="0.11899999999999999"/>
    <n v="0.22800000000000001"/>
    <n v="0.22800000000000001"/>
    <n v="0.22800000000000001"/>
    <n v="0.22800000000000001"/>
    <n v="0.218"/>
    <n v="0.109"/>
    <n v="0.22800000000000001"/>
    <n v="0"/>
    <n v="0.11899999999999999"/>
    <n v="0.109"/>
    <n v="0"/>
    <n v="0"/>
    <n v="0"/>
    <n v="0"/>
    <n v="0.01"/>
    <n v="0.22800000000000001"/>
    <n v="84.444444444444443"/>
    <n v="0"/>
  </r>
  <r>
    <x v="2"/>
    <s v="onshore wind|5"/>
    <s v="onshore"/>
    <n v="5"/>
    <x v="1"/>
    <x v="1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1"/>
    <x v="1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1"/>
    <x v="1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1"/>
    <x v="2"/>
    <n v="0.314"/>
    <n v="0"/>
    <n v="2023.1869999999999"/>
    <n v="0.314"/>
    <n v="593"/>
    <n v="0.21558619085012901"/>
    <n v="0.2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1"/>
    <x v="2"/>
    <n v="0.31"/>
    <n v="278"/>
    <n v="2023.1869999999999"/>
    <n v="0.313"/>
    <n v="312"/>
    <n v="0.113790537879119"/>
    <n v="2.8130000000000002"/>
    <n v="0"/>
    <n v="0.11899999999999999"/>
    <n v="0.22800000000000001"/>
    <n v="0.22800000000000001"/>
    <n v="0.22800000000000001"/>
    <n v="0.22800000000000001"/>
    <n v="0.218"/>
    <n v="0.109"/>
    <n v="0.22800000000000001"/>
    <n v="0"/>
    <n v="0.11899999999999999"/>
    <n v="0.109"/>
    <n v="0"/>
    <n v="0"/>
    <n v="0"/>
    <n v="0"/>
    <n v="0.01"/>
    <n v="0.22800000000000001"/>
    <n v="84.444444444444443"/>
    <n v="0"/>
  </r>
  <r>
    <x v="2"/>
    <s v="onshore wind|5"/>
    <s v="onshore"/>
    <n v="5"/>
    <x v="1"/>
    <x v="2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1"/>
    <x v="2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1"/>
    <x v="2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1"/>
    <x v="3"/>
    <n v="0.314"/>
    <n v="0"/>
    <n v="2023.1869999999999"/>
    <n v="0.314"/>
    <n v="593"/>
    <n v="0.21558619085012901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1"/>
    <x v="3"/>
    <n v="0.31"/>
    <n v="278"/>
    <n v="2023.1869999999999"/>
    <n v="0.313"/>
    <n v="312"/>
    <n v="0.113790537879119"/>
    <n v="3.4780000000000002"/>
    <n v="0"/>
    <n v="0.11899999999999999"/>
    <n v="0.22800000000000001"/>
    <n v="0.22800000000000001"/>
    <n v="0.22800000000000001"/>
    <n v="0.22800000000000001"/>
    <n v="0.218"/>
    <n v="0.109"/>
    <n v="0.22800000000000001"/>
    <n v="0"/>
    <n v="0.11899999999999999"/>
    <n v="0.109"/>
    <n v="0"/>
    <n v="0"/>
    <n v="0"/>
    <n v="0"/>
    <n v="0.01"/>
    <n v="0.22800000000000001"/>
    <n v="84.444444444444443"/>
    <n v="0"/>
  </r>
  <r>
    <x v="2"/>
    <s v="onshore wind|5"/>
    <s v="onshore"/>
    <n v="5"/>
    <x v="1"/>
    <x v="3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1"/>
    <x v="3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1"/>
    <x v="3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1"/>
    <x v="4"/>
    <n v="0.314"/>
    <n v="0"/>
    <n v="2023.1869999999999"/>
    <n v="0.314"/>
    <n v="593"/>
    <n v="0.21558619085012901"/>
    <n v="2.57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1"/>
    <x v="4"/>
    <n v="0.31"/>
    <n v="278"/>
    <n v="2023.1869999999999"/>
    <n v="0.313"/>
    <n v="312"/>
    <n v="0.113790537879119"/>
    <n v="3.5059999999999998"/>
    <n v="0"/>
    <n v="0.11899999999999999"/>
    <n v="0.22800000000000001"/>
    <n v="0.22800000000000001"/>
    <n v="0.22800000000000001"/>
    <n v="0.22800000000000001"/>
    <n v="0.218"/>
    <n v="0.109"/>
    <n v="0.22800000000000001"/>
    <n v="0"/>
    <n v="0.11899999999999999"/>
    <n v="0.109"/>
    <n v="0"/>
    <n v="0"/>
    <n v="0"/>
    <n v="0"/>
    <n v="0.01"/>
    <n v="0.22800000000000001"/>
    <n v="84.444444444444443"/>
    <n v="0"/>
  </r>
  <r>
    <x v="2"/>
    <s v="onshore wind|5"/>
    <s v="onshore"/>
    <n v="5"/>
    <x v="1"/>
    <x v="4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1"/>
    <x v="4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1"/>
    <x v="4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1"/>
    <x v="0"/>
    <n v="0.63200000000000001"/>
    <n v="0"/>
    <n v="0"/>
    <n v="0.63200000000000001"/>
    <n v="688"/>
    <n v="0.12427027339460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1"/>
    <x v="0"/>
    <n v="0.64200000000000002"/>
    <n v="0"/>
    <n v="0"/>
    <n v="0.64200000000000002"/>
    <n v="965"/>
    <n v="0.1715885005476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1"/>
    <x v="1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1"/>
    <x v="1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1"/>
    <x v="2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1"/>
    <x v="2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1"/>
    <x v="3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1"/>
    <x v="3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1"/>
    <x v="4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1"/>
    <x v="4"/>
    <n v="0.63200000000000001"/>
    <n v="0"/>
    <n v="0"/>
    <n v="0.63200000000000001"/>
    <n v="688"/>
    <n v="0.12427027339460101"/>
    <n v="16.8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large-scale solar pv|2"/>
    <s v="solar"/>
    <n v="2"/>
    <x v="1"/>
    <x v="0"/>
    <n v="0.23200000000000001"/>
    <n v="150"/>
    <n v="1560.6849999999999"/>
    <n v="0.23200000000000001"/>
    <n v="152"/>
    <n v="7.4791371437568893E-2"/>
    <n v="0.33"/>
    <n v="0.33"/>
    <n v="0.33"/>
    <n v="0.33"/>
    <n v="0.33"/>
    <n v="0.33"/>
    <n v="0.33"/>
    <n v="0.33"/>
    <n v="0.33"/>
    <n v="0.66"/>
    <n v="0.33"/>
    <n v="0"/>
    <n v="0"/>
    <n v="0"/>
    <n v="0"/>
    <n v="0"/>
    <n v="0.33"/>
    <n v="0"/>
    <n v="0.33"/>
    <n v="7.333333333333333"/>
    <n v="0"/>
  </r>
  <r>
    <x v="3"/>
    <s v="large-scale solar pv|3"/>
    <s v="solar"/>
    <n v="3"/>
    <x v="1"/>
    <x v="0"/>
    <n v="0.23"/>
    <n v="374"/>
    <n v="1560.6849999999999"/>
    <n v="0.219"/>
    <n v="351"/>
    <n v="0.18296115593920101"/>
    <n v="20.059999999999999"/>
    <n v="0.48"/>
    <n v="3.33"/>
    <n v="6.18"/>
    <n v="9.02"/>
    <n v="12.97"/>
    <n v="16.920000000000002"/>
    <n v="20.059999999999999"/>
    <n v="20.059999999999999"/>
    <n v="23.39"/>
    <n v="0.48"/>
    <n v="2.85"/>
    <n v="2.85"/>
    <n v="2.84"/>
    <n v="3.95"/>
    <n v="3.95"/>
    <n v="3.62"/>
    <n v="2.85"/>
    <n v="20.059999999999999"/>
    <n v="445.77777777777777"/>
    <n v="0"/>
  </r>
  <r>
    <x v="3"/>
    <s v="large-scale solar pv|4"/>
    <s v="solar"/>
    <n v="4"/>
    <x v="1"/>
    <x v="0"/>
    <n v="0.18099999999999999"/>
    <n v="247"/>
    <n v="1560.6849999999999"/>
    <n v="0.182"/>
    <n v="270"/>
    <n v="0.169351196748457"/>
    <n v="0.02"/>
    <n v="0"/>
    <n v="0"/>
    <n v="0.01"/>
    <n v="0.01"/>
    <n v="0.01"/>
    <n v="0.01"/>
    <n v="0.02"/>
    <n v="0.02"/>
    <n v="0.02"/>
    <n v="0"/>
    <n v="0"/>
    <n v="0.01"/>
    <n v="0"/>
    <n v="0"/>
    <n v="0"/>
    <n v="0.01"/>
    <n v="0"/>
    <n v="0.02"/>
    <n v="0.44444444444444442"/>
    <n v="0"/>
  </r>
  <r>
    <x v="3"/>
    <s v="large-scale solar pv|2"/>
    <s v="solar"/>
    <n v="2"/>
    <x v="1"/>
    <x v="1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1"/>
    <x v="1"/>
    <n v="0.18099999999999999"/>
    <n v="247"/>
    <n v="1560.6849999999999"/>
    <n v="0.182"/>
    <n v="270"/>
    <n v="0.169351196748457"/>
    <n v="92.055999999999997"/>
    <n v="9.7000000000000003E-2"/>
    <n v="9.7000000000000003E-2"/>
    <n v="0.107"/>
    <n v="0.107"/>
    <n v="0.107"/>
    <n v="0.107"/>
    <n v="3.2639999999999998"/>
    <n v="3.2639999999999998"/>
    <n v="3.3610000000000002"/>
    <n v="9.7000000000000003E-2"/>
    <n v="0"/>
    <n v="0.01"/>
    <n v="0"/>
    <n v="0"/>
    <n v="0"/>
    <n v="3.254"/>
    <n v="0"/>
    <n v="3.2639999999999998"/>
    <n v="72.533333333333331"/>
    <n v="0"/>
  </r>
  <r>
    <x v="3"/>
    <s v="large-scale solar pv|3"/>
    <s v="solar"/>
    <n v="3"/>
    <x v="1"/>
    <x v="1"/>
    <n v="0.23"/>
    <n v="374"/>
    <n v="1560.6849999999999"/>
    <n v="0.219"/>
    <n v="351"/>
    <n v="0.18296115593920101"/>
    <n v="18.452000000000002"/>
    <n v="0.504"/>
    <n v="3.4969999999999999"/>
    <n v="6.49"/>
    <n v="9.4730000000000008"/>
    <n v="13.621"/>
    <n v="17.77"/>
    <n v="18.452000000000002"/>
    <n v="18.452000000000002"/>
    <n v="21.949000000000002"/>
    <n v="0.504"/>
    <n v="2.9929999999999999"/>
    <n v="2.9929999999999999"/>
    <n v="2.9830000000000001"/>
    <n v="4.1479999999999997"/>
    <n v="4.149"/>
    <n v="1.1859999999999999"/>
    <n v="2.9929999999999999"/>
    <n v="18.452000000000002"/>
    <n v="410.04444444444442"/>
    <n v="0"/>
  </r>
  <r>
    <x v="3"/>
    <s v="large-scale solar pv|2"/>
    <s v="solar"/>
    <n v="2"/>
    <x v="1"/>
    <x v="2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1"/>
    <x v="2"/>
    <n v="0.18099999999999999"/>
    <n v="247"/>
    <n v="1560.6849999999999"/>
    <n v="0.182"/>
    <n v="270"/>
    <n v="0.169351196748457"/>
    <n v="89.52"/>
    <n v="9.7000000000000003E-2"/>
    <n v="9.7000000000000003E-2"/>
    <n v="0.107"/>
    <n v="0.107"/>
    <n v="0.78800000000000003"/>
    <n v="5.78"/>
    <n v="9.7579999999999991"/>
    <n v="9.7579999999999991"/>
    <n v="9.8550000000000004"/>
    <n v="9.7000000000000003E-2"/>
    <n v="0"/>
    <n v="0.01"/>
    <n v="0"/>
    <n v="0.68100000000000005"/>
    <n v="4.992"/>
    <n v="4.0750000000000002"/>
    <n v="0"/>
    <n v="9.7579999999999991"/>
    <n v="216.84444444444443"/>
    <n v="0"/>
  </r>
  <r>
    <x v="3"/>
    <s v="large-scale solar pv|3"/>
    <s v="solar"/>
    <n v="3"/>
    <x v="1"/>
    <x v="2"/>
    <n v="0.23"/>
    <n v="374"/>
    <n v="1560.6849999999999"/>
    <n v="0.219"/>
    <n v="351"/>
    <n v="0.18296115593920101"/>
    <n v="13.055"/>
    <n v="0.504"/>
    <n v="3.4969999999999999"/>
    <n v="6.49"/>
    <n v="9.4730000000000008"/>
    <n v="13.055"/>
    <n v="13.055"/>
    <n v="13.055"/>
    <n v="13.055"/>
    <n v="16.552"/>
    <n v="0.504"/>
    <n v="2.9929999999999999"/>
    <n v="2.9929999999999999"/>
    <n v="2.9830000000000001"/>
    <n v="3.5819999999999999"/>
    <n v="0"/>
    <n v="0.504"/>
    <n v="2.9929999999999999"/>
    <n v="13.055"/>
    <n v="290.11111111111109"/>
    <n v="0"/>
  </r>
  <r>
    <x v="3"/>
    <s v="large-scale solar pv|2"/>
    <s v="solar"/>
    <n v="2"/>
    <x v="1"/>
    <x v="3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1"/>
    <x v="3"/>
    <n v="0.18099999999999999"/>
    <n v="247"/>
    <n v="1560.6849999999999"/>
    <n v="0.182"/>
    <n v="270"/>
    <n v="0.169351196748457"/>
    <n v="91.947999999999993"/>
    <n v="9.7000000000000003E-2"/>
    <n v="9.7000000000000003E-2"/>
    <n v="0.107"/>
    <n v="0.107"/>
    <n v="0.107"/>
    <n v="0.72"/>
    <n v="4.6980000000000004"/>
    <n v="4.6980000000000004"/>
    <n v="4.7949999999999999"/>
    <n v="9.7000000000000003E-2"/>
    <n v="0"/>
    <n v="0.01"/>
    <n v="0"/>
    <n v="0"/>
    <n v="0.61299999999999999"/>
    <n v="4.0750000000000002"/>
    <n v="0"/>
    <n v="4.6980000000000004"/>
    <n v="104.4"/>
    <n v="0"/>
  </r>
  <r>
    <x v="3"/>
    <s v="large-scale solar pv|3"/>
    <s v="solar"/>
    <n v="3"/>
    <x v="1"/>
    <x v="3"/>
    <n v="0.23"/>
    <n v="374"/>
    <n v="1560.6849999999999"/>
    <n v="0.219"/>
    <n v="351"/>
    <n v="0.18296115593920101"/>
    <n v="17.260000000000002"/>
    <n v="0.504"/>
    <n v="3.4969999999999999"/>
    <n v="6.49"/>
    <n v="9.4730000000000008"/>
    <n v="13.621"/>
    <n v="17.260000000000002"/>
    <n v="17.260000000000002"/>
    <n v="17.260000000000002"/>
    <n v="20.757000000000001"/>
    <n v="0.504"/>
    <n v="2.9929999999999999"/>
    <n v="2.9929999999999999"/>
    <n v="2.9830000000000001"/>
    <n v="4.1479999999999997"/>
    <n v="3.6389999999999998"/>
    <n v="0.504"/>
    <n v="2.9929999999999999"/>
    <n v="17.260000000000002"/>
    <n v="383.55555555555554"/>
    <n v="0"/>
  </r>
  <r>
    <x v="3"/>
    <s v="large-scale solar pv|2"/>
    <s v="solar"/>
    <n v="2"/>
    <x v="1"/>
    <x v="4"/>
    <n v="0.23200000000000001"/>
    <n v="150"/>
    <n v="1560.6849999999999"/>
    <n v="0.23200000000000001"/>
    <n v="152"/>
    <n v="7.4791371437568893E-2"/>
    <n v="0.57199999999999995"/>
    <n v="0.33"/>
    <n v="0.33"/>
    <n v="0.33"/>
    <n v="0.33"/>
    <n v="0.33"/>
    <n v="0.33"/>
    <n v="0.33"/>
    <n v="0.33"/>
    <n v="0.66"/>
    <n v="0.33"/>
    <n v="0"/>
    <n v="0"/>
    <n v="0"/>
    <n v="0"/>
    <n v="0"/>
    <n v="0.33"/>
    <n v="0"/>
    <n v="0.33"/>
    <n v="7.333333333333333"/>
    <n v="0"/>
  </r>
  <r>
    <x v="3"/>
    <s v="large-scale solar pv|3"/>
    <s v="solar"/>
    <n v="3"/>
    <x v="1"/>
    <x v="4"/>
    <n v="0.23"/>
    <n v="374"/>
    <n v="1560.6849999999999"/>
    <n v="0.219"/>
    <n v="351"/>
    <n v="0.18296115593920101"/>
    <n v="109.13200000000001"/>
    <n v="0.504"/>
    <n v="3.4969999999999999"/>
    <n v="6.49"/>
    <n v="9.4730000000000008"/>
    <n v="13.621"/>
    <n v="17.77"/>
    <n v="21.068000000000001"/>
    <n v="21.068000000000001"/>
    <n v="24.565000000000001"/>
    <n v="0.504"/>
    <n v="2.9929999999999999"/>
    <n v="2.9929999999999999"/>
    <n v="2.9830000000000001"/>
    <n v="4.1479999999999997"/>
    <n v="4.149"/>
    <n v="3.802"/>
    <n v="2.9929999999999999"/>
    <n v="21.068000000000001"/>
    <n v="468.17777777777781"/>
    <n v="0"/>
  </r>
  <r>
    <x v="3"/>
    <s v="large-scale solar pv|4"/>
    <s v="solar"/>
    <n v="4"/>
    <x v="1"/>
    <x v="4"/>
    <n v="0.18099999999999999"/>
    <n v="247"/>
    <n v="1560.6849999999999"/>
    <n v="0.182"/>
    <n v="270"/>
    <n v="0.169351196748457"/>
    <n v="203.09100000000001"/>
    <n v="0"/>
    <n v="0"/>
    <n v="0.01"/>
    <n v="0.01"/>
    <n v="0.01"/>
    <n v="0.01"/>
    <n v="0.02"/>
    <n v="0.02"/>
    <n v="0.02"/>
    <n v="0"/>
    <n v="0"/>
    <n v="0.01"/>
    <n v="0"/>
    <n v="0"/>
    <n v="0"/>
    <n v="0.01"/>
    <n v="0"/>
    <n v="0.02"/>
    <n v="0.44444444444444442"/>
    <n v="0"/>
  </r>
  <r>
    <x v="3"/>
    <s v="onshore wind|1"/>
    <s v="onshore"/>
    <n v="1"/>
    <x v="1"/>
    <x v="0"/>
    <n v="0.318"/>
    <n v="370"/>
    <n v="2023.1869999999999"/>
    <n v="0.32200000000000001"/>
    <n v="399"/>
    <n v="0.14145324597975001"/>
    <n v="30.59"/>
    <n v="3.14"/>
    <n v="6.29"/>
    <n v="19.71"/>
    <n v="30.59"/>
    <n v="30.59"/>
    <n v="30.59"/>
    <n v="27.45"/>
    <n v="24.31"/>
    <n v="30.6"/>
    <n v="3.14"/>
    <n v="3.15"/>
    <n v="13.42"/>
    <n v="10.88"/>
    <n v="0"/>
    <n v="0"/>
    <n v="0"/>
    <n v="0.01"/>
    <n v="30.59"/>
    <n v="11329.62962962963"/>
    <n v="0"/>
  </r>
  <r>
    <x v="3"/>
    <s v="onshore wind|2"/>
    <s v="onshore"/>
    <n v="2"/>
    <x v="1"/>
    <x v="0"/>
    <n v="0.30499999999999999"/>
    <n v="598"/>
    <n v="2023.1869999999999"/>
    <n v="0.307"/>
    <n v="615"/>
    <n v="0.22868234349203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1"/>
    <x v="0"/>
    <n v="0.29699999999999999"/>
    <n v="233"/>
    <n v="2023.1869999999999"/>
    <n v="0.29899999999999999"/>
    <n v="243"/>
    <n v="9.2775003436111295E-2"/>
    <n v="2.5299999999999998"/>
    <n v="0"/>
    <n v="0"/>
    <n v="0"/>
    <n v="2.5299999999999998"/>
    <n v="2.5299999999999998"/>
    <n v="2.5299999999999998"/>
    <n v="2.5099999999999998"/>
    <n v="2.5"/>
    <n v="2.5099999999999998"/>
    <n v="0"/>
    <n v="0"/>
    <n v="0"/>
    <n v="2.5299999999999998"/>
    <n v="0"/>
    <n v="0"/>
    <n v="0"/>
    <n v="0"/>
    <n v="2.5299999999999998"/>
    <n v="937.03703703703695"/>
    <n v="0"/>
  </r>
  <r>
    <x v="3"/>
    <s v="onshore wind|4"/>
    <s v="onshore"/>
    <n v="4"/>
    <x v="1"/>
    <x v="0"/>
    <n v="0.28499999999999998"/>
    <n v="416"/>
    <n v="2023.1869999999999"/>
    <n v="0.28499999999999998"/>
    <n v="457"/>
    <n v="0.183048946567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1"/>
    <x v="0"/>
    <n v="0.28899999999999998"/>
    <n v="651"/>
    <n v="2023.1869999999999"/>
    <n v="0.28899999999999998"/>
    <n v="675"/>
    <n v="0.26662558657628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1"/>
    <x v="1"/>
    <n v="0.29699999999999999"/>
    <n v="233"/>
    <n v="2023.1869999999999"/>
    <n v="0.29899999999999999"/>
    <n v="243"/>
    <n v="9.2775003436111295E-2"/>
    <n v="2.7530000000000001"/>
    <n v="0"/>
    <n v="0"/>
    <n v="0"/>
    <n v="2.5129999999999999"/>
    <n v="2.5129999999999999"/>
    <n v="2.5129999999999999"/>
    <n v="2.4929999999999999"/>
    <n v="2.4830000000000001"/>
    <n v="2.4929999999999999"/>
    <n v="0"/>
    <n v="0"/>
    <n v="0"/>
    <n v="2.5129999999999999"/>
    <n v="0"/>
    <n v="0"/>
    <n v="0"/>
    <n v="0"/>
    <n v="2.5129999999999999"/>
    <n v="930.74074074074065"/>
    <n v="0"/>
  </r>
  <r>
    <x v="3"/>
    <s v="onshore wind|1"/>
    <s v="onshore"/>
    <n v="1"/>
    <x v="1"/>
    <x v="1"/>
    <n v="0.318"/>
    <n v="370"/>
    <n v="2023.1869999999999"/>
    <n v="0.32200000000000001"/>
    <n v="399"/>
    <n v="0.14145324597975001"/>
    <n v="31.966000000000001"/>
    <n v="3.101"/>
    <n v="6.2119999999999997"/>
    <n v="19.465"/>
    <n v="30.21"/>
    <n v="30.21"/>
    <n v="30.21"/>
    <n v="27.109000000000002"/>
    <n v="24.007999999999999"/>
    <n v="30.22"/>
    <n v="3.101"/>
    <n v="3.1110000000000002"/>
    <n v="13.253"/>
    <n v="10.744999999999999"/>
    <n v="0"/>
    <n v="0"/>
    <n v="0"/>
    <n v="0.01"/>
    <n v="30.21"/>
    <n v="11188.888888888889"/>
    <n v="0"/>
  </r>
  <r>
    <x v="3"/>
    <s v="onshore wind|4"/>
    <s v="onshore"/>
    <n v="4"/>
    <x v="1"/>
    <x v="1"/>
    <n v="0.28499999999999998"/>
    <n v="416"/>
    <n v="2023.1869999999999"/>
    <n v="0.28499999999999998"/>
    <n v="457"/>
    <n v="0.183048946567332"/>
    <n v="11.798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1"/>
    <x v="1"/>
    <n v="0.28899999999999998"/>
    <n v="651"/>
    <n v="2023.1869999999999"/>
    <n v="0.28899999999999998"/>
    <n v="675"/>
    <n v="0.26662558657628999"/>
    <n v="12.89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2"/>
    <s v="onshore"/>
    <n v="2"/>
    <x v="1"/>
    <x v="1"/>
    <n v="0.30499999999999999"/>
    <n v="598"/>
    <n v="2023.1869999999999"/>
    <n v="0.307"/>
    <n v="615"/>
    <n v="0.22868234349203501"/>
    <n v="30.07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1"/>
    <x v="2"/>
    <n v="0.318"/>
    <n v="370"/>
    <n v="2023.1869999999999"/>
    <n v="0.32200000000000001"/>
    <n v="399"/>
    <n v="0.14145324597975001"/>
    <n v="17.27"/>
    <n v="3.101"/>
    <n v="6.2119999999999997"/>
    <n v="17.27"/>
    <n v="17.27"/>
    <n v="17.27"/>
    <n v="17.27"/>
    <n v="14.169"/>
    <n v="11.068"/>
    <n v="17.28"/>
    <n v="3.101"/>
    <n v="3.1110000000000002"/>
    <n v="11.058"/>
    <n v="0"/>
    <n v="0"/>
    <n v="0"/>
    <n v="0"/>
    <n v="0.01"/>
    <n v="17.27"/>
    <n v="6396.2962962962956"/>
    <n v="0"/>
  </r>
  <r>
    <x v="3"/>
    <s v="onshore wind|3"/>
    <s v="onshore"/>
    <n v="3"/>
    <x v="1"/>
    <x v="2"/>
    <n v="0.29699999999999999"/>
    <n v="233"/>
    <n v="2023.1869999999999"/>
    <n v="0.29899999999999999"/>
    <n v="243"/>
    <n v="9.2775003436111295E-2"/>
    <n v="1.518"/>
    <n v="0"/>
    <n v="0"/>
    <n v="1.518"/>
    <n v="1.518"/>
    <n v="1.518"/>
    <n v="1.518"/>
    <n v="1.498"/>
    <n v="1.488"/>
    <n v="1.498"/>
    <n v="0"/>
    <n v="0"/>
    <n v="1.518"/>
    <n v="0"/>
    <n v="0"/>
    <n v="0"/>
    <n v="0"/>
    <n v="0"/>
    <n v="1.518"/>
    <n v="562.22222222222217"/>
    <n v="0"/>
  </r>
  <r>
    <x v="3"/>
    <s v="onshore wind|4"/>
    <s v="onshore"/>
    <n v="4"/>
    <x v="1"/>
    <x v="2"/>
    <n v="0.28499999999999998"/>
    <n v="416"/>
    <n v="2023.1869999999999"/>
    <n v="0.28499999999999998"/>
    <n v="457"/>
    <n v="0.183048946567332"/>
    <n v="2.9140000000000001"/>
    <n v="0"/>
    <n v="0"/>
    <n v="0.88800000000000001"/>
    <n v="2.9140000000000001"/>
    <n v="2.9140000000000001"/>
    <n v="2.9140000000000001"/>
    <n v="2.9140000000000001"/>
    <n v="2.9140000000000001"/>
    <n v="2.9140000000000001"/>
    <n v="0"/>
    <n v="0"/>
    <n v="0.88800000000000001"/>
    <n v="2.0259999999999998"/>
    <n v="0"/>
    <n v="0"/>
    <n v="0"/>
    <n v="0"/>
    <n v="2.9140000000000001"/>
    <n v="1079.2592592592591"/>
    <n v="0"/>
  </r>
  <r>
    <x v="3"/>
    <s v="onshore wind|2"/>
    <s v="onshore"/>
    <n v="2"/>
    <x v="1"/>
    <x v="2"/>
    <n v="0.30499999999999999"/>
    <n v="598"/>
    <n v="2023.1869999999999"/>
    <n v="0.307"/>
    <n v="615"/>
    <n v="0.22868234349203501"/>
    <n v="17.332999999999998"/>
    <n v="0"/>
    <n v="0"/>
    <n v="0"/>
    <n v="11.836"/>
    <n v="11.836"/>
    <n v="11.836"/>
    <n v="11.836"/>
    <n v="11.836"/>
    <n v="11.836"/>
    <n v="0"/>
    <n v="0"/>
    <n v="0"/>
    <n v="11.836"/>
    <n v="0"/>
    <n v="0"/>
    <n v="0"/>
    <n v="0"/>
    <n v="11.836"/>
    <n v="4383.7037037037035"/>
    <n v="0"/>
  </r>
  <r>
    <x v="3"/>
    <s v="onshore wind|5"/>
    <s v="onshore"/>
    <n v="5"/>
    <x v="1"/>
    <x v="2"/>
    <n v="0.28899999999999998"/>
    <n v="651"/>
    <n v="2023.1869999999999"/>
    <n v="0.28899999999999998"/>
    <n v="675"/>
    <n v="0.26662558657628999"/>
    <n v="9.41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1"/>
    <x v="3"/>
    <n v="0.29699999999999999"/>
    <n v="233"/>
    <n v="2023.1869999999999"/>
    <n v="0.29899999999999999"/>
    <n v="243"/>
    <n v="9.2775003436111295E-2"/>
    <n v="2.7450000000000001"/>
    <n v="0"/>
    <n v="0"/>
    <n v="0"/>
    <n v="2.5129999999999999"/>
    <n v="2.5129999999999999"/>
    <n v="2.5129999999999999"/>
    <n v="2.4929999999999999"/>
    <n v="2.4830000000000001"/>
    <n v="2.4929999999999999"/>
    <n v="0"/>
    <n v="0"/>
    <n v="0"/>
    <n v="2.5129999999999999"/>
    <n v="0"/>
    <n v="0"/>
    <n v="0"/>
    <n v="0"/>
    <n v="2.5129999999999999"/>
    <n v="930.74074074074065"/>
    <n v="0"/>
  </r>
  <r>
    <x v="3"/>
    <s v="onshore wind|1"/>
    <s v="onshore"/>
    <n v="1"/>
    <x v="1"/>
    <x v="3"/>
    <n v="0.318"/>
    <n v="370"/>
    <n v="2023.1869999999999"/>
    <n v="0.32200000000000001"/>
    <n v="399"/>
    <n v="0.14145324597975001"/>
    <n v="30.814"/>
    <n v="3.101"/>
    <n v="6.2119999999999997"/>
    <n v="19.465"/>
    <n v="30.21"/>
    <n v="30.21"/>
    <n v="30.21"/>
    <n v="27.109000000000002"/>
    <n v="24.007999999999999"/>
    <n v="30.22"/>
    <n v="3.101"/>
    <n v="3.1110000000000002"/>
    <n v="13.253"/>
    <n v="10.744999999999999"/>
    <n v="0"/>
    <n v="0"/>
    <n v="0"/>
    <n v="0.01"/>
    <n v="30.21"/>
    <n v="11188.888888888889"/>
    <n v="0"/>
  </r>
  <r>
    <x v="3"/>
    <s v="onshore wind|4"/>
    <s v="onshore"/>
    <n v="4"/>
    <x v="1"/>
    <x v="3"/>
    <n v="0.28499999999999998"/>
    <n v="416"/>
    <n v="2023.1869999999999"/>
    <n v="0.28499999999999998"/>
    <n v="457"/>
    <n v="0.183048946567332"/>
    <n v="10.34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1"/>
    <x v="3"/>
    <n v="0.28899999999999998"/>
    <n v="651"/>
    <n v="2023.1869999999999"/>
    <n v="0.28899999999999998"/>
    <n v="675"/>
    <n v="0.26662558657628999"/>
    <n v="1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2"/>
    <s v="onshore"/>
    <n v="2"/>
    <x v="1"/>
    <x v="3"/>
    <n v="0.30499999999999999"/>
    <n v="598"/>
    <n v="2023.1869999999999"/>
    <n v="0.307"/>
    <n v="615"/>
    <n v="0.22868234349203501"/>
    <n v="26.981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1"/>
    <x v="4"/>
    <n v="0.29699999999999999"/>
    <n v="233"/>
    <n v="2023.1869999999999"/>
    <n v="0.29899999999999999"/>
    <n v="243"/>
    <n v="9.2775003436111295E-2"/>
    <n v="3.4529999999999998"/>
    <n v="0"/>
    <n v="0"/>
    <n v="0"/>
    <n v="2.5129999999999999"/>
    <n v="2.5129999999999999"/>
    <n v="2.5129999999999999"/>
    <n v="2.4929999999999999"/>
    <n v="2.4830000000000001"/>
    <n v="2.4929999999999999"/>
    <n v="0"/>
    <n v="0"/>
    <n v="0"/>
    <n v="2.5129999999999999"/>
    <n v="0"/>
    <n v="0"/>
    <n v="0"/>
    <n v="0"/>
    <n v="2.5129999999999999"/>
    <n v="930.74074074074065"/>
    <n v="0"/>
  </r>
  <r>
    <x v="3"/>
    <s v="onshore wind|5"/>
    <s v="onshore"/>
    <n v="5"/>
    <x v="1"/>
    <x v="4"/>
    <n v="0.28899999999999998"/>
    <n v="651"/>
    <n v="2023.1869999999999"/>
    <n v="0.28899999999999998"/>
    <n v="675"/>
    <n v="0.26662558657628999"/>
    <n v="13.89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4"/>
    <s v="onshore"/>
    <n v="4"/>
    <x v="1"/>
    <x v="4"/>
    <n v="0.28499999999999998"/>
    <n v="416"/>
    <n v="2023.1869999999999"/>
    <n v="0.28499999999999998"/>
    <n v="457"/>
    <n v="0.183048946567332"/>
    <n v="15.41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1"/>
    <x v="4"/>
    <n v="0.318"/>
    <n v="370"/>
    <n v="2023.1869999999999"/>
    <n v="0.32200000000000001"/>
    <n v="399"/>
    <n v="0.14145324597975001"/>
    <n v="59.511000000000003"/>
    <n v="3.101"/>
    <n v="6.2119999999999997"/>
    <n v="19.465"/>
    <n v="30.21"/>
    <n v="30.21"/>
    <n v="30.21"/>
    <n v="27.109000000000002"/>
    <n v="24.007999999999999"/>
    <n v="30.22"/>
    <n v="3.101"/>
    <n v="3.1110000000000002"/>
    <n v="13.253"/>
    <n v="10.744999999999999"/>
    <n v="0"/>
    <n v="0"/>
    <n v="0"/>
    <n v="0.01"/>
    <n v="30.21"/>
    <n v="11188.888888888889"/>
    <n v="0"/>
  </r>
  <r>
    <x v="3"/>
    <s v="onshore wind|2"/>
    <s v="onshore"/>
    <n v="2"/>
    <x v="1"/>
    <x v="4"/>
    <n v="0.30499999999999999"/>
    <n v="598"/>
    <n v="2023.1869999999999"/>
    <n v="0.307"/>
    <n v="615"/>
    <n v="0.22868234349203501"/>
    <n v="44.15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1"/>
    <x v="0"/>
    <n v="0.64300000000000002"/>
    <n v="1004"/>
    <n v="3422.9769999999999"/>
    <n v="0.625"/>
    <n v="943"/>
    <n v="0.172237442922374"/>
    <n v="2.83"/>
    <n v="0"/>
    <n v="0.23"/>
    <n v="1.53"/>
    <n v="2.83"/>
    <n v="2.83"/>
    <n v="2.83"/>
    <n v="2.83"/>
    <n v="2.64"/>
    <n v="2.87"/>
    <n v="0"/>
    <n v="0.23"/>
    <n v="1.3"/>
    <n v="1.3"/>
    <n v="0"/>
    <n v="0"/>
    <n v="0"/>
    <n v="0.04"/>
    <n v="2.83"/>
    <n v="0"/>
    <n v="589.58333333333337"/>
  </r>
  <r>
    <x v="3"/>
    <s v="offshore wind|2"/>
    <s v="offshore"/>
    <n v="2"/>
    <x v="1"/>
    <x v="0"/>
    <n v="0.60899999999999999"/>
    <n v="1483"/>
    <n v="3727.422"/>
    <n v="0.63900000000000001"/>
    <n v="1068"/>
    <n v="0.19079469204879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1"/>
    <x v="0"/>
    <n v="0.48699999999999999"/>
    <n v="958"/>
    <n v="3017.0459999999998"/>
    <n v="0.45800000000000002"/>
    <n v="952"/>
    <n v="0.2372834041195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1"/>
    <x v="0"/>
    <n v="0.47"/>
    <n v="1529"/>
    <n v="2938.7080000000001"/>
    <n v="0.55000000000000004"/>
    <n v="1349"/>
    <n v="0.2799916977999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1"/>
    <x v="0"/>
    <n v="0.46700000000000003"/>
    <n v="0"/>
    <n v="0"/>
    <n v="0.46700000000000003"/>
    <n v="1287"/>
    <n v="0.31459916106890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1"/>
    <x v="1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1"/>
    <x v="1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1"/>
    <x v="1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1"/>
    <x v="1"/>
    <n v="0.64300000000000002"/>
    <n v="1004"/>
    <n v="3422.9769999999999"/>
    <n v="0.625"/>
    <n v="943"/>
    <n v="0.172237442922374"/>
    <n v="18.797000000000001"/>
    <n v="0"/>
    <n v="0.23699999999999999"/>
    <n v="1.5740000000000001"/>
    <n v="2.9119999999999999"/>
    <n v="2.9119999999999999"/>
    <n v="2.9119999999999999"/>
    <n v="2.9119999999999999"/>
    <n v="2.7160000000000002"/>
    <n v="2.9529999999999998"/>
    <n v="0"/>
    <n v="0.23699999999999999"/>
    <n v="1.337"/>
    <n v="1.3380000000000001"/>
    <n v="0"/>
    <n v="0"/>
    <n v="0"/>
    <n v="4.1000000000000002E-2"/>
    <n v="2.9119999999999999"/>
    <n v="0"/>
    <n v="606.66666666666674"/>
  </r>
  <r>
    <x v="3"/>
    <s v="offshore wind|2"/>
    <s v="offshore"/>
    <n v="2"/>
    <x v="1"/>
    <x v="1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1"/>
    <x v="2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1"/>
    <x v="2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1"/>
    <x v="2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1"/>
    <x v="2"/>
    <n v="0.64300000000000002"/>
    <n v="1004"/>
    <n v="3422.9769999999999"/>
    <n v="0.625"/>
    <n v="943"/>
    <n v="0.172237442922374"/>
    <n v="18.797000000000001"/>
    <n v="0"/>
    <n v="0.23699999999999999"/>
    <n v="1.5740000000000001"/>
    <n v="2.9119999999999999"/>
    <n v="2.9119999999999999"/>
    <n v="2.9119999999999999"/>
    <n v="2.9119999999999999"/>
    <n v="2.7160000000000002"/>
    <n v="2.9529999999999998"/>
    <n v="0"/>
    <n v="0.23699999999999999"/>
    <n v="1.337"/>
    <n v="1.3380000000000001"/>
    <n v="0"/>
    <n v="0"/>
    <n v="0"/>
    <n v="4.1000000000000002E-2"/>
    <n v="2.9119999999999999"/>
    <n v="0"/>
    <n v="606.66666666666674"/>
  </r>
  <r>
    <x v="3"/>
    <s v="offshore wind|2"/>
    <s v="offshore"/>
    <n v="2"/>
    <x v="1"/>
    <x v="2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1"/>
    <x v="3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1"/>
    <x v="3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1"/>
    <x v="3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1"/>
    <x v="3"/>
    <n v="0.64300000000000002"/>
    <n v="1004"/>
    <n v="3422.9769999999999"/>
    <n v="0.625"/>
    <n v="943"/>
    <n v="0.172237442922374"/>
    <n v="18.797000000000001"/>
    <n v="0"/>
    <n v="0.23699999999999999"/>
    <n v="1.5740000000000001"/>
    <n v="2.9119999999999999"/>
    <n v="2.9119999999999999"/>
    <n v="2.9119999999999999"/>
    <n v="2.9119999999999999"/>
    <n v="2.7160000000000002"/>
    <n v="2.9529999999999998"/>
    <n v="0"/>
    <n v="0.23699999999999999"/>
    <n v="1.337"/>
    <n v="1.3380000000000001"/>
    <n v="0"/>
    <n v="0"/>
    <n v="0"/>
    <n v="4.1000000000000002E-2"/>
    <n v="2.9119999999999999"/>
    <n v="0"/>
    <n v="606.66666666666674"/>
  </r>
  <r>
    <x v="3"/>
    <s v="offshore wind|2"/>
    <s v="offshore"/>
    <n v="2"/>
    <x v="1"/>
    <x v="3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1"/>
    <x v="4"/>
    <n v="0.47"/>
    <n v="1529"/>
    <n v="2938.7080000000001"/>
    <n v="0.55000000000000004"/>
    <n v="1349"/>
    <n v="0.27999169779991701"/>
    <n v="1.1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1"/>
    <x v="4"/>
    <n v="0.46700000000000003"/>
    <n v="0"/>
    <n v="0"/>
    <n v="0.46700000000000003"/>
    <n v="1287"/>
    <n v="0.31459916106890401"/>
    <n v="1.23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1"/>
    <x v="4"/>
    <n v="0.48699999999999999"/>
    <n v="958"/>
    <n v="3017.0459999999998"/>
    <n v="0.45800000000000002"/>
    <n v="952"/>
    <n v="0.237283404119559"/>
    <n v="8.339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1"/>
    <x v="4"/>
    <n v="0.64300000000000002"/>
    <n v="1004"/>
    <n v="3422.9769999999999"/>
    <n v="0.625"/>
    <n v="943"/>
    <n v="0.172237442922374"/>
    <n v="18.898"/>
    <n v="0"/>
    <n v="0.23699999999999999"/>
    <n v="1.5740000000000001"/>
    <n v="2.9119999999999999"/>
    <n v="2.9119999999999999"/>
    <n v="2.9119999999999999"/>
    <n v="2.9119999999999999"/>
    <n v="2.7160000000000002"/>
    <n v="2.9529999999999998"/>
    <n v="0"/>
    <n v="0.23699999999999999"/>
    <n v="1.337"/>
    <n v="1.3380000000000001"/>
    <n v="0"/>
    <n v="0"/>
    <n v="0"/>
    <n v="4.1000000000000002E-2"/>
    <n v="2.9119999999999999"/>
    <n v="0"/>
    <n v="606.66666666666674"/>
  </r>
  <r>
    <x v="3"/>
    <s v="offshore wind|2"/>
    <s v="offshore"/>
    <n v="2"/>
    <x v="1"/>
    <x v="4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large-scale solar pv|4"/>
    <s v="solar"/>
    <n v="4"/>
    <x v="1"/>
    <x v="0"/>
    <n v="0.17199999999999999"/>
    <n v="237"/>
    <n v="1560.6849999999999"/>
    <n v="0.17399999999999999"/>
    <n v="245"/>
    <n v="0.16073584212459999"/>
    <n v="0.03"/>
    <n v="0"/>
    <n v="0.01"/>
    <n v="0.01"/>
    <n v="0.01"/>
    <n v="0.02"/>
    <n v="0.03"/>
    <n v="0.03"/>
    <n v="0.03"/>
    <n v="0.04"/>
    <n v="0"/>
    <n v="0.01"/>
    <n v="0"/>
    <n v="0"/>
    <n v="0.01"/>
    <n v="0.01"/>
    <n v="0"/>
    <n v="0.01"/>
    <n v="0.03"/>
    <n v="0.66666666666666663"/>
    <n v="0"/>
  </r>
  <r>
    <x v="4"/>
    <s v="large-scale solar pv|4"/>
    <s v="solar"/>
    <n v="4"/>
    <x v="1"/>
    <x v="1"/>
    <n v="0.17199999999999999"/>
    <n v="237"/>
    <n v="1560.6849999999999"/>
    <n v="0.17399999999999999"/>
    <n v="245"/>
    <n v="0.16073584212459999"/>
    <n v="7.1639999999999997"/>
    <n v="0"/>
    <n v="0.01"/>
    <n v="0.01"/>
    <n v="0.01"/>
    <n v="0.02"/>
    <n v="0.03"/>
    <n v="0.03"/>
    <n v="0.03"/>
    <n v="0.04"/>
    <n v="0"/>
    <n v="0.01"/>
    <n v="0"/>
    <n v="0"/>
    <n v="0.01"/>
    <n v="0.01"/>
    <n v="0"/>
    <n v="0.01"/>
    <n v="0.03"/>
    <n v="0.66666666666666663"/>
    <n v="0"/>
  </r>
  <r>
    <x v="4"/>
    <s v="large-scale solar pv|4"/>
    <s v="solar"/>
    <n v="4"/>
    <x v="1"/>
    <x v="2"/>
    <n v="0.17199999999999999"/>
    <n v="237"/>
    <n v="1560.6849999999999"/>
    <n v="0.17399999999999999"/>
    <n v="245"/>
    <n v="0.16073584212459999"/>
    <n v="7.1379999999999999"/>
    <n v="0"/>
    <n v="0.01"/>
    <n v="0.01"/>
    <n v="0.01"/>
    <n v="0.02"/>
    <n v="0.03"/>
    <n v="0.03"/>
    <n v="0.03"/>
    <n v="0.04"/>
    <n v="0"/>
    <n v="0.01"/>
    <n v="0"/>
    <n v="0"/>
    <n v="0.01"/>
    <n v="0.01"/>
    <n v="0"/>
    <n v="0.01"/>
    <n v="0.03"/>
    <n v="0.66666666666666663"/>
    <n v="0"/>
  </r>
  <r>
    <x v="4"/>
    <s v="large-scale solar pv|4"/>
    <s v="solar"/>
    <n v="4"/>
    <x v="1"/>
    <x v="3"/>
    <n v="0.17199999999999999"/>
    <n v="237"/>
    <n v="1560.6849999999999"/>
    <n v="0.17399999999999999"/>
    <n v="245"/>
    <n v="0.16073584212459999"/>
    <n v="7.16"/>
    <n v="0"/>
    <n v="0.01"/>
    <n v="0.01"/>
    <n v="0.01"/>
    <n v="0.02"/>
    <n v="0.03"/>
    <n v="0.03"/>
    <n v="0.03"/>
    <n v="0.04"/>
    <n v="0"/>
    <n v="0.01"/>
    <n v="0"/>
    <n v="0"/>
    <n v="0.01"/>
    <n v="0.01"/>
    <n v="0"/>
    <n v="0.01"/>
    <n v="0.03"/>
    <n v="0.66666666666666663"/>
    <n v="0"/>
  </r>
  <r>
    <x v="4"/>
    <s v="large-scale solar pv|4"/>
    <s v="solar"/>
    <n v="4"/>
    <x v="1"/>
    <x v="4"/>
    <n v="0.17199999999999999"/>
    <n v="237"/>
    <n v="1560.6849999999999"/>
    <n v="0.17399999999999999"/>
    <n v="245"/>
    <n v="0.16073584212459999"/>
    <n v="24.585999999999999"/>
    <n v="0"/>
    <n v="0.01"/>
    <n v="0.01"/>
    <n v="0.01"/>
    <n v="0.02"/>
    <n v="0.03"/>
    <n v="0.03"/>
    <n v="0.03"/>
    <n v="0.04"/>
    <n v="0"/>
    <n v="0.01"/>
    <n v="0"/>
    <n v="0"/>
    <n v="0.01"/>
    <n v="0.01"/>
    <n v="0"/>
    <n v="0.01"/>
    <n v="0.03"/>
    <n v="0.66666666666666663"/>
    <n v="0"/>
  </r>
  <r>
    <x v="4"/>
    <s v="onshore wind|1"/>
    <s v="onshore"/>
    <n v="1"/>
    <x v="1"/>
    <x v="0"/>
    <n v="0.33600000000000002"/>
    <n v="304"/>
    <n v="2023.1869999999999"/>
    <n v="0.32900000000000001"/>
    <n v="305"/>
    <n v="0.105827816407822"/>
    <n v="0.95"/>
    <n v="0.32"/>
    <n v="0.64"/>
    <n v="0.95"/>
    <n v="0.95"/>
    <n v="0.95"/>
    <n v="0.95"/>
    <n v="0.95"/>
    <n v="0.95"/>
    <n v="1.59"/>
    <n v="0.32"/>
    <n v="0.32"/>
    <n v="0.31"/>
    <n v="0"/>
    <n v="0"/>
    <n v="0"/>
    <n v="0.32"/>
    <n v="0.32"/>
    <n v="0.95"/>
    <n v="351.85185185185185"/>
    <n v="0"/>
  </r>
  <r>
    <x v="4"/>
    <s v="onshore wind|3"/>
    <s v="onshore"/>
    <n v="3"/>
    <x v="1"/>
    <x v="0"/>
    <n v="0.30399999999999999"/>
    <n v="0"/>
    <n v="2023.1869999999999"/>
    <n v="0.30399999999999999"/>
    <n v="207"/>
    <n v="7.77307137707281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1"/>
    <x v="0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1"/>
    <x v="0"/>
    <n v="0.26600000000000001"/>
    <n v="0"/>
    <n v="2023.1869999999999"/>
    <n v="0.26600000000000001"/>
    <n v="555"/>
    <n v="0.23818106911113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1"/>
    <x v="1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1"/>
    <x v="1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1"/>
    <x v="1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1"/>
    <x v="1"/>
    <n v="0.33600000000000002"/>
    <n v="304"/>
    <n v="2023.1869999999999"/>
    <n v="0.32900000000000001"/>
    <n v="305"/>
    <n v="0.105827816407822"/>
    <n v="2.0009999999999999"/>
    <n v="0.32700000000000001"/>
    <n v="0.65400000000000003"/>
    <n v="0.97"/>
    <n v="0.97"/>
    <n v="0.97"/>
    <n v="0.97"/>
    <n v="0.97"/>
    <n v="0.97"/>
    <n v="1.6240000000000001"/>
    <n v="0.32700000000000001"/>
    <n v="0.32700000000000001"/>
    <n v="0.316"/>
    <n v="0"/>
    <n v="0"/>
    <n v="0"/>
    <n v="0.32700000000000001"/>
    <n v="0.32700000000000001"/>
    <n v="0.97"/>
    <n v="359.25925925925924"/>
    <n v="0"/>
  </r>
  <r>
    <x v="4"/>
    <s v="onshore wind|4"/>
    <s v="onshore"/>
    <n v="4"/>
    <x v="1"/>
    <x v="2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1"/>
    <x v="2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1"/>
    <x v="2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1"/>
    <x v="2"/>
    <n v="0.33600000000000002"/>
    <n v="304"/>
    <n v="2023.1869999999999"/>
    <n v="0.32900000000000001"/>
    <n v="305"/>
    <n v="0.105827816407822"/>
    <n v="2.0009999999999999"/>
    <n v="0.32700000000000001"/>
    <n v="0.65400000000000003"/>
    <n v="0.97"/>
    <n v="0.97"/>
    <n v="0.97"/>
    <n v="0.97"/>
    <n v="0.97"/>
    <n v="0.97"/>
    <n v="1.6240000000000001"/>
    <n v="0.32700000000000001"/>
    <n v="0.32700000000000001"/>
    <n v="0.316"/>
    <n v="0"/>
    <n v="0"/>
    <n v="0"/>
    <n v="0.32700000000000001"/>
    <n v="0.32700000000000001"/>
    <n v="0.97"/>
    <n v="359.25925925925924"/>
    <n v="0"/>
  </r>
  <r>
    <x v="4"/>
    <s v="onshore wind|4"/>
    <s v="onshore"/>
    <n v="4"/>
    <x v="1"/>
    <x v="3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1"/>
    <x v="3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1"/>
    <x v="3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1"/>
    <x v="3"/>
    <n v="0.33600000000000002"/>
    <n v="304"/>
    <n v="2023.1869999999999"/>
    <n v="0.32900000000000001"/>
    <n v="305"/>
    <n v="0.105827816407822"/>
    <n v="2.0009999999999999"/>
    <n v="0.32700000000000001"/>
    <n v="0.65400000000000003"/>
    <n v="0.97"/>
    <n v="0.97"/>
    <n v="0.97"/>
    <n v="0.97"/>
    <n v="0.97"/>
    <n v="0.97"/>
    <n v="1.6240000000000001"/>
    <n v="0.32700000000000001"/>
    <n v="0.32700000000000001"/>
    <n v="0.316"/>
    <n v="0"/>
    <n v="0"/>
    <n v="0"/>
    <n v="0.32700000000000001"/>
    <n v="0.32700000000000001"/>
    <n v="0.97"/>
    <n v="359.25925925925924"/>
    <n v="0"/>
  </r>
  <r>
    <x v="4"/>
    <s v="onshore wind|5"/>
    <s v="onshore"/>
    <n v="5"/>
    <x v="1"/>
    <x v="4"/>
    <n v="0.26600000000000001"/>
    <n v="0"/>
    <n v="2023.1869999999999"/>
    <n v="0.26600000000000001"/>
    <n v="555"/>
    <n v="0.23818106911113399"/>
    <n v="0.35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1"/>
    <x v="4"/>
    <n v="0.26800000000000002"/>
    <n v="0"/>
    <n v="2023.1869999999999"/>
    <n v="0.26800000000000002"/>
    <n v="342"/>
    <n v="0.145675730934369"/>
    <n v="0.7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1"/>
    <x v="4"/>
    <n v="0.30399999999999999"/>
    <n v="0"/>
    <n v="2023.1869999999999"/>
    <n v="0.30399999999999999"/>
    <n v="207"/>
    <n v="7.7730713770728196E-2"/>
    <n v="1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1"/>
    <x v="4"/>
    <n v="0.33600000000000002"/>
    <n v="304"/>
    <n v="2023.1869999999999"/>
    <n v="0.32900000000000001"/>
    <n v="305"/>
    <n v="0.105827816407822"/>
    <n v="3.1379999999999999"/>
    <n v="0.32700000000000001"/>
    <n v="0.65400000000000003"/>
    <n v="0.97"/>
    <n v="0.97"/>
    <n v="0.97"/>
    <n v="0.97"/>
    <n v="0.97"/>
    <n v="0.97"/>
    <n v="1.6240000000000001"/>
    <n v="0.32700000000000001"/>
    <n v="0.32700000000000001"/>
    <n v="0.316"/>
    <n v="0"/>
    <n v="0"/>
    <n v="0"/>
    <n v="0.32700000000000001"/>
    <n v="0.32700000000000001"/>
    <n v="0.97"/>
    <n v="359.25925925925924"/>
    <n v="0"/>
  </r>
  <r>
    <x v="4"/>
    <s v="offshore wind|1"/>
    <s v="offshore"/>
    <n v="1"/>
    <x v="1"/>
    <x v="0"/>
    <n v="0.66500000000000004"/>
    <n v="1116"/>
    <n v="3114.962"/>
    <n v="0.65800000000000003"/>
    <n v="816"/>
    <n v="0.14156639047341499"/>
    <n v="96.27"/>
    <n v="0"/>
    <n v="0.96"/>
    <n v="9.42"/>
    <n v="37.15"/>
    <n v="63.11"/>
    <n v="89.04"/>
    <n v="96.27"/>
    <n v="96.25"/>
    <n v="97.21"/>
    <n v="0"/>
    <n v="0.96"/>
    <n v="8.4600000000000009"/>
    <n v="27.73"/>
    <n v="25.96"/>
    <n v="25.93"/>
    <n v="7.23"/>
    <n v="0.94"/>
    <n v="96.27"/>
    <n v="0"/>
    <n v="20056.25"/>
  </r>
  <r>
    <x v="4"/>
    <s v="offshore wind|2"/>
    <s v="offshore"/>
    <n v="2"/>
    <x v="1"/>
    <x v="0"/>
    <n v="0.65200000000000002"/>
    <n v="1432"/>
    <n v="3091.7449999999999"/>
    <n v="0.65400000000000003"/>
    <n v="1038"/>
    <n v="0.18118218759163801"/>
    <n v="2.14"/>
    <n v="0"/>
    <n v="0"/>
    <n v="0"/>
    <n v="0"/>
    <n v="0"/>
    <n v="0"/>
    <n v="0.82"/>
    <n v="2.14"/>
    <n v="2.14"/>
    <n v="0"/>
    <n v="0"/>
    <n v="0"/>
    <n v="0"/>
    <n v="0"/>
    <n v="0"/>
    <n v="0.82"/>
    <n v="1.32"/>
    <n v="2.14"/>
    <n v="0"/>
    <n v="445.83333333333337"/>
  </r>
  <r>
    <x v="4"/>
    <s v="offshore wind|3"/>
    <s v="offshore"/>
    <n v="3"/>
    <x v="1"/>
    <x v="0"/>
    <n v="0.5"/>
    <n v="902"/>
    <n v="3295.904"/>
    <n v="0.44500000000000001"/>
    <n v="791"/>
    <n v="0.202914165512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1"/>
    <x v="0"/>
    <n v="0.49199999999999999"/>
    <n v="1354"/>
    <n v="3084.643"/>
    <n v="0.51100000000000001"/>
    <n v="1317"/>
    <n v="0.294212261748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1"/>
    <x v="1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1"/>
    <x v="1"/>
    <n v="0.66500000000000004"/>
    <n v="1116"/>
    <n v="3114.962"/>
    <n v="0.65800000000000003"/>
    <n v="816"/>
    <n v="0.14156639047341499"/>
    <n v="100.642"/>
    <n v="0"/>
    <n v="0.97"/>
    <n v="9.52"/>
    <n v="37.545000000000002"/>
    <n v="63.780999999999999"/>
    <n v="89.986999999999995"/>
    <n v="97.293999999999997"/>
    <n v="97.274000000000001"/>
    <n v="98.244"/>
    <n v="0"/>
    <n v="0.97"/>
    <n v="8.5500000000000007"/>
    <n v="28.024999999999999"/>
    <n v="26.236000000000001"/>
    <n v="26.206"/>
    <n v="7.3070000000000004"/>
    <n v="0.95"/>
    <n v="97.293999999999997"/>
    <n v="0"/>
    <n v="20269.583333333336"/>
  </r>
  <r>
    <x v="4"/>
    <s v="offshore wind|2"/>
    <s v="offshore"/>
    <n v="2"/>
    <x v="1"/>
    <x v="1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.81699999999999995"/>
    <n v="2.133"/>
    <n v="2.133"/>
    <n v="0"/>
    <n v="0"/>
    <n v="0"/>
    <n v="0"/>
    <n v="0"/>
    <n v="0"/>
    <n v="0.81699999999999995"/>
    <n v="1.3160000000000001"/>
    <n v="2.133"/>
    <n v="0"/>
    <n v="444.375"/>
  </r>
  <r>
    <x v="4"/>
    <s v="offshore wind|3"/>
    <s v="offshore"/>
    <n v="3"/>
    <x v="1"/>
    <x v="1"/>
    <n v="0.5"/>
    <n v="902"/>
    <n v="3295.904"/>
    <n v="0.44500000000000001"/>
    <n v="791"/>
    <n v="0.202914165512288"/>
    <n v="24.388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1"/>
    <x v="2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1"/>
    <x v="2"/>
    <n v="0.66500000000000004"/>
    <n v="1116"/>
    <n v="3114.962"/>
    <n v="0.65800000000000003"/>
    <n v="816"/>
    <n v="0.14156639047341499"/>
    <n v="100.64100000000001"/>
    <n v="0"/>
    <n v="0.97"/>
    <n v="9.52"/>
    <n v="37.545000000000002"/>
    <n v="63.780999999999999"/>
    <n v="89.986999999999995"/>
    <n v="97.293999999999997"/>
    <n v="97.274000000000001"/>
    <n v="98.244"/>
    <n v="0"/>
    <n v="0.97"/>
    <n v="8.5500000000000007"/>
    <n v="28.024999999999999"/>
    <n v="26.236000000000001"/>
    <n v="26.206"/>
    <n v="7.3070000000000004"/>
    <n v="0.95"/>
    <n v="97.293999999999997"/>
    <n v="0"/>
    <n v="20269.583333333336"/>
  </r>
  <r>
    <x v="4"/>
    <s v="offshore wind|2"/>
    <s v="offshore"/>
    <n v="2"/>
    <x v="1"/>
    <x v="2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.81699999999999995"/>
    <n v="2.133"/>
    <n v="2.133"/>
    <n v="0"/>
    <n v="0"/>
    <n v="0"/>
    <n v="0"/>
    <n v="0"/>
    <n v="0"/>
    <n v="0.81699999999999995"/>
    <n v="1.3160000000000001"/>
    <n v="2.133"/>
    <n v="0"/>
    <n v="444.375"/>
  </r>
  <r>
    <x v="4"/>
    <s v="offshore wind|3"/>
    <s v="offshore"/>
    <n v="3"/>
    <x v="1"/>
    <x v="2"/>
    <n v="0.5"/>
    <n v="902"/>
    <n v="3295.904"/>
    <n v="0.44500000000000001"/>
    <n v="791"/>
    <n v="0.202914165512288"/>
    <n v="24.38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1"/>
    <x v="3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1"/>
    <x v="3"/>
    <n v="0.66500000000000004"/>
    <n v="1116"/>
    <n v="3114.962"/>
    <n v="0.65800000000000003"/>
    <n v="816"/>
    <n v="0.14156639047341499"/>
    <n v="100.64100000000001"/>
    <n v="0"/>
    <n v="0.97"/>
    <n v="9.52"/>
    <n v="37.545000000000002"/>
    <n v="63.780999999999999"/>
    <n v="89.986999999999995"/>
    <n v="97.293999999999997"/>
    <n v="97.274000000000001"/>
    <n v="98.244"/>
    <n v="0"/>
    <n v="0.97"/>
    <n v="8.5500000000000007"/>
    <n v="28.024999999999999"/>
    <n v="26.236000000000001"/>
    <n v="26.206"/>
    <n v="7.3070000000000004"/>
    <n v="0.95"/>
    <n v="97.293999999999997"/>
    <n v="0"/>
    <n v="20269.583333333336"/>
  </r>
  <r>
    <x v="4"/>
    <s v="offshore wind|2"/>
    <s v="offshore"/>
    <n v="2"/>
    <x v="1"/>
    <x v="3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.81699999999999995"/>
    <n v="2.133"/>
    <n v="2.133"/>
    <n v="0"/>
    <n v="0"/>
    <n v="0"/>
    <n v="0"/>
    <n v="0"/>
    <n v="0"/>
    <n v="0.81699999999999995"/>
    <n v="1.3160000000000001"/>
    <n v="2.133"/>
    <n v="0"/>
    <n v="444.375"/>
  </r>
  <r>
    <x v="4"/>
    <s v="offshore wind|3"/>
    <s v="offshore"/>
    <n v="3"/>
    <x v="1"/>
    <x v="3"/>
    <n v="0.5"/>
    <n v="902"/>
    <n v="3295.904"/>
    <n v="0.44500000000000001"/>
    <n v="791"/>
    <n v="0.202914165512288"/>
    <n v="24.38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1"/>
    <x v="4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1"/>
    <x v="4"/>
    <n v="0.66500000000000004"/>
    <n v="1116"/>
    <n v="3114.962"/>
    <n v="0.65800000000000003"/>
    <n v="816"/>
    <n v="0.14156639047341499"/>
    <n v="100.642"/>
    <n v="0"/>
    <n v="0.97"/>
    <n v="9.52"/>
    <n v="37.545000000000002"/>
    <n v="63.780999999999999"/>
    <n v="89.986999999999995"/>
    <n v="97.293999999999997"/>
    <n v="97.274000000000001"/>
    <n v="98.244"/>
    <n v="0"/>
    <n v="0.97"/>
    <n v="8.5500000000000007"/>
    <n v="28.024999999999999"/>
    <n v="26.236000000000001"/>
    <n v="26.206"/>
    <n v="7.3070000000000004"/>
    <n v="0.95"/>
    <n v="97.293999999999997"/>
    <n v="0"/>
    <n v="20269.583333333336"/>
  </r>
  <r>
    <x v="4"/>
    <s v="offshore wind|2"/>
    <s v="offshore"/>
    <n v="2"/>
    <x v="1"/>
    <x v="4"/>
    <n v="0.65200000000000002"/>
    <n v="1432"/>
    <n v="3091.7449999999999"/>
    <n v="0.65400000000000003"/>
    <n v="1038"/>
    <n v="0.18118218759163801"/>
    <n v="7.42"/>
    <n v="0"/>
    <n v="0"/>
    <n v="0"/>
    <n v="0"/>
    <n v="0"/>
    <n v="0"/>
    <n v="0.81699999999999995"/>
    <n v="2.133"/>
    <n v="2.133"/>
    <n v="0"/>
    <n v="0"/>
    <n v="0"/>
    <n v="0"/>
    <n v="0"/>
    <n v="0"/>
    <n v="0.81699999999999995"/>
    <n v="1.3160000000000001"/>
    <n v="2.133"/>
    <n v="0"/>
    <n v="444.375"/>
  </r>
  <r>
    <x v="4"/>
    <s v="offshore wind|3"/>
    <s v="offshore"/>
    <n v="3"/>
    <x v="1"/>
    <x v="4"/>
    <n v="0.5"/>
    <n v="902"/>
    <n v="3295.904"/>
    <n v="0.44500000000000001"/>
    <n v="791"/>
    <n v="0.202914165512288"/>
    <n v="24.95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large-scale solar pv|4"/>
    <s v="solar"/>
    <n v="4"/>
    <x v="1"/>
    <x v="0"/>
    <n v="0.16600000000000001"/>
    <n v="233"/>
    <n v="1560.6849999999999"/>
    <n v="0.16700000000000001"/>
    <n v="295"/>
    <n v="0.201651491537473"/>
    <n v="4.66"/>
    <n v="0"/>
    <n v="0.88"/>
    <n v="0.89"/>
    <n v="0.89"/>
    <n v="0.97"/>
    <n v="1.36"/>
    <n v="1.74"/>
    <n v="4.66"/>
    <n v="5.54"/>
    <n v="0"/>
    <n v="0.88"/>
    <n v="0.01"/>
    <n v="0"/>
    <n v="0.08"/>
    <n v="0.39"/>
    <n v="0.38"/>
    <n v="3.8"/>
    <n v="4.66"/>
    <n v="103.55555555555556"/>
    <n v="0"/>
  </r>
  <r>
    <x v="5"/>
    <s v="large-scale solar pv|4"/>
    <s v="solar"/>
    <n v="4"/>
    <x v="1"/>
    <x v="1"/>
    <n v="0.16600000000000001"/>
    <n v="233"/>
    <n v="1560.6849999999999"/>
    <n v="0.16700000000000001"/>
    <n v="295"/>
    <n v="0.201651491537473"/>
    <n v="7.4790000000000001"/>
    <n v="0"/>
    <n v="0.875"/>
    <n v="0.88500000000000001"/>
    <n v="0.88500000000000001"/>
    <n v="0.96399999999999997"/>
    <n v="1.3520000000000001"/>
    <n v="1.73"/>
    <n v="4.6319999999999997"/>
    <n v="5.5069999999999997"/>
    <n v="0"/>
    <n v="0.875"/>
    <n v="0.01"/>
    <n v="0"/>
    <n v="7.9000000000000001E-2"/>
    <n v="0.38800000000000001"/>
    <n v="0.378"/>
    <n v="3.7770000000000001"/>
    <n v="4.6319999999999997"/>
    <n v="102.93333333333334"/>
    <n v="0"/>
  </r>
  <r>
    <x v="5"/>
    <s v="large-scale solar pv|4"/>
    <s v="solar"/>
    <n v="4"/>
    <x v="1"/>
    <x v="2"/>
    <n v="0.16600000000000001"/>
    <n v="233"/>
    <n v="1560.6849999999999"/>
    <n v="0.16700000000000001"/>
    <n v="295"/>
    <n v="0.201651491537473"/>
    <n v="3.3740000000000001"/>
    <n v="0"/>
    <n v="0.875"/>
    <n v="0.88500000000000001"/>
    <n v="0.88500000000000001"/>
    <n v="0.96399999999999997"/>
    <n v="1.3520000000000001"/>
    <n v="1.73"/>
    <n v="9999999"/>
    <n v="9999999"/>
    <n v="0"/>
    <n v="0.875"/>
    <n v="0.01"/>
    <n v="0"/>
    <n v="7.9000000000000001E-2"/>
    <n v="0.38800000000000001"/>
    <n v="0.378"/>
    <n v="9999998.1449999996"/>
    <n v="9999999"/>
    <n v="222222200"/>
    <n v="0"/>
  </r>
  <r>
    <x v="5"/>
    <s v="large-scale solar pv|4"/>
    <s v="solar"/>
    <n v="4"/>
    <x v="1"/>
    <x v="3"/>
    <n v="0.16600000000000001"/>
    <n v="233"/>
    <n v="1560.6849999999999"/>
    <n v="0.16700000000000001"/>
    <n v="295"/>
    <n v="0.201651491537473"/>
    <n v="7.4790000000000001"/>
    <n v="0"/>
    <n v="0.875"/>
    <n v="0.88500000000000001"/>
    <n v="0.88500000000000001"/>
    <n v="0.96399999999999997"/>
    <n v="1.3520000000000001"/>
    <n v="1.73"/>
    <n v="4.6319999999999997"/>
    <n v="5.5069999999999997"/>
    <n v="0"/>
    <n v="0.875"/>
    <n v="0.01"/>
    <n v="0"/>
    <n v="7.9000000000000001E-2"/>
    <n v="0.38800000000000001"/>
    <n v="0.378"/>
    <n v="3.7770000000000001"/>
    <n v="4.6319999999999997"/>
    <n v="102.93333333333334"/>
    <n v="0"/>
  </r>
  <r>
    <x v="5"/>
    <s v="large-scale solar pv|4"/>
    <s v="solar"/>
    <n v="4"/>
    <x v="1"/>
    <x v="4"/>
    <n v="0.16600000000000001"/>
    <n v="233"/>
    <n v="1560.6849999999999"/>
    <n v="0.16700000000000001"/>
    <n v="295"/>
    <n v="0.201651491537473"/>
    <n v="24.196000000000002"/>
    <n v="0"/>
    <n v="0.875"/>
    <n v="0.88500000000000001"/>
    <n v="0.88500000000000001"/>
    <n v="0.96399999999999997"/>
    <n v="1.3520000000000001"/>
    <n v="1.73"/>
    <n v="4.6319999999999997"/>
    <n v="5.5069999999999997"/>
    <n v="0"/>
    <n v="0.875"/>
    <n v="0.01"/>
    <n v="0"/>
    <n v="7.9000000000000001E-2"/>
    <n v="0.38800000000000001"/>
    <n v="0.378"/>
    <n v="3.7770000000000001"/>
    <n v="4.6319999999999997"/>
    <n v="102.93333333333334"/>
    <n v="0"/>
  </r>
  <r>
    <x v="5"/>
    <s v="onshore wind|1"/>
    <s v="onshore"/>
    <n v="1"/>
    <x v="1"/>
    <x v="0"/>
    <n v="0.34300000000000003"/>
    <n v="0"/>
    <n v="2023.1869999999999"/>
    <n v="0.34300000000000003"/>
    <n v="395"/>
    <n v="0.131461586591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1"/>
    <x v="0"/>
    <n v="0.34899999999999998"/>
    <n v="0"/>
    <n v="2023.1869999999999"/>
    <n v="0.34899999999999998"/>
    <n v="642"/>
    <n v="0.209993327314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1"/>
    <x v="0"/>
    <n v="0.307"/>
    <n v="0"/>
    <n v="2023.1869999999999"/>
    <n v="0.307"/>
    <n v="223"/>
    <n v="8.29205895914209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1"/>
    <x v="0"/>
    <n v="0.27500000000000002"/>
    <n v="0"/>
    <n v="2023.1869999999999"/>
    <n v="0.27500000000000002"/>
    <n v="398"/>
    <n v="0.16521378165213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1"/>
    <x v="0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1"/>
    <x v="1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1"/>
    <x v="1"/>
    <n v="0.307"/>
    <n v="0"/>
    <n v="2023.1869999999999"/>
    <n v="0.307"/>
    <n v="223"/>
    <n v="8.2920589591420901E-2"/>
    <n v="0.20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1"/>
    <x v="1"/>
    <n v="0.27500000000000002"/>
    <n v="0"/>
    <n v="2023.1869999999999"/>
    <n v="0.27500000000000002"/>
    <n v="398"/>
    <n v="0.16521378165213799"/>
    <n v="0.279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1"/>
    <x v="1"/>
    <n v="0.34899999999999998"/>
    <n v="0"/>
    <n v="2023.1869999999999"/>
    <n v="0.34899999999999998"/>
    <n v="642"/>
    <n v="0.209993327314833"/>
    <n v="0.41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1"/>
    <x v="1"/>
    <n v="0.34300000000000003"/>
    <n v="0"/>
    <n v="2023.1869999999999"/>
    <n v="0.34300000000000003"/>
    <n v="395"/>
    <n v="0.131461586591584"/>
    <n v="0.66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1"/>
    <x v="2"/>
    <n v="0.307"/>
    <n v="0"/>
    <n v="2023.1869999999999"/>
    <n v="0.307"/>
    <n v="223"/>
    <n v="8.29205895914209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1"/>
    <x v="2"/>
    <n v="0.27500000000000002"/>
    <n v="0"/>
    <n v="2023.1869999999999"/>
    <n v="0.27500000000000002"/>
    <n v="398"/>
    <n v="0.16521378165213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1"/>
    <x v="2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1"/>
    <x v="2"/>
    <n v="0.34899999999999998"/>
    <n v="0"/>
    <n v="2023.1869999999999"/>
    <n v="0.34899999999999998"/>
    <n v="642"/>
    <n v="0.209993327314833"/>
    <n v="0.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1"/>
    <x v="2"/>
    <n v="0.34300000000000003"/>
    <n v="0"/>
    <n v="2023.1869999999999"/>
    <n v="0.34300000000000003"/>
    <n v="395"/>
    <n v="0.131461586591584"/>
    <n v="0.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1"/>
    <x v="3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1"/>
    <x v="3"/>
    <n v="0.307"/>
    <n v="0"/>
    <n v="2023.1869999999999"/>
    <n v="0.307"/>
    <n v="223"/>
    <n v="8.2920589591420901E-2"/>
    <n v="0.20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1"/>
    <x v="3"/>
    <n v="0.27500000000000002"/>
    <n v="0"/>
    <n v="2023.1869999999999"/>
    <n v="0.27500000000000002"/>
    <n v="398"/>
    <n v="0.16521378165213799"/>
    <n v="0.279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1"/>
    <x v="3"/>
    <n v="0.34899999999999998"/>
    <n v="0"/>
    <n v="2023.1869999999999"/>
    <n v="0.34899999999999998"/>
    <n v="642"/>
    <n v="0.209993327314833"/>
    <n v="0.41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1"/>
    <x v="3"/>
    <n v="0.34300000000000003"/>
    <n v="0"/>
    <n v="2023.1869999999999"/>
    <n v="0.34300000000000003"/>
    <n v="395"/>
    <n v="0.131461586591584"/>
    <n v="0.66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1"/>
    <x v="4"/>
    <n v="0.28299999999999997"/>
    <n v="0"/>
    <n v="2023.1869999999999"/>
    <n v="0.28299999999999997"/>
    <n v="670"/>
    <n v="0.27026154863901097"/>
    <n v="0.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1"/>
    <x v="4"/>
    <n v="0.27500000000000002"/>
    <n v="0"/>
    <n v="2023.1869999999999"/>
    <n v="0.27500000000000002"/>
    <n v="398"/>
    <n v="0.16521378165213799"/>
    <n v="0.343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1"/>
    <x v="4"/>
    <n v="0.307"/>
    <n v="0"/>
    <n v="2023.1869999999999"/>
    <n v="0.307"/>
    <n v="223"/>
    <n v="8.2920589591420901E-2"/>
    <n v="1.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1"/>
    <x v="4"/>
    <n v="0.34899999999999998"/>
    <n v="0"/>
    <n v="2023.1869999999999"/>
    <n v="0.34899999999999998"/>
    <n v="642"/>
    <n v="0.209993327314833"/>
    <n v="2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1"/>
    <x v="4"/>
    <n v="0.34300000000000003"/>
    <n v="0"/>
    <n v="2023.1869999999999"/>
    <n v="0.34300000000000003"/>
    <n v="395"/>
    <n v="0.131461586591584"/>
    <n v="4.27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1"/>
    <x v="0"/>
    <n v="0.65"/>
    <n v="1012"/>
    <n v="3397.69"/>
    <n v="0.64"/>
    <n v="874"/>
    <n v="0.155893264840183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1"/>
    <x v="0"/>
    <n v="0.64500000000000002"/>
    <n v="1505"/>
    <n v="2920.11"/>
    <n v="0.65500000000000003"/>
    <n v="1130"/>
    <n v="0.196939593572449"/>
    <n v="5.38"/>
    <n v="0"/>
    <n v="0"/>
    <n v="0.69"/>
    <n v="1.37"/>
    <n v="1.45"/>
    <n v="1.52"/>
    <n v="1.59"/>
    <n v="5.38"/>
    <n v="5.38"/>
    <n v="0"/>
    <n v="0"/>
    <n v="0.69"/>
    <n v="0.68"/>
    <n v="7.9999999999999793E-2"/>
    <n v="7.0000000000000104E-2"/>
    <n v="7.0000000000000007E-2"/>
    <n v="3.79"/>
    <n v="5.38"/>
    <n v="0"/>
    <n v="1120.8333333333335"/>
  </r>
  <r>
    <x v="5"/>
    <s v="offshore wind|3"/>
    <s v="offshore"/>
    <n v="3"/>
    <x v="1"/>
    <x v="0"/>
    <n v="0.51200000000000001"/>
    <n v="897"/>
    <n v="3262.2379999999998"/>
    <n v="0.48799999999999999"/>
    <n v="856"/>
    <n v="0.20023953888764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4"/>
    <s v="offshore"/>
    <n v="4"/>
    <x v="1"/>
    <x v="0"/>
    <n v="0.47699999999999998"/>
    <n v="1441"/>
    <n v="3432.02"/>
    <n v="0.56299999999999994"/>
    <n v="1536"/>
    <n v="0.31144310080537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1"/>
    <x v="0"/>
    <n v="0.39400000000000002"/>
    <n v="1261"/>
    <n v="3037.34"/>
    <n v="0.42399999999999999"/>
    <n v="1311"/>
    <n v="0.352965882657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4"/>
    <s v="offshore"/>
    <n v="4"/>
    <x v="1"/>
    <x v="1"/>
    <n v="0.47699999999999998"/>
    <n v="1441"/>
    <n v="3432.02"/>
    <n v="0.56299999999999994"/>
    <n v="1536"/>
    <n v="0.31144310080537202"/>
    <n v="2.2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1"/>
    <x v="1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1"/>
    <x v="1"/>
    <n v="0.51200000000000001"/>
    <n v="897"/>
    <n v="3262.2379999999998"/>
    <n v="0.48799999999999999"/>
    <n v="856"/>
    <n v="0.20023953888764101"/>
    <n v="24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1"/>
    <x v="1"/>
    <n v="0.65"/>
    <n v="1012"/>
    <n v="3397.69"/>
    <n v="0.64"/>
    <n v="874"/>
    <n v="0.15589326484018301"/>
    <n v="109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1"/>
    <x v="1"/>
    <n v="0.64500000000000002"/>
    <n v="1505"/>
    <n v="2920.11"/>
    <n v="0.65500000000000003"/>
    <n v="1130"/>
    <n v="0.196939593572449"/>
    <n v="139.917"/>
    <n v="0"/>
    <n v="0"/>
    <n v="0.67900000000000005"/>
    <n v="1.349"/>
    <n v="1.4279999999999999"/>
    <n v="1.4970000000000001"/>
    <n v="1.5660000000000001"/>
    <n v="5.298"/>
    <n v="5.298"/>
    <n v="0"/>
    <n v="0"/>
    <n v="0.67900000000000005"/>
    <n v="0.67"/>
    <n v="7.9000000000000001E-2"/>
    <n v="6.90000000000002E-2"/>
    <n v="6.9000000000000006E-2"/>
    <n v="3.7320000000000002"/>
    <n v="5.298"/>
    <n v="0"/>
    <n v="1103.75"/>
  </r>
  <r>
    <x v="5"/>
    <s v="offshore wind|4"/>
    <s v="offshore"/>
    <n v="4"/>
    <x v="1"/>
    <x v="2"/>
    <n v="0.47699999999999998"/>
    <n v="1441"/>
    <n v="3432.02"/>
    <n v="0.56299999999999994"/>
    <n v="1536"/>
    <n v="0.31144310080537202"/>
    <n v="1.96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1"/>
    <x v="2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1"/>
    <x v="2"/>
    <n v="0.51200000000000001"/>
    <n v="897"/>
    <n v="3262.2379999999998"/>
    <n v="0.48799999999999999"/>
    <n v="856"/>
    <n v="0.20023953888764101"/>
    <n v="21.81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1"/>
    <x v="2"/>
    <n v="0.65"/>
    <n v="1012"/>
    <n v="3397.69"/>
    <n v="0.64"/>
    <n v="874"/>
    <n v="0.15589326484018301"/>
    <n v="105.8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1"/>
    <x v="2"/>
    <n v="0.64500000000000002"/>
    <n v="1505"/>
    <n v="2920.11"/>
    <n v="0.65500000000000003"/>
    <n v="1130"/>
    <n v="0.196939593572449"/>
    <n v="138.637"/>
    <n v="0"/>
    <n v="0"/>
    <n v="0.67900000000000005"/>
    <n v="1.349"/>
    <n v="1.4279999999999999"/>
    <n v="1.4970000000000001"/>
    <n v="1.5660000000000001"/>
    <n v="5.298"/>
    <n v="5.298"/>
    <n v="0"/>
    <n v="0"/>
    <n v="0.67900000000000005"/>
    <n v="0.67"/>
    <n v="7.9000000000000001E-2"/>
    <n v="6.90000000000002E-2"/>
    <n v="6.9000000000000006E-2"/>
    <n v="3.7320000000000002"/>
    <n v="5.298"/>
    <n v="0"/>
    <n v="1103.75"/>
  </r>
  <r>
    <x v="5"/>
    <s v="offshore wind|4"/>
    <s v="offshore"/>
    <n v="4"/>
    <x v="1"/>
    <x v="3"/>
    <n v="0.47699999999999998"/>
    <n v="1441"/>
    <n v="3432.02"/>
    <n v="0.56299999999999994"/>
    <n v="1536"/>
    <n v="0.31144310080537202"/>
    <n v="2.2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1"/>
    <x v="3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1"/>
    <x v="3"/>
    <n v="0.51200000000000001"/>
    <n v="897"/>
    <n v="3262.2379999999998"/>
    <n v="0.48799999999999999"/>
    <n v="856"/>
    <n v="0.20023953888764101"/>
    <n v="24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1"/>
    <x v="3"/>
    <n v="0.65"/>
    <n v="1012"/>
    <n v="3397.69"/>
    <n v="0.64"/>
    <n v="874"/>
    <n v="0.15589326484018301"/>
    <n v="109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1"/>
    <x v="3"/>
    <n v="0.64500000000000002"/>
    <n v="1505"/>
    <n v="2920.11"/>
    <n v="0.65500000000000003"/>
    <n v="1130"/>
    <n v="0.196939593572449"/>
    <n v="139.69399999999999"/>
    <n v="0"/>
    <n v="0"/>
    <n v="0.67900000000000005"/>
    <n v="1.349"/>
    <n v="1.4279999999999999"/>
    <n v="1.4970000000000001"/>
    <n v="1.5660000000000001"/>
    <n v="5.298"/>
    <n v="5.298"/>
    <n v="0"/>
    <n v="0"/>
    <n v="0.67900000000000005"/>
    <n v="0.67"/>
    <n v="7.9000000000000001E-2"/>
    <n v="6.90000000000002E-2"/>
    <n v="6.9000000000000006E-2"/>
    <n v="3.7320000000000002"/>
    <n v="5.298"/>
    <n v="0"/>
    <n v="1103.75"/>
  </r>
  <r>
    <x v="5"/>
    <s v="offshore wind|4"/>
    <s v="offshore"/>
    <n v="4"/>
    <x v="1"/>
    <x v="4"/>
    <n v="0.47699999999999998"/>
    <n v="1441"/>
    <n v="3432.02"/>
    <n v="0.56299999999999994"/>
    <n v="1536"/>
    <n v="0.31144310080537202"/>
    <n v="2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1"/>
    <x v="4"/>
    <n v="0.39400000000000002"/>
    <n v="1261"/>
    <n v="3037.34"/>
    <n v="0.42399999999999999"/>
    <n v="1311"/>
    <n v="0.352965882657017"/>
    <n v="2.79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1"/>
    <x v="4"/>
    <n v="0.51200000000000001"/>
    <n v="897"/>
    <n v="3262.2379999999998"/>
    <n v="0.48799999999999999"/>
    <n v="856"/>
    <n v="0.20023953888764101"/>
    <n v="24.46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1"/>
    <x v="4"/>
    <n v="0.65"/>
    <n v="1012"/>
    <n v="3397.69"/>
    <n v="0.64"/>
    <n v="874"/>
    <n v="0.15589326484018301"/>
    <n v="112.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1"/>
    <x v="4"/>
    <n v="0.64500000000000002"/>
    <n v="1505"/>
    <n v="2920.11"/>
    <n v="0.65500000000000003"/>
    <n v="1130"/>
    <n v="0.196939593572449"/>
    <n v="140.488"/>
    <n v="0"/>
    <n v="0"/>
    <n v="0.67900000000000005"/>
    <n v="1.349"/>
    <n v="1.4279999999999999"/>
    <n v="1.4970000000000001"/>
    <n v="1.5660000000000001"/>
    <n v="5.298"/>
    <n v="5.298"/>
    <n v="0"/>
    <n v="0"/>
    <n v="0.67900000000000005"/>
    <n v="0.67"/>
    <n v="7.9000000000000001E-2"/>
    <n v="6.90000000000002E-2"/>
    <n v="6.9000000000000006E-2"/>
    <n v="3.7320000000000002"/>
    <n v="5.298"/>
    <n v="0"/>
    <n v="1103.75"/>
  </r>
  <r>
    <x v="6"/>
    <s v="large-scale solar pv|2"/>
    <s v="solar"/>
    <n v="2"/>
    <x v="1"/>
    <x v="0"/>
    <n v="0.23599999999999999"/>
    <n v="158"/>
    <n v="1560.6849999999999"/>
    <n v="0.23599999999999999"/>
    <n v="190"/>
    <n v="9.1904651342775298E-2"/>
    <n v="0.25"/>
    <n v="0"/>
    <n v="0.18"/>
    <n v="0.23"/>
    <n v="0.25"/>
    <n v="0.25"/>
    <n v="0.25"/>
    <n v="0.25"/>
    <n v="0.25"/>
    <n v="0.43"/>
    <n v="0"/>
    <n v="0.18"/>
    <n v="0.05"/>
    <n v="0.02"/>
    <n v="0"/>
    <n v="0"/>
    <n v="0"/>
    <n v="0.18"/>
    <n v="0.25"/>
    <n v="5.5555555555555554"/>
    <n v="0"/>
  </r>
  <r>
    <x v="6"/>
    <s v="large-scale solar pv|3"/>
    <s v="solar"/>
    <n v="3"/>
    <x v="1"/>
    <x v="0"/>
    <n v="0.23599999999999999"/>
    <n v="313"/>
    <n v="1560.6849999999999"/>
    <n v="0.22900000000000001"/>
    <n v="300"/>
    <n v="0.14954836394089799"/>
    <n v="3.62"/>
    <n v="0"/>
    <n v="0.01"/>
    <n v="0.14000000000000001"/>
    <n v="0.31"/>
    <n v="1.83"/>
    <n v="3.34"/>
    <n v="3.61"/>
    <n v="3.62"/>
    <n v="3.63"/>
    <n v="0"/>
    <n v="0.01"/>
    <n v="0.13"/>
    <n v="0.17"/>
    <n v="1.52"/>
    <n v="1.51"/>
    <n v="0.27"/>
    <n v="0.02"/>
    <n v="3.62"/>
    <n v="80.444444444444443"/>
    <n v="0"/>
  </r>
  <r>
    <x v="6"/>
    <s v="large-scale solar pv|4"/>
    <s v="solar"/>
    <n v="4"/>
    <x v="1"/>
    <x v="0"/>
    <n v="0.2"/>
    <n v="282"/>
    <n v="1560.6849999999999"/>
    <n v="0.19700000000000001"/>
    <n v="308"/>
    <n v="0.17847623021115799"/>
    <n v="0.01"/>
    <n v="0"/>
    <n v="0"/>
    <n v="0.01"/>
    <n v="0.01"/>
    <n v="0.01"/>
    <n v="0.01"/>
    <n v="0.01"/>
    <n v="0.01"/>
    <n v="0.01"/>
    <n v="0"/>
    <n v="0"/>
    <n v="0.01"/>
    <n v="0"/>
    <n v="0"/>
    <n v="0"/>
    <n v="0"/>
    <n v="0"/>
    <n v="0.01"/>
    <n v="0.22222222222222221"/>
    <n v="0"/>
  </r>
  <r>
    <x v="6"/>
    <s v="large-scale solar pv|2"/>
    <s v="solar"/>
    <n v="2"/>
    <x v="1"/>
    <x v="1"/>
    <n v="0.23599999999999999"/>
    <n v="158"/>
    <n v="1560.6849999999999"/>
    <n v="0.23599999999999999"/>
    <n v="190"/>
    <n v="9.1904651342775298E-2"/>
    <n v="3.7290000000000001"/>
    <n v="0"/>
    <n v="0.18"/>
    <n v="0.23"/>
    <n v="0.25"/>
    <n v="0.25"/>
    <n v="0.25"/>
    <n v="0.25"/>
    <n v="0.25"/>
    <n v="0.43"/>
    <n v="0"/>
    <n v="0.18"/>
    <n v="0.05"/>
    <n v="0.02"/>
    <n v="0"/>
    <n v="0"/>
    <n v="0"/>
    <n v="0.18"/>
    <n v="0.25"/>
    <n v="5.5555555555555554"/>
    <n v="0"/>
  </r>
  <r>
    <x v="6"/>
    <s v="large-scale solar pv|4"/>
    <s v="solar"/>
    <n v="4"/>
    <x v="1"/>
    <x v="1"/>
    <n v="0.2"/>
    <n v="282"/>
    <n v="1560.6849999999999"/>
    <n v="0.19700000000000001"/>
    <n v="308"/>
    <n v="0.17847623021115799"/>
    <n v="43.594999999999999"/>
    <n v="0"/>
    <n v="0"/>
    <n v="0.01"/>
    <n v="0.01"/>
    <n v="0.01"/>
    <n v="0.01"/>
    <n v="0.01"/>
    <n v="0.01"/>
    <n v="0.01"/>
    <n v="0"/>
    <n v="0"/>
    <n v="0.01"/>
    <n v="0"/>
    <n v="0"/>
    <n v="0"/>
    <n v="0"/>
    <n v="0"/>
    <n v="0.01"/>
    <n v="0.22222222222222221"/>
    <n v="0"/>
  </r>
  <r>
    <x v="6"/>
    <s v="large-scale solar pv|3"/>
    <s v="solar"/>
    <n v="3"/>
    <x v="1"/>
    <x v="1"/>
    <n v="0.23599999999999999"/>
    <n v="313"/>
    <n v="1560.6849999999999"/>
    <n v="0.22900000000000001"/>
    <n v="300"/>
    <n v="0.14954836394089799"/>
    <n v="173.43600000000001"/>
    <n v="0"/>
    <n v="0.01"/>
    <n v="0.14399999999999999"/>
    <n v="0.31900000000000001"/>
    <n v="1.8859999999999999"/>
    <n v="3.4420000000000002"/>
    <n v="3.72"/>
    <n v="3.7309999999999999"/>
    <n v="3.7410000000000001"/>
    <n v="0"/>
    <n v="0.01"/>
    <n v="0.13400000000000001"/>
    <n v="0.17499999999999999"/>
    <n v="1.5669999999999999"/>
    <n v="1.556"/>
    <n v="0.27800000000000002"/>
    <n v="2.1000000000000001E-2"/>
    <n v="3.7309999999999999"/>
    <n v="82.911111111111111"/>
    <n v="0"/>
  </r>
  <r>
    <x v="6"/>
    <s v="large-scale solar pv|2"/>
    <s v="solar"/>
    <n v="2"/>
    <x v="1"/>
    <x v="2"/>
    <n v="0.23599999999999999"/>
    <n v="158"/>
    <n v="1560.6849999999999"/>
    <n v="0.23599999999999999"/>
    <n v="190"/>
    <n v="9.1904651342775298E-2"/>
    <n v="3.7290000000000001"/>
    <n v="0"/>
    <n v="0.18"/>
    <n v="0.23"/>
    <n v="0.25"/>
    <n v="0.25"/>
    <n v="0.25"/>
    <n v="0.25"/>
    <n v="0.25"/>
    <n v="0.43"/>
    <n v="0"/>
    <n v="0.18"/>
    <n v="0.05"/>
    <n v="0.02"/>
    <n v="0"/>
    <n v="0"/>
    <n v="0"/>
    <n v="0.18"/>
    <n v="0.25"/>
    <n v="5.5555555555555554"/>
    <n v="0"/>
  </r>
  <r>
    <x v="6"/>
    <s v="large-scale solar pv|4"/>
    <s v="solar"/>
    <n v="4"/>
    <x v="1"/>
    <x v="2"/>
    <n v="0.2"/>
    <n v="282"/>
    <n v="1560.6849999999999"/>
    <n v="0.19700000000000001"/>
    <n v="308"/>
    <n v="0.17847623021115799"/>
    <n v="34.226999999999997"/>
    <n v="0"/>
    <n v="0"/>
    <n v="0.01"/>
    <n v="0.01"/>
    <n v="0.01"/>
    <n v="0.01"/>
    <n v="0.01"/>
    <n v="0.01"/>
    <n v="0.01"/>
    <n v="0"/>
    <n v="0"/>
    <n v="0.01"/>
    <n v="0"/>
    <n v="0"/>
    <n v="0"/>
    <n v="0"/>
    <n v="0"/>
    <n v="0.01"/>
    <n v="0.22222222222222221"/>
    <n v="0"/>
  </r>
  <r>
    <x v="6"/>
    <s v="large-scale solar pv|3"/>
    <s v="solar"/>
    <n v="3"/>
    <x v="1"/>
    <x v="2"/>
    <n v="0.23599999999999999"/>
    <n v="313"/>
    <n v="1560.6849999999999"/>
    <n v="0.22900000000000001"/>
    <n v="300"/>
    <n v="0.14954836394089799"/>
    <n v="163.98599999999999"/>
    <n v="0"/>
    <n v="0.01"/>
    <n v="0.14399999999999999"/>
    <n v="0.31900000000000001"/>
    <n v="1.8859999999999999"/>
    <n v="3.4420000000000002"/>
    <n v="3.72"/>
    <n v="3.7309999999999999"/>
    <n v="3.7410000000000001"/>
    <n v="0"/>
    <n v="0.01"/>
    <n v="0.13400000000000001"/>
    <n v="0.17499999999999999"/>
    <n v="1.5669999999999999"/>
    <n v="1.556"/>
    <n v="0.27800000000000002"/>
    <n v="2.1000000000000001E-2"/>
    <n v="3.7309999999999999"/>
    <n v="82.911111111111111"/>
    <n v="0"/>
  </r>
  <r>
    <x v="6"/>
    <s v="large-scale solar pv|2"/>
    <s v="solar"/>
    <n v="2"/>
    <x v="1"/>
    <x v="3"/>
    <n v="0.23599999999999999"/>
    <n v="158"/>
    <n v="1560.6849999999999"/>
    <n v="0.23599999999999999"/>
    <n v="190"/>
    <n v="9.1904651342775298E-2"/>
    <n v="3.7290000000000001"/>
    <n v="0"/>
    <n v="0.18"/>
    <n v="0.23"/>
    <n v="0.25"/>
    <n v="0.25"/>
    <n v="0.25"/>
    <n v="0.25"/>
    <n v="0.25"/>
    <n v="0.43"/>
    <n v="0"/>
    <n v="0.18"/>
    <n v="0.05"/>
    <n v="0.02"/>
    <n v="0"/>
    <n v="0"/>
    <n v="0"/>
    <n v="0.18"/>
    <n v="0.25"/>
    <n v="5.5555555555555554"/>
    <n v="0"/>
  </r>
  <r>
    <x v="6"/>
    <s v="large-scale solar pv|4"/>
    <s v="solar"/>
    <n v="4"/>
    <x v="1"/>
    <x v="3"/>
    <n v="0.2"/>
    <n v="282"/>
    <n v="1560.6849999999999"/>
    <n v="0.19700000000000001"/>
    <n v="308"/>
    <n v="0.17847623021115799"/>
    <n v="43.551000000000002"/>
    <n v="0"/>
    <n v="0"/>
    <n v="0.01"/>
    <n v="0.01"/>
    <n v="0.01"/>
    <n v="0.01"/>
    <n v="0.01"/>
    <n v="0.01"/>
    <n v="0.01"/>
    <n v="0"/>
    <n v="0"/>
    <n v="0.01"/>
    <n v="0"/>
    <n v="0"/>
    <n v="0"/>
    <n v="0"/>
    <n v="0"/>
    <n v="0.01"/>
    <n v="0.22222222222222221"/>
    <n v="0"/>
  </r>
  <r>
    <x v="6"/>
    <s v="large-scale solar pv|3"/>
    <s v="solar"/>
    <n v="3"/>
    <x v="1"/>
    <x v="3"/>
    <n v="0.23599999999999999"/>
    <n v="313"/>
    <n v="1560.6849999999999"/>
    <n v="0.22900000000000001"/>
    <n v="300"/>
    <n v="0.14954836394089799"/>
    <n v="172.96700000000001"/>
    <n v="0"/>
    <n v="0.01"/>
    <n v="0.14399999999999999"/>
    <n v="0.31900000000000001"/>
    <n v="1.8859999999999999"/>
    <n v="3.4420000000000002"/>
    <n v="3.72"/>
    <n v="3.7309999999999999"/>
    <n v="3.7410000000000001"/>
    <n v="0"/>
    <n v="0.01"/>
    <n v="0.13400000000000001"/>
    <n v="0.17499999999999999"/>
    <n v="1.5669999999999999"/>
    <n v="1.556"/>
    <n v="0.27800000000000002"/>
    <n v="2.1000000000000001E-2"/>
    <n v="3.7309999999999999"/>
    <n v="82.911111111111111"/>
    <n v="0"/>
  </r>
  <r>
    <x v="6"/>
    <s v="large-scale solar pv|2"/>
    <s v="solar"/>
    <n v="2"/>
    <x v="1"/>
    <x v="4"/>
    <n v="0.23599999999999999"/>
    <n v="158"/>
    <n v="1560.6849999999999"/>
    <n v="0.23599999999999999"/>
    <n v="190"/>
    <n v="9.1904651342775298E-2"/>
    <n v="5.0289999999999999"/>
    <n v="0"/>
    <n v="0.18"/>
    <n v="0.23"/>
    <n v="0.25"/>
    <n v="0.25"/>
    <n v="0.25"/>
    <n v="0.25"/>
    <n v="0.25"/>
    <n v="0.43"/>
    <n v="0"/>
    <n v="0.18"/>
    <n v="0.05"/>
    <n v="0.02"/>
    <n v="0"/>
    <n v="0"/>
    <n v="0"/>
    <n v="0.18"/>
    <n v="0.25"/>
    <n v="5.5555555555555554"/>
    <n v="0"/>
  </r>
  <r>
    <x v="6"/>
    <s v="large-scale solar pv|4"/>
    <s v="solar"/>
    <n v="4"/>
    <x v="1"/>
    <x v="4"/>
    <n v="0.2"/>
    <n v="282"/>
    <n v="1560.6849999999999"/>
    <n v="0.19700000000000001"/>
    <n v="308"/>
    <n v="0.17847623021115799"/>
    <n v="70.466999999999999"/>
    <n v="0"/>
    <n v="0"/>
    <n v="0.01"/>
    <n v="0.01"/>
    <n v="0.01"/>
    <n v="0.01"/>
    <n v="0.01"/>
    <n v="0.01"/>
    <n v="0.01"/>
    <n v="0"/>
    <n v="0"/>
    <n v="0.01"/>
    <n v="0"/>
    <n v="0"/>
    <n v="0"/>
    <n v="0"/>
    <n v="0"/>
    <n v="0.01"/>
    <n v="0.22222222222222221"/>
    <n v="0"/>
  </r>
  <r>
    <x v="6"/>
    <s v="large-scale solar pv|3"/>
    <s v="solar"/>
    <n v="3"/>
    <x v="1"/>
    <x v="4"/>
    <n v="0.23599999999999999"/>
    <n v="313"/>
    <n v="1560.6849999999999"/>
    <n v="0.22900000000000001"/>
    <n v="300"/>
    <n v="0.14954836394089799"/>
    <n v="410.83199999999999"/>
    <n v="0"/>
    <n v="0.01"/>
    <n v="0.14399999999999999"/>
    <n v="0.31900000000000001"/>
    <n v="1.8859999999999999"/>
    <n v="3.4420000000000002"/>
    <n v="3.72"/>
    <n v="3.7309999999999999"/>
    <n v="3.7410000000000001"/>
    <n v="0"/>
    <n v="0.01"/>
    <n v="0.13400000000000001"/>
    <n v="0.17499999999999999"/>
    <n v="1.5669999999999999"/>
    <n v="1.556"/>
    <n v="0.27800000000000002"/>
    <n v="2.1000000000000001E-2"/>
    <n v="3.7309999999999999"/>
    <n v="82.911111111111111"/>
    <n v="0"/>
  </r>
  <r>
    <x v="6"/>
    <s v="onshore wind|1"/>
    <s v="onshore"/>
    <n v="1"/>
    <x v="1"/>
    <x v="0"/>
    <n v="0.312"/>
    <n v="354"/>
    <n v="2023.1869999999999"/>
    <n v="0.313"/>
    <n v="400"/>
    <n v="0.14588530497322999"/>
    <n v="1.7"/>
    <n v="0.56999999999999995"/>
    <n v="1.1299999999999999"/>
    <n v="1.7"/>
    <n v="1.7"/>
    <n v="1.7"/>
    <n v="1.7"/>
    <n v="1.1399999999999999"/>
    <n v="0.56999999999999995"/>
    <n v="1.71"/>
    <n v="0.56999999999999995"/>
    <n v="0.56000000000000005"/>
    <n v="0.56999999999999995"/>
    <n v="0"/>
    <n v="0"/>
    <n v="0"/>
    <n v="0.01"/>
    <n v="0"/>
    <n v="1.7"/>
    <n v="629.62962962962956"/>
    <n v="0"/>
  </r>
  <r>
    <x v="6"/>
    <s v="onshore wind|2"/>
    <s v="onshore"/>
    <n v="2"/>
    <x v="1"/>
    <x v="0"/>
    <n v="0.309"/>
    <n v="658"/>
    <n v="2023.1869999999999"/>
    <n v="0.308"/>
    <n v="676"/>
    <n v="0.25054853821977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1"/>
    <x v="0"/>
    <n v="0.28899999999999998"/>
    <n v="213"/>
    <n v="2023.1869999999999"/>
    <n v="0.28799999999999998"/>
    <n v="241"/>
    <n v="9.55257483510908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1"/>
    <x v="0"/>
    <n v="0.28000000000000003"/>
    <n v="394"/>
    <n v="2023.1869999999999"/>
    <n v="0.28100000000000003"/>
    <n v="396"/>
    <n v="0.16087359235606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1"/>
    <x v="0"/>
    <n v="0.27900000000000003"/>
    <n v="642"/>
    <n v="2023.1869999999999"/>
    <n v="0.27800000000000002"/>
    <n v="646"/>
    <n v="0.26526723826418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1"/>
    <x v="1"/>
    <n v="0.28899999999999998"/>
    <n v="213"/>
    <n v="2023.1869999999999"/>
    <n v="0.28799999999999998"/>
    <n v="241"/>
    <n v="9.5525748351090803E-2"/>
    <n v="27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1"/>
    <x v="1"/>
    <n v="0.27900000000000003"/>
    <n v="642"/>
    <n v="2023.1869999999999"/>
    <n v="0.27800000000000002"/>
    <n v="646"/>
    <n v="0.26526723826418303"/>
    <n v="29.71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1"/>
    <x v="1"/>
    <n v="0.28000000000000003"/>
    <n v="394"/>
    <n v="2023.1869999999999"/>
    <n v="0.28100000000000003"/>
    <n v="396"/>
    <n v="0.16087359235606699"/>
    <n v="43.60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1"/>
    <x v="1"/>
    <n v="0.312"/>
    <n v="354"/>
    <n v="2023.1869999999999"/>
    <n v="0.313"/>
    <n v="400"/>
    <n v="0.14588530497322999"/>
    <n v="53.710999999999999"/>
    <n v="0.56799999999999995"/>
    <n v="1.1259999999999999"/>
    <n v="1.6950000000000001"/>
    <n v="1.6950000000000001"/>
    <n v="1.6950000000000001"/>
    <n v="1.6950000000000001"/>
    <n v="1.1359999999999999"/>
    <n v="0.56799999999999995"/>
    <n v="1.704"/>
    <n v="0.56799999999999995"/>
    <n v="0.55800000000000005"/>
    <n v="0.56899999999999995"/>
    <n v="0"/>
    <n v="0"/>
    <n v="0"/>
    <n v="8.9999999999999993E-3"/>
    <n v="0"/>
    <n v="1.6950000000000001"/>
    <n v="627.77777777777771"/>
    <n v="0"/>
  </r>
  <r>
    <x v="6"/>
    <s v="onshore wind|2"/>
    <s v="onshore"/>
    <n v="2"/>
    <x v="1"/>
    <x v="1"/>
    <n v="0.309"/>
    <n v="658"/>
    <n v="2023.1869999999999"/>
    <n v="0.308"/>
    <n v="676"/>
    <n v="0.25054853821977102"/>
    <n v="100.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1"/>
    <x v="2"/>
    <n v="0.28899999999999998"/>
    <n v="213"/>
    <n v="2023.1869999999999"/>
    <n v="0.28799999999999998"/>
    <n v="241"/>
    <n v="9.5525748351090803E-2"/>
    <n v="8.458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1"/>
    <x v="2"/>
    <n v="0.27900000000000003"/>
    <n v="642"/>
    <n v="2023.1869999999999"/>
    <n v="0.27800000000000002"/>
    <n v="646"/>
    <n v="0.26526723826418303"/>
    <n v="19.67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1"/>
    <x v="2"/>
    <n v="0.312"/>
    <n v="354"/>
    <n v="2023.1869999999999"/>
    <n v="0.313"/>
    <n v="400"/>
    <n v="0.14588530497322999"/>
    <n v="21.59"/>
    <n v="0.56799999999999995"/>
    <n v="1.1259999999999999"/>
    <n v="1.6950000000000001"/>
    <n v="1.6950000000000001"/>
    <n v="1.6950000000000001"/>
    <n v="1.6950000000000001"/>
    <n v="1.1359999999999999"/>
    <n v="0.56799999999999995"/>
    <n v="1.704"/>
    <n v="0.56799999999999995"/>
    <n v="0.55800000000000005"/>
    <n v="0.56899999999999995"/>
    <n v="0"/>
    <n v="0"/>
    <n v="0"/>
    <n v="8.9999999999999993E-3"/>
    <n v="0"/>
    <n v="1.6950000000000001"/>
    <n v="627.77777777777771"/>
    <n v="0"/>
  </r>
  <r>
    <x v="6"/>
    <s v="onshore wind|4"/>
    <s v="onshore"/>
    <n v="4"/>
    <x v="1"/>
    <x v="2"/>
    <n v="0.28000000000000003"/>
    <n v="394"/>
    <n v="2023.1869999999999"/>
    <n v="0.28100000000000003"/>
    <n v="396"/>
    <n v="0.16087359235606699"/>
    <n v="31.67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2"/>
    <s v="onshore"/>
    <n v="2"/>
    <x v="1"/>
    <x v="2"/>
    <n v="0.309"/>
    <n v="658"/>
    <n v="2023.1869999999999"/>
    <n v="0.308"/>
    <n v="676"/>
    <n v="0.25054853821977102"/>
    <n v="52.82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1"/>
    <x v="3"/>
    <n v="0.28899999999999998"/>
    <n v="213"/>
    <n v="2023.1869999999999"/>
    <n v="0.28799999999999998"/>
    <n v="241"/>
    <n v="9.5525748351090803E-2"/>
    <n v="27.07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1"/>
    <x v="3"/>
    <n v="0.27900000000000003"/>
    <n v="642"/>
    <n v="2023.1869999999999"/>
    <n v="0.27800000000000002"/>
    <n v="646"/>
    <n v="0.26526723826418303"/>
    <n v="29.7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1"/>
    <x v="3"/>
    <n v="0.28000000000000003"/>
    <n v="394"/>
    <n v="2023.1869999999999"/>
    <n v="0.28100000000000003"/>
    <n v="396"/>
    <n v="0.16087359235606699"/>
    <n v="43.625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1"/>
    <x v="3"/>
    <n v="0.312"/>
    <n v="354"/>
    <n v="2023.1869999999999"/>
    <n v="0.313"/>
    <n v="400"/>
    <n v="0.14588530497322999"/>
    <n v="53.680999999999997"/>
    <n v="0.56799999999999995"/>
    <n v="1.1259999999999999"/>
    <n v="1.6950000000000001"/>
    <n v="1.6950000000000001"/>
    <n v="1.6950000000000001"/>
    <n v="1.6950000000000001"/>
    <n v="1.1359999999999999"/>
    <n v="0.56799999999999995"/>
    <n v="1.704"/>
    <n v="0.56799999999999995"/>
    <n v="0.55800000000000005"/>
    <n v="0.56899999999999995"/>
    <n v="0"/>
    <n v="0"/>
    <n v="0"/>
    <n v="8.9999999999999993E-3"/>
    <n v="0"/>
    <n v="1.6950000000000001"/>
    <n v="627.77777777777771"/>
    <n v="0"/>
  </r>
  <r>
    <x v="6"/>
    <s v="onshore wind|2"/>
    <s v="onshore"/>
    <n v="2"/>
    <x v="1"/>
    <x v="3"/>
    <n v="0.309"/>
    <n v="658"/>
    <n v="2023.1869999999999"/>
    <n v="0.308"/>
    <n v="676"/>
    <n v="0.25054853821977102"/>
    <n v="10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1"/>
    <x v="4"/>
    <n v="0.27900000000000003"/>
    <n v="642"/>
    <n v="2023.1869999999999"/>
    <n v="0.27800000000000002"/>
    <n v="646"/>
    <n v="0.26526723826418303"/>
    <n v="3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1"/>
    <x v="4"/>
    <n v="0.28899999999999998"/>
    <n v="213"/>
    <n v="2023.1869999999999"/>
    <n v="0.28799999999999998"/>
    <n v="241"/>
    <n v="9.5525748351090803E-2"/>
    <n v="31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1"/>
    <x v="4"/>
    <n v="0.28000000000000003"/>
    <n v="394"/>
    <n v="2023.1869999999999"/>
    <n v="0.28100000000000003"/>
    <n v="396"/>
    <n v="0.16087359235606699"/>
    <n v="43.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1"/>
    <x v="4"/>
    <n v="0.312"/>
    <n v="354"/>
    <n v="2023.1869999999999"/>
    <n v="0.313"/>
    <n v="400"/>
    <n v="0.14588530497322999"/>
    <n v="72.843999999999994"/>
    <n v="0.56799999999999995"/>
    <n v="1.1259999999999999"/>
    <n v="1.6950000000000001"/>
    <n v="1.6950000000000001"/>
    <n v="1.6950000000000001"/>
    <n v="1.6950000000000001"/>
    <n v="1.1359999999999999"/>
    <n v="0.56799999999999995"/>
    <n v="1.704"/>
    <n v="0.56799999999999995"/>
    <n v="0.55800000000000005"/>
    <n v="0.56899999999999995"/>
    <n v="0"/>
    <n v="0"/>
    <n v="0"/>
    <n v="8.9999999999999993E-3"/>
    <n v="0"/>
    <n v="1.6950000000000001"/>
    <n v="627.77777777777771"/>
    <n v="0"/>
  </r>
  <r>
    <x v="6"/>
    <s v="onshore wind|2"/>
    <s v="onshore"/>
    <n v="2"/>
    <x v="1"/>
    <x v="4"/>
    <n v="0.309"/>
    <n v="658"/>
    <n v="2023.1869999999999"/>
    <n v="0.308"/>
    <n v="676"/>
    <n v="0.25054853821977102"/>
    <n v="117.7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1"/>
    <x v="0"/>
    <n v="0.57299999999999995"/>
    <n v="1019"/>
    <n v="4034.569"/>
    <n v="0.55900000000000005"/>
    <n v="973"/>
    <n v="0.198699569518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1"/>
    <x v="0"/>
    <n v="0.55000000000000004"/>
    <n v="1447"/>
    <n v="2902.8580000000002"/>
    <n v="0.55000000000000004"/>
    <n v="0"/>
    <n v="0"/>
    <n v="0.54"/>
    <n v="0"/>
    <n v="0"/>
    <n v="0.27"/>
    <n v="0.53"/>
    <n v="0.53"/>
    <n v="0.53"/>
    <n v="0.54"/>
    <n v="0.53"/>
    <n v="0.54"/>
    <n v="0"/>
    <n v="0"/>
    <n v="0.27"/>
    <n v="0.26"/>
    <n v="0"/>
    <n v="0"/>
    <n v="0.01"/>
    <n v="0"/>
    <n v="0.54"/>
    <n v="0"/>
    <n v="112.5"/>
  </r>
  <r>
    <x v="6"/>
    <s v="offshore wind|3"/>
    <s v="offshore"/>
    <n v="3"/>
    <x v="1"/>
    <x v="0"/>
    <n v="0.51600000000000001"/>
    <n v="1058"/>
    <n v="3225.2350000000001"/>
    <n v="0.47099999999999997"/>
    <n v="958"/>
    <n v="0.23218838767220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1"/>
    <x v="0"/>
    <n v="0.47399999999999998"/>
    <n v="1587"/>
    <n v="3420.3110000000001"/>
    <n v="0.495"/>
    <n v="1527"/>
    <n v="0.3521516535215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5"/>
    <s v="offshore"/>
    <n v="5"/>
    <x v="1"/>
    <x v="0"/>
    <n v="0.39800000000000002"/>
    <n v="1211"/>
    <n v="2653.2170000000001"/>
    <n v="0.45400000000000001"/>
    <n v="1396"/>
    <n v="0.35101482509605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1"/>
    <x v="1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1"/>
    <x v="1"/>
    <n v="0.57299999999999995"/>
    <n v="1019"/>
    <n v="4034.569"/>
    <n v="0.55900000000000005"/>
    <n v="973"/>
    <n v="0.198699569518302"/>
    <n v="41.981000000000002"/>
    <n v="0"/>
    <n v="0"/>
    <n v="0.26600000000000001"/>
    <n v="0.52100000000000002"/>
    <n v="0.52100000000000002"/>
    <n v="0.52100000000000002"/>
    <n v="0.53100000000000003"/>
    <n v="0.52100000000000002"/>
    <n v="0.53100000000000003"/>
    <n v="0"/>
    <n v="0"/>
    <n v="0.26600000000000001"/>
    <n v="0.255"/>
    <n v="0"/>
    <n v="0"/>
    <n v="0.01"/>
    <n v="0"/>
    <n v="0.53100000000000003"/>
    <n v="0"/>
    <n v="110.625"/>
  </r>
  <r>
    <x v="6"/>
    <s v="offshore wind|5"/>
    <s v="offshore"/>
    <n v="5"/>
    <x v="1"/>
    <x v="1"/>
    <n v="0.39800000000000002"/>
    <n v="1211"/>
    <n v="2653.2170000000001"/>
    <n v="0.45400000000000001"/>
    <n v="1396"/>
    <n v="0.35101482509605098"/>
    <n v="69.60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1"/>
    <x v="1"/>
    <n v="0.51600000000000001"/>
    <n v="1058"/>
    <n v="3225.2350000000001"/>
    <n v="0.47099999999999997"/>
    <n v="958"/>
    <n v="0.23218838767220201"/>
    <n v="98.81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1"/>
    <x v="1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1"/>
    <x v="2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1"/>
    <x v="2"/>
    <n v="0.57299999999999995"/>
    <n v="1019"/>
    <n v="4034.569"/>
    <n v="0.55900000000000005"/>
    <n v="973"/>
    <n v="0.198699569518302"/>
    <n v="41.981000000000002"/>
    <n v="0"/>
    <n v="0"/>
    <n v="0.26600000000000001"/>
    <n v="0.52100000000000002"/>
    <n v="0.52100000000000002"/>
    <n v="0.52100000000000002"/>
    <n v="0.53100000000000003"/>
    <n v="0.52100000000000002"/>
    <n v="0.53100000000000003"/>
    <n v="0"/>
    <n v="0"/>
    <n v="0.26600000000000001"/>
    <n v="0.255"/>
    <n v="0"/>
    <n v="0"/>
    <n v="0.01"/>
    <n v="0"/>
    <n v="0.53100000000000003"/>
    <n v="0"/>
    <n v="110.625"/>
  </r>
  <r>
    <x v="6"/>
    <s v="offshore wind|5"/>
    <s v="offshore"/>
    <n v="5"/>
    <x v="1"/>
    <x v="2"/>
    <n v="0.39800000000000002"/>
    <n v="1211"/>
    <n v="2653.2170000000001"/>
    <n v="0.45400000000000001"/>
    <n v="1396"/>
    <n v="0.35101482509605098"/>
    <n v="69.183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1"/>
    <x v="2"/>
    <n v="0.51600000000000001"/>
    <n v="1058"/>
    <n v="3225.2350000000001"/>
    <n v="0.47099999999999997"/>
    <n v="958"/>
    <n v="0.23218838767220201"/>
    <n v="98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1"/>
    <x v="2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1"/>
    <x v="3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1"/>
    <x v="3"/>
    <n v="0.57299999999999995"/>
    <n v="1019"/>
    <n v="4034.569"/>
    <n v="0.55900000000000005"/>
    <n v="973"/>
    <n v="0.198699569518302"/>
    <n v="41.981000000000002"/>
    <n v="0"/>
    <n v="0"/>
    <n v="0.26600000000000001"/>
    <n v="0.52100000000000002"/>
    <n v="0.52100000000000002"/>
    <n v="0.52100000000000002"/>
    <n v="0.53100000000000003"/>
    <n v="0.52100000000000002"/>
    <n v="0.53100000000000003"/>
    <n v="0"/>
    <n v="0"/>
    <n v="0.26600000000000001"/>
    <n v="0.255"/>
    <n v="0"/>
    <n v="0"/>
    <n v="0.01"/>
    <n v="0"/>
    <n v="0.53100000000000003"/>
    <n v="0"/>
    <n v="110.625"/>
  </r>
  <r>
    <x v="6"/>
    <s v="offshore wind|5"/>
    <s v="offshore"/>
    <n v="5"/>
    <x v="1"/>
    <x v="3"/>
    <n v="0.39800000000000002"/>
    <n v="1211"/>
    <n v="2653.2170000000001"/>
    <n v="0.45400000000000001"/>
    <n v="1396"/>
    <n v="0.35101482509605098"/>
    <n v="69.60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1"/>
    <x v="3"/>
    <n v="0.51600000000000001"/>
    <n v="1058"/>
    <n v="3225.2350000000001"/>
    <n v="0.47099999999999997"/>
    <n v="958"/>
    <n v="0.23218838767220201"/>
    <n v="98.701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1"/>
    <x v="3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1"/>
    <x v="4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1"/>
    <x v="4"/>
    <n v="0.57299999999999995"/>
    <n v="1019"/>
    <n v="4034.569"/>
    <n v="0.55900000000000005"/>
    <n v="973"/>
    <n v="0.198699569518302"/>
    <n v="40.5"/>
    <n v="0"/>
    <n v="0"/>
    <n v="0.26600000000000001"/>
    <n v="0.52100000000000002"/>
    <n v="0.52100000000000002"/>
    <n v="0.52100000000000002"/>
    <n v="0.53100000000000003"/>
    <n v="0.52100000000000002"/>
    <n v="0.53100000000000003"/>
    <n v="0"/>
    <n v="0"/>
    <n v="0.26600000000000001"/>
    <n v="0.255"/>
    <n v="0"/>
    <n v="0"/>
    <n v="0.01"/>
    <n v="0"/>
    <n v="0.53100000000000003"/>
    <n v="0"/>
    <n v="110.625"/>
  </r>
  <r>
    <x v="6"/>
    <s v="offshore wind|5"/>
    <s v="offshore"/>
    <n v="5"/>
    <x v="1"/>
    <x v="4"/>
    <n v="0.39800000000000002"/>
    <n v="1211"/>
    <n v="2653.2170000000001"/>
    <n v="0.45400000000000001"/>
    <n v="1396"/>
    <n v="0.35101482509605098"/>
    <n v="69.745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1"/>
    <x v="4"/>
    <n v="0.51600000000000001"/>
    <n v="1058"/>
    <n v="3225.2350000000001"/>
    <n v="0.47099999999999997"/>
    <n v="958"/>
    <n v="0.23218838767220201"/>
    <n v="107.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1"/>
    <x v="4"/>
    <n v="0.47399999999999998"/>
    <n v="1587"/>
    <n v="3420.3110000000001"/>
    <n v="0.495"/>
    <n v="1527"/>
    <n v="0.35215165352151701"/>
    <n v="150.3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1"/>
    <s v="solar"/>
    <n v="1"/>
    <x v="1"/>
    <x v="0"/>
    <n v="0.25700000000000001"/>
    <n v="376"/>
    <n v="1560.6849999999999"/>
    <n v="0.254"/>
    <n v="355"/>
    <n v="0.15954769352461101"/>
    <n v="1.44"/>
    <n v="1.41"/>
    <n v="1.41"/>
    <n v="1.42"/>
    <n v="1.44"/>
    <n v="1.44"/>
    <n v="1.44"/>
    <n v="0.03"/>
    <n v="0.89"/>
    <n v="2.2999999999999998"/>
    <n v="1.41"/>
    <n v="0"/>
    <n v="0.01"/>
    <n v="0.02"/>
    <n v="0"/>
    <n v="0"/>
    <n v="0"/>
    <n v="0.86"/>
    <n v="1.44"/>
    <n v="32"/>
    <n v="0"/>
  </r>
  <r>
    <x v="7"/>
    <s v="large-scale solar pv|2"/>
    <s v="solar"/>
    <n v="2"/>
    <x v="1"/>
    <x v="0"/>
    <n v="0.248"/>
    <n v="208"/>
    <n v="1560.6849999999999"/>
    <n v="0.247"/>
    <n v="228"/>
    <n v="0.105374077976818"/>
    <n v="27.01"/>
    <n v="1.67"/>
    <n v="4.93"/>
    <n v="7.76"/>
    <n v="10.57"/>
    <n v="13.41"/>
    <n v="19.350000000000001"/>
    <n v="24.63"/>
    <n v="27.01"/>
    <n v="31.94"/>
    <n v="1.67"/>
    <n v="3.26"/>
    <n v="2.83"/>
    <n v="2.81"/>
    <n v="2.84"/>
    <n v="5.94"/>
    <n v="6.95"/>
    <n v="5.64"/>
    <n v="27.01"/>
    <n v="600.22222222222217"/>
    <n v="0"/>
  </r>
  <r>
    <x v="7"/>
    <s v="large-scale solar pv|3"/>
    <s v="solar"/>
    <n v="3"/>
    <x v="1"/>
    <x v="0"/>
    <n v="0.247"/>
    <n v="324"/>
    <n v="1560.6849999999999"/>
    <n v="0.24199999999999999"/>
    <n v="327"/>
    <n v="0.15425110381523799"/>
    <n v="0.1"/>
    <n v="0"/>
    <n v="0.01"/>
    <n v="0.02"/>
    <n v="0.02"/>
    <n v="0.03"/>
    <n v="0.03"/>
    <n v="0.03"/>
    <n v="0.1"/>
    <n v="0.11"/>
    <n v="0"/>
    <n v="0.01"/>
    <n v="0.01"/>
    <n v="0"/>
    <n v="0.01"/>
    <n v="0"/>
    <n v="0"/>
    <n v="0.08"/>
    <n v="0.1"/>
    <n v="2.2222222222222223"/>
    <n v="0"/>
  </r>
  <r>
    <x v="7"/>
    <s v="large-scale solar pv|4"/>
    <s v="solar"/>
    <n v="4"/>
    <x v="1"/>
    <x v="0"/>
    <n v="0.22600000000000001"/>
    <n v="124"/>
    <n v="1560.6849999999999"/>
    <n v="0.22600000000000001"/>
    <n v="0"/>
    <n v="0"/>
    <n v="0.43"/>
    <n v="0"/>
    <n v="0.01"/>
    <n v="0.02"/>
    <n v="0.03"/>
    <n v="0.04"/>
    <n v="0.04"/>
    <n v="0.05"/>
    <n v="0.43"/>
    <n v="0.44"/>
    <n v="0"/>
    <n v="0.01"/>
    <n v="0.01"/>
    <n v="0.01"/>
    <n v="0.01"/>
    <n v="0"/>
    <n v="0.01"/>
    <n v="0.39"/>
    <n v="0.43"/>
    <n v="9.5555555555555554"/>
    <n v="0"/>
  </r>
  <r>
    <x v="7"/>
    <s v="large-scale solar pv|4"/>
    <s v="solar"/>
    <n v="4"/>
    <x v="1"/>
    <x v="1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1"/>
    <x v="1"/>
    <n v="0.248"/>
    <n v="208"/>
    <n v="1560.6849999999999"/>
    <n v="0.247"/>
    <n v="228"/>
    <n v="0.105374077976818"/>
    <n v="33.392000000000003"/>
    <n v="1.677"/>
    <n v="4.9589999999999996"/>
    <n v="7.81"/>
    <n v="10.64"/>
    <n v="13.500999999999999"/>
    <n v="19.465"/>
    <n v="24.774999999999999"/>
    <n v="27.513000000000002"/>
    <n v="32.472000000000001"/>
    <n v="1.677"/>
    <n v="3.282"/>
    <n v="2.851"/>
    <n v="2.83"/>
    <n v="2.8610000000000002"/>
    <n v="5.9640000000000004"/>
    <n v="6.9870000000000001"/>
    <n v="6.02"/>
    <n v="27.513000000000002"/>
    <n v="611.4"/>
    <n v="0"/>
  </r>
  <r>
    <x v="7"/>
    <s v="large-scale solar pv|3"/>
    <s v="solar"/>
    <n v="3"/>
    <x v="1"/>
    <x v="1"/>
    <n v="0.247"/>
    <n v="324"/>
    <n v="1560.6849999999999"/>
    <n v="0.24199999999999999"/>
    <n v="327"/>
    <n v="0.15425110381523799"/>
    <n v="61.274999999999999"/>
    <n v="0"/>
    <n v="0.01"/>
    <n v="0.02"/>
    <n v="0.02"/>
    <n v="3.1E-2"/>
    <n v="3.1E-2"/>
    <n v="3.1E-2"/>
    <n v="0.10199999999999999"/>
    <n v="0.112"/>
    <n v="0"/>
    <n v="0.01"/>
    <n v="0.01"/>
    <n v="0"/>
    <n v="1.0999999999999999E-2"/>
    <n v="0"/>
    <n v="0"/>
    <n v="8.1000000000000003E-2"/>
    <n v="0.10199999999999999"/>
    <n v="2.2666666666666666"/>
    <n v="0"/>
  </r>
  <r>
    <x v="7"/>
    <s v="large-scale solar pv|1"/>
    <s v="solar"/>
    <n v="1"/>
    <x v="1"/>
    <x v="1"/>
    <n v="0.25700000000000001"/>
    <n v="376"/>
    <n v="1560.6849999999999"/>
    <n v="0.254"/>
    <n v="355"/>
    <n v="0.15954769352461101"/>
    <n v="55.555999999999997"/>
    <n v="1.427"/>
    <n v="1.427"/>
    <n v="1.4370000000000001"/>
    <n v="1.4570000000000001"/>
    <n v="1.4570000000000001"/>
    <n v="1.4570000000000001"/>
    <n v="0.03"/>
    <n v="0.90100000000000002"/>
    <n v="2.3279999999999998"/>
    <n v="1.427"/>
    <n v="0"/>
    <n v="0.01"/>
    <n v="0.02"/>
    <n v="0"/>
    <n v="0"/>
    <n v="0"/>
    <n v="0.871"/>
    <n v="1.4570000000000001"/>
    <n v="32.37777777777778"/>
    <n v="0"/>
  </r>
  <r>
    <x v="7"/>
    <s v="large-scale solar pv|2"/>
    <s v="solar"/>
    <n v="2"/>
    <x v="1"/>
    <x v="2"/>
    <n v="0.248"/>
    <n v="208"/>
    <n v="1560.6849999999999"/>
    <n v="0.247"/>
    <n v="228"/>
    <n v="0.105374077976818"/>
    <n v="23.085000000000001"/>
    <n v="1.677"/>
    <n v="4.9589999999999996"/>
    <n v="7.81"/>
    <n v="10.64"/>
    <n v="13.500999999999999"/>
    <n v="19.465"/>
    <n v="23.085000000000001"/>
    <n v="23.085000000000001"/>
    <n v="28.044"/>
    <n v="1.677"/>
    <n v="3.282"/>
    <n v="2.851"/>
    <n v="2.83"/>
    <n v="2.8610000000000002"/>
    <n v="5.9640000000000004"/>
    <n v="5.2969999999999997"/>
    <n v="3.282"/>
    <n v="23.085000000000001"/>
    <n v="513"/>
    <n v="0"/>
  </r>
  <r>
    <x v="7"/>
    <s v="large-scale solar pv|4"/>
    <s v="solar"/>
    <n v="4"/>
    <x v="1"/>
    <x v="2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3"/>
    <s v="solar"/>
    <n v="3"/>
    <x v="1"/>
    <x v="2"/>
    <n v="0.247"/>
    <n v="324"/>
    <n v="1560.6849999999999"/>
    <n v="0.24199999999999999"/>
    <n v="327"/>
    <n v="0.15425110381523799"/>
    <n v="46.956000000000003"/>
    <n v="0"/>
    <n v="0.01"/>
    <n v="0.02"/>
    <n v="0.02"/>
    <n v="3.1E-2"/>
    <n v="3.1E-2"/>
    <n v="1.756"/>
    <n v="4.6210000000000004"/>
    <n v="4.6310000000000002"/>
    <n v="0"/>
    <n v="0.01"/>
    <n v="0.01"/>
    <n v="0"/>
    <n v="1.0999999999999999E-2"/>
    <n v="0"/>
    <n v="1.7250000000000001"/>
    <n v="2.875"/>
    <n v="4.6210000000000004"/>
    <n v="102.68888888888888"/>
    <n v="0"/>
  </r>
  <r>
    <x v="7"/>
    <s v="large-scale solar pv|1"/>
    <s v="solar"/>
    <n v="1"/>
    <x v="1"/>
    <x v="2"/>
    <n v="0.25700000000000001"/>
    <n v="376"/>
    <n v="1560.6849999999999"/>
    <n v="0.254"/>
    <n v="355"/>
    <n v="0.15954769352461101"/>
    <n v="44.856999999999999"/>
    <n v="1.427"/>
    <n v="1.427"/>
    <n v="1.4370000000000001"/>
    <n v="1.4570000000000001"/>
    <n v="1.4570000000000001"/>
    <n v="1.4570000000000001"/>
    <n v="0.03"/>
    <n v="0.90100000000000002"/>
    <n v="2.3279999999999998"/>
    <n v="1.427"/>
    <n v="0"/>
    <n v="0.01"/>
    <n v="0.02"/>
    <n v="0"/>
    <n v="0"/>
    <n v="0"/>
    <n v="0.871"/>
    <n v="1.4570000000000001"/>
    <n v="32.37777777777778"/>
    <n v="0"/>
  </r>
  <r>
    <x v="7"/>
    <s v="large-scale solar pv|4"/>
    <s v="solar"/>
    <n v="4"/>
    <x v="1"/>
    <x v="3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1"/>
    <x v="3"/>
    <n v="0.248"/>
    <n v="208"/>
    <n v="1560.6849999999999"/>
    <n v="0.247"/>
    <n v="228"/>
    <n v="0.105374077976818"/>
    <n v="33.392000000000003"/>
    <n v="1.677"/>
    <n v="4.9589999999999996"/>
    <n v="7.81"/>
    <n v="10.64"/>
    <n v="13.500999999999999"/>
    <n v="19.465"/>
    <n v="24.774999999999999"/>
    <n v="27.513000000000002"/>
    <n v="32.472000000000001"/>
    <n v="1.677"/>
    <n v="3.282"/>
    <n v="2.851"/>
    <n v="2.83"/>
    <n v="2.8610000000000002"/>
    <n v="5.9640000000000004"/>
    <n v="6.9870000000000001"/>
    <n v="6.02"/>
    <n v="27.513000000000002"/>
    <n v="611.4"/>
    <n v="0"/>
  </r>
  <r>
    <x v="7"/>
    <s v="large-scale solar pv|3"/>
    <s v="solar"/>
    <n v="3"/>
    <x v="1"/>
    <x v="3"/>
    <n v="0.247"/>
    <n v="324"/>
    <n v="1560.6849999999999"/>
    <n v="0.24199999999999999"/>
    <n v="327"/>
    <n v="0.15425110381523799"/>
    <n v="59.988"/>
    <n v="0"/>
    <n v="0.01"/>
    <n v="0.02"/>
    <n v="0.02"/>
    <n v="3.1E-2"/>
    <n v="3.1E-2"/>
    <n v="3.1E-2"/>
    <n v="0.10199999999999999"/>
    <n v="0.112"/>
    <n v="0"/>
    <n v="0.01"/>
    <n v="0.01"/>
    <n v="0"/>
    <n v="1.0999999999999999E-2"/>
    <n v="0"/>
    <n v="0"/>
    <n v="8.1000000000000003E-2"/>
    <n v="0.10199999999999999"/>
    <n v="2.2666666666666666"/>
    <n v="0"/>
  </r>
  <r>
    <x v="7"/>
    <s v="large-scale solar pv|1"/>
    <s v="solar"/>
    <n v="1"/>
    <x v="1"/>
    <x v="3"/>
    <n v="0.25700000000000001"/>
    <n v="376"/>
    <n v="1560.6849999999999"/>
    <n v="0.254"/>
    <n v="355"/>
    <n v="0.15954769352461101"/>
    <n v="55.024000000000001"/>
    <n v="1.427"/>
    <n v="1.427"/>
    <n v="1.4370000000000001"/>
    <n v="1.4570000000000001"/>
    <n v="1.4570000000000001"/>
    <n v="1.4570000000000001"/>
    <n v="0.03"/>
    <n v="0.90100000000000002"/>
    <n v="2.3279999999999998"/>
    <n v="1.427"/>
    <n v="0"/>
    <n v="0.01"/>
    <n v="0.02"/>
    <n v="0"/>
    <n v="0"/>
    <n v="0"/>
    <n v="0.871"/>
    <n v="1.4570000000000001"/>
    <n v="32.37777777777778"/>
    <n v="0"/>
  </r>
  <r>
    <x v="7"/>
    <s v="large-scale solar pv|4"/>
    <s v="solar"/>
    <n v="4"/>
    <x v="1"/>
    <x v="4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1"/>
    <x v="4"/>
    <n v="0.248"/>
    <n v="208"/>
    <n v="1560.6849999999999"/>
    <n v="0.247"/>
    <n v="228"/>
    <n v="0.105374077976818"/>
    <n v="68.870999999999995"/>
    <n v="1.677"/>
    <n v="4.9589999999999996"/>
    <n v="7.81"/>
    <n v="10.64"/>
    <n v="13.500999999999999"/>
    <n v="19.465"/>
    <n v="24.774999999999999"/>
    <n v="27.513000000000002"/>
    <n v="32.472000000000001"/>
    <n v="1.677"/>
    <n v="3.282"/>
    <n v="2.851"/>
    <n v="2.83"/>
    <n v="2.8610000000000002"/>
    <n v="5.9640000000000004"/>
    <n v="6.9870000000000001"/>
    <n v="6.02"/>
    <n v="27.513000000000002"/>
    <n v="611.4"/>
    <n v="0"/>
  </r>
  <r>
    <x v="7"/>
    <s v="large-scale solar pv|3"/>
    <s v="solar"/>
    <n v="3"/>
    <x v="1"/>
    <x v="4"/>
    <n v="0.247"/>
    <n v="324"/>
    <n v="1560.6849999999999"/>
    <n v="0.24199999999999999"/>
    <n v="327"/>
    <n v="0.15425110381523799"/>
    <n v="110.601"/>
    <n v="0"/>
    <n v="0.01"/>
    <n v="0.02"/>
    <n v="0.02"/>
    <n v="3.1E-2"/>
    <n v="3.1E-2"/>
    <n v="3.1E-2"/>
    <n v="0.10199999999999999"/>
    <n v="0.112"/>
    <n v="0"/>
    <n v="0.01"/>
    <n v="0.01"/>
    <n v="0"/>
    <n v="1.0999999999999999E-2"/>
    <n v="0"/>
    <n v="0"/>
    <n v="8.1000000000000003E-2"/>
    <n v="0.10199999999999999"/>
    <n v="2.2666666666666666"/>
    <n v="0"/>
  </r>
  <r>
    <x v="7"/>
    <s v="large-scale solar pv|1"/>
    <s v="solar"/>
    <n v="1"/>
    <x v="1"/>
    <x v="4"/>
    <n v="0.25700000000000001"/>
    <n v="376"/>
    <n v="1560.6849999999999"/>
    <n v="0.254"/>
    <n v="355"/>
    <n v="0.15954769352461101"/>
    <n v="112.151"/>
    <n v="1.427"/>
    <n v="1.427"/>
    <n v="1.4370000000000001"/>
    <n v="1.4570000000000001"/>
    <n v="1.4570000000000001"/>
    <n v="1.4570000000000001"/>
    <n v="0.03"/>
    <n v="0.90100000000000002"/>
    <n v="2.3279999999999998"/>
    <n v="1.427"/>
    <n v="0"/>
    <n v="0.01"/>
    <n v="0.02"/>
    <n v="0"/>
    <n v="0"/>
    <n v="0"/>
    <n v="0.871"/>
    <n v="1.4570000000000001"/>
    <n v="32.37777777777778"/>
    <n v="0"/>
  </r>
  <r>
    <x v="7"/>
    <s v="onshore wind|1"/>
    <s v="onshore"/>
    <n v="1"/>
    <x v="1"/>
    <x v="0"/>
    <n v="0.315"/>
    <n v="349"/>
    <n v="2023.1869999999999"/>
    <n v="0.315"/>
    <n v="373"/>
    <n v="0.135174313256505"/>
    <n v="19.82"/>
    <n v="0.33"/>
    <n v="7.97"/>
    <n v="19.82"/>
    <n v="19.82"/>
    <n v="19.82"/>
    <n v="19.82"/>
    <n v="19.48"/>
    <n v="11.85"/>
    <n v="19.82"/>
    <n v="0.33"/>
    <n v="7.64"/>
    <n v="11.85"/>
    <n v="0"/>
    <n v="0"/>
    <n v="0"/>
    <n v="0"/>
    <n v="0.01"/>
    <n v="19.82"/>
    <n v="7340.74074074074"/>
    <n v="0"/>
  </r>
  <r>
    <x v="7"/>
    <s v="onshore wind|2"/>
    <s v="onshore"/>
    <n v="2"/>
    <x v="1"/>
    <x v="0"/>
    <n v="0.30399999999999999"/>
    <n v="668"/>
    <n v="2023.1869999999999"/>
    <n v="0.30399999999999999"/>
    <n v="655"/>
    <n v="0.2459595049266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1"/>
    <x v="0"/>
    <n v="0.29099999999999998"/>
    <n v="214"/>
    <n v="2023.1869999999999"/>
    <n v="0.28899999999999998"/>
    <n v="250"/>
    <n v="9.8750217250478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1"/>
    <x v="0"/>
    <n v="0.27700000000000002"/>
    <n v="455"/>
    <n v="2023.1869999999999"/>
    <n v="0.27900000000000003"/>
    <n v="461"/>
    <n v="0.18862211747761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1"/>
    <x v="0"/>
    <n v="0.27800000000000002"/>
    <n v="662"/>
    <n v="2023.1869999999999"/>
    <n v="0.27700000000000002"/>
    <n v="668"/>
    <n v="0.27529136376374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1"/>
    <x v="1"/>
    <n v="0.29099999999999998"/>
    <n v="214"/>
    <n v="2023.1869999999999"/>
    <n v="0.28899999999999998"/>
    <n v="250"/>
    <n v="9.8750217250478001E-2"/>
    <n v="3.89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1"/>
    <x v="1"/>
    <n v="0.315"/>
    <n v="349"/>
    <n v="2023.1869999999999"/>
    <n v="0.315"/>
    <n v="373"/>
    <n v="0.135174313256505"/>
    <n v="20.91"/>
    <n v="0.33"/>
    <n v="7.97"/>
    <n v="19.82"/>
    <n v="19.82"/>
    <n v="19.82"/>
    <n v="19.82"/>
    <n v="19.48"/>
    <n v="11.85"/>
    <n v="19.82"/>
    <n v="0.33"/>
    <n v="7.64"/>
    <n v="11.85"/>
    <n v="0"/>
    <n v="0"/>
    <n v="0"/>
    <n v="0"/>
    <n v="0.01"/>
    <n v="19.82"/>
    <n v="7340.74074074074"/>
    <n v="0"/>
  </r>
  <r>
    <x v="7"/>
    <s v="onshore wind|2"/>
    <s v="onshore"/>
    <n v="2"/>
    <x v="1"/>
    <x v="1"/>
    <n v="0.30399999999999999"/>
    <n v="668"/>
    <n v="2023.1869999999999"/>
    <n v="0.30399999999999999"/>
    <n v="655"/>
    <n v="0.24595950492669999"/>
    <n v="27.76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1"/>
    <x v="1"/>
    <n v="0.27700000000000002"/>
    <n v="455"/>
    <n v="2023.1869999999999"/>
    <n v="0.27900000000000003"/>
    <n v="461"/>
    <n v="0.18862211747761901"/>
    <n v="56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1"/>
    <x v="1"/>
    <n v="0.27800000000000002"/>
    <n v="662"/>
    <n v="2023.1869999999999"/>
    <n v="0.27700000000000002"/>
    <n v="668"/>
    <n v="0.27529136376374402"/>
    <n v="117.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1"/>
    <x v="2"/>
    <n v="0.315"/>
    <n v="349"/>
    <n v="2023.1869999999999"/>
    <n v="0.315"/>
    <n v="373"/>
    <n v="0.135174313256505"/>
    <n v="15.448"/>
    <n v="0.33"/>
    <n v="7.97"/>
    <n v="15.448"/>
    <n v="15.448"/>
    <n v="15.448"/>
    <n v="15.448"/>
    <n v="15.108000000000001"/>
    <n v="7.4779999999999998"/>
    <n v="15.448"/>
    <n v="0.33"/>
    <n v="7.64"/>
    <n v="7.4779999999999998"/>
    <n v="0"/>
    <n v="0"/>
    <n v="0"/>
    <n v="0"/>
    <n v="0.01"/>
    <n v="15.448"/>
    <n v="5721.4814814814808"/>
    <n v="0"/>
  </r>
  <r>
    <x v="7"/>
    <s v="onshore wind|3"/>
    <s v="onshore"/>
    <n v="3"/>
    <x v="1"/>
    <x v="2"/>
    <n v="0.29099999999999998"/>
    <n v="214"/>
    <n v="2023.1869999999999"/>
    <n v="0.28899999999999998"/>
    <n v="250"/>
    <n v="9.8750217250478001E-2"/>
    <n v="2.0129999999999999"/>
    <n v="0"/>
    <n v="0"/>
    <n v="2.0129999999999999"/>
    <n v="2.0129999999999999"/>
    <n v="2.0129999999999999"/>
    <n v="2.0129999999999999"/>
    <n v="2.0129999999999999"/>
    <n v="2.0129999999999999"/>
    <n v="2.0129999999999999"/>
    <n v="0"/>
    <n v="0"/>
    <n v="2.0129999999999999"/>
    <n v="0"/>
    <n v="0"/>
    <n v="0"/>
    <n v="0"/>
    <n v="0"/>
    <n v="2.0129999999999999"/>
    <n v="745.55555555555554"/>
    <n v="0"/>
  </r>
  <r>
    <x v="7"/>
    <s v="onshore wind|2"/>
    <s v="onshore"/>
    <n v="2"/>
    <x v="1"/>
    <x v="2"/>
    <n v="0.30399999999999999"/>
    <n v="668"/>
    <n v="2023.1869999999999"/>
    <n v="0.30399999999999999"/>
    <n v="655"/>
    <n v="0.24595950492669999"/>
    <n v="21.088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1"/>
    <x v="2"/>
    <n v="0.27700000000000002"/>
    <n v="455"/>
    <n v="2023.1869999999999"/>
    <n v="0.27900000000000003"/>
    <n v="461"/>
    <n v="0.18862211747761901"/>
    <n v="38.96"/>
    <n v="0"/>
    <n v="0"/>
    <n v="2.851"/>
    <n v="2.851"/>
    <n v="2.851"/>
    <n v="2.851"/>
    <n v="2.851"/>
    <n v="2.851"/>
    <n v="2.851"/>
    <n v="0"/>
    <n v="0"/>
    <n v="2.851"/>
    <n v="0"/>
    <n v="0"/>
    <n v="0"/>
    <n v="0"/>
    <n v="0"/>
    <n v="2.851"/>
    <n v="1055.9259259259259"/>
    <n v="0"/>
  </r>
  <r>
    <x v="7"/>
    <s v="onshore wind|5"/>
    <s v="onshore"/>
    <n v="5"/>
    <x v="1"/>
    <x v="2"/>
    <n v="0.27800000000000002"/>
    <n v="662"/>
    <n v="2023.1869999999999"/>
    <n v="0.27700000000000002"/>
    <n v="668"/>
    <n v="0.27529136376374402"/>
    <n v="81.852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1"/>
    <x v="3"/>
    <n v="0.29099999999999998"/>
    <n v="214"/>
    <n v="2023.1869999999999"/>
    <n v="0.28899999999999998"/>
    <n v="250"/>
    <n v="9.8750217250478001E-2"/>
    <n v="3.57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1"/>
    <x v="3"/>
    <n v="0.315"/>
    <n v="349"/>
    <n v="2023.1869999999999"/>
    <n v="0.315"/>
    <n v="373"/>
    <n v="0.135174313256505"/>
    <n v="19.992999999999999"/>
    <n v="0.33"/>
    <n v="7.97"/>
    <n v="19.82"/>
    <n v="19.82"/>
    <n v="19.82"/>
    <n v="19.82"/>
    <n v="19.48"/>
    <n v="11.85"/>
    <n v="19.82"/>
    <n v="0.33"/>
    <n v="7.64"/>
    <n v="11.85"/>
    <n v="0"/>
    <n v="0"/>
    <n v="0"/>
    <n v="0"/>
    <n v="0.01"/>
    <n v="19.82"/>
    <n v="7340.74074074074"/>
    <n v="0"/>
  </r>
  <r>
    <x v="7"/>
    <s v="onshore wind|2"/>
    <s v="onshore"/>
    <n v="2"/>
    <x v="1"/>
    <x v="3"/>
    <n v="0.30399999999999999"/>
    <n v="668"/>
    <n v="2023.1869999999999"/>
    <n v="0.30399999999999999"/>
    <n v="655"/>
    <n v="0.24595950492669999"/>
    <n v="28.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1"/>
    <x v="3"/>
    <n v="0.27700000000000002"/>
    <n v="455"/>
    <n v="2023.1869999999999"/>
    <n v="0.27900000000000003"/>
    <n v="461"/>
    <n v="0.18862211747761901"/>
    <n v="56.411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1"/>
    <x v="3"/>
    <n v="0.27800000000000002"/>
    <n v="662"/>
    <n v="2023.1869999999999"/>
    <n v="0.27700000000000002"/>
    <n v="668"/>
    <n v="0.27529136376374402"/>
    <n v="117.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1"/>
    <x v="4"/>
    <n v="0.29099999999999998"/>
    <n v="214"/>
    <n v="2023.1869999999999"/>
    <n v="0.28899999999999998"/>
    <n v="250"/>
    <n v="9.8750217250478001E-2"/>
    <n v="7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1"/>
    <x v="4"/>
    <n v="0.315"/>
    <n v="349"/>
    <n v="2023.1869999999999"/>
    <n v="0.315"/>
    <n v="373"/>
    <n v="0.135174313256505"/>
    <n v="36.773000000000003"/>
    <n v="0.33"/>
    <n v="7.97"/>
    <n v="19.82"/>
    <n v="19.82"/>
    <n v="19.82"/>
    <n v="19.82"/>
    <n v="19.48"/>
    <n v="11.85"/>
    <n v="19.82"/>
    <n v="0.33"/>
    <n v="7.64"/>
    <n v="11.85"/>
    <n v="0"/>
    <n v="0"/>
    <n v="0"/>
    <n v="0"/>
    <n v="0.01"/>
    <n v="19.82"/>
    <n v="7340.74074074074"/>
    <n v="0"/>
  </r>
  <r>
    <x v="7"/>
    <s v="onshore wind|2"/>
    <s v="onshore"/>
    <n v="2"/>
    <x v="1"/>
    <x v="4"/>
    <n v="0.30399999999999999"/>
    <n v="668"/>
    <n v="2023.1869999999999"/>
    <n v="0.30399999999999999"/>
    <n v="655"/>
    <n v="0.24595950492669999"/>
    <n v="36.3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1"/>
    <x v="4"/>
    <n v="0.27700000000000002"/>
    <n v="455"/>
    <n v="2023.1869999999999"/>
    <n v="0.27900000000000003"/>
    <n v="461"/>
    <n v="0.18862211747761901"/>
    <n v="77.626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1"/>
    <x v="4"/>
    <n v="0.27800000000000002"/>
    <n v="662"/>
    <n v="2023.1869999999999"/>
    <n v="0.27700000000000002"/>
    <n v="668"/>
    <n v="0.27529136376374402"/>
    <n v="132.7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1"/>
    <x v="0"/>
    <n v="0.441"/>
    <n v="987"/>
    <n v="3215.317"/>
    <n v="0.42499999999999999"/>
    <n v="979"/>
    <n v="0.26295997851195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1"/>
    <x v="0"/>
    <n v="0.45600000000000002"/>
    <n v="1541"/>
    <n v="3005.0569999999998"/>
    <n v="0.47"/>
    <n v="1602"/>
    <n v="0.38909938793354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1"/>
    <x v="0"/>
    <n v="0.40300000000000002"/>
    <n v="1096"/>
    <n v="3145.1550000000002"/>
    <n v="0.44500000000000001"/>
    <n v="1373"/>
    <n v="0.35221384228618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1"/>
    <x v="1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1"/>
    <x v="1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1"/>
    <x v="1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1"/>
    <x v="2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1"/>
    <x v="2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1"/>
    <x v="2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1"/>
    <x v="3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1"/>
    <x v="3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1"/>
    <x v="3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1"/>
    <x v="4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1"/>
    <x v="4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1"/>
    <x v="4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large-scale solar pv|1"/>
    <s v="solar"/>
    <n v="1"/>
    <x v="1"/>
    <x v="0"/>
    <n v="0.28100000000000003"/>
    <n v="332"/>
    <n v="1560.6849999999999"/>
    <n v="0.28100000000000003"/>
    <n v="338"/>
    <n v="0.13731129852613799"/>
    <n v="0.03"/>
    <n v="0"/>
    <n v="0.01"/>
    <n v="0.01"/>
    <n v="0.02"/>
    <n v="0.02"/>
    <n v="0.03"/>
    <n v="0.02"/>
    <n v="0.03"/>
    <n v="0.04"/>
    <n v="0"/>
    <n v="0.01"/>
    <n v="0"/>
    <n v="0.01"/>
    <n v="0"/>
    <n v="0.01"/>
    <n v="0"/>
    <n v="0.02"/>
    <n v="0.03"/>
    <n v="0.66666666666666663"/>
    <n v="0"/>
  </r>
  <r>
    <x v="8"/>
    <s v="large-scale solar pv|2"/>
    <s v="solar"/>
    <n v="2"/>
    <x v="1"/>
    <x v="0"/>
    <n v="0.28100000000000003"/>
    <n v="199"/>
    <n v="1560.6849999999999"/>
    <n v="0.28199999999999997"/>
    <n v="213"/>
    <n v="8.6223647138832196E-2"/>
    <n v="138.28"/>
    <n v="0.1"/>
    <n v="3.11"/>
    <n v="6.11"/>
    <n v="9.1199999999999992"/>
    <n v="12.13"/>
    <n v="15.95"/>
    <n v="52.19"/>
    <n v="138.28"/>
    <n v="141.38999999999999"/>
    <n v="0.1"/>
    <n v="3.01"/>
    <n v="3"/>
    <n v="3.01"/>
    <n v="3.01"/>
    <n v="3.82"/>
    <n v="36.340000000000003"/>
    <n v="89.1"/>
    <n v="138.28"/>
    <n v="3072.8888888888887"/>
    <n v="0"/>
  </r>
  <r>
    <x v="8"/>
    <s v="large-scale solar pv|2"/>
    <s v="solar"/>
    <n v="2"/>
    <x v="1"/>
    <x v="1"/>
    <n v="0.28100000000000003"/>
    <n v="199"/>
    <n v="1560.6849999999999"/>
    <n v="0.28199999999999997"/>
    <n v="213"/>
    <n v="8.6223647138832196E-2"/>
    <n v="434.64299999999997"/>
    <n v="0.1"/>
    <n v="3.0990000000000002"/>
    <n v="6.0880000000000001"/>
    <n v="9.0879999999999992"/>
    <n v="12.087"/>
    <n v="15.893000000000001"/>
    <n v="52.005000000000003"/>
    <n v="137.79"/>
    <n v="140.88900000000001"/>
    <n v="0.1"/>
    <n v="2.9990000000000001"/>
    <n v="2.9889999999999999"/>
    <n v="3"/>
    <n v="2.9990000000000001"/>
    <n v="3.806"/>
    <n v="36.212000000000003"/>
    <n v="88.784000000000006"/>
    <n v="137.79"/>
    <n v="3062"/>
    <n v="0"/>
  </r>
  <r>
    <x v="8"/>
    <s v="large-scale solar pv|1"/>
    <s v="solar"/>
    <n v="1"/>
    <x v="1"/>
    <x v="1"/>
    <n v="0.28100000000000003"/>
    <n v="332"/>
    <n v="1560.6849999999999"/>
    <n v="0.28100000000000003"/>
    <n v="338"/>
    <n v="0.13731129852613799"/>
    <n v="639.98199999999997"/>
    <n v="0"/>
    <n v="0.01"/>
    <n v="0.01"/>
    <n v="0.02"/>
    <n v="0.02"/>
    <n v="0.03"/>
    <n v="0.02"/>
    <n v="0.03"/>
    <n v="0.04"/>
    <n v="0"/>
    <n v="0.01"/>
    <n v="0"/>
    <n v="0.01"/>
    <n v="0"/>
    <n v="0.01"/>
    <n v="0"/>
    <n v="0.02"/>
    <n v="0.03"/>
    <n v="0.66666666666666663"/>
    <n v="0"/>
  </r>
  <r>
    <x v="8"/>
    <s v="large-scale solar pv|2"/>
    <s v="solar"/>
    <n v="2"/>
    <x v="1"/>
    <x v="2"/>
    <n v="0.28100000000000003"/>
    <n v="199"/>
    <n v="1560.6849999999999"/>
    <n v="0.28199999999999997"/>
    <n v="213"/>
    <n v="8.6223647138832196E-2"/>
    <n v="392.38200000000001"/>
    <n v="0.1"/>
    <n v="3.0990000000000002"/>
    <n v="6.0880000000000001"/>
    <n v="9.0879999999999992"/>
    <n v="12.087"/>
    <n v="15.893000000000001"/>
    <n v="52.005000000000003"/>
    <n v="137.79"/>
    <n v="140.88900000000001"/>
    <n v="0.1"/>
    <n v="2.9990000000000001"/>
    <n v="2.9889999999999999"/>
    <n v="3"/>
    <n v="2.9990000000000001"/>
    <n v="3.806"/>
    <n v="36.212000000000003"/>
    <n v="88.784000000000006"/>
    <n v="137.79"/>
    <n v="3062"/>
    <n v="0"/>
  </r>
  <r>
    <x v="8"/>
    <s v="large-scale solar pv|1"/>
    <s v="solar"/>
    <n v="1"/>
    <x v="1"/>
    <x v="2"/>
    <n v="0.28100000000000003"/>
    <n v="332"/>
    <n v="1560.6849999999999"/>
    <n v="0.28100000000000003"/>
    <n v="338"/>
    <n v="0.13731129852613799"/>
    <n v="590.67700000000002"/>
    <n v="0"/>
    <n v="0.01"/>
    <n v="0.01"/>
    <n v="0.02"/>
    <n v="0.02"/>
    <n v="0.03"/>
    <n v="0.02"/>
    <n v="0.03"/>
    <n v="0.04"/>
    <n v="0"/>
    <n v="0.01"/>
    <n v="0"/>
    <n v="0.01"/>
    <n v="0"/>
    <n v="0.01"/>
    <n v="0"/>
    <n v="0.02"/>
    <n v="0.03"/>
    <n v="0.66666666666666663"/>
    <n v="0"/>
  </r>
  <r>
    <x v="8"/>
    <s v="large-scale solar pv|2"/>
    <s v="solar"/>
    <n v="2"/>
    <x v="1"/>
    <x v="3"/>
    <n v="0.28100000000000003"/>
    <n v="199"/>
    <n v="1560.6849999999999"/>
    <n v="0.28199999999999997"/>
    <n v="213"/>
    <n v="8.6223647138832196E-2"/>
    <n v="392.38200000000001"/>
    <n v="0.1"/>
    <n v="3.0990000000000002"/>
    <n v="6.0880000000000001"/>
    <n v="9.0879999999999992"/>
    <n v="12.087"/>
    <n v="15.893000000000001"/>
    <n v="52.005000000000003"/>
    <n v="137.79"/>
    <n v="140.88900000000001"/>
    <n v="0.1"/>
    <n v="2.9990000000000001"/>
    <n v="2.9889999999999999"/>
    <n v="3"/>
    <n v="2.9990000000000001"/>
    <n v="3.806"/>
    <n v="36.212000000000003"/>
    <n v="88.784000000000006"/>
    <n v="137.79"/>
    <n v="3062"/>
    <n v="0"/>
  </r>
  <r>
    <x v="8"/>
    <s v="large-scale solar pv|1"/>
    <s v="solar"/>
    <n v="1"/>
    <x v="1"/>
    <x v="3"/>
    <n v="0.28100000000000003"/>
    <n v="332"/>
    <n v="1560.6849999999999"/>
    <n v="0.28100000000000003"/>
    <n v="338"/>
    <n v="0.13731129852613799"/>
    <n v="641.32399999999996"/>
    <n v="0"/>
    <n v="0.01"/>
    <n v="0.01"/>
    <n v="0.02"/>
    <n v="0.02"/>
    <n v="0.03"/>
    <n v="0.02"/>
    <n v="0.03"/>
    <n v="0.04"/>
    <n v="0"/>
    <n v="0.01"/>
    <n v="0"/>
    <n v="0.01"/>
    <n v="0"/>
    <n v="0.01"/>
    <n v="0"/>
    <n v="0.02"/>
    <n v="0.03"/>
    <n v="0.66666666666666663"/>
    <n v="0"/>
  </r>
  <r>
    <x v="8"/>
    <s v="large-scale solar pv|2"/>
    <s v="solar"/>
    <n v="2"/>
    <x v="1"/>
    <x v="4"/>
    <n v="0.28100000000000003"/>
    <n v="199"/>
    <n v="1560.6849999999999"/>
    <n v="0.28199999999999997"/>
    <n v="213"/>
    <n v="8.6223647138832196E-2"/>
    <n v="434.64299999999997"/>
    <n v="0.1"/>
    <n v="3.0990000000000002"/>
    <n v="6.0880000000000001"/>
    <n v="9.0879999999999992"/>
    <n v="12.087"/>
    <n v="15.893000000000001"/>
    <n v="52.005000000000003"/>
    <n v="137.79"/>
    <n v="140.88900000000001"/>
    <n v="0.1"/>
    <n v="2.9990000000000001"/>
    <n v="2.9889999999999999"/>
    <n v="3"/>
    <n v="2.9990000000000001"/>
    <n v="3.806"/>
    <n v="36.212000000000003"/>
    <n v="88.784000000000006"/>
    <n v="137.79"/>
    <n v="3062"/>
    <n v="0"/>
  </r>
  <r>
    <x v="8"/>
    <s v="large-scale solar pv|1"/>
    <s v="solar"/>
    <n v="1"/>
    <x v="1"/>
    <x v="4"/>
    <n v="0.28100000000000003"/>
    <n v="332"/>
    <n v="1560.6849999999999"/>
    <n v="0.28100000000000003"/>
    <n v="338"/>
    <n v="0.13731129852613799"/>
    <n v="639.98199999999997"/>
    <n v="0"/>
    <n v="0.01"/>
    <n v="0.01"/>
    <n v="0.02"/>
    <n v="0.02"/>
    <n v="0.03"/>
    <n v="0.02"/>
    <n v="0.03"/>
    <n v="0.04"/>
    <n v="0"/>
    <n v="0.01"/>
    <n v="0"/>
    <n v="0.01"/>
    <n v="0"/>
    <n v="0.01"/>
    <n v="0"/>
    <n v="0.02"/>
    <n v="0.03"/>
    <n v="0.66666666666666663"/>
    <n v="0"/>
  </r>
  <r>
    <x v="8"/>
    <s v="onshore wind|1"/>
    <s v="onshore"/>
    <n v="1"/>
    <x v="1"/>
    <x v="0"/>
    <n v="0.30299999999999999"/>
    <n v="357"/>
    <n v="2023.1869999999999"/>
    <n v="0.30399999999999999"/>
    <n v="386"/>
    <n v="0.14494712809420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1"/>
    <x v="0"/>
    <n v="0.3"/>
    <n v="566"/>
    <n v="2023.1869999999999"/>
    <n v="0.3"/>
    <n v="581"/>
    <n v="0.221080669710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1"/>
    <x v="0"/>
    <n v="0.29299999999999998"/>
    <n v="204"/>
    <n v="2023.1869999999999"/>
    <n v="0.29299999999999998"/>
    <n v="223"/>
    <n v="8.68826655445946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1"/>
    <x v="0"/>
    <n v="0.27300000000000002"/>
    <n v="399"/>
    <n v="2023.1869999999999"/>
    <n v="0.27500000000000002"/>
    <n v="409"/>
    <n v="0.1697799916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1"/>
    <x v="0"/>
    <n v="0.27"/>
    <n v="586"/>
    <n v="2023.1869999999999"/>
    <n v="0.27"/>
    <n v="597"/>
    <n v="0.25240994419076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1"/>
    <x v="1"/>
    <n v="0.30299999999999999"/>
    <n v="357"/>
    <n v="2023.1869999999999"/>
    <n v="0.30399999999999999"/>
    <n v="386"/>
    <n v="0.14494712809420801"/>
    <n v="91.3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1"/>
    <x v="1"/>
    <n v="0.3"/>
    <n v="566"/>
    <n v="2023.1869999999999"/>
    <n v="0.3"/>
    <n v="581"/>
    <n v="0.221080669710807"/>
    <n v="102.10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1"/>
    <x v="1"/>
    <n v="0.27"/>
    <n v="586"/>
    <n v="2023.1869999999999"/>
    <n v="0.27"/>
    <n v="597"/>
    <n v="0.25240994419076601"/>
    <n v="102.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1"/>
    <x v="1"/>
    <n v="0.29299999999999998"/>
    <n v="204"/>
    <n v="2023.1869999999999"/>
    <n v="0.29299999999999998"/>
    <n v="223"/>
    <n v="8.6882665544594603E-2"/>
    <n v="180.24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1"/>
    <x v="1"/>
    <n v="0.27300000000000002"/>
    <n v="399"/>
    <n v="2023.1869999999999"/>
    <n v="0.27500000000000002"/>
    <n v="409"/>
    <n v="0.1697799916978"/>
    <n v="252.14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1"/>
    <x v="2"/>
    <n v="0.30299999999999999"/>
    <n v="357"/>
    <n v="2023.1869999999999"/>
    <n v="0.30399999999999999"/>
    <n v="386"/>
    <n v="0.14494712809420801"/>
    <n v="62.06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1"/>
    <x v="2"/>
    <n v="0.3"/>
    <n v="566"/>
    <n v="2023.1869999999999"/>
    <n v="0.3"/>
    <n v="581"/>
    <n v="0.221080669710807"/>
    <n v="73.92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1"/>
    <x v="2"/>
    <n v="0.27"/>
    <n v="586"/>
    <n v="2023.1869999999999"/>
    <n v="0.27"/>
    <n v="597"/>
    <n v="0.25240994419076601"/>
    <n v="85.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1"/>
    <x v="2"/>
    <n v="0.29299999999999998"/>
    <n v="204"/>
    <n v="2023.1869999999999"/>
    <n v="0.29299999999999998"/>
    <n v="223"/>
    <n v="8.6882665544594603E-2"/>
    <n v="165.28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1"/>
    <x v="2"/>
    <n v="0.27300000000000002"/>
    <n v="399"/>
    <n v="2023.1869999999999"/>
    <n v="0.27500000000000002"/>
    <n v="409"/>
    <n v="0.1697799916978"/>
    <n v="191.57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1"/>
    <x v="3"/>
    <n v="0.30299999999999999"/>
    <n v="357"/>
    <n v="2023.1869999999999"/>
    <n v="0.30399999999999999"/>
    <n v="386"/>
    <n v="0.14494712809420801"/>
    <n v="91.007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1"/>
    <x v="3"/>
    <n v="0.3"/>
    <n v="566"/>
    <n v="2023.1869999999999"/>
    <n v="0.3"/>
    <n v="581"/>
    <n v="0.221080669710807"/>
    <n v="101.4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1"/>
    <x v="3"/>
    <n v="0.27"/>
    <n v="586"/>
    <n v="2023.1869999999999"/>
    <n v="0.27"/>
    <n v="597"/>
    <n v="0.25240994419076601"/>
    <n v="102.58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1"/>
    <x v="3"/>
    <n v="0.29299999999999998"/>
    <n v="204"/>
    <n v="2023.1869999999999"/>
    <n v="0.29299999999999998"/>
    <n v="223"/>
    <n v="8.6882665544594603E-2"/>
    <n v="168.5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1"/>
    <x v="3"/>
    <n v="0.27300000000000002"/>
    <n v="399"/>
    <n v="2023.1869999999999"/>
    <n v="0.27500000000000002"/>
    <n v="409"/>
    <n v="0.1697799916978"/>
    <n v="249.35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1"/>
    <x v="4"/>
    <n v="0.30299999999999999"/>
    <n v="357"/>
    <n v="2023.1869999999999"/>
    <n v="0.30399999999999999"/>
    <n v="386"/>
    <n v="0.14494712809420801"/>
    <n v="91.373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1"/>
    <x v="4"/>
    <n v="0.27"/>
    <n v="586"/>
    <n v="2023.1869999999999"/>
    <n v="0.27"/>
    <n v="597"/>
    <n v="0.25240994419076601"/>
    <n v="102.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1"/>
    <x v="4"/>
    <n v="0.3"/>
    <n v="566"/>
    <n v="2023.1869999999999"/>
    <n v="0.3"/>
    <n v="581"/>
    <n v="0.221080669710807"/>
    <n v="103.3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1"/>
    <x v="4"/>
    <n v="0.29299999999999998"/>
    <n v="204"/>
    <n v="2023.1869999999999"/>
    <n v="0.29299999999999998"/>
    <n v="223"/>
    <n v="8.6882665544594603E-2"/>
    <n v="180.24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1"/>
    <x v="4"/>
    <n v="0.27300000000000002"/>
    <n v="399"/>
    <n v="2023.1869999999999"/>
    <n v="0.27500000000000002"/>
    <n v="409"/>
    <n v="0.1697799916978"/>
    <n v="253.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1"/>
    <s v="solar"/>
    <n v="1"/>
    <x v="1"/>
    <x v="0"/>
    <n v="0.27100000000000002"/>
    <n v="334"/>
    <n v="1560.6849999999999"/>
    <n v="0.27100000000000002"/>
    <n v="339"/>
    <n v="0.14279937319921099"/>
    <n v="0.03"/>
    <n v="0.01"/>
    <n v="0.01"/>
    <n v="0.02"/>
    <n v="0.03"/>
    <n v="0.03"/>
    <n v="0.03"/>
    <n v="0.03"/>
    <n v="0.03"/>
    <n v="0.04"/>
    <n v="0.01"/>
    <n v="0"/>
    <n v="0.01"/>
    <n v="0.01"/>
    <n v="0"/>
    <n v="0"/>
    <n v="0.01"/>
    <n v="0"/>
    <n v="0.03"/>
    <n v="0.66666666666666663"/>
    <n v="0"/>
  </r>
  <r>
    <x v="9"/>
    <s v="large-scale solar pv|2"/>
    <s v="solar"/>
    <n v="2"/>
    <x v="1"/>
    <x v="0"/>
    <n v="0.26900000000000002"/>
    <n v="211"/>
    <n v="1560.6849999999999"/>
    <n v="0.27"/>
    <n v="221"/>
    <n v="9.3438187045493004E-2"/>
    <n v="15.63"/>
    <n v="2.6"/>
    <n v="5.21"/>
    <n v="7.81"/>
    <n v="9.08"/>
    <n v="10.35"/>
    <n v="12.34"/>
    <n v="11.72"/>
    <n v="15.63"/>
    <n v="20.84"/>
    <n v="2.6"/>
    <n v="2.61"/>
    <n v="2.6"/>
    <n v="1.27"/>
    <n v="1.27"/>
    <n v="1.99"/>
    <n v="1.98"/>
    <n v="6.52"/>
    <n v="15.63"/>
    <n v="347.33333333333331"/>
    <n v="0"/>
  </r>
  <r>
    <x v="9"/>
    <s v="large-scale solar pv|3"/>
    <s v="solar"/>
    <n v="3"/>
    <x v="1"/>
    <x v="0"/>
    <n v="0.25"/>
    <n v="294"/>
    <n v="1560.6849999999999"/>
    <n v="0.249"/>
    <n v="323"/>
    <n v="0.148080908107315"/>
    <n v="0.02"/>
    <n v="0"/>
    <n v="0"/>
    <n v="0.01"/>
    <n v="0.01"/>
    <n v="0.01"/>
    <n v="0.02"/>
    <n v="0.02"/>
    <n v="0.01"/>
    <n v="0.02"/>
    <n v="0"/>
    <n v="0"/>
    <n v="0.01"/>
    <n v="0"/>
    <n v="0"/>
    <n v="0.01"/>
    <n v="0"/>
    <n v="0"/>
    <n v="0.02"/>
    <n v="0.44444444444444442"/>
    <n v="0"/>
  </r>
  <r>
    <x v="9"/>
    <s v="large-scale solar pv|3"/>
    <s v="solar"/>
    <n v="3"/>
    <x v="1"/>
    <x v="1"/>
    <n v="0.25"/>
    <n v="294"/>
    <n v="1560.6849999999999"/>
    <n v="0.249"/>
    <n v="323"/>
    <n v="0.148080908107315"/>
    <n v="2.5000000000000001E-2"/>
    <n v="0"/>
    <n v="0"/>
    <n v="0.01"/>
    <n v="0.01"/>
    <n v="0.01"/>
    <n v="0.02"/>
    <n v="0.02"/>
    <n v="0.01"/>
    <n v="0.02"/>
    <n v="0"/>
    <n v="0"/>
    <n v="0.01"/>
    <n v="0"/>
    <n v="0"/>
    <n v="0.01"/>
    <n v="0"/>
    <n v="0"/>
    <n v="0.02"/>
    <n v="0.44444444444444442"/>
    <n v="0"/>
  </r>
  <r>
    <x v="9"/>
    <s v="large-scale solar pv|1"/>
    <s v="solar"/>
    <n v="1"/>
    <x v="1"/>
    <x v="1"/>
    <n v="0.27100000000000002"/>
    <n v="334"/>
    <n v="1560.6849999999999"/>
    <n v="0.27100000000000002"/>
    <n v="339"/>
    <n v="0.14279937319921099"/>
    <n v="152.82300000000001"/>
    <n v="0.01"/>
    <n v="0.01"/>
    <n v="0.02"/>
    <n v="0.03"/>
    <n v="0.03"/>
    <n v="0.03"/>
    <n v="0.03"/>
    <n v="0.03"/>
    <n v="0.04"/>
    <n v="0.01"/>
    <n v="0"/>
    <n v="0.01"/>
    <n v="0.01"/>
    <n v="0"/>
    <n v="0"/>
    <n v="0.01"/>
    <n v="0"/>
    <n v="0.03"/>
    <n v="0.66666666666666663"/>
    <n v="0"/>
  </r>
  <r>
    <x v="9"/>
    <s v="large-scale solar pv|2"/>
    <s v="solar"/>
    <n v="2"/>
    <x v="1"/>
    <x v="1"/>
    <n v="0.26900000000000002"/>
    <n v="211"/>
    <n v="1560.6849999999999"/>
    <n v="0.27"/>
    <n v="221"/>
    <n v="9.3438187045493004E-2"/>
    <n v="183.631"/>
    <n v="2.59"/>
    <n v="5.1909999999999998"/>
    <n v="7.7809999999999997"/>
    <n v="9.0459999999999994"/>
    <n v="10.311999999999999"/>
    <n v="12.294"/>
    <n v="11.677"/>
    <n v="15.571999999999999"/>
    <n v="20.763000000000002"/>
    <n v="2.59"/>
    <n v="2.601"/>
    <n v="2.59"/>
    <n v="1.2649999999999999"/>
    <n v="1.266"/>
    <n v="1.982"/>
    <n v="1.9730000000000001"/>
    <n v="6.4960000000000004"/>
    <n v="15.571999999999999"/>
    <n v="346.04444444444442"/>
    <n v="0"/>
  </r>
  <r>
    <x v="9"/>
    <s v="large-scale solar pv|3"/>
    <s v="solar"/>
    <n v="3"/>
    <x v="1"/>
    <x v="2"/>
    <n v="0.25"/>
    <n v="294"/>
    <n v="1560.6849999999999"/>
    <n v="0.249"/>
    <n v="323"/>
    <n v="0.148080908107315"/>
    <n v="9.1999999999999998E-2"/>
    <n v="0"/>
    <n v="0"/>
    <n v="0.01"/>
    <n v="0.01"/>
    <n v="0.01"/>
    <n v="0.02"/>
    <n v="0.02"/>
    <n v="0.01"/>
    <n v="0.02"/>
    <n v="0"/>
    <n v="0"/>
    <n v="0.01"/>
    <n v="0"/>
    <n v="0"/>
    <n v="0.01"/>
    <n v="0"/>
    <n v="0"/>
    <n v="0.02"/>
    <n v="0.44444444444444442"/>
    <n v="0"/>
  </r>
  <r>
    <x v="9"/>
    <s v="large-scale solar pv|1"/>
    <s v="solar"/>
    <n v="1"/>
    <x v="1"/>
    <x v="2"/>
    <n v="0.27100000000000002"/>
    <n v="334"/>
    <n v="1560.6849999999999"/>
    <n v="0.27100000000000002"/>
    <n v="339"/>
    <n v="0.14279937319921099"/>
    <n v="138.56899999999999"/>
    <n v="0.01"/>
    <n v="0.01"/>
    <n v="0.02"/>
    <n v="0.03"/>
    <n v="0.03"/>
    <n v="0.03"/>
    <n v="0.03"/>
    <n v="0.03"/>
    <n v="0.04"/>
    <n v="0.01"/>
    <n v="0"/>
    <n v="0.01"/>
    <n v="0.01"/>
    <n v="0"/>
    <n v="0"/>
    <n v="0.01"/>
    <n v="0"/>
    <n v="0.03"/>
    <n v="0.66666666666666663"/>
    <n v="0"/>
  </r>
  <r>
    <x v="9"/>
    <s v="large-scale solar pv|2"/>
    <s v="solar"/>
    <n v="2"/>
    <x v="1"/>
    <x v="2"/>
    <n v="0.26900000000000002"/>
    <n v="211"/>
    <n v="1560.6849999999999"/>
    <n v="0.27"/>
    <n v="221"/>
    <n v="9.3438187045493004E-2"/>
    <n v="167.96100000000001"/>
    <n v="2.59"/>
    <n v="5.1909999999999998"/>
    <n v="7.7809999999999997"/>
    <n v="9.0459999999999994"/>
    <n v="10.311999999999999"/>
    <n v="12.294"/>
    <n v="11.677"/>
    <n v="15.571999999999999"/>
    <n v="20.763000000000002"/>
    <n v="2.59"/>
    <n v="2.601"/>
    <n v="2.59"/>
    <n v="1.2649999999999999"/>
    <n v="1.266"/>
    <n v="1.982"/>
    <n v="1.9730000000000001"/>
    <n v="6.4960000000000004"/>
    <n v="15.571999999999999"/>
    <n v="346.04444444444442"/>
    <n v="0"/>
  </r>
  <r>
    <x v="9"/>
    <s v="large-scale solar pv|3"/>
    <s v="solar"/>
    <n v="3"/>
    <x v="1"/>
    <x v="3"/>
    <n v="0.25"/>
    <n v="294"/>
    <n v="1560.6849999999999"/>
    <n v="0.249"/>
    <n v="323"/>
    <n v="0.148080908107315"/>
    <n v="2.5000000000000001E-2"/>
    <n v="0"/>
    <n v="0"/>
    <n v="0.01"/>
    <n v="0.01"/>
    <n v="0.01"/>
    <n v="0.02"/>
    <n v="0.02"/>
    <n v="0.01"/>
    <n v="0.02"/>
    <n v="0"/>
    <n v="0"/>
    <n v="0.01"/>
    <n v="0"/>
    <n v="0"/>
    <n v="0.01"/>
    <n v="0"/>
    <n v="0"/>
    <n v="0.02"/>
    <n v="0.44444444444444442"/>
    <n v="0"/>
  </r>
  <r>
    <x v="9"/>
    <s v="large-scale solar pv|1"/>
    <s v="solar"/>
    <n v="1"/>
    <x v="1"/>
    <x v="3"/>
    <n v="0.27100000000000002"/>
    <n v="334"/>
    <n v="1560.6849999999999"/>
    <n v="0.27100000000000002"/>
    <n v="339"/>
    <n v="0.14279937319921099"/>
    <n v="152.74700000000001"/>
    <n v="0.01"/>
    <n v="0.01"/>
    <n v="0.02"/>
    <n v="0.03"/>
    <n v="0.03"/>
    <n v="0.03"/>
    <n v="0.03"/>
    <n v="0.03"/>
    <n v="0.04"/>
    <n v="0.01"/>
    <n v="0"/>
    <n v="0.01"/>
    <n v="0.01"/>
    <n v="0"/>
    <n v="0"/>
    <n v="0.01"/>
    <n v="0"/>
    <n v="0.03"/>
    <n v="0.66666666666666663"/>
    <n v="0"/>
  </r>
  <r>
    <x v="9"/>
    <s v="large-scale solar pv|2"/>
    <s v="solar"/>
    <n v="2"/>
    <x v="1"/>
    <x v="3"/>
    <n v="0.26900000000000002"/>
    <n v="211"/>
    <n v="1560.6849999999999"/>
    <n v="0.27"/>
    <n v="221"/>
    <n v="9.3438187045493004E-2"/>
    <n v="183.24"/>
    <n v="2.59"/>
    <n v="5.1909999999999998"/>
    <n v="7.7809999999999997"/>
    <n v="9.0459999999999994"/>
    <n v="10.311999999999999"/>
    <n v="12.294"/>
    <n v="11.677"/>
    <n v="15.571999999999999"/>
    <n v="20.763000000000002"/>
    <n v="2.59"/>
    <n v="2.601"/>
    <n v="2.59"/>
    <n v="1.2649999999999999"/>
    <n v="1.266"/>
    <n v="1.982"/>
    <n v="1.9730000000000001"/>
    <n v="6.4960000000000004"/>
    <n v="15.571999999999999"/>
    <n v="346.04444444444442"/>
    <n v="0"/>
  </r>
  <r>
    <x v="9"/>
    <s v="large-scale solar pv|3"/>
    <s v="solar"/>
    <n v="3"/>
    <x v="1"/>
    <x v="4"/>
    <n v="0.25"/>
    <n v="294"/>
    <n v="1560.6849999999999"/>
    <n v="0.249"/>
    <n v="323"/>
    <n v="0.148080908107315"/>
    <n v="3.1E-2"/>
    <n v="0"/>
    <n v="0"/>
    <n v="0.01"/>
    <n v="0.01"/>
    <n v="0.01"/>
    <n v="0.02"/>
    <n v="0.02"/>
    <n v="0.01"/>
    <n v="0.02"/>
    <n v="0"/>
    <n v="0"/>
    <n v="0.01"/>
    <n v="0"/>
    <n v="0"/>
    <n v="0.01"/>
    <n v="0"/>
    <n v="0"/>
    <n v="0.02"/>
    <n v="0.44444444444444442"/>
    <n v="0"/>
  </r>
  <r>
    <x v="9"/>
    <s v="large-scale solar pv|2"/>
    <s v="solar"/>
    <n v="2"/>
    <x v="1"/>
    <x v="4"/>
    <n v="0.26900000000000002"/>
    <n v="211"/>
    <n v="1560.6849999999999"/>
    <n v="0.27"/>
    <n v="221"/>
    <n v="9.3438187045493004E-2"/>
    <n v="228.18899999999999"/>
    <n v="2.59"/>
    <n v="5.1909999999999998"/>
    <n v="7.7809999999999997"/>
    <n v="9.0459999999999994"/>
    <n v="10.311999999999999"/>
    <n v="12.294"/>
    <n v="11.677"/>
    <n v="15.571999999999999"/>
    <n v="20.763000000000002"/>
    <n v="2.59"/>
    <n v="2.601"/>
    <n v="2.59"/>
    <n v="1.2649999999999999"/>
    <n v="1.266"/>
    <n v="1.982"/>
    <n v="1.9730000000000001"/>
    <n v="6.4960000000000004"/>
    <n v="15.571999999999999"/>
    <n v="346.04444444444442"/>
    <n v="0"/>
  </r>
  <r>
    <x v="9"/>
    <s v="large-scale solar pv|1"/>
    <s v="solar"/>
    <n v="1"/>
    <x v="1"/>
    <x v="4"/>
    <n v="0.27100000000000002"/>
    <n v="334"/>
    <n v="1560.6849999999999"/>
    <n v="0.27100000000000002"/>
    <n v="339"/>
    <n v="0.14279937319921099"/>
    <n v="222.78700000000001"/>
    <n v="0.01"/>
    <n v="0.01"/>
    <n v="0.02"/>
    <n v="0.03"/>
    <n v="0.03"/>
    <n v="0.03"/>
    <n v="0.03"/>
    <n v="0.03"/>
    <n v="0.04"/>
    <n v="0.01"/>
    <n v="0"/>
    <n v="0.01"/>
    <n v="0.01"/>
    <n v="0"/>
    <n v="0"/>
    <n v="0.01"/>
    <n v="0"/>
    <n v="0.03"/>
    <n v="0.66666666666666663"/>
    <n v="0"/>
  </r>
  <r>
    <x v="9"/>
    <s v="onshore wind|1"/>
    <s v="onshore"/>
    <n v="1"/>
    <x v="1"/>
    <x v="0"/>
    <n v="0.311"/>
    <n v="353"/>
    <n v="2023.1869999999999"/>
    <n v="0.315"/>
    <n v="391"/>
    <n v="0.14169747046459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1"/>
    <x v="0"/>
    <n v="0.31900000000000001"/>
    <n v="635"/>
    <n v="2023.1869999999999"/>
    <n v="0.317"/>
    <n v="648"/>
    <n v="0.233352059115854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1"/>
    <x v="0"/>
    <n v="0.27900000000000003"/>
    <n v="184"/>
    <n v="2023.1869999999999"/>
    <n v="0.28100000000000003"/>
    <n v="215"/>
    <n v="8.73429857488746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1"/>
    <x v="0"/>
    <n v="0.27"/>
    <n v="407"/>
    <n v="2023.1869999999999"/>
    <n v="0.27"/>
    <n v="413"/>
    <n v="0.17461525452393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1"/>
    <x v="0"/>
    <n v="0.26900000000000002"/>
    <n v="661"/>
    <n v="2023.1869999999999"/>
    <n v="0.26900000000000002"/>
    <n v="659"/>
    <n v="0.27965914684863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1"/>
    <x v="1"/>
    <n v="0.27900000000000003"/>
    <n v="184"/>
    <n v="2023.1869999999999"/>
    <n v="0.28100000000000003"/>
    <n v="215"/>
    <n v="8.7342985748874696E-2"/>
    <n v="23.73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1"/>
    <x v="1"/>
    <n v="0.311"/>
    <n v="353"/>
    <n v="2023.1869999999999"/>
    <n v="0.315"/>
    <n v="391"/>
    <n v="0.14169747046459399"/>
    <n v="27.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1"/>
    <x v="1"/>
    <n v="0.27"/>
    <n v="407"/>
    <n v="2023.1869999999999"/>
    <n v="0.27"/>
    <n v="413"/>
    <n v="0.17461525452393001"/>
    <n v="63.377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1"/>
    <x v="1"/>
    <n v="0.31900000000000001"/>
    <n v="635"/>
    <n v="2023.1869999999999"/>
    <n v="0.317"/>
    <n v="648"/>
    <n v="0.23335205911585499"/>
    <n v="68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1"/>
    <x v="1"/>
    <n v="0.26900000000000002"/>
    <n v="661"/>
    <n v="2023.1869999999999"/>
    <n v="0.26900000000000002"/>
    <n v="659"/>
    <n v="0.27965914684863602"/>
    <n v="95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1"/>
    <x v="2"/>
    <n v="0.27900000000000003"/>
    <n v="184"/>
    <n v="2023.1869999999999"/>
    <n v="0.28100000000000003"/>
    <n v="215"/>
    <n v="8.7342985748874696E-2"/>
    <n v="20.05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1"/>
    <x v="2"/>
    <n v="0.311"/>
    <n v="353"/>
    <n v="2023.1869999999999"/>
    <n v="0.315"/>
    <n v="391"/>
    <n v="0.14169747046459399"/>
    <n v="20.32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1"/>
    <x v="2"/>
    <n v="0.31900000000000001"/>
    <n v="635"/>
    <n v="2023.1869999999999"/>
    <n v="0.317"/>
    <n v="648"/>
    <n v="0.23335205911585499"/>
    <n v="35.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1"/>
    <x v="2"/>
    <n v="0.27"/>
    <n v="407"/>
    <n v="2023.1869999999999"/>
    <n v="0.27"/>
    <n v="413"/>
    <n v="0.17461525452393001"/>
    <n v="56.034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1"/>
    <x v="2"/>
    <n v="0.26900000000000002"/>
    <n v="661"/>
    <n v="2023.1869999999999"/>
    <n v="0.26900000000000002"/>
    <n v="659"/>
    <n v="0.27965914684863602"/>
    <n v="83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1"/>
    <x v="3"/>
    <n v="0.27900000000000003"/>
    <n v="184"/>
    <n v="2023.1869999999999"/>
    <n v="0.28100000000000003"/>
    <n v="215"/>
    <n v="8.7342985748874696E-2"/>
    <n v="23.46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1"/>
    <x v="3"/>
    <n v="0.311"/>
    <n v="353"/>
    <n v="2023.1869999999999"/>
    <n v="0.315"/>
    <n v="391"/>
    <n v="0.14169747046459399"/>
    <n v="27.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1"/>
    <x v="3"/>
    <n v="0.27"/>
    <n v="407"/>
    <n v="2023.1869999999999"/>
    <n v="0.27"/>
    <n v="413"/>
    <n v="0.17461525452393001"/>
    <n v="63.372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1"/>
    <x v="3"/>
    <n v="0.31900000000000001"/>
    <n v="635"/>
    <n v="2023.1869999999999"/>
    <n v="0.317"/>
    <n v="648"/>
    <n v="0.23335205911585499"/>
    <n v="68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1"/>
    <x v="3"/>
    <n v="0.26900000000000002"/>
    <n v="661"/>
    <n v="2023.1869999999999"/>
    <n v="0.26900000000000002"/>
    <n v="659"/>
    <n v="0.27965914684863602"/>
    <n v="95.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1"/>
    <x v="4"/>
    <n v="0.27900000000000003"/>
    <n v="184"/>
    <n v="2023.1869999999999"/>
    <n v="0.28100000000000003"/>
    <n v="215"/>
    <n v="8.7342985748874696E-2"/>
    <n v="30.33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1"/>
    <x v="4"/>
    <n v="0.311"/>
    <n v="353"/>
    <n v="2023.1869999999999"/>
    <n v="0.315"/>
    <n v="391"/>
    <n v="0.14169747046459399"/>
    <n v="33.383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1"/>
    <x v="4"/>
    <n v="0.27"/>
    <n v="407"/>
    <n v="2023.1869999999999"/>
    <n v="0.27"/>
    <n v="413"/>
    <n v="0.17461525452393001"/>
    <n v="72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1"/>
    <x v="4"/>
    <n v="0.31900000000000001"/>
    <n v="635"/>
    <n v="2023.1869999999999"/>
    <n v="0.317"/>
    <n v="648"/>
    <n v="0.23335205911585499"/>
    <n v="78.287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1"/>
    <x v="4"/>
    <n v="0.26900000000000002"/>
    <n v="661"/>
    <n v="2023.1869999999999"/>
    <n v="0.26900000000000002"/>
    <n v="659"/>
    <n v="0.27965914684863602"/>
    <n v="110.63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2"/>
    <s v="offshore"/>
    <n v="2"/>
    <x v="1"/>
    <x v="0"/>
    <n v="0.56499999999999995"/>
    <n v="1794"/>
    <n v="2494.364"/>
    <n v="0.56499999999999995"/>
    <n v="0"/>
    <n v="0"/>
    <n v="8.4700000000000006"/>
    <n v="0"/>
    <n v="1.81"/>
    <n v="3.62"/>
    <n v="7.45"/>
    <n v="8.4700000000000006"/>
    <n v="8.4700000000000006"/>
    <n v="8.4700000000000006"/>
    <n v="6.66"/>
    <n v="8.4700000000000006"/>
    <n v="0"/>
    <n v="1.81"/>
    <n v="1.81"/>
    <n v="3.83"/>
    <n v="1.02"/>
    <n v="0"/>
    <n v="0"/>
    <n v="0"/>
    <n v="8.4700000000000006"/>
    <n v="0"/>
    <n v="1764.5833333333335"/>
  </r>
  <r>
    <x v="9"/>
    <s v="offshore wind|4"/>
    <s v="offshore"/>
    <n v="4"/>
    <x v="1"/>
    <x v="0"/>
    <n v="0.46700000000000003"/>
    <n v="1830"/>
    <n v="2644.63"/>
    <n v="0.54300000000000004"/>
    <n v="1816"/>
    <n v="0.38177888779568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1"/>
    <x v="0"/>
    <n v="0.371"/>
    <n v="1682"/>
    <n v="2817.1190000000001"/>
    <n v="0.39900000000000002"/>
    <n v="1755"/>
    <n v="0.502111442991039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2"/>
    <s v="offshore"/>
    <n v="2"/>
    <x v="1"/>
    <x v="1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1"/>
    <x v="1"/>
    <n v="0.371"/>
    <n v="1682"/>
    <n v="2817.1190000000001"/>
    <n v="0.39900000000000002"/>
    <n v="1755"/>
    <n v="0.50211144299103905"/>
    <n v="57.07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1"/>
    <x v="1"/>
    <n v="0.46700000000000003"/>
    <n v="1830"/>
    <n v="2644.63"/>
    <n v="0.54300000000000004"/>
    <n v="1816"/>
    <n v="0.38177888779568903"/>
    <n v="142.28800000000001"/>
    <n v="0"/>
    <n v="1.883"/>
    <n v="3.7669999999999999"/>
    <n v="7.7519999999999998"/>
    <n v="8.8130000000000006"/>
    <n v="8.8130000000000006"/>
    <n v="8.8130000000000006"/>
    <n v="6.93"/>
    <n v="8.8130000000000006"/>
    <n v="0"/>
    <n v="1.883"/>
    <n v="1.8839999999999999"/>
    <n v="3.9849999999999999"/>
    <n v="1.0609999999999999"/>
    <n v="0"/>
    <n v="0"/>
    <n v="0"/>
    <n v="8.8130000000000006"/>
    <n v="0"/>
    <n v="1836.0416666666667"/>
  </r>
  <r>
    <x v="9"/>
    <s v="offshore wind|2"/>
    <s v="offshore"/>
    <n v="2"/>
    <x v="1"/>
    <x v="2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1"/>
    <x v="2"/>
    <n v="0.371"/>
    <n v="1682"/>
    <n v="2817.1190000000001"/>
    <n v="0.39900000000000002"/>
    <n v="1755"/>
    <n v="0.50211144299103905"/>
    <n v="57.06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1"/>
    <x v="2"/>
    <n v="0.46700000000000003"/>
    <n v="1830"/>
    <n v="2644.63"/>
    <n v="0.54300000000000004"/>
    <n v="1816"/>
    <n v="0.38177888779568903"/>
    <n v="142.28800000000001"/>
    <n v="0"/>
    <n v="1.883"/>
    <n v="3.7669999999999999"/>
    <n v="7.7519999999999998"/>
    <n v="8.8130000000000006"/>
    <n v="8.8130000000000006"/>
    <n v="8.8130000000000006"/>
    <n v="6.93"/>
    <n v="8.8130000000000006"/>
    <n v="0"/>
    <n v="1.883"/>
    <n v="1.8839999999999999"/>
    <n v="3.9849999999999999"/>
    <n v="1.0609999999999999"/>
    <n v="0"/>
    <n v="0"/>
    <n v="0"/>
    <n v="8.8130000000000006"/>
    <n v="0"/>
    <n v="1836.0416666666667"/>
  </r>
  <r>
    <x v="9"/>
    <s v="offshore wind|2"/>
    <s v="offshore"/>
    <n v="2"/>
    <x v="1"/>
    <x v="3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1"/>
    <x v="3"/>
    <n v="0.371"/>
    <n v="1682"/>
    <n v="2817.1190000000001"/>
    <n v="0.39900000000000002"/>
    <n v="1755"/>
    <n v="0.50211144299103905"/>
    <n v="57.07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1"/>
    <x v="3"/>
    <n v="0.46700000000000003"/>
    <n v="1830"/>
    <n v="2644.63"/>
    <n v="0.54300000000000004"/>
    <n v="1816"/>
    <n v="0.38177888779568903"/>
    <n v="142.28800000000001"/>
    <n v="0"/>
    <n v="1.883"/>
    <n v="3.7669999999999999"/>
    <n v="7.7519999999999998"/>
    <n v="8.8130000000000006"/>
    <n v="8.8130000000000006"/>
    <n v="8.8130000000000006"/>
    <n v="6.93"/>
    <n v="8.8130000000000006"/>
    <n v="0"/>
    <n v="1.883"/>
    <n v="1.8839999999999999"/>
    <n v="3.9849999999999999"/>
    <n v="1.0609999999999999"/>
    <n v="0"/>
    <n v="0"/>
    <n v="0"/>
    <n v="8.8130000000000006"/>
    <n v="0"/>
    <n v="1836.0416666666667"/>
  </r>
  <r>
    <x v="9"/>
    <s v="offshore wind|2"/>
    <s v="offshore"/>
    <n v="2"/>
    <x v="1"/>
    <x v="4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1"/>
    <x v="4"/>
    <n v="0.371"/>
    <n v="1682"/>
    <n v="2817.1190000000001"/>
    <n v="0.39900000000000002"/>
    <n v="1755"/>
    <n v="0.50211144299103905"/>
    <n v="58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1"/>
    <x v="4"/>
    <n v="0.46700000000000003"/>
    <n v="1830"/>
    <n v="2644.63"/>
    <n v="0.54300000000000004"/>
    <n v="1816"/>
    <n v="0.38177888779568903"/>
    <n v="143.26"/>
    <n v="0"/>
    <n v="1.883"/>
    <n v="3.7669999999999999"/>
    <n v="7.7519999999999998"/>
    <n v="8.8130000000000006"/>
    <n v="8.8130000000000006"/>
    <n v="8.8130000000000006"/>
    <n v="6.93"/>
    <n v="8.8130000000000006"/>
    <n v="0"/>
    <n v="1.883"/>
    <n v="1.8839999999999999"/>
    <n v="3.9849999999999999"/>
    <n v="1.0609999999999999"/>
    <n v="0"/>
    <n v="0"/>
    <n v="0"/>
    <n v="8.8130000000000006"/>
    <n v="0"/>
    <n v="1836.0416666666667"/>
  </r>
  <r>
    <x v="10"/>
    <s v="large-scale solar pv|1"/>
    <s v="solar"/>
    <n v="1"/>
    <x v="1"/>
    <x v="0"/>
    <n v="0.28399999999999997"/>
    <n v="321"/>
    <n v="1560.6849999999999"/>
    <n v="0.28399999999999997"/>
    <n v="336"/>
    <n v="0.135056916843527"/>
    <n v="0.04"/>
    <n v="0.01"/>
    <n v="0.01"/>
    <n v="0.02"/>
    <n v="0.04"/>
    <n v="0.04"/>
    <n v="0.04"/>
    <n v="0.04"/>
    <n v="0.04"/>
    <n v="0.05"/>
    <n v="0.01"/>
    <n v="0"/>
    <n v="0.01"/>
    <n v="0.02"/>
    <n v="0"/>
    <n v="0"/>
    <n v="0.01"/>
    <n v="0"/>
    <n v="0.04"/>
    <n v="0.88888888888888884"/>
    <n v="0"/>
  </r>
  <r>
    <x v="10"/>
    <s v="large-scale solar pv|2"/>
    <s v="solar"/>
    <n v="2"/>
    <x v="1"/>
    <x v="0"/>
    <n v="0.28100000000000003"/>
    <n v="210"/>
    <n v="1560.6849999999999"/>
    <n v="0.28100000000000003"/>
    <n v="220"/>
    <n v="8.9374217975592696E-2"/>
    <n v="25.19"/>
    <n v="0.44"/>
    <n v="2.6"/>
    <n v="5.89"/>
    <n v="9.17"/>
    <n v="14.63"/>
    <n v="19.829999999999998"/>
    <n v="23.37"/>
    <n v="25.19"/>
    <n v="27.79"/>
    <n v="0.44"/>
    <n v="2.16"/>
    <n v="3.29"/>
    <n v="3.28"/>
    <n v="5.46"/>
    <n v="5.2"/>
    <n v="3.98"/>
    <n v="3.98"/>
    <n v="25.19"/>
    <n v="559.77777777777783"/>
    <n v="0"/>
  </r>
  <r>
    <x v="10"/>
    <s v="large-scale solar pv|2"/>
    <s v="solar"/>
    <n v="2"/>
    <x v="1"/>
    <x v="1"/>
    <n v="0.28100000000000003"/>
    <n v="210"/>
    <n v="1560.6849999999999"/>
    <n v="0.28100000000000003"/>
    <n v="220"/>
    <n v="8.9374217975592696E-2"/>
    <n v="78.040999999999997"/>
    <n v="0.44"/>
    <n v="2.6"/>
    <n v="5.89"/>
    <n v="9.17"/>
    <n v="14.63"/>
    <n v="19.829999999999998"/>
    <n v="23.37"/>
    <n v="25.19"/>
    <n v="27.79"/>
    <n v="0.44"/>
    <n v="2.16"/>
    <n v="3.29"/>
    <n v="3.28"/>
    <n v="5.46"/>
    <n v="5.2"/>
    <n v="3.98"/>
    <n v="3.98"/>
    <n v="25.19"/>
    <n v="559.77777777777783"/>
    <n v="0"/>
  </r>
  <r>
    <x v="10"/>
    <s v="large-scale solar pv|1"/>
    <s v="solar"/>
    <n v="1"/>
    <x v="1"/>
    <x v="1"/>
    <n v="0.28399999999999997"/>
    <n v="321"/>
    <n v="1560.6849999999999"/>
    <n v="0.28399999999999997"/>
    <n v="336"/>
    <n v="0.135056916843527"/>
    <n v="114.014"/>
    <n v="0.01"/>
    <n v="0.01"/>
    <n v="0.02"/>
    <n v="0.04"/>
    <n v="0.04"/>
    <n v="0.04"/>
    <n v="0.04"/>
    <n v="0.04"/>
    <n v="0.05"/>
    <n v="0.01"/>
    <n v="0"/>
    <n v="0.01"/>
    <n v="0.02"/>
    <n v="0"/>
    <n v="0"/>
    <n v="0.01"/>
    <n v="0"/>
    <n v="0.04"/>
    <n v="0.88888888888888884"/>
    <n v="0"/>
  </r>
  <r>
    <x v="10"/>
    <s v="large-scale solar pv|2"/>
    <s v="solar"/>
    <n v="2"/>
    <x v="1"/>
    <x v="2"/>
    <n v="0.28100000000000003"/>
    <n v="210"/>
    <n v="1560.6849999999999"/>
    <n v="0.28100000000000003"/>
    <n v="220"/>
    <n v="8.9374217975592696E-2"/>
    <n v="31.140999999999998"/>
    <n v="0.44"/>
    <n v="2.6"/>
    <n v="5.89"/>
    <n v="9.17"/>
    <n v="14.63"/>
    <n v="19.829999999999998"/>
    <n v="23.37"/>
    <n v="25.19"/>
    <n v="27.79"/>
    <n v="0.44"/>
    <n v="2.16"/>
    <n v="3.29"/>
    <n v="3.28"/>
    <n v="5.46"/>
    <n v="5.2"/>
    <n v="3.98"/>
    <n v="3.98"/>
    <n v="25.19"/>
    <n v="559.77777777777783"/>
    <n v="0"/>
  </r>
  <r>
    <x v="10"/>
    <s v="large-scale solar pv|1"/>
    <s v="solar"/>
    <n v="1"/>
    <x v="1"/>
    <x v="2"/>
    <n v="0.28399999999999997"/>
    <n v="321"/>
    <n v="1560.6849999999999"/>
    <n v="0.28399999999999997"/>
    <n v="336"/>
    <n v="0.135056916843527"/>
    <n v="27.443000000000001"/>
    <n v="0.01"/>
    <n v="0.01"/>
    <n v="0.02"/>
    <n v="0.04"/>
    <n v="0.04"/>
    <n v="0.04"/>
    <n v="0.04"/>
    <n v="0.04"/>
    <n v="0.05"/>
    <n v="0.01"/>
    <n v="0"/>
    <n v="0.01"/>
    <n v="0.02"/>
    <n v="0"/>
    <n v="0"/>
    <n v="0.01"/>
    <n v="0"/>
    <n v="0.04"/>
    <n v="0.88888888888888884"/>
    <n v="0"/>
  </r>
  <r>
    <x v="10"/>
    <s v="large-scale solar pv|2"/>
    <s v="solar"/>
    <n v="2"/>
    <x v="1"/>
    <x v="3"/>
    <n v="0.28100000000000003"/>
    <n v="210"/>
    <n v="1560.6849999999999"/>
    <n v="0.28100000000000003"/>
    <n v="220"/>
    <n v="8.9374217975592696E-2"/>
    <n v="76.697999999999993"/>
    <n v="0.44"/>
    <n v="2.6"/>
    <n v="5.89"/>
    <n v="9.17"/>
    <n v="14.63"/>
    <n v="19.829999999999998"/>
    <n v="23.37"/>
    <n v="25.19"/>
    <n v="27.79"/>
    <n v="0.44"/>
    <n v="2.16"/>
    <n v="3.29"/>
    <n v="3.28"/>
    <n v="5.46"/>
    <n v="5.2"/>
    <n v="3.98"/>
    <n v="3.98"/>
    <n v="25.19"/>
    <n v="559.77777777777783"/>
    <n v="0"/>
  </r>
  <r>
    <x v="10"/>
    <s v="large-scale solar pv|1"/>
    <s v="solar"/>
    <n v="1"/>
    <x v="1"/>
    <x v="3"/>
    <n v="0.28399999999999997"/>
    <n v="321"/>
    <n v="1560.6849999999999"/>
    <n v="0.28399999999999997"/>
    <n v="336"/>
    <n v="0.135056916843527"/>
    <n v="105.438"/>
    <n v="0.01"/>
    <n v="0.01"/>
    <n v="0.02"/>
    <n v="0.04"/>
    <n v="0.04"/>
    <n v="0.04"/>
    <n v="0.04"/>
    <n v="0.04"/>
    <n v="0.05"/>
    <n v="0.01"/>
    <n v="0"/>
    <n v="0.01"/>
    <n v="0.02"/>
    <n v="0"/>
    <n v="0"/>
    <n v="0.01"/>
    <n v="0"/>
    <n v="0.04"/>
    <n v="0.88888888888888884"/>
    <n v="0"/>
  </r>
  <r>
    <x v="10"/>
    <s v="large-scale solar pv|2"/>
    <s v="solar"/>
    <n v="2"/>
    <x v="1"/>
    <x v="4"/>
    <n v="0.28100000000000003"/>
    <n v="210"/>
    <n v="1560.6849999999999"/>
    <n v="0.28100000000000003"/>
    <n v="220"/>
    <n v="8.9374217975592696E-2"/>
    <n v="100.00700000000001"/>
    <n v="0.44"/>
    <n v="2.6"/>
    <n v="5.89"/>
    <n v="9.17"/>
    <n v="14.63"/>
    <n v="19.829999999999998"/>
    <n v="23.37"/>
    <n v="25.19"/>
    <n v="27.79"/>
    <n v="0.44"/>
    <n v="2.16"/>
    <n v="3.29"/>
    <n v="3.28"/>
    <n v="5.46"/>
    <n v="5.2"/>
    <n v="3.98"/>
    <n v="3.98"/>
    <n v="25.19"/>
    <n v="559.77777777777783"/>
    <n v="0"/>
  </r>
  <r>
    <x v="10"/>
    <s v="large-scale solar pv|1"/>
    <s v="solar"/>
    <n v="1"/>
    <x v="1"/>
    <x v="4"/>
    <n v="0.28399999999999997"/>
    <n v="321"/>
    <n v="1560.6849999999999"/>
    <n v="0.28399999999999997"/>
    <n v="336"/>
    <n v="0.135056916843527"/>
    <n v="130.97800000000001"/>
    <n v="0.01"/>
    <n v="0.01"/>
    <n v="0.02"/>
    <n v="0.04"/>
    <n v="0.04"/>
    <n v="0.04"/>
    <n v="0.04"/>
    <n v="0.04"/>
    <n v="0.05"/>
    <n v="0.01"/>
    <n v="0"/>
    <n v="0.01"/>
    <n v="0.02"/>
    <n v="0"/>
    <n v="0"/>
    <n v="0.01"/>
    <n v="0"/>
    <n v="0.04"/>
    <n v="0.88888888888888884"/>
    <n v="0"/>
  </r>
  <r>
    <x v="10"/>
    <s v="onshore wind|2"/>
    <s v="onshore"/>
    <n v="2"/>
    <x v="1"/>
    <x v="0"/>
    <n v="0.29599999999999999"/>
    <n v="609"/>
    <n v="2023.1869999999999"/>
    <n v="0.29599999999999999"/>
    <n v="653"/>
    <n v="0.25183573984943802"/>
    <n v="0.6"/>
    <n v="0"/>
    <n v="0"/>
    <n v="0.6"/>
    <n v="0.6"/>
    <n v="0.6"/>
    <n v="0.6"/>
    <n v="0.59"/>
    <n v="0.59"/>
    <n v="0.59"/>
    <n v="0"/>
    <n v="0"/>
    <n v="0.6"/>
    <n v="0"/>
    <n v="0"/>
    <n v="0"/>
    <n v="0"/>
    <n v="0"/>
    <n v="0.6"/>
    <n v="222.2222222222222"/>
    <n v="0"/>
  </r>
  <r>
    <x v="10"/>
    <s v="onshore wind|3"/>
    <s v="onshore"/>
    <n v="3"/>
    <x v="1"/>
    <x v="0"/>
    <n v="0.29799999999999999"/>
    <n v="94"/>
    <n v="2023.1869999999999"/>
    <n v="0.27900000000000003"/>
    <n v="166"/>
    <n v="6.7920328636192503E-2"/>
    <n v="0.78"/>
    <n v="0"/>
    <n v="0.55000000000000004"/>
    <n v="0.78"/>
    <n v="0.78"/>
    <n v="0.78"/>
    <n v="0.78"/>
    <n v="0.78"/>
    <n v="0.78"/>
    <n v="1.33"/>
    <n v="0"/>
    <n v="0.55000000000000004"/>
    <n v="0.23"/>
    <n v="0"/>
    <n v="0"/>
    <n v="0"/>
    <n v="0"/>
    <n v="0.55000000000000004"/>
    <n v="0.78"/>
    <n v="288.88888888888886"/>
    <n v="0"/>
  </r>
  <r>
    <x v="10"/>
    <s v="onshore wind|4"/>
    <s v="onshore"/>
    <n v="4"/>
    <x v="1"/>
    <x v="0"/>
    <n v="0.26400000000000001"/>
    <n v="435"/>
    <n v="2023.1869999999999"/>
    <n v="0.26300000000000001"/>
    <n v="443"/>
    <n v="0.192284320363908"/>
    <n v="0.93"/>
    <n v="0"/>
    <n v="0"/>
    <n v="0"/>
    <n v="0.82"/>
    <n v="0.93"/>
    <n v="0.93"/>
    <n v="0.93"/>
    <n v="0.92"/>
    <n v="0.93"/>
    <n v="0"/>
    <n v="0"/>
    <n v="0"/>
    <n v="0.82"/>
    <n v="0.11"/>
    <n v="0"/>
    <n v="0"/>
    <n v="0"/>
    <n v="0.93"/>
    <n v="344.4444444444444"/>
    <n v="0"/>
  </r>
  <r>
    <x v="10"/>
    <s v="onshore wind|5"/>
    <s v="onshore"/>
    <n v="5"/>
    <x v="1"/>
    <x v="0"/>
    <n v="0.26800000000000002"/>
    <n v="668"/>
    <n v="2023.1869999999999"/>
    <n v="0.26700000000000002"/>
    <n v="671"/>
    <n v="0.28688454500367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1"/>
    <x v="1"/>
    <n v="0.29599999999999999"/>
    <n v="609"/>
    <n v="2023.1869999999999"/>
    <n v="0.29599999999999999"/>
    <n v="653"/>
    <n v="0.25183573984943802"/>
    <n v="0.59699999999999998"/>
    <n v="0"/>
    <n v="0"/>
    <n v="0.59699999999999998"/>
    <n v="0.59699999999999998"/>
    <n v="0.59699999999999998"/>
    <n v="0.59699999999999998"/>
    <n v="0.58699999999999997"/>
    <n v="0.58699999999999997"/>
    <n v="0.58699999999999997"/>
    <n v="0"/>
    <n v="0"/>
    <n v="0.59699999999999998"/>
    <n v="0"/>
    <n v="0"/>
    <n v="0"/>
    <n v="0"/>
    <n v="0"/>
    <n v="0.59699999999999998"/>
    <n v="221.11111111111109"/>
    <n v="0"/>
  </r>
  <r>
    <x v="10"/>
    <s v="onshore wind|3"/>
    <s v="onshore"/>
    <n v="3"/>
    <x v="1"/>
    <x v="1"/>
    <n v="0.29799999999999999"/>
    <n v="94"/>
    <n v="2023.1869999999999"/>
    <n v="0.27900000000000003"/>
    <n v="166"/>
    <n v="6.7920328636192503E-2"/>
    <n v="1.7350000000000001"/>
    <n v="0"/>
    <n v="0.58699999999999997"/>
    <n v="0.83599999999999997"/>
    <n v="0.83599999999999997"/>
    <n v="0.83599999999999997"/>
    <n v="0.83599999999999997"/>
    <n v="0.83599999999999997"/>
    <n v="0.83599999999999997"/>
    <n v="1.423"/>
    <n v="0"/>
    <n v="0.58699999999999997"/>
    <n v="0.249"/>
    <n v="0"/>
    <n v="0"/>
    <n v="0"/>
    <n v="0"/>
    <n v="0.58699999999999997"/>
    <n v="0.83599999999999997"/>
    <n v="309.62962962962962"/>
    <n v="0"/>
  </r>
  <r>
    <x v="10"/>
    <s v="onshore wind|4"/>
    <s v="onshore"/>
    <n v="4"/>
    <x v="1"/>
    <x v="1"/>
    <n v="0.26400000000000001"/>
    <n v="435"/>
    <n v="2023.1869999999999"/>
    <n v="0.26300000000000001"/>
    <n v="443"/>
    <n v="0.192284320363908"/>
    <n v="78.953000000000003"/>
    <n v="0"/>
    <n v="0"/>
    <n v="0"/>
    <n v="0.82299999999999995"/>
    <n v="0.93400000000000005"/>
    <n v="0.93400000000000005"/>
    <n v="0.93400000000000005"/>
    <n v="0.92300000000000004"/>
    <n v="0.93400000000000005"/>
    <n v="0"/>
    <n v="0"/>
    <n v="0"/>
    <n v="0.82299999999999995"/>
    <n v="0.111"/>
    <n v="0"/>
    <n v="0"/>
    <n v="0"/>
    <n v="0.93400000000000005"/>
    <n v="345.92592592592592"/>
    <n v="0"/>
  </r>
  <r>
    <x v="10"/>
    <s v="onshore wind|5"/>
    <s v="onshore"/>
    <n v="5"/>
    <x v="1"/>
    <x v="1"/>
    <n v="0.26800000000000002"/>
    <n v="668"/>
    <n v="2023.1869999999999"/>
    <n v="0.26700000000000002"/>
    <n v="671"/>
    <n v="0.28688454500367699"/>
    <n v="158.4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1"/>
    <x v="2"/>
    <n v="0.29599999999999999"/>
    <n v="609"/>
    <n v="2023.1869999999999"/>
    <n v="0.29599999999999999"/>
    <n v="653"/>
    <n v="0.25183573984943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3"/>
    <s v="onshore"/>
    <n v="3"/>
    <x v="1"/>
    <x v="2"/>
    <n v="0.29799999999999999"/>
    <n v="94"/>
    <n v="2023.1869999999999"/>
    <n v="0.27900000000000003"/>
    <n v="166"/>
    <n v="6.7920328636192503E-2"/>
    <n v="0.32100000000000001"/>
    <n v="0"/>
    <n v="0.32100000000000001"/>
    <n v="0.32100000000000001"/>
    <n v="0.32100000000000001"/>
    <n v="0.32100000000000001"/>
    <n v="0.32100000000000001"/>
    <n v="0.31"/>
    <n v="0.31"/>
    <n v="0.63100000000000001"/>
    <n v="0"/>
    <n v="0.32100000000000001"/>
    <n v="0"/>
    <n v="0"/>
    <n v="0"/>
    <n v="0"/>
    <n v="0"/>
    <n v="0.32100000000000001"/>
    <n v="0.32100000000000001"/>
    <n v="118.88888888888889"/>
    <n v="0"/>
  </r>
  <r>
    <x v="10"/>
    <s v="onshore wind|4"/>
    <s v="onshore"/>
    <n v="4"/>
    <x v="1"/>
    <x v="2"/>
    <n v="0.26400000000000001"/>
    <n v="435"/>
    <n v="2023.1869999999999"/>
    <n v="0.26300000000000001"/>
    <n v="443"/>
    <n v="0.192284320363908"/>
    <n v="7.5709999999999997"/>
    <n v="0"/>
    <n v="0.28299999999999997"/>
    <n v="1.2190000000000001"/>
    <n v="2.0419999999999998"/>
    <n v="2.1520000000000001"/>
    <n v="2.1520000000000001"/>
    <n v="2.1520000000000001"/>
    <n v="2.1419999999999999"/>
    <n v="2.4249999999999998"/>
    <n v="0"/>
    <n v="0.28299999999999997"/>
    <n v="0.93600000000000005"/>
    <n v="0.82299999999999995"/>
    <n v="0.11"/>
    <n v="0"/>
    <n v="0"/>
    <n v="0.27300000000000002"/>
    <n v="2.1520000000000001"/>
    <n v="797.03703703703695"/>
    <n v="0"/>
  </r>
  <r>
    <x v="10"/>
    <s v="onshore wind|5"/>
    <s v="onshore"/>
    <n v="5"/>
    <x v="1"/>
    <x v="2"/>
    <n v="0.26800000000000002"/>
    <n v="668"/>
    <n v="2023.1869999999999"/>
    <n v="0.26700000000000002"/>
    <n v="671"/>
    <n v="0.28688454500367699"/>
    <n v="20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1"/>
    <x v="3"/>
    <n v="0.29599999999999999"/>
    <n v="609"/>
    <n v="2023.1869999999999"/>
    <n v="0.29599999999999999"/>
    <n v="653"/>
    <n v="0.25183573984943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3"/>
    <s v="onshore"/>
    <n v="3"/>
    <x v="1"/>
    <x v="3"/>
    <n v="0.29799999999999999"/>
    <n v="94"/>
    <n v="2023.1869999999999"/>
    <n v="0.27900000000000003"/>
    <n v="166"/>
    <n v="6.7920328636192503E-2"/>
    <n v="1.7350000000000001"/>
    <n v="0"/>
    <n v="0.58699999999999997"/>
    <n v="1.47"/>
    <n v="1.47"/>
    <n v="1.47"/>
    <n v="1.47"/>
    <n v="1.4590000000000001"/>
    <n v="1.4590000000000001"/>
    <n v="2.0459999999999998"/>
    <n v="0"/>
    <n v="0.58699999999999997"/>
    <n v="0.88300000000000001"/>
    <n v="0"/>
    <n v="0"/>
    <n v="0"/>
    <n v="0"/>
    <n v="0.58699999999999997"/>
    <n v="1.47"/>
    <n v="544.44444444444446"/>
    <n v="0"/>
  </r>
  <r>
    <x v="10"/>
    <s v="onshore wind|4"/>
    <s v="onshore"/>
    <n v="4"/>
    <x v="1"/>
    <x v="3"/>
    <n v="0.26400000000000001"/>
    <n v="435"/>
    <n v="2023.1869999999999"/>
    <n v="0.26300000000000001"/>
    <n v="443"/>
    <n v="0.192284320363908"/>
    <n v="74.317999999999998"/>
    <n v="0"/>
    <n v="0"/>
    <n v="0"/>
    <n v="0.82299999999999995"/>
    <n v="0.93400000000000005"/>
    <n v="0.93400000000000005"/>
    <n v="0.93400000000000005"/>
    <n v="0.92300000000000004"/>
    <n v="0.93400000000000005"/>
    <n v="0"/>
    <n v="0"/>
    <n v="0"/>
    <n v="0.82299999999999995"/>
    <n v="0.111"/>
    <n v="0"/>
    <n v="0"/>
    <n v="0"/>
    <n v="0.93400000000000005"/>
    <n v="345.92592592592592"/>
    <n v="0"/>
  </r>
  <r>
    <x v="10"/>
    <s v="onshore wind|5"/>
    <s v="onshore"/>
    <n v="5"/>
    <x v="1"/>
    <x v="3"/>
    <n v="0.26800000000000002"/>
    <n v="668"/>
    <n v="2023.1869999999999"/>
    <n v="0.26700000000000002"/>
    <n v="671"/>
    <n v="0.28688454500367699"/>
    <n v="157.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1"/>
    <x v="4"/>
    <n v="0.29599999999999999"/>
    <n v="609"/>
    <n v="2023.1869999999999"/>
    <n v="0.29599999999999999"/>
    <n v="653"/>
    <n v="0.25183573984943802"/>
    <n v="1.1359999999999999"/>
    <n v="0"/>
    <n v="0"/>
    <n v="0.6"/>
    <n v="0.6"/>
    <n v="0.6"/>
    <n v="0.6"/>
    <n v="0.59"/>
    <n v="0.59"/>
    <n v="0.59"/>
    <n v="0"/>
    <n v="0"/>
    <n v="0.6"/>
    <n v="0"/>
    <n v="0"/>
    <n v="0"/>
    <n v="0"/>
    <n v="0"/>
    <n v="0.6"/>
    <n v="222.2222222222222"/>
    <n v="0"/>
  </r>
  <r>
    <x v="10"/>
    <s v="onshore wind|3"/>
    <s v="onshore"/>
    <n v="3"/>
    <x v="1"/>
    <x v="4"/>
    <n v="0.29799999999999999"/>
    <n v="94"/>
    <n v="2023.1869999999999"/>
    <n v="0.27900000000000003"/>
    <n v="166"/>
    <n v="6.7920328636192503E-2"/>
    <n v="1.7350000000000001"/>
    <n v="0"/>
    <n v="0.58699999999999997"/>
    <n v="0.83299999999999996"/>
    <n v="0.83299999999999996"/>
    <n v="0.83299999999999996"/>
    <n v="0.83299999999999996"/>
    <n v="0.83299999999999996"/>
    <n v="0.83299999999999996"/>
    <n v="1.42"/>
    <n v="0"/>
    <n v="0.58699999999999997"/>
    <n v="0.246"/>
    <n v="0"/>
    <n v="0"/>
    <n v="0"/>
    <n v="0"/>
    <n v="0.58699999999999997"/>
    <n v="0.83299999999999996"/>
    <n v="308.51851851851848"/>
    <n v="0"/>
  </r>
  <r>
    <x v="10"/>
    <s v="onshore wind|4"/>
    <s v="onshore"/>
    <n v="4"/>
    <x v="1"/>
    <x v="4"/>
    <n v="0.26400000000000001"/>
    <n v="435"/>
    <n v="2023.1869999999999"/>
    <n v="0.26300000000000001"/>
    <n v="443"/>
    <n v="0.192284320363908"/>
    <n v="79.626000000000005"/>
    <n v="0"/>
    <n v="0"/>
    <n v="0"/>
    <n v="0.82299999999999995"/>
    <n v="0.93400000000000005"/>
    <n v="0.93400000000000005"/>
    <n v="0.93400000000000005"/>
    <n v="0.92300000000000004"/>
    <n v="0.93400000000000005"/>
    <n v="0"/>
    <n v="0"/>
    <n v="0"/>
    <n v="0.82299999999999995"/>
    <n v="0.111"/>
    <n v="0"/>
    <n v="0"/>
    <n v="0"/>
    <n v="0.93400000000000005"/>
    <n v="345.92592592592592"/>
    <n v="0"/>
  </r>
  <r>
    <x v="10"/>
    <s v="onshore wind|5"/>
    <s v="onshore"/>
    <n v="5"/>
    <x v="1"/>
    <x v="4"/>
    <n v="0.26800000000000002"/>
    <n v="668"/>
    <n v="2023.1869999999999"/>
    <n v="0.26700000000000002"/>
    <n v="671"/>
    <n v="0.28688454500367699"/>
    <n v="160.9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1"/>
    <x v="0"/>
    <n v="0.44600000000000001"/>
    <n v="1066"/>
    <n v="3108.1239999999998"/>
    <n v="0.41899999999999998"/>
    <n v="1084"/>
    <n v="0.295332439707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1"/>
    <x v="0"/>
    <n v="0.45"/>
    <n v="1624"/>
    <n v="3059.8870000000002"/>
    <n v="0.46500000000000002"/>
    <n v="1712"/>
    <n v="0.420287720331908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1"/>
    <x v="0"/>
    <n v="0.40300000000000002"/>
    <n v="1315"/>
    <n v="3002.288"/>
    <n v="0.42299999999999999"/>
    <n v="1476"/>
    <n v="0.39832896143009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1"/>
    <x v="1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1"/>
    <x v="1"/>
    <n v="0.44600000000000001"/>
    <n v="1066"/>
    <n v="3108.1239999999998"/>
    <n v="0.41899999999999998"/>
    <n v="1084"/>
    <n v="0.295332439707501"/>
    <n v="10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1"/>
    <x v="1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1"/>
    <x v="2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1"/>
    <x v="2"/>
    <n v="0.44600000000000001"/>
    <n v="1066"/>
    <n v="3108.1239999999998"/>
    <n v="0.41899999999999998"/>
    <n v="1084"/>
    <n v="0.295332439707501"/>
    <n v="103.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1"/>
    <x v="2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1"/>
    <x v="3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1"/>
    <x v="3"/>
    <n v="0.44600000000000001"/>
    <n v="1066"/>
    <n v="3108.1239999999998"/>
    <n v="0.41899999999999998"/>
    <n v="1084"/>
    <n v="0.295332439707501"/>
    <n v="103.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1"/>
    <x v="3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1"/>
    <x v="4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1"/>
    <x v="4"/>
    <n v="0.44600000000000001"/>
    <n v="1066"/>
    <n v="3108.1239999999998"/>
    <n v="0.41899999999999998"/>
    <n v="1084"/>
    <n v="0.295332439707501"/>
    <n v="10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1"/>
    <x v="4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2"/>
    <s v="solar"/>
    <n v="2"/>
    <x v="1"/>
    <x v="0"/>
    <n v="0.219"/>
    <n v="0"/>
    <n v="1560.6849999999999"/>
    <n v="0.219"/>
    <n v="110"/>
    <n v="5.73382539980401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3"/>
    <s v="solar"/>
    <n v="3"/>
    <x v="1"/>
    <x v="0"/>
    <n v="0.222"/>
    <n v="328"/>
    <n v="1560.6849999999999"/>
    <n v="0.218"/>
    <n v="262"/>
    <n v="0.13719576054627"/>
    <n v="9.1199999999999992"/>
    <n v="0"/>
    <n v="0.01"/>
    <n v="0.03"/>
    <n v="7.0000000000000007E-2"/>
    <n v="7.0000000000000007E-2"/>
    <n v="0.69"/>
    <n v="1.31"/>
    <n v="9.1199999999999992"/>
    <n v="9.1300000000000008"/>
    <n v="0"/>
    <n v="0.01"/>
    <n v="0.02"/>
    <n v="0.04"/>
    <n v="0"/>
    <n v="0.62"/>
    <n v="0.62"/>
    <n v="7.82"/>
    <n v="9.1199999999999992"/>
    <n v="202.66666666666666"/>
    <n v="0"/>
  </r>
  <r>
    <x v="11"/>
    <s v="large-scale solar pv|4"/>
    <s v="solar"/>
    <n v="4"/>
    <x v="1"/>
    <x v="0"/>
    <n v="0.214"/>
    <n v="205"/>
    <n v="1560.6849999999999"/>
    <n v="0.20300000000000001"/>
    <n v="248"/>
    <n v="0.13946060237982799"/>
    <n v="4.93"/>
    <n v="0.01"/>
    <n v="4.1900000000000004"/>
    <n v="4.25"/>
    <n v="4.3"/>
    <n v="4.92"/>
    <n v="4.93"/>
    <n v="4.93"/>
    <n v="0.75"/>
    <n v="4.9400000000000004"/>
    <n v="0.01"/>
    <n v="4.18"/>
    <n v="5.9999999999999602E-2"/>
    <n v="4.9999999999999802E-2"/>
    <n v="0.62"/>
    <n v="9.9999999999997903E-3"/>
    <n v="0.01"/>
    <n v="0"/>
    <n v="4.93"/>
    <n v="109.55555555555556"/>
    <n v="0"/>
  </r>
  <r>
    <x v="11"/>
    <s v="large-scale solar pv|2"/>
    <s v="solar"/>
    <n v="2"/>
    <x v="1"/>
    <x v="1"/>
    <n v="0.219"/>
    <n v="0"/>
    <n v="1560.6849999999999"/>
    <n v="0.219"/>
    <n v="110"/>
    <n v="5.7338253998040101E-2"/>
    <n v="1.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1"/>
    <x v="1"/>
    <n v="0.214"/>
    <n v="205"/>
    <n v="1560.6849999999999"/>
    <n v="0.20300000000000001"/>
    <n v="248"/>
    <n v="0.13946060237982799"/>
    <n v="26.312000000000001"/>
    <n v="1.0999999999999999E-2"/>
    <n v="4.4169999999999998"/>
    <n v="4.4800000000000004"/>
    <n v="4.5330000000000004"/>
    <n v="5.1870000000000003"/>
    <n v="5.1970000000000001"/>
    <n v="5.1970000000000001"/>
    <n v="0.79100000000000004"/>
    <n v="5.2080000000000002"/>
    <n v="1.0999999999999999E-2"/>
    <n v="4.4059999999999997"/>
    <n v="6.3000000000000597E-2"/>
    <n v="5.2999999999999901E-2"/>
    <n v="0.65400000000000003"/>
    <n v="9.9999999999997903E-3"/>
    <n v="1.0999999999999999E-2"/>
    <n v="0"/>
    <n v="5.1970000000000001"/>
    <n v="115.48888888888889"/>
    <n v="0"/>
  </r>
  <r>
    <x v="11"/>
    <s v="large-scale solar pv|3"/>
    <s v="solar"/>
    <n v="3"/>
    <x v="1"/>
    <x v="1"/>
    <n v="0.222"/>
    <n v="328"/>
    <n v="1560.6849999999999"/>
    <n v="0.218"/>
    <n v="262"/>
    <n v="0.13719576054627"/>
    <n v="137.255"/>
    <n v="0"/>
    <n v="0.01"/>
    <n v="3.1E-2"/>
    <n v="7.0999999999999994E-2"/>
    <n v="7.0999999999999994E-2"/>
    <n v="0.70299999999999996"/>
    <n v="1.3340000000000001"/>
    <n v="9.2870000000000008"/>
    <n v="9.2970000000000006"/>
    <n v="0"/>
    <n v="0.01"/>
    <n v="2.1000000000000001E-2"/>
    <n v="0.04"/>
    <n v="0"/>
    <n v="0.63200000000000001"/>
    <n v="0.63100000000000001"/>
    <n v="7.9630000000000001"/>
    <n v="9.2870000000000008"/>
    <n v="206.37777777777777"/>
    <n v="0"/>
  </r>
  <r>
    <x v="11"/>
    <s v="large-scale solar pv|2"/>
    <s v="solar"/>
    <n v="2"/>
    <x v="1"/>
    <x v="2"/>
    <n v="0.219"/>
    <n v="0"/>
    <n v="1560.6849999999999"/>
    <n v="0.219"/>
    <n v="110"/>
    <n v="5.7338253998040101E-2"/>
    <n v="0.6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1"/>
    <x v="2"/>
    <n v="0.214"/>
    <n v="205"/>
    <n v="1560.6849999999999"/>
    <n v="0.20300000000000001"/>
    <n v="248"/>
    <n v="0.13946060237982799"/>
    <n v="9.1690000000000005"/>
    <n v="1.0999999999999999E-2"/>
    <n v="4.4169999999999998"/>
    <n v="4.4800000000000004"/>
    <n v="4.5330000000000004"/>
    <n v="5.1870000000000003"/>
    <n v="5.1970000000000001"/>
    <n v="5.1970000000000001"/>
    <n v="0.79100000000000004"/>
    <n v="5.2080000000000002"/>
    <n v="1.0999999999999999E-2"/>
    <n v="4.4059999999999997"/>
    <n v="6.3000000000000597E-2"/>
    <n v="5.2999999999999901E-2"/>
    <n v="0.65400000000000003"/>
    <n v="9.9999999999997903E-3"/>
    <n v="1.0999999999999999E-2"/>
    <n v="0"/>
    <n v="5.1970000000000001"/>
    <n v="115.48888888888889"/>
    <n v="0"/>
  </r>
  <r>
    <x v="11"/>
    <s v="large-scale solar pv|3"/>
    <s v="solar"/>
    <n v="3"/>
    <x v="1"/>
    <x v="2"/>
    <n v="0.222"/>
    <n v="328"/>
    <n v="1560.6849999999999"/>
    <n v="0.218"/>
    <n v="262"/>
    <n v="0.13719576054627"/>
    <n v="58.896000000000001"/>
    <n v="0"/>
    <n v="0.01"/>
    <n v="3.1E-2"/>
    <n v="7.0999999999999994E-2"/>
    <n v="7.0999999999999994E-2"/>
    <n v="0.70299999999999996"/>
    <n v="1.3340000000000001"/>
    <n v="9.2870000000000008"/>
    <n v="9.2970000000000006"/>
    <n v="0"/>
    <n v="0.01"/>
    <n v="2.1000000000000001E-2"/>
    <n v="0.04"/>
    <n v="0"/>
    <n v="0.63200000000000001"/>
    <n v="0.63100000000000001"/>
    <n v="7.9630000000000001"/>
    <n v="9.2870000000000008"/>
    <n v="206.37777777777777"/>
    <n v="0"/>
  </r>
  <r>
    <x v="11"/>
    <s v="large-scale solar pv|2"/>
    <s v="solar"/>
    <n v="2"/>
    <x v="1"/>
    <x v="3"/>
    <n v="0.219"/>
    <n v="0"/>
    <n v="1560.6849999999999"/>
    <n v="0.219"/>
    <n v="110"/>
    <n v="5.7338253998040101E-2"/>
    <n v="0.6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1"/>
    <x v="3"/>
    <n v="0.214"/>
    <n v="205"/>
    <n v="1560.6849999999999"/>
    <n v="0.20300000000000001"/>
    <n v="248"/>
    <n v="0.13946060237982799"/>
    <n v="26.292999999999999"/>
    <n v="1.0999999999999999E-2"/>
    <n v="4.4169999999999998"/>
    <n v="4.4800000000000004"/>
    <n v="4.5330000000000004"/>
    <n v="5.1870000000000003"/>
    <n v="5.1970000000000001"/>
    <n v="5.1970000000000001"/>
    <n v="0.79100000000000004"/>
    <n v="5.2080000000000002"/>
    <n v="1.0999999999999999E-2"/>
    <n v="4.4059999999999997"/>
    <n v="6.3000000000000597E-2"/>
    <n v="5.2999999999999901E-2"/>
    <n v="0.65400000000000003"/>
    <n v="9.9999999999997903E-3"/>
    <n v="1.0999999999999999E-2"/>
    <n v="0"/>
    <n v="5.1970000000000001"/>
    <n v="115.48888888888889"/>
    <n v="0"/>
  </r>
  <r>
    <x v="11"/>
    <s v="large-scale solar pv|3"/>
    <s v="solar"/>
    <n v="3"/>
    <x v="1"/>
    <x v="3"/>
    <n v="0.222"/>
    <n v="328"/>
    <n v="1560.6849999999999"/>
    <n v="0.218"/>
    <n v="262"/>
    <n v="0.13719576054627"/>
    <n v="81.037999999999997"/>
    <n v="0"/>
    <n v="0.01"/>
    <n v="3.1E-2"/>
    <n v="7.0999999999999994E-2"/>
    <n v="7.0999999999999994E-2"/>
    <n v="0.70299999999999996"/>
    <n v="1.3340000000000001"/>
    <n v="9.2870000000000008"/>
    <n v="9.2970000000000006"/>
    <n v="0"/>
    <n v="0.01"/>
    <n v="2.1000000000000001E-2"/>
    <n v="0.04"/>
    <n v="0"/>
    <n v="0.63200000000000001"/>
    <n v="0.63100000000000001"/>
    <n v="7.9630000000000001"/>
    <n v="9.2870000000000008"/>
    <n v="206.37777777777777"/>
    <n v="0"/>
  </r>
  <r>
    <x v="11"/>
    <s v="large-scale solar pv|2"/>
    <s v="solar"/>
    <n v="2"/>
    <x v="1"/>
    <x v="4"/>
    <n v="0.219"/>
    <n v="0"/>
    <n v="1560.6849999999999"/>
    <n v="0.219"/>
    <n v="110"/>
    <n v="5.7338253998040101E-2"/>
    <n v="1.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1"/>
    <x v="4"/>
    <n v="0.214"/>
    <n v="205"/>
    <n v="1560.6849999999999"/>
    <n v="0.20300000000000001"/>
    <n v="248"/>
    <n v="0.13946060237982799"/>
    <n v="60.703000000000003"/>
    <n v="1.0999999999999999E-2"/>
    <n v="4.4169999999999998"/>
    <n v="4.4800000000000004"/>
    <n v="4.5330000000000004"/>
    <n v="5.1870000000000003"/>
    <n v="5.1970000000000001"/>
    <n v="5.1970000000000001"/>
    <n v="0.79100000000000004"/>
    <n v="5.2080000000000002"/>
    <n v="1.0999999999999999E-2"/>
    <n v="4.4059999999999997"/>
    <n v="6.3000000000000597E-2"/>
    <n v="5.2999999999999901E-2"/>
    <n v="0.65400000000000003"/>
    <n v="9.9999999999997903E-3"/>
    <n v="1.0999999999999999E-2"/>
    <n v="0"/>
    <n v="5.1970000000000001"/>
    <n v="115.48888888888889"/>
    <n v="0"/>
  </r>
  <r>
    <x v="11"/>
    <s v="large-scale solar pv|3"/>
    <s v="solar"/>
    <n v="3"/>
    <x v="1"/>
    <x v="4"/>
    <n v="0.222"/>
    <n v="328"/>
    <n v="1560.6849999999999"/>
    <n v="0.218"/>
    <n v="262"/>
    <n v="0.13719576054627"/>
    <n v="351.14100000000002"/>
    <n v="0"/>
    <n v="0.01"/>
    <n v="3.1E-2"/>
    <n v="7.0999999999999994E-2"/>
    <n v="7.0999999999999994E-2"/>
    <n v="0.70299999999999996"/>
    <n v="1.3340000000000001"/>
    <n v="9.2870000000000008"/>
    <n v="9.2970000000000006"/>
    <n v="0"/>
    <n v="0.01"/>
    <n v="2.1000000000000001E-2"/>
    <n v="0.04"/>
    <n v="0"/>
    <n v="0.63200000000000001"/>
    <n v="0.63100000000000001"/>
    <n v="7.9630000000000001"/>
    <n v="9.2870000000000008"/>
    <n v="206.37777777777777"/>
    <n v="0"/>
  </r>
  <r>
    <x v="11"/>
    <s v="onshore wind|1"/>
    <s v="onshore"/>
    <n v="1"/>
    <x v="1"/>
    <x v="0"/>
    <n v="0.32400000000000001"/>
    <n v="266"/>
    <n v="2023.1869999999999"/>
    <n v="0.32800000000000001"/>
    <n v="290"/>
    <n v="0.10092994765564101"/>
    <n v="0.17"/>
    <n v="0.15"/>
    <n v="0.17"/>
    <n v="0.17"/>
    <n v="0.17"/>
    <n v="0.17"/>
    <n v="0.17"/>
    <n v="0"/>
    <n v="0"/>
    <n v="0.17"/>
    <n v="0.15"/>
    <n v="0.02"/>
    <n v="0"/>
    <n v="0"/>
    <n v="0"/>
    <n v="0"/>
    <n v="0"/>
    <n v="0.02"/>
    <n v="0.17"/>
    <n v="62.962962962962962"/>
    <n v="0"/>
  </r>
  <r>
    <x v="11"/>
    <s v="onshore wind|2"/>
    <s v="onshore"/>
    <n v="2"/>
    <x v="1"/>
    <x v="0"/>
    <n v="0.29799999999999999"/>
    <n v="673"/>
    <n v="2023.1869999999999"/>
    <n v="0.29799999999999999"/>
    <n v="662"/>
    <n v="0.25359320891177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1"/>
    <x v="0"/>
    <n v="0.28499999999999998"/>
    <n v="195"/>
    <n v="2023.1869999999999"/>
    <n v="0.28699999999999998"/>
    <n v="225"/>
    <n v="8.9494534867070805E-2"/>
    <n v="5.3"/>
    <n v="0.67"/>
    <n v="1.46"/>
    <n v="5.3"/>
    <n v="5.3"/>
    <n v="5.3"/>
    <n v="5.3"/>
    <n v="4.63"/>
    <n v="3.84"/>
    <n v="5.3"/>
    <n v="0.67"/>
    <n v="0.79"/>
    <n v="3.84"/>
    <n v="0"/>
    <n v="0"/>
    <n v="0"/>
    <n v="0"/>
    <n v="0"/>
    <n v="5.3"/>
    <n v="1962.9629629629628"/>
    <n v="0"/>
  </r>
  <r>
    <x v="11"/>
    <s v="onshore wind|4"/>
    <s v="onshore"/>
    <n v="4"/>
    <x v="1"/>
    <x v="0"/>
    <n v="0.27500000000000002"/>
    <n v="398"/>
    <n v="2023.1869999999999"/>
    <n v="0.27700000000000002"/>
    <n v="429"/>
    <n v="0.1767963997824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1"/>
    <x v="0"/>
    <n v="0.28199999999999997"/>
    <n v="610"/>
    <n v="2023.1869999999999"/>
    <n v="0.28000000000000003"/>
    <n v="640"/>
    <n v="0.26092628832354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1"/>
    <x v="1"/>
    <n v="0.32400000000000001"/>
    <n v="266"/>
    <n v="2023.1869999999999"/>
    <n v="0.32800000000000001"/>
    <n v="290"/>
    <n v="0.10092994765564101"/>
    <n v="8.2530000000000001"/>
    <n v="0.14799999999999999"/>
    <n v="0.16800000000000001"/>
    <n v="0.16800000000000001"/>
    <n v="0.16800000000000001"/>
    <n v="0.16800000000000001"/>
    <n v="0.16800000000000001"/>
    <n v="0"/>
    <n v="0"/>
    <n v="0.16800000000000001"/>
    <n v="0.14799999999999999"/>
    <n v="0.02"/>
    <n v="0"/>
    <n v="0"/>
    <n v="0"/>
    <n v="0"/>
    <n v="0"/>
    <n v="0.02"/>
    <n v="0.16800000000000001"/>
    <n v="62.222222222222221"/>
    <n v="0"/>
  </r>
  <r>
    <x v="11"/>
    <s v="onshore wind|3"/>
    <s v="onshore"/>
    <n v="3"/>
    <x v="1"/>
    <x v="1"/>
    <n v="0.28499999999999998"/>
    <n v="195"/>
    <n v="2023.1869999999999"/>
    <n v="0.28699999999999998"/>
    <n v="225"/>
    <n v="8.9494534867070805E-2"/>
    <n v="15.576000000000001"/>
    <n v="0.66500000000000004"/>
    <n v="1.45"/>
    <n v="5.2629999999999999"/>
    <n v="5.2629999999999999"/>
    <n v="5.2629999999999999"/>
    <n v="5.2629999999999999"/>
    <n v="4.5979999999999999"/>
    <n v="3.8130000000000002"/>
    <n v="5.2629999999999999"/>
    <n v="0.66500000000000004"/>
    <n v="0.78500000000000003"/>
    <n v="3.8130000000000002"/>
    <n v="0"/>
    <n v="0"/>
    <n v="0"/>
    <n v="0"/>
    <n v="0"/>
    <n v="5.2629999999999999"/>
    <n v="1949.2592592592591"/>
    <n v="0"/>
  </r>
  <r>
    <x v="11"/>
    <s v="onshore wind|2"/>
    <s v="onshore"/>
    <n v="2"/>
    <x v="1"/>
    <x v="1"/>
    <n v="0.29799999999999999"/>
    <n v="673"/>
    <n v="2023.1869999999999"/>
    <n v="0.29799999999999999"/>
    <n v="662"/>
    <n v="0.25359320891177101"/>
    <n v="16.417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1"/>
    <x v="1"/>
    <n v="0.28199999999999997"/>
    <n v="610"/>
    <n v="2023.1869999999999"/>
    <n v="0.28000000000000003"/>
    <n v="640"/>
    <n v="0.26092628832354903"/>
    <n v="40.36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1"/>
    <x v="1"/>
    <n v="0.27500000000000002"/>
    <n v="398"/>
    <n v="2023.1869999999999"/>
    <n v="0.27700000000000002"/>
    <n v="429"/>
    <n v="0.176796399782404"/>
    <n v="63.03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1"/>
    <x v="2"/>
    <n v="0.28499999999999998"/>
    <n v="195"/>
    <n v="2023.1869999999999"/>
    <n v="0.28699999999999998"/>
    <n v="225"/>
    <n v="8.9494534867070805E-2"/>
    <n v="3.3740000000000001"/>
    <n v="0.66500000000000004"/>
    <n v="1.45"/>
    <n v="3.3740000000000001"/>
    <n v="3.3740000000000001"/>
    <n v="3.3740000000000001"/>
    <n v="3.3740000000000001"/>
    <n v="2.7090000000000001"/>
    <n v="1.9239999999999999"/>
    <n v="3.3740000000000001"/>
    <n v="0.66500000000000004"/>
    <n v="0.78500000000000003"/>
    <n v="1.9239999999999999"/>
    <n v="0"/>
    <n v="0"/>
    <n v="0"/>
    <n v="0"/>
    <n v="0"/>
    <n v="3.3740000000000001"/>
    <n v="1249.6296296296296"/>
    <n v="0"/>
  </r>
  <r>
    <x v="11"/>
    <s v="onshore wind|2"/>
    <s v="onshore"/>
    <n v="2"/>
    <x v="1"/>
    <x v="2"/>
    <n v="0.29799999999999999"/>
    <n v="673"/>
    <n v="2023.1869999999999"/>
    <n v="0.29799999999999999"/>
    <n v="662"/>
    <n v="0.25359320891177101"/>
    <n v="4.75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1"/>
    <x v="2"/>
    <n v="0.32400000000000001"/>
    <n v="266"/>
    <n v="2023.1869999999999"/>
    <n v="0.32800000000000001"/>
    <n v="290"/>
    <n v="0.10092994765564101"/>
    <n v="6.9089999999999998"/>
    <n v="0.14799999999999999"/>
    <n v="0.16800000000000001"/>
    <n v="1.821"/>
    <n v="1.821"/>
    <n v="1.821"/>
    <n v="1.821"/>
    <n v="1.653"/>
    <n v="1.653"/>
    <n v="1.821"/>
    <n v="0.14799999999999999"/>
    <n v="0.02"/>
    <n v="1.653"/>
    <n v="0"/>
    <n v="0"/>
    <n v="0"/>
    <n v="0"/>
    <n v="0.02"/>
    <n v="1.821"/>
    <n v="674.44444444444434"/>
    <n v="0"/>
  </r>
  <r>
    <x v="11"/>
    <s v="onshore wind|5"/>
    <s v="onshore"/>
    <n v="5"/>
    <x v="1"/>
    <x v="2"/>
    <n v="0.28199999999999997"/>
    <n v="610"/>
    <n v="2023.1869999999999"/>
    <n v="0.28000000000000003"/>
    <n v="640"/>
    <n v="0.26092628832354903"/>
    <n v="6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1"/>
    <x v="2"/>
    <n v="0.27500000000000002"/>
    <n v="398"/>
    <n v="2023.1869999999999"/>
    <n v="0.27700000000000002"/>
    <n v="429"/>
    <n v="0.176796399782404"/>
    <n v="7.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1"/>
    <x v="3"/>
    <n v="0.28499999999999998"/>
    <n v="195"/>
    <n v="2023.1869999999999"/>
    <n v="0.28699999999999998"/>
    <n v="225"/>
    <n v="8.9494534867070805E-2"/>
    <n v="7.2960000000000003"/>
    <n v="0.66500000000000004"/>
    <n v="1.45"/>
    <n v="5.2629999999999999"/>
    <n v="5.2629999999999999"/>
    <n v="5.2629999999999999"/>
    <n v="5.2629999999999999"/>
    <n v="4.5979999999999999"/>
    <n v="3.8130000000000002"/>
    <n v="5.2629999999999999"/>
    <n v="0.66500000000000004"/>
    <n v="0.78500000000000003"/>
    <n v="3.8130000000000002"/>
    <n v="0"/>
    <n v="0"/>
    <n v="0"/>
    <n v="0"/>
    <n v="0"/>
    <n v="5.2629999999999999"/>
    <n v="1949.2592592592591"/>
    <n v="0"/>
  </r>
  <r>
    <x v="11"/>
    <s v="onshore wind|1"/>
    <s v="onshore"/>
    <n v="1"/>
    <x v="1"/>
    <x v="3"/>
    <n v="0.32400000000000001"/>
    <n v="266"/>
    <n v="2023.1869999999999"/>
    <n v="0.32800000000000001"/>
    <n v="290"/>
    <n v="0.10092994765564101"/>
    <n v="8.8810000000000002"/>
    <n v="0.14799999999999999"/>
    <n v="0.16800000000000001"/>
    <n v="0.16800000000000001"/>
    <n v="0.16800000000000001"/>
    <n v="0.16800000000000001"/>
    <n v="0.16800000000000001"/>
    <n v="0"/>
    <n v="0"/>
    <n v="0.16800000000000001"/>
    <n v="0.14799999999999999"/>
    <n v="0.02"/>
    <n v="0"/>
    <n v="0"/>
    <n v="0"/>
    <n v="0"/>
    <n v="0"/>
    <n v="0.02"/>
    <n v="0.16800000000000001"/>
    <n v="62.222222222222221"/>
    <n v="0"/>
  </r>
  <r>
    <x v="11"/>
    <s v="onshore wind|2"/>
    <s v="onshore"/>
    <n v="2"/>
    <x v="1"/>
    <x v="3"/>
    <n v="0.29799999999999999"/>
    <n v="673"/>
    <n v="2023.1869999999999"/>
    <n v="0.29799999999999999"/>
    <n v="662"/>
    <n v="0.25359320891177101"/>
    <n v="15.8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1"/>
    <x v="3"/>
    <n v="0.28199999999999997"/>
    <n v="610"/>
    <n v="2023.1869999999999"/>
    <n v="0.28000000000000003"/>
    <n v="640"/>
    <n v="0.26092628832354903"/>
    <n v="36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1"/>
    <x v="3"/>
    <n v="0.27500000000000002"/>
    <n v="398"/>
    <n v="2023.1869999999999"/>
    <n v="0.27700000000000002"/>
    <n v="429"/>
    <n v="0.176796399782404"/>
    <n v="45.99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1"/>
    <x v="4"/>
    <n v="0.32400000000000001"/>
    <n v="266"/>
    <n v="2023.1869999999999"/>
    <n v="0.32800000000000001"/>
    <n v="290"/>
    <n v="0.10092994765564101"/>
    <n v="12.946"/>
    <n v="0.14799999999999999"/>
    <n v="0.16800000000000001"/>
    <n v="0.16800000000000001"/>
    <n v="0.16800000000000001"/>
    <n v="0.16800000000000001"/>
    <n v="0.16800000000000001"/>
    <n v="0"/>
    <n v="0"/>
    <n v="0.16800000000000001"/>
    <n v="0.14799999999999999"/>
    <n v="0.02"/>
    <n v="0"/>
    <n v="0"/>
    <n v="0"/>
    <n v="0"/>
    <n v="0"/>
    <n v="0.02"/>
    <n v="0.16800000000000001"/>
    <n v="62.222222222222221"/>
    <n v="0"/>
  </r>
  <r>
    <x v="11"/>
    <s v="onshore wind|2"/>
    <s v="onshore"/>
    <n v="2"/>
    <x v="1"/>
    <x v="4"/>
    <n v="0.29799999999999999"/>
    <n v="673"/>
    <n v="2023.1869999999999"/>
    <n v="0.29799999999999999"/>
    <n v="662"/>
    <n v="0.25359320891177101"/>
    <n v="17.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1"/>
    <x v="4"/>
    <n v="0.28499999999999998"/>
    <n v="195"/>
    <n v="2023.1869999999999"/>
    <n v="0.28699999999999998"/>
    <n v="225"/>
    <n v="8.9494534867070805E-2"/>
    <n v="23.939"/>
    <n v="0.66500000000000004"/>
    <n v="1.45"/>
    <n v="5.2629999999999999"/>
    <n v="5.2629999999999999"/>
    <n v="5.2629999999999999"/>
    <n v="5.2629999999999999"/>
    <n v="4.5979999999999999"/>
    <n v="3.8130000000000002"/>
    <n v="5.2629999999999999"/>
    <n v="0.66500000000000004"/>
    <n v="0.78500000000000003"/>
    <n v="3.8130000000000002"/>
    <n v="0"/>
    <n v="0"/>
    <n v="0"/>
    <n v="0"/>
    <n v="0"/>
    <n v="5.2629999999999999"/>
    <n v="1949.2592592592591"/>
    <n v="0"/>
  </r>
  <r>
    <x v="11"/>
    <s v="onshore wind|5"/>
    <s v="onshore"/>
    <n v="5"/>
    <x v="1"/>
    <x v="4"/>
    <n v="0.28199999999999997"/>
    <n v="610"/>
    <n v="2023.1869999999999"/>
    <n v="0.28000000000000003"/>
    <n v="640"/>
    <n v="0.26092628832354903"/>
    <n v="40.334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1"/>
    <x v="4"/>
    <n v="0.27500000000000002"/>
    <n v="398"/>
    <n v="2023.1869999999999"/>
    <n v="0.27700000000000002"/>
    <n v="429"/>
    <n v="0.176796399782404"/>
    <n v="69.849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1"/>
    <x v="0"/>
    <n v="0.60199999999999998"/>
    <n v="1024"/>
    <n v="4073.2310000000002"/>
    <n v="0.60199999999999998"/>
    <n v="1024"/>
    <n v="0.19417770293845499"/>
    <n v="3.13"/>
    <n v="0"/>
    <n v="0"/>
    <n v="0"/>
    <n v="2.91"/>
    <n v="2.91"/>
    <n v="2.91"/>
    <n v="2.91"/>
    <n v="3.13"/>
    <n v="3.13"/>
    <n v="0"/>
    <n v="0"/>
    <n v="0"/>
    <n v="2.91"/>
    <n v="0"/>
    <n v="0"/>
    <n v="0"/>
    <n v="0.22"/>
    <n v="3.13"/>
    <n v="0"/>
    <n v="652.08333333333337"/>
  </r>
  <r>
    <x v="11"/>
    <s v="offshore wind|2"/>
    <s v="offshore"/>
    <n v="2"/>
    <x v="1"/>
    <x v="0"/>
    <n v="0.58599999999999997"/>
    <n v="1538"/>
    <n v="3852.4749999999999"/>
    <n v="0.59799999999999998"/>
    <n v="1313"/>
    <n v="0.250645225332539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3"/>
    <s v="offshore"/>
    <n v="3"/>
    <x v="1"/>
    <x v="0"/>
    <n v="0.49299999999999999"/>
    <n v="918"/>
    <n v="3314.174"/>
    <n v="0.47199999999999998"/>
    <n v="925"/>
    <n v="0.223715269715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1"/>
    <x v="0"/>
    <n v="0.49299999999999999"/>
    <n v="1616"/>
    <n v="3370.5880000000002"/>
    <n v="0.54300000000000004"/>
    <n v="1469"/>
    <n v="0.30882884701093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1"/>
    <x v="0"/>
    <n v="0.40200000000000002"/>
    <n v="1038"/>
    <n v="3216.4989999999998"/>
    <n v="0.42199999999999999"/>
    <n v="1409"/>
    <n v="0.38114869397736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1"/>
    <x v="1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1"/>
    <x v="1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1"/>
    <x v="1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1"/>
    <x v="1"/>
    <n v="0.60199999999999998"/>
    <n v="1024"/>
    <n v="4073.2310000000002"/>
    <n v="0.60199999999999998"/>
    <n v="1024"/>
    <n v="0.19417770293845499"/>
    <n v="8.2490000000000006"/>
    <n v="0"/>
    <n v="0"/>
    <n v="0"/>
    <n v="2.91"/>
    <n v="2.91"/>
    <n v="2.91"/>
    <n v="2.91"/>
    <n v="3.13"/>
    <n v="3.13"/>
    <n v="0"/>
    <n v="0"/>
    <n v="0"/>
    <n v="2.91"/>
    <n v="0"/>
    <n v="0"/>
    <n v="0"/>
    <n v="0.22"/>
    <n v="3.13"/>
    <n v="0"/>
    <n v="652.08333333333337"/>
  </r>
  <r>
    <x v="11"/>
    <s v="offshore wind|3"/>
    <s v="offshore"/>
    <n v="3"/>
    <x v="1"/>
    <x v="1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1"/>
    <x v="2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1"/>
    <x v="2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1"/>
    <x v="2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1"/>
    <x v="2"/>
    <n v="0.60199999999999998"/>
    <n v="1024"/>
    <n v="4073.2310000000002"/>
    <n v="0.60199999999999998"/>
    <n v="1024"/>
    <n v="0.19417770293845499"/>
    <n v="8.2490000000000006"/>
    <n v="0"/>
    <n v="0"/>
    <n v="0"/>
    <n v="2.91"/>
    <n v="2.91"/>
    <n v="2.91"/>
    <n v="2.91"/>
    <n v="3.13"/>
    <n v="3.13"/>
    <n v="0"/>
    <n v="0"/>
    <n v="0"/>
    <n v="2.91"/>
    <n v="0"/>
    <n v="0"/>
    <n v="0"/>
    <n v="0.22"/>
    <n v="3.13"/>
    <n v="0"/>
    <n v="652.08333333333337"/>
  </r>
  <r>
    <x v="11"/>
    <s v="offshore wind|3"/>
    <s v="offshore"/>
    <n v="3"/>
    <x v="1"/>
    <x v="2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1"/>
    <x v="3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1"/>
    <x v="3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1"/>
    <x v="3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1"/>
    <x v="3"/>
    <n v="0.60199999999999998"/>
    <n v="1024"/>
    <n v="4073.2310000000002"/>
    <n v="0.60199999999999998"/>
    <n v="1024"/>
    <n v="0.19417770293845499"/>
    <n v="8.2490000000000006"/>
    <n v="0"/>
    <n v="0"/>
    <n v="0"/>
    <n v="2.91"/>
    <n v="2.91"/>
    <n v="2.91"/>
    <n v="2.91"/>
    <n v="3.13"/>
    <n v="3.13"/>
    <n v="0"/>
    <n v="0"/>
    <n v="0"/>
    <n v="2.91"/>
    <n v="0"/>
    <n v="0"/>
    <n v="0"/>
    <n v="0.22"/>
    <n v="3.13"/>
    <n v="0"/>
    <n v="652.08333333333337"/>
  </r>
  <r>
    <x v="11"/>
    <s v="offshore wind|3"/>
    <s v="offshore"/>
    <n v="3"/>
    <x v="1"/>
    <x v="3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1"/>
    <x v="4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1"/>
    <x v="4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1"/>
    <x v="4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1"/>
    <x v="4"/>
    <n v="0.60199999999999998"/>
    <n v="1024"/>
    <n v="4073.2310000000002"/>
    <n v="0.60199999999999998"/>
    <n v="1024"/>
    <n v="0.19417770293845499"/>
    <n v="8.2490000000000006"/>
    <n v="0"/>
    <n v="0"/>
    <n v="0"/>
    <n v="2.91"/>
    <n v="2.91"/>
    <n v="2.91"/>
    <n v="2.91"/>
    <n v="3.13"/>
    <n v="3.13"/>
    <n v="0"/>
    <n v="0"/>
    <n v="0"/>
    <n v="2.91"/>
    <n v="0"/>
    <n v="0"/>
    <n v="0"/>
    <n v="0.22"/>
    <n v="3.13"/>
    <n v="0"/>
    <n v="652.08333333333337"/>
  </r>
  <r>
    <x v="11"/>
    <s v="offshore wind|3"/>
    <s v="offshore"/>
    <n v="3"/>
    <x v="1"/>
    <x v="4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1"/>
    <s v="solar"/>
    <n v="1"/>
    <x v="1"/>
    <x v="0"/>
    <n v="0.25900000000000001"/>
    <n v="324"/>
    <n v="1560.6849999999999"/>
    <n v="0.25700000000000001"/>
    <n v="332"/>
    <n v="0.14746904038519601"/>
    <n v="0.05"/>
    <n v="0"/>
    <n v="0.01"/>
    <n v="0.02"/>
    <n v="0.05"/>
    <n v="0.05"/>
    <n v="0.05"/>
    <n v="0.05"/>
    <n v="0.05"/>
    <n v="0.06"/>
    <n v="0"/>
    <n v="0.01"/>
    <n v="0.01"/>
    <n v="0.03"/>
    <n v="0"/>
    <n v="0"/>
    <n v="0"/>
    <n v="0.01"/>
    <n v="0.05"/>
    <n v="1.1111111111111112"/>
    <n v="0"/>
  </r>
  <r>
    <x v="12"/>
    <s v="large-scale solar pv|2"/>
    <s v="solar"/>
    <n v="2"/>
    <x v="1"/>
    <x v="0"/>
    <n v="0.252"/>
    <n v="191"/>
    <n v="1560.6849999999999"/>
    <n v="0.252"/>
    <n v="198"/>
    <n v="8.9693411611219798E-2"/>
    <n v="144.69"/>
    <n v="0"/>
    <n v="1.3"/>
    <n v="2.59"/>
    <n v="3.87"/>
    <n v="5.19"/>
    <n v="11.46"/>
    <n v="69.010000000000005"/>
    <n v="144.69"/>
    <n v="145.99"/>
    <n v="0"/>
    <n v="1.3"/>
    <n v="1.29"/>
    <n v="1.28"/>
    <n v="1.32"/>
    <n v="6.27"/>
    <n v="57.55"/>
    <n v="76.98"/>
    <n v="144.69"/>
    <n v="3215.3333333333335"/>
    <n v="0"/>
  </r>
  <r>
    <x v="12"/>
    <s v="large-scale solar pv|3"/>
    <s v="solar"/>
    <n v="3"/>
    <x v="1"/>
    <x v="0"/>
    <n v="0.24299999999999999"/>
    <n v="312"/>
    <n v="1560.6849999999999"/>
    <n v="0.24"/>
    <n v="316"/>
    <n v="0.15030441400304401"/>
    <n v="0.02"/>
    <n v="0"/>
    <n v="0"/>
    <n v="0.01"/>
    <n v="0.01"/>
    <n v="0.02"/>
    <n v="0.02"/>
    <n v="0.02"/>
    <n v="0.02"/>
    <n v="0.02"/>
    <n v="0"/>
    <n v="0"/>
    <n v="0.01"/>
    <n v="0"/>
    <n v="0.01"/>
    <n v="0"/>
    <n v="0"/>
    <n v="0"/>
    <n v="0.02"/>
    <n v="0.44444444444444442"/>
    <n v="0"/>
  </r>
  <r>
    <x v="12"/>
    <s v="large-scale solar pv|1"/>
    <s v="solar"/>
    <n v="1"/>
    <x v="1"/>
    <x v="1"/>
    <n v="0.25900000000000001"/>
    <n v="324"/>
    <n v="1560.6849999999999"/>
    <n v="0.25700000000000001"/>
    <n v="332"/>
    <n v="0.14746904038519601"/>
    <n v="111.863"/>
    <n v="0"/>
    <n v="0.01"/>
    <n v="0.02"/>
    <n v="0.05"/>
    <n v="0.05"/>
    <n v="0.05"/>
    <n v="0.05"/>
    <n v="0.05"/>
    <n v="0.06"/>
    <n v="0"/>
    <n v="0.01"/>
    <n v="0.01"/>
    <n v="0.03"/>
    <n v="0"/>
    <n v="0"/>
    <n v="0"/>
    <n v="0.01"/>
    <n v="0.05"/>
    <n v="1.1111111111111112"/>
    <n v="0"/>
  </r>
  <r>
    <x v="12"/>
    <s v="large-scale solar pv|3"/>
    <s v="solar"/>
    <n v="3"/>
    <x v="1"/>
    <x v="1"/>
    <n v="0.24299999999999999"/>
    <n v="312"/>
    <n v="1560.6849999999999"/>
    <n v="0.24"/>
    <n v="316"/>
    <n v="0.15030441400304401"/>
    <n v="211.68899999999999"/>
    <n v="0"/>
    <n v="0"/>
    <n v="0.01"/>
    <n v="0.01"/>
    <n v="0.02"/>
    <n v="0.02"/>
    <n v="0.02"/>
    <n v="0.02"/>
    <n v="0.02"/>
    <n v="0"/>
    <n v="0"/>
    <n v="0.01"/>
    <n v="0"/>
    <n v="0.01"/>
    <n v="0"/>
    <n v="0"/>
    <n v="0"/>
    <n v="0.02"/>
    <n v="0.44444444444444442"/>
    <n v="0"/>
  </r>
  <r>
    <x v="12"/>
    <s v="large-scale solar pv|2"/>
    <s v="solar"/>
    <n v="2"/>
    <x v="1"/>
    <x v="1"/>
    <n v="0.252"/>
    <n v="191"/>
    <n v="1560.6849999999999"/>
    <n v="0.252"/>
    <n v="198"/>
    <n v="8.9693411611219798E-2"/>
    <n v="394.95699999999999"/>
    <n v="0"/>
    <n v="1.3"/>
    <n v="2.59"/>
    <n v="3.87"/>
    <n v="5.19"/>
    <n v="11.46"/>
    <n v="69.010000000000005"/>
    <n v="144.69"/>
    <n v="145.99"/>
    <n v="0"/>
    <n v="1.3"/>
    <n v="1.29"/>
    <n v="1.28"/>
    <n v="1.32"/>
    <n v="6.27"/>
    <n v="57.55"/>
    <n v="76.98"/>
    <n v="144.69"/>
    <n v="3215.3333333333335"/>
    <n v="0"/>
  </r>
  <r>
    <x v="12"/>
    <s v="large-scale solar pv|1"/>
    <s v="solar"/>
    <n v="1"/>
    <x v="1"/>
    <x v="2"/>
    <n v="0.25900000000000001"/>
    <n v="324"/>
    <n v="1560.6849999999999"/>
    <n v="0.25700000000000001"/>
    <n v="332"/>
    <n v="0.14746904038519601"/>
    <n v="99.734999999999999"/>
    <n v="0"/>
    <n v="0.01"/>
    <n v="0.02"/>
    <n v="0.05"/>
    <n v="0.05"/>
    <n v="0.05"/>
    <n v="0.05"/>
    <n v="0.05"/>
    <n v="0.06"/>
    <n v="0"/>
    <n v="0.01"/>
    <n v="0.01"/>
    <n v="0.03"/>
    <n v="0"/>
    <n v="0"/>
    <n v="0"/>
    <n v="0.01"/>
    <n v="0.05"/>
    <n v="1.1111111111111112"/>
    <n v="0"/>
  </r>
  <r>
    <x v="12"/>
    <s v="large-scale solar pv|3"/>
    <s v="solar"/>
    <n v="3"/>
    <x v="1"/>
    <x v="2"/>
    <n v="0.24299999999999999"/>
    <n v="312"/>
    <n v="1560.6849999999999"/>
    <n v="0.24"/>
    <n v="316"/>
    <n v="0.15030441400304401"/>
    <n v="137.309"/>
    <n v="0"/>
    <n v="0"/>
    <n v="0.01"/>
    <n v="0.01"/>
    <n v="0.02"/>
    <n v="0.02"/>
    <n v="0.02"/>
    <n v="0.02"/>
    <n v="0.02"/>
    <n v="0"/>
    <n v="0"/>
    <n v="0.01"/>
    <n v="0"/>
    <n v="0.01"/>
    <n v="0"/>
    <n v="0"/>
    <n v="0"/>
    <n v="0.02"/>
    <n v="0.44444444444444442"/>
    <n v="0"/>
  </r>
  <r>
    <x v="12"/>
    <s v="large-scale solar pv|2"/>
    <s v="solar"/>
    <n v="2"/>
    <x v="1"/>
    <x v="2"/>
    <n v="0.252"/>
    <n v="191"/>
    <n v="1560.6849999999999"/>
    <n v="0.252"/>
    <n v="198"/>
    <n v="8.9693411611219798E-2"/>
    <n v="335.74400000000003"/>
    <n v="0"/>
    <n v="1.3"/>
    <n v="2.59"/>
    <n v="3.87"/>
    <n v="5.19"/>
    <n v="11.46"/>
    <n v="69.010000000000005"/>
    <n v="144.69"/>
    <n v="145.99"/>
    <n v="0"/>
    <n v="1.3"/>
    <n v="1.29"/>
    <n v="1.28"/>
    <n v="1.32"/>
    <n v="6.27"/>
    <n v="57.55"/>
    <n v="76.98"/>
    <n v="144.69"/>
    <n v="3215.3333333333335"/>
    <n v="0"/>
  </r>
  <r>
    <x v="12"/>
    <s v="large-scale solar pv|1"/>
    <s v="solar"/>
    <n v="1"/>
    <x v="1"/>
    <x v="3"/>
    <n v="0.25900000000000001"/>
    <n v="324"/>
    <n v="1560.6849999999999"/>
    <n v="0.25700000000000001"/>
    <n v="332"/>
    <n v="0.14746904038519601"/>
    <n v="112.19199999999999"/>
    <n v="0"/>
    <n v="0.01"/>
    <n v="0.02"/>
    <n v="0.05"/>
    <n v="0.05"/>
    <n v="0.05"/>
    <n v="0.05"/>
    <n v="0.05"/>
    <n v="0.06"/>
    <n v="0"/>
    <n v="0.01"/>
    <n v="0.01"/>
    <n v="0.03"/>
    <n v="0"/>
    <n v="0"/>
    <n v="0"/>
    <n v="0.01"/>
    <n v="0.05"/>
    <n v="1.1111111111111112"/>
    <n v="0"/>
  </r>
  <r>
    <x v="12"/>
    <s v="large-scale solar pv|3"/>
    <s v="solar"/>
    <n v="3"/>
    <x v="1"/>
    <x v="3"/>
    <n v="0.24299999999999999"/>
    <n v="312"/>
    <n v="1560.6849999999999"/>
    <n v="0.24"/>
    <n v="316"/>
    <n v="0.15030441400304401"/>
    <n v="169.43600000000001"/>
    <n v="0"/>
    <n v="0"/>
    <n v="0.01"/>
    <n v="0.01"/>
    <n v="0.02"/>
    <n v="0.02"/>
    <n v="0.02"/>
    <n v="0.02"/>
    <n v="0.02"/>
    <n v="0"/>
    <n v="0"/>
    <n v="0.01"/>
    <n v="0"/>
    <n v="0.01"/>
    <n v="0"/>
    <n v="0"/>
    <n v="0"/>
    <n v="0.02"/>
    <n v="0.44444444444444442"/>
    <n v="0"/>
  </r>
  <r>
    <x v="12"/>
    <s v="large-scale solar pv|2"/>
    <s v="solar"/>
    <n v="2"/>
    <x v="1"/>
    <x v="3"/>
    <n v="0.252"/>
    <n v="191"/>
    <n v="1560.6849999999999"/>
    <n v="0.252"/>
    <n v="198"/>
    <n v="8.9693411611219798E-2"/>
    <n v="363.75900000000001"/>
    <n v="0"/>
    <n v="1.3"/>
    <n v="2.59"/>
    <n v="3.87"/>
    <n v="5.19"/>
    <n v="11.46"/>
    <n v="69.010000000000005"/>
    <n v="144.69"/>
    <n v="145.99"/>
    <n v="0"/>
    <n v="1.3"/>
    <n v="1.29"/>
    <n v="1.28"/>
    <n v="1.32"/>
    <n v="6.27"/>
    <n v="57.55"/>
    <n v="76.98"/>
    <n v="144.69"/>
    <n v="3215.3333333333335"/>
    <n v="0"/>
  </r>
  <r>
    <x v="12"/>
    <s v="large-scale solar pv|1"/>
    <s v="solar"/>
    <n v="1"/>
    <x v="1"/>
    <x v="4"/>
    <n v="0.25900000000000001"/>
    <n v="324"/>
    <n v="1560.6849999999999"/>
    <n v="0.25700000000000001"/>
    <n v="332"/>
    <n v="0.14746904038519601"/>
    <n v="123.61499999999999"/>
    <n v="0"/>
    <n v="0.01"/>
    <n v="0.02"/>
    <n v="0.05"/>
    <n v="0.05"/>
    <n v="0.05"/>
    <n v="0.05"/>
    <n v="0.05"/>
    <n v="0.06"/>
    <n v="0"/>
    <n v="0.01"/>
    <n v="0.01"/>
    <n v="0.03"/>
    <n v="0"/>
    <n v="0"/>
    <n v="0"/>
    <n v="0.01"/>
    <n v="0.05"/>
    <n v="1.1111111111111112"/>
    <n v="0"/>
  </r>
  <r>
    <x v="12"/>
    <s v="large-scale solar pv|3"/>
    <s v="solar"/>
    <n v="3"/>
    <x v="1"/>
    <x v="4"/>
    <n v="0.24299999999999999"/>
    <n v="312"/>
    <n v="1560.6849999999999"/>
    <n v="0.24"/>
    <n v="316"/>
    <n v="0.15030441400304401"/>
    <n v="229.29499999999999"/>
    <n v="0"/>
    <n v="0"/>
    <n v="0.01"/>
    <n v="0.01"/>
    <n v="0.02"/>
    <n v="0.02"/>
    <n v="0.02"/>
    <n v="0.02"/>
    <n v="0.02"/>
    <n v="0"/>
    <n v="0"/>
    <n v="0.01"/>
    <n v="0"/>
    <n v="0.01"/>
    <n v="0"/>
    <n v="0"/>
    <n v="0"/>
    <n v="0.02"/>
    <n v="0.44444444444444442"/>
    <n v="0"/>
  </r>
  <r>
    <x v="12"/>
    <s v="large-scale solar pv|2"/>
    <s v="solar"/>
    <n v="2"/>
    <x v="1"/>
    <x v="4"/>
    <n v="0.252"/>
    <n v="191"/>
    <n v="1560.6849999999999"/>
    <n v="0.252"/>
    <n v="198"/>
    <n v="8.9693411611219798E-2"/>
    <n v="394.99900000000002"/>
    <n v="0"/>
    <n v="1.3"/>
    <n v="2.59"/>
    <n v="3.87"/>
    <n v="5.19"/>
    <n v="11.46"/>
    <n v="69.010000000000005"/>
    <n v="144.69"/>
    <n v="145.99"/>
    <n v="0"/>
    <n v="1.3"/>
    <n v="1.29"/>
    <n v="1.28"/>
    <n v="1.32"/>
    <n v="6.27"/>
    <n v="57.55"/>
    <n v="76.98"/>
    <n v="144.69"/>
    <n v="3215.3333333333335"/>
    <n v="0"/>
  </r>
  <r>
    <x v="12"/>
    <s v="onshore wind|1"/>
    <s v="onshore"/>
    <n v="1"/>
    <x v="1"/>
    <x v="0"/>
    <n v="0.30099999999999999"/>
    <n v="361"/>
    <n v="2023.1869999999999"/>
    <n v="0.30199999999999999"/>
    <n v="388"/>
    <n v="0.146663037890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1"/>
    <x v="0"/>
    <n v="0.29899999999999999"/>
    <n v="577"/>
    <n v="2023.1869999999999"/>
    <n v="0.29899999999999999"/>
    <n v="605"/>
    <n v="0.2309830332462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1"/>
    <x v="0"/>
    <n v="0.29299999999999998"/>
    <n v="204"/>
    <n v="2023.1869999999999"/>
    <n v="0.29299999999999998"/>
    <n v="212"/>
    <n v="8.2596973522215497E-2"/>
    <n v="2.96"/>
    <n v="0"/>
    <n v="0"/>
    <n v="2.39"/>
    <n v="2.96"/>
    <n v="2.96"/>
    <n v="2.96"/>
    <n v="2.95"/>
    <n v="2.95"/>
    <n v="2.95"/>
    <n v="0"/>
    <n v="0"/>
    <n v="2.39"/>
    <n v="0.56999999999999995"/>
    <n v="0"/>
    <n v="0"/>
    <n v="0"/>
    <n v="0"/>
    <n v="2.96"/>
    <n v="1096.2962962962963"/>
    <n v="0"/>
  </r>
  <r>
    <x v="12"/>
    <s v="onshore wind|4"/>
    <s v="onshore"/>
    <n v="4"/>
    <x v="1"/>
    <x v="0"/>
    <n v="0.28699999999999998"/>
    <n v="358"/>
    <n v="2023.1869999999999"/>
    <n v="0.28899999999999998"/>
    <n v="391"/>
    <n v="0.154445339779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1"/>
    <x v="0"/>
    <n v="0.28699999999999998"/>
    <n v="665"/>
    <n v="2023.1869999999999"/>
    <n v="0.28699999999999998"/>
    <n v="665"/>
    <n v="0.26450606971823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1"/>
    <s v="onshore"/>
    <n v="1"/>
    <x v="1"/>
    <x v="1"/>
    <n v="0.30099999999999999"/>
    <n v="361"/>
    <n v="2023.1869999999999"/>
    <n v="0.30199999999999999"/>
    <n v="388"/>
    <n v="0.146663037890471"/>
    <n v="34.6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1"/>
    <x v="1"/>
    <n v="0.28699999999999998"/>
    <n v="358"/>
    <n v="2023.1869999999999"/>
    <n v="0.28899999999999998"/>
    <n v="391"/>
    <n v="0.154445339779748"/>
    <n v="36.24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1"/>
    <x v="1"/>
    <n v="0.28699999999999998"/>
    <n v="665"/>
    <n v="2023.1869999999999"/>
    <n v="0.28699999999999998"/>
    <n v="665"/>
    <n v="0.26450606971823099"/>
    <n v="52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1"/>
    <x v="1"/>
    <n v="0.29899999999999999"/>
    <n v="577"/>
    <n v="2023.1869999999999"/>
    <n v="0.29899999999999999"/>
    <n v="605"/>
    <n v="0.230983033246285"/>
    <n v="64.64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1"/>
    <x v="1"/>
    <n v="0.29299999999999998"/>
    <n v="204"/>
    <n v="2023.1869999999999"/>
    <n v="0.29299999999999998"/>
    <n v="212"/>
    <n v="8.2596973522215497E-2"/>
    <n v="145.39699999999999"/>
    <n v="0"/>
    <n v="0"/>
    <n v="2.39"/>
    <n v="2.96"/>
    <n v="2.96"/>
    <n v="2.96"/>
    <n v="2.95"/>
    <n v="2.95"/>
    <n v="2.95"/>
    <n v="0"/>
    <n v="0"/>
    <n v="2.39"/>
    <n v="0.56999999999999995"/>
    <n v="0"/>
    <n v="0"/>
    <n v="0"/>
    <n v="0"/>
    <n v="2.96"/>
    <n v="1096.2962962962963"/>
    <n v="0"/>
  </r>
  <r>
    <x v="12"/>
    <s v="onshore wind|1"/>
    <s v="onshore"/>
    <n v="1"/>
    <x v="1"/>
    <x v="2"/>
    <n v="0.30099999999999999"/>
    <n v="361"/>
    <n v="2023.1869999999999"/>
    <n v="0.30199999999999999"/>
    <n v="388"/>
    <n v="0.146663037890471"/>
    <n v="13.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1"/>
    <x v="2"/>
    <n v="0.28699999999999998"/>
    <n v="665"/>
    <n v="2023.1869999999999"/>
    <n v="0.28699999999999998"/>
    <n v="665"/>
    <n v="0.26450606971823099"/>
    <n v="23.2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1"/>
    <x v="2"/>
    <n v="0.28699999999999998"/>
    <n v="358"/>
    <n v="2023.1869999999999"/>
    <n v="0.28899999999999998"/>
    <n v="391"/>
    <n v="0.154445339779748"/>
    <n v="32.35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1"/>
    <x v="2"/>
    <n v="0.29899999999999999"/>
    <n v="577"/>
    <n v="2023.1869999999999"/>
    <n v="0.29899999999999999"/>
    <n v="605"/>
    <n v="0.230983033246285"/>
    <n v="36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1"/>
    <x v="2"/>
    <n v="0.29299999999999998"/>
    <n v="204"/>
    <n v="2023.1869999999999"/>
    <n v="0.29299999999999998"/>
    <n v="212"/>
    <n v="8.2596973522215497E-2"/>
    <n v="115.995"/>
    <n v="0"/>
    <n v="0"/>
    <n v="2.39"/>
    <n v="2.96"/>
    <n v="2.96"/>
    <n v="2.96"/>
    <n v="2.95"/>
    <n v="2.95"/>
    <n v="2.95"/>
    <n v="0"/>
    <n v="0"/>
    <n v="2.39"/>
    <n v="0.56999999999999995"/>
    <n v="0"/>
    <n v="0"/>
    <n v="0"/>
    <n v="0"/>
    <n v="2.96"/>
    <n v="1096.2962962962963"/>
    <n v="0"/>
  </r>
  <r>
    <x v="12"/>
    <s v="onshore wind|1"/>
    <s v="onshore"/>
    <n v="1"/>
    <x v="1"/>
    <x v="3"/>
    <n v="0.30099999999999999"/>
    <n v="361"/>
    <n v="2023.1869999999999"/>
    <n v="0.30199999999999999"/>
    <n v="388"/>
    <n v="0.146663037890471"/>
    <n v="22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1"/>
    <x v="3"/>
    <n v="0.28699999999999998"/>
    <n v="358"/>
    <n v="2023.1869999999999"/>
    <n v="0.28899999999999998"/>
    <n v="391"/>
    <n v="0.154445339779748"/>
    <n v="34.72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1"/>
    <x v="3"/>
    <n v="0.28699999999999998"/>
    <n v="665"/>
    <n v="2023.1869999999999"/>
    <n v="0.28699999999999998"/>
    <n v="665"/>
    <n v="0.26450606971823099"/>
    <n v="52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1"/>
    <x v="3"/>
    <n v="0.29899999999999999"/>
    <n v="577"/>
    <n v="2023.1869999999999"/>
    <n v="0.29899999999999999"/>
    <n v="605"/>
    <n v="0.230983033246285"/>
    <n v="63.72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1"/>
    <x v="3"/>
    <n v="0.29299999999999998"/>
    <n v="204"/>
    <n v="2023.1869999999999"/>
    <n v="0.29299999999999998"/>
    <n v="212"/>
    <n v="8.2596973522215497E-2"/>
    <n v="134.22300000000001"/>
    <n v="0"/>
    <n v="0"/>
    <n v="2.39"/>
    <n v="2.96"/>
    <n v="2.96"/>
    <n v="2.96"/>
    <n v="2.95"/>
    <n v="2.95"/>
    <n v="2.95"/>
    <n v="0"/>
    <n v="0"/>
    <n v="2.39"/>
    <n v="0.56999999999999995"/>
    <n v="0"/>
    <n v="0"/>
    <n v="0"/>
    <n v="0"/>
    <n v="2.96"/>
    <n v="1096.2962962962963"/>
    <n v="0"/>
  </r>
  <r>
    <x v="12"/>
    <s v="onshore wind|4"/>
    <s v="onshore"/>
    <n v="4"/>
    <x v="1"/>
    <x v="4"/>
    <n v="0.28699999999999998"/>
    <n v="358"/>
    <n v="2023.1869999999999"/>
    <n v="0.28899999999999998"/>
    <n v="391"/>
    <n v="0.154445339779748"/>
    <n v="36.091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1"/>
    <s v="onshore"/>
    <n v="1"/>
    <x v="1"/>
    <x v="4"/>
    <n v="0.30099999999999999"/>
    <n v="361"/>
    <n v="2023.1869999999999"/>
    <n v="0.30199999999999999"/>
    <n v="388"/>
    <n v="0.146663037890471"/>
    <n v="37.082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1"/>
    <x v="4"/>
    <n v="0.28699999999999998"/>
    <n v="665"/>
    <n v="2023.1869999999999"/>
    <n v="0.28699999999999998"/>
    <n v="665"/>
    <n v="0.26450606971823099"/>
    <n v="53.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1"/>
    <x v="4"/>
    <n v="0.29899999999999999"/>
    <n v="577"/>
    <n v="2023.1869999999999"/>
    <n v="0.29899999999999999"/>
    <n v="605"/>
    <n v="0.230983033246285"/>
    <n v="66.028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1"/>
    <x v="4"/>
    <n v="0.29299999999999998"/>
    <n v="204"/>
    <n v="2023.1869999999999"/>
    <n v="0.29299999999999998"/>
    <n v="212"/>
    <n v="8.2596973522215497E-2"/>
    <n v="148.119"/>
    <n v="0"/>
    <n v="0"/>
    <n v="2.39"/>
    <n v="2.96"/>
    <n v="2.96"/>
    <n v="2.96"/>
    <n v="2.95"/>
    <n v="2.95"/>
    <n v="2.95"/>
    <n v="0"/>
    <n v="0"/>
    <n v="2.39"/>
    <n v="0.56999999999999995"/>
    <n v="0"/>
    <n v="0"/>
    <n v="0"/>
    <n v="0"/>
    <n v="2.96"/>
    <n v="1096.2962962962963"/>
    <n v="0"/>
  </r>
  <r>
    <x v="13"/>
    <s v="large-scale solar pv|1"/>
    <s v="solar"/>
    <n v="1"/>
    <x v="1"/>
    <x v="0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2"/>
    <s v="solar"/>
    <n v="2"/>
    <x v="1"/>
    <x v="0"/>
    <n v="0.24"/>
    <n v="158"/>
    <n v="1560.6849999999999"/>
    <n v="0.24399999999999999"/>
    <n v="181"/>
    <n v="8.4680739576315597E-2"/>
    <n v="0.34"/>
    <n v="0.1"/>
    <n v="0.33"/>
    <n v="0.33"/>
    <n v="0.34"/>
    <n v="0.34"/>
    <n v="0.34"/>
    <n v="0.34"/>
    <n v="0.34"/>
    <n v="0.67"/>
    <n v="0.1"/>
    <n v="0.23"/>
    <n v="0"/>
    <n v="0.01"/>
    <n v="0"/>
    <n v="0"/>
    <n v="0.1"/>
    <n v="0.23"/>
    <n v="0.34"/>
    <n v="7.5555555555555554"/>
    <n v="0"/>
  </r>
  <r>
    <x v="13"/>
    <s v="large-scale solar pv|3"/>
    <s v="solar"/>
    <n v="3"/>
    <x v="1"/>
    <x v="0"/>
    <n v="0.23200000000000001"/>
    <n v="319"/>
    <n v="1560.6849999999999"/>
    <n v="0.22900000000000001"/>
    <n v="299"/>
    <n v="0.14904986939442899"/>
    <n v="7.91"/>
    <n v="0"/>
    <n v="0.06"/>
    <n v="0.81"/>
    <n v="1.07"/>
    <n v="1.07"/>
    <n v="1.07"/>
    <n v="4.9400000000000004"/>
    <n v="7.91"/>
    <n v="7.97"/>
    <n v="0"/>
    <n v="0.06"/>
    <n v="0.75"/>
    <n v="0.26"/>
    <n v="0"/>
    <n v="0"/>
    <n v="3.87"/>
    <n v="3.03"/>
    <n v="7.91"/>
    <n v="175.77777777777777"/>
    <n v="0"/>
  </r>
  <r>
    <x v="13"/>
    <s v="large-scale solar pv|4"/>
    <s v="solar"/>
    <n v="4"/>
    <x v="1"/>
    <x v="0"/>
    <n v="0.223"/>
    <n v="204"/>
    <n v="1560.6849999999999"/>
    <n v="0.20599999999999999"/>
    <n v="268"/>
    <n v="0.148512656824932"/>
    <n v="2.68"/>
    <n v="0"/>
    <n v="0.94"/>
    <n v="0.95"/>
    <n v="0.97"/>
    <n v="1.23"/>
    <n v="2.67"/>
    <n v="2.68"/>
    <n v="2.48"/>
    <n v="3.42"/>
    <n v="0"/>
    <n v="0.94"/>
    <n v="0.01"/>
    <n v="0.02"/>
    <n v="0.26"/>
    <n v="1.44"/>
    <n v="0.01"/>
    <n v="0.74"/>
    <n v="2.68"/>
    <n v="59.555555555555557"/>
    <n v="0"/>
  </r>
  <r>
    <x v="13"/>
    <s v="large-scale solar pv|4"/>
    <s v="solar"/>
    <n v="4"/>
    <x v="1"/>
    <x v="1"/>
    <n v="0.223"/>
    <n v="204"/>
    <n v="1560.6849999999999"/>
    <n v="0.20599999999999999"/>
    <n v="268"/>
    <n v="0.148512656824932"/>
    <n v="0.245"/>
    <n v="0"/>
    <n v="0.245"/>
    <n v="0.245"/>
    <n v="0.245"/>
    <n v="0.245"/>
    <n v="0.245"/>
    <n v="0.245"/>
    <n v="2.8000000000000001E-2"/>
    <n v="0.27300000000000002"/>
    <n v="0"/>
    <n v="0.245"/>
    <n v="0"/>
    <n v="0"/>
    <n v="0"/>
    <n v="0"/>
    <n v="0"/>
    <n v="2.8000000000000001E-2"/>
    <n v="0.245"/>
    <n v="5.4444444444444446"/>
    <n v="0"/>
  </r>
  <r>
    <x v="13"/>
    <s v="large-scale solar pv|2"/>
    <s v="solar"/>
    <n v="2"/>
    <x v="1"/>
    <x v="1"/>
    <n v="0.24"/>
    <n v="158"/>
    <n v="1560.6849999999999"/>
    <n v="0.24399999999999999"/>
    <n v="181"/>
    <n v="8.4680739576315597E-2"/>
    <n v="0.51700000000000002"/>
    <n v="9.8000000000000004E-2"/>
    <n v="0.51700000000000002"/>
    <n v="0.51700000000000002"/>
    <n v="0.51700000000000002"/>
    <n v="0.51700000000000002"/>
    <n v="0.51700000000000002"/>
    <n v="0.51700000000000002"/>
    <n v="0.51700000000000002"/>
    <n v="1.034"/>
    <n v="9.8000000000000004E-2"/>
    <n v="0.41899999999999998"/>
    <n v="0"/>
    <n v="0"/>
    <n v="0"/>
    <n v="0"/>
    <n v="9.8000000000000004E-2"/>
    <n v="0.41899999999999998"/>
    <n v="0.51700000000000002"/>
    <n v="11.488888888888889"/>
    <n v="0"/>
  </r>
  <r>
    <x v="13"/>
    <s v="large-scale solar pv|1"/>
    <s v="solar"/>
    <n v="1"/>
    <x v="1"/>
    <x v="1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3"/>
    <s v="solar"/>
    <n v="3"/>
    <x v="1"/>
    <x v="1"/>
    <n v="0.23200000000000001"/>
    <n v="319"/>
    <n v="1560.6849999999999"/>
    <n v="0.22900000000000001"/>
    <n v="299"/>
    <n v="0.14904986939442899"/>
    <n v="143.46100000000001"/>
    <n v="0"/>
    <n v="0.55100000000000005"/>
    <n v="1.32"/>
    <n v="1.6140000000000001"/>
    <n v="1.867"/>
    <n v="3.2690000000000001"/>
    <n v="7.2"/>
    <n v="10.208"/>
    <n v="10.759"/>
    <n v="0"/>
    <n v="0.55100000000000005"/>
    <n v="0.76900000000000002"/>
    <n v="0.29399999999999998"/>
    <n v="0.253"/>
    <n v="1.4019999999999999"/>
    <n v="3.931"/>
    <n v="3.5590000000000002"/>
    <n v="10.208"/>
    <n v="226.84444444444443"/>
    <n v="0"/>
  </r>
  <r>
    <x v="13"/>
    <s v="large-scale solar pv|4"/>
    <s v="solar"/>
    <n v="4"/>
    <x v="1"/>
    <x v="2"/>
    <n v="0.223"/>
    <n v="204"/>
    <n v="1560.6849999999999"/>
    <n v="0.20599999999999999"/>
    <n v="268"/>
    <n v="0.148512656824932"/>
    <n v="1.0999999999999999E-2"/>
    <n v="0"/>
    <n v="1.0999999999999999E-2"/>
    <n v="1.0999999999999999E-2"/>
    <n v="1.0999999999999999E-2"/>
    <n v="1.0999999999999999E-2"/>
    <n v="1.0999999999999999E-2"/>
    <n v="1.0999999999999999E-2"/>
    <n v="0"/>
    <n v="1.0999999999999999E-2"/>
    <n v="0"/>
    <n v="1.0999999999999999E-2"/>
    <n v="0"/>
    <n v="0"/>
    <n v="0"/>
    <n v="0"/>
    <n v="0"/>
    <n v="0"/>
    <n v="1.0999999999999999E-2"/>
    <n v="0.24444444444444444"/>
    <n v="0"/>
  </r>
  <r>
    <x v="13"/>
    <s v="large-scale solar pv|2"/>
    <s v="solar"/>
    <n v="2"/>
    <x v="1"/>
    <x v="2"/>
    <n v="0.24"/>
    <n v="158"/>
    <n v="1560.6849999999999"/>
    <n v="0.24399999999999999"/>
    <n v="181"/>
    <n v="8.4680739576315597E-2"/>
    <n v="0.51700000000000002"/>
    <n v="9.8000000000000004E-2"/>
    <n v="0.51700000000000002"/>
    <n v="0.51700000000000002"/>
    <n v="0.51700000000000002"/>
    <n v="0.51700000000000002"/>
    <n v="0.51700000000000002"/>
    <n v="0.51700000000000002"/>
    <n v="0.34300000000000003"/>
    <n v="0.86"/>
    <n v="9.8000000000000004E-2"/>
    <n v="0.41899999999999998"/>
    <n v="0"/>
    <n v="0"/>
    <n v="0"/>
    <n v="0"/>
    <n v="9.8000000000000004E-2"/>
    <n v="0.245"/>
    <n v="0.51700000000000002"/>
    <n v="11.488888888888889"/>
    <n v="0"/>
  </r>
  <r>
    <x v="13"/>
    <s v="large-scale solar pv|1"/>
    <s v="solar"/>
    <n v="1"/>
    <x v="1"/>
    <x v="2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3"/>
    <s v="solar"/>
    <n v="3"/>
    <x v="1"/>
    <x v="2"/>
    <n v="0.23200000000000001"/>
    <n v="319"/>
    <n v="1560.6849999999999"/>
    <n v="0.22900000000000001"/>
    <n v="299"/>
    <n v="0.14904986939442899"/>
    <n v="109.574"/>
    <n v="0"/>
    <n v="0.76100000000000001"/>
    <n v="1.5309999999999999"/>
    <n v="1.8240000000000001"/>
    <n v="2.077"/>
    <n v="3.48"/>
    <n v="7.41"/>
    <n v="10.419"/>
    <n v="11.18"/>
    <n v="0"/>
    <n v="0.76100000000000001"/>
    <n v="0.77"/>
    <n v="0.29299999999999998"/>
    <n v="0.253"/>
    <n v="1.403"/>
    <n v="3.93"/>
    <n v="3.77"/>
    <n v="10.419"/>
    <n v="231.53333333333333"/>
    <n v="0"/>
  </r>
  <r>
    <x v="13"/>
    <s v="large-scale solar pv|4"/>
    <s v="solar"/>
    <n v="4"/>
    <x v="1"/>
    <x v="3"/>
    <n v="0.223"/>
    <n v="204"/>
    <n v="1560.6849999999999"/>
    <n v="0.20599999999999999"/>
    <n v="268"/>
    <n v="0.148512656824932"/>
    <n v="0.245"/>
    <n v="0"/>
    <n v="0.245"/>
    <n v="0.245"/>
    <n v="0.245"/>
    <n v="0.245"/>
    <n v="0.245"/>
    <n v="0.245"/>
    <n v="2.8000000000000001E-2"/>
    <n v="0.27300000000000002"/>
    <n v="0"/>
    <n v="0.245"/>
    <n v="0"/>
    <n v="0"/>
    <n v="0"/>
    <n v="0"/>
    <n v="0"/>
    <n v="2.8000000000000001E-2"/>
    <n v="0.245"/>
    <n v="5.4444444444444446"/>
    <n v="0"/>
  </r>
  <r>
    <x v="13"/>
    <s v="large-scale solar pv|2"/>
    <s v="solar"/>
    <n v="2"/>
    <x v="1"/>
    <x v="3"/>
    <n v="0.24"/>
    <n v="158"/>
    <n v="1560.6849999999999"/>
    <n v="0.24399999999999999"/>
    <n v="181"/>
    <n v="8.4680739576315597E-2"/>
    <n v="0.51700000000000002"/>
    <n v="9.8000000000000004E-2"/>
    <n v="0.51700000000000002"/>
    <n v="0.51700000000000002"/>
    <n v="0.51700000000000002"/>
    <n v="0.51700000000000002"/>
    <n v="0.51700000000000002"/>
    <n v="0.51700000000000002"/>
    <n v="0.51700000000000002"/>
    <n v="1.034"/>
    <n v="9.8000000000000004E-2"/>
    <n v="0.41899999999999998"/>
    <n v="0"/>
    <n v="0"/>
    <n v="0"/>
    <n v="0"/>
    <n v="9.8000000000000004E-2"/>
    <n v="0.41899999999999998"/>
    <n v="0.51700000000000002"/>
    <n v="11.488888888888889"/>
    <n v="0"/>
  </r>
  <r>
    <x v="13"/>
    <s v="large-scale solar pv|1"/>
    <s v="solar"/>
    <n v="1"/>
    <x v="1"/>
    <x v="3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3"/>
    <s v="solar"/>
    <n v="3"/>
    <x v="1"/>
    <x v="3"/>
    <n v="0.23200000000000001"/>
    <n v="319"/>
    <n v="1560.6849999999999"/>
    <n v="0.22900000000000001"/>
    <n v="299"/>
    <n v="0.14904986939442899"/>
    <n v="132.68199999999999"/>
    <n v="0"/>
    <n v="0.55100000000000005"/>
    <n v="1.32"/>
    <n v="1.6140000000000001"/>
    <n v="1.867"/>
    <n v="3.2690000000000001"/>
    <n v="7.2"/>
    <n v="10.208"/>
    <n v="10.759"/>
    <n v="0"/>
    <n v="0.55100000000000005"/>
    <n v="0.76900000000000002"/>
    <n v="0.29399999999999998"/>
    <n v="0.253"/>
    <n v="1.4019999999999999"/>
    <n v="3.931"/>
    <n v="3.5590000000000002"/>
    <n v="10.208"/>
    <n v="226.84444444444443"/>
    <n v="0"/>
  </r>
  <r>
    <x v="13"/>
    <s v="large-scale solar pv|4"/>
    <s v="solar"/>
    <n v="4"/>
    <x v="1"/>
    <x v="4"/>
    <n v="0.223"/>
    <n v="204"/>
    <n v="1560.6849999999999"/>
    <n v="0.20599999999999999"/>
    <n v="268"/>
    <n v="0.148512656824932"/>
    <n v="0.311"/>
    <n v="0"/>
    <n v="0.311"/>
    <n v="0.311"/>
    <n v="0.311"/>
    <n v="0.311"/>
    <n v="0.311"/>
    <n v="0.311"/>
    <n v="9.4E-2"/>
    <n v="0.40500000000000003"/>
    <n v="0"/>
    <n v="0.311"/>
    <n v="0"/>
    <n v="0"/>
    <n v="0"/>
    <n v="0"/>
    <n v="0"/>
    <n v="9.4E-2"/>
    <n v="0.311"/>
    <n v="6.9111111111111114"/>
    <n v="0"/>
  </r>
  <r>
    <x v="13"/>
    <s v="large-scale solar pv|2"/>
    <s v="solar"/>
    <n v="2"/>
    <x v="1"/>
    <x v="4"/>
    <n v="0.24"/>
    <n v="158"/>
    <n v="1560.6849999999999"/>
    <n v="0.24399999999999999"/>
    <n v="181"/>
    <n v="8.4680739576315597E-2"/>
    <n v="0.24199999999999999"/>
    <n v="9.8000000000000004E-2"/>
    <n v="0.24199999999999999"/>
    <n v="0.24199999999999999"/>
    <n v="0.24199999999999999"/>
    <n v="0.24199999999999999"/>
    <n v="0.24199999999999999"/>
    <n v="0.24199999999999999"/>
    <n v="0.24199999999999999"/>
    <n v="0.48399999999999999"/>
    <n v="9.8000000000000004E-2"/>
    <n v="0.14399999999999999"/>
    <n v="0"/>
    <n v="0"/>
    <n v="0"/>
    <n v="0"/>
    <n v="9.8000000000000004E-2"/>
    <n v="0.14399999999999999"/>
    <n v="0.24199999999999999"/>
    <n v="5.3777777777777782"/>
    <n v="0"/>
  </r>
  <r>
    <x v="13"/>
    <s v="large-scale solar pv|1"/>
    <s v="solar"/>
    <n v="1"/>
    <x v="1"/>
    <x v="4"/>
    <n v="0.249"/>
    <n v="0"/>
    <n v="1560.6849999999999"/>
    <n v="0.249"/>
    <n v="386"/>
    <n v="0.17696356201059901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3"/>
    <s v="solar"/>
    <n v="3"/>
    <x v="1"/>
    <x v="4"/>
    <n v="0.23200000000000001"/>
    <n v="319"/>
    <n v="1560.6849999999999"/>
    <n v="0.22900000000000001"/>
    <n v="299"/>
    <n v="0.14904986939442899"/>
    <n v="213.816"/>
    <n v="0"/>
    <n v="0.78400000000000003"/>
    <n v="1.554"/>
    <n v="1.847"/>
    <n v="2.101"/>
    <n v="3.5030000000000001"/>
    <n v="7.4329999999999998"/>
    <n v="10.442"/>
    <n v="11.226000000000001"/>
    <n v="0"/>
    <n v="0.78400000000000003"/>
    <n v="0.77"/>
    <n v="0.29299999999999998"/>
    <n v="0.254"/>
    <n v="1.4019999999999999"/>
    <n v="3.93"/>
    <n v="3.7930000000000001"/>
    <n v="10.442"/>
    <n v="232.04444444444445"/>
    <n v="0"/>
  </r>
  <r>
    <x v="13"/>
    <s v="onshore wind|1"/>
    <s v="onshore"/>
    <n v="1"/>
    <x v="1"/>
    <x v="0"/>
    <n v="0.313"/>
    <n v="332"/>
    <n v="2023.1869999999999"/>
    <n v="0.315"/>
    <n v="368"/>
    <n v="0.133362325143147"/>
    <n v="9.4"/>
    <n v="0"/>
    <n v="0.64"/>
    <n v="7.59"/>
    <n v="9.4"/>
    <n v="9.4"/>
    <n v="9.4"/>
    <n v="9.39"/>
    <n v="8.76"/>
    <n v="9.4"/>
    <n v="0"/>
    <n v="0.64"/>
    <n v="6.95"/>
    <n v="1.81"/>
    <n v="0"/>
    <n v="0"/>
    <n v="0"/>
    <n v="0.01"/>
    <n v="9.4"/>
    <n v="3481.4814814814813"/>
    <n v="0"/>
  </r>
  <r>
    <x v="13"/>
    <s v="onshore wind|2"/>
    <s v="onshore"/>
    <n v="2"/>
    <x v="1"/>
    <x v="0"/>
    <n v="0.32500000000000001"/>
    <n v="592"/>
    <n v="2023.1869999999999"/>
    <n v="0.312"/>
    <n v="677"/>
    <n v="0.24770225968856099"/>
    <n v="1.07"/>
    <n v="0.86"/>
    <n v="1.07"/>
    <n v="1.07"/>
    <n v="1.07"/>
    <n v="1.07"/>
    <n v="1.07"/>
    <n v="0.21"/>
    <n v="0"/>
    <n v="1.07"/>
    <n v="0.86"/>
    <n v="0.21"/>
    <n v="0"/>
    <n v="0"/>
    <n v="0"/>
    <n v="0"/>
    <n v="0"/>
    <n v="0"/>
    <n v="1.07"/>
    <n v="396.29629629629625"/>
    <n v="0"/>
  </r>
  <r>
    <x v="13"/>
    <s v="onshore wind|3"/>
    <s v="onshore"/>
    <n v="3"/>
    <x v="1"/>
    <x v="0"/>
    <n v="0.29399999999999998"/>
    <n v="218"/>
    <n v="2023.1869999999999"/>
    <n v="0.29299999999999998"/>
    <n v="238"/>
    <n v="9.2726791029657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1"/>
    <x v="0"/>
    <n v="0.26700000000000002"/>
    <n v="419"/>
    <n v="2023.1869999999999"/>
    <n v="0.27"/>
    <n v="436"/>
    <n v="0.18433959073228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1"/>
    <x v="0"/>
    <n v="0.27300000000000002"/>
    <n v="679"/>
    <n v="2023.1869999999999"/>
    <n v="0.27400000000000002"/>
    <n v="659"/>
    <n v="0.27455587774555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1"/>
    <x v="1"/>
    <n v="0.32500000000000001"/>
    <n v="592"/>
    <n v="2023.1869999999999"/>
    <n v="0.312"/>
    <n v="677"/>
    <n v="0.24770225968856099"/>
    <n v="1.946"/>
    <n v="0.89600000000000002"/>
    <n v="1.115"/>
    <n v="1.115"/>
    <n v="1.115"/>
    <n v="1.115"/>
    <n v="1.115"/>
    <n v="0.219"/>
    <n v="0"/>
    <n v="1.115"/>
    <n v="0.89600000000000002"/>
    <n v="0.219"/>
    <n v="0"/>
    <n v="0"/>
    <n v="0"/>
    <n v="0"/>
    <n v="0"/>
    <n v="0"/>
    <n v="1.115"/>
    <n v="412.96296296296293"/>
    <n v="0"/>
  </r>
  <r>
    <x v="13"/>
    <s v="onshore wind|3"/>
    <s v="onshore"/>
    <n v="3"/>
    <x v="1"/>
    <x v="1"/>
    <n v="0.29399999999999998"/>
    <n v="218"/>
    <n v="2023.1869999999999"/>
    <n v="0.29299999999999998"/>
    <n v="238"/>
    <n v="9.2726791029657002E-2"/>
    <n v="4.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1"/>
    <x v="1"/>
    <n v="0.313"/>
    <n v="332"/>
    <n v="2023.1869999999999"/>
    <n v="0.315"/>
    <n v="368"/>
    <n v="0.133362325143147"/>
    <n v="15.632999999999999"/>
    <n v="0"/>
    <n v="0.63600000000000001"/>
    <n v="7.5419999999999998"/>
    <n v="9.34"/>
    <n v="9.34"/>
    <n v="9.34"/>
    <n v="9.33"/>
    <n v="8.7040000000000006"/>
    <n v="9.34"/>
    <n v="0"/>
    <n v="0.63600000000000001"/>
    <n v="6.9059999999999997"/>
    <n v="1.798"/>
    <n v="0"/>
    <n v="0"/>
    <n v="0"/>
    <n v="0.01"/>
    <n v="9.34"/>
    <n v="3459.2592592592591"/>
    <n v="0"/>
  </r>
  <r>
    <x v="13"/>
    <s v="onshore wind|5"/>
    <s v="onshore"/>
    <n v="5"/>
    <x v="1"/>
    <x v="1"/>
    <n v="0.27300000000000002"/>
    <n v="679"/>
    <n v="2023.1869999999999"/>
    <n v="0.27400000000000002"/>
    <n v="659"/>
    <n v="0.27455587774555901"/>
    <n v="23.55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1"/>
    <x v="1"/>
    <n v="0.26700000000000002"/>
    <n v="419"/>
    <n v="2023.1869999999999"/>
    <n v="0.27"/>
    <n v="436"/>
    <n v="0.18433959073228501"/>
    <n v="23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1"/>
    <x v="2"/>
    <n v="0.32500000000000001"/>
    <n v="592"/>
    <n v="2023.1869999999999"/>
    <n v="0.312"/>
    <n v="677"/>
    <n v="0.24770225968856099"/>
    <n v="1.212"/>
    <n v="0.89600000000000002"/>
    <n v="1.115"/>
    <n v="1.115"/>
    <n v="1.115"/>
    <n v="1.115"/>
    <n v="1.115"/>
    <n v="0.219"/>
    <n v="0"/>
    <n v="1.115"/>
    <n v="0.89600000000000002"/>
    <n v="0.219"/>
    <n v="0"/>
    <n v="0"/>
    <n v="0"/>
    <n v="0"/>
    <n v="0"/>
    <n v="0"/>
    <n v="1.115"/>
    <n v="412.96296296296293"/>
    <n v="0"/>
  </r>
  <r>
    <x v="13"/>
    <s v="onshore wind|3"/>
    <s v="onshore"/>
    <n v="3"/>
    <x v="1"/>
    <x v="2"/>
    <n v="0.29399999999999998"/>
    <n v="218"/>
    <n v="2023.1869999999999"/>
    <n v="0.29299999999999998"/>
    <n v="238"/>
    <n v="9.2726791029657002E-2"/>
    <n v="3.00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1"/>
    <x v="2"/>
    <n v="0.313"/>
    <n v="332"/>
    <n v="2023.1869999999999"/>
    <n v="0.315"/>
    <n v="368"/>
    <n v="0.133362325143147"/>
    <n v="12.548"/>
    <n v="0"/>
    <n v="0.63600000000000001"/>
    <n v="7.5419999999999998"/>
    <n v="9.34"/>
    <n v="9.34"/>
    <n v="9.34"/>
    <n v="9.33"/>
    <n v="8.7040000000000006"/>
    <n v="9.34"/>
    <n v="0"/>
    <n v="0.63600000000000001"/>
    <n v="6.9059999999999997"/>
    <n v="1.798"/>
    <n v="0"/>
    <n v="0"/>
    <n v="0"/>
    <n v="0.01"/>
    <n v="9.34"/>
    <n v="3459.2592592592591"/>
    <n v="0"/>
  </r>
  <r>
    <x v="13"/>
    <s v="onshore wind|5"/>
    <s v="onshore"/>
    <n v="5"/>
    <x v="1"/>
    <x v="2"/>
    <n v="0.27300000000000002"/>
    <n v="679"/>
    <n v="2023.1869999999999"/>
    <n v="0.27400000000000002"/>
    <n v="659"/>
    <n v="0.27455587774555901"/>
    <n v="7.253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1"/>
    <x v="2"/>
    <n v="0.26700000000000002"/>
    <n v="419"/>
    <n v="2023.1869999999999"/>
    <n v="0.27"/>
    <n v="436"/>
    <n v="0.18433959073228501"/>
    <n v="10.3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1"/>
    <x v="3"/>
    <n v="0.32500000000000001"/>
    <n v="592"/>
    <n v="2023.1869999999999"/>
    <n v="0.312"/>
    <n v="677"/>
    <n v="0.24770225968856099"/>
    <n v="1.819"/>
    <n v="0.89600000000000002"/>
    <n v="1.115"/>
    <n v="1.115"/>
    <n v="1.115"/>
    <n v="1.115"/>
    <n v="1.115"/>
    <n v="0.219"/>
    <n v="0"/>
    <n v="1.115"/>
    <n v="0.89600000000000002"/>
    <n v="0.219"/>
    <n v="0"/>
    <n v="0"/>
    <n v="0"/>
    <n v="0"/>
    <n v="0"/>
    <n v="0"/>
    <n v="1.115"/>
    <n v="412.96296296296293"/>
    <n v="0"/>
  </r>
  <r>
    <x v="13"/>
    <s v="onshore wind|3"/>
    <s v="onshore"/>
    <n v="3"/>
    <x v="1"/>
    <x v="3"/>
    <n v="0.29399999999999998"/>
    <n v="218"/>
    <n v="2023.1869999999999"/>
    <n v="0.29299999999999998"/>
    <n v="238"/>
    <n v="9.2726791029657002E-2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1"/>
    <x v="3"/>
    <n v="0.313"/>
    <n v="332"/>
    <n v="2023.1869999999999"/>
    <n v="0.315"/>
    <n v="368"/>
    <n v="0.133362325143147"/>
    <n v="15.582000000000001"/>
    <n v="0"/>
    <n v="0.63600000000000001"/>
    <n v="7.5419999999999998"/>
    <n v="9.34"/>
    <n v="9.34"/>
    <n v="9.34"/>
    <n v="9.33"/>
    <n v="8.7040000000000006"/>
    <n v="9.34"/>
    <n v="0"/>
    <n v="0.63600000000000001"/>
    <n v="6.9059999999999997"/>
    <n v="1.798"/>
    <n v="0"/>
    <n v="0"/>
    <n v="0"/>
    <n v="0.01"/>
    <n v="9.34"/>
    <n v="3459.2592592592591"/>
    <n v="0"/>
  </r>
  <r>
    <x v="13"/>
    <s v="onshore wind|4"/>
    <s v="onshore"/>
    <n v="4"/>
    <x v="1"/>
    <x v="3"/>
    <n v="0.26700000000000002"/>
    <n v="419"/>
    <n v="2023.1869999999999"/>
    <n v="0.27"/>
    <n v="436"/>
    <n v="0.18433959073228501"/>
    <n v="2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1"/>
    <x v="3"/>
    <n v="0.27300000000000002"/>
    <n v="679"/>
    <n v="2023.1869999999999"/>
    <n v="0.27400000000000002"/>
    <n v="659"/>
    <n v="0.27455587774555901"/>
    <n v="23.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1"/>
    <x v="4"/>
    <n v="0.32500000000000001"/>
    <n v="592"/>
    <n v="2023.1869999999999"/>
    <n v="0.312"/>
    <n v="677"/>
    <n v="0.24770225968856099"/>
    <n v="2.6360000000000001"/>
    <n v="0.89600000000000002"/>
    <n v="1.115"/>
    <n v="1.115"/>
    <n v="1.115"/>
    <n v="1.115"/>
    <n v="1.115"/>
    <n v="0.219"/>
    <n v="0"/>
    <n v="1.115"/>
    <n v="0.89600000000000002"/>
    <n v="0.219"/>
    <n v="0"/>
    <n v="0"/>
    <n v="0"/>
    <n v="0"/>
    <n v="0"/>
    <n v="0"/>
    <n v="1.115"/>
    <n v="412.96296296296293"/>
    <n v="0"/>
  </r>
  <r>
    <x v="13"/>
    <s v="onshore wind|3"/>
    <s v="onshore"/>
    <n v="3"/>
    <x v="1"/>
    <x v="4"/>
    <n v="0.29399999999999998"/>
    <n v="218"/>
    <n v="2023.1869999999999"/>
    <n v="0.29299999999999998"/>
    <n v="238"/>
    <n v="9.2726791029657002E-2"/>
    <n v="4.961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1"/>
    <x v="4"/>
    <n v="0.313"/>
    <n v="332"/>
    <n v="2023.1869999999999"/>
    <n v="0.315"/>
    <n v="368"/>
    <n v="0.133362325143147"/>
    <n v="18.143000000000001"/>
    <n v="0"/>
    <n v="0.63600000000000001"/>
    <n v="7.5419999999999998"/>
    <n v="9.34"/>
    <n v="9.34"/>
    <n v="9.34"/>
    <n v="9.33"/>
    <n v="8.7040000000000006"/>
    <n v="9.34"/>
    <n v="0"/>
    <n v="0.63600000000000001"/>
    <n v="6.9059999999999997"/>
    <n v="1.798"/>
    <n v="0"/>
    <n v="0"/>
    <n v="0"/>
    <n v="0.01"/>
    <n v="9.34"/>
    <n v="3459.2592592592591"/>
    <n v="0"/>
  </r>
  <r>
    <x v="13"/>
    <s v="onshore wind|4"/>
    <s v="onshore"/>
    <n v="4"/>
    <x v="1"/>
    <x v="4"/>
    <n v="0.26700000000000002"/>
    <n v="419"/>
    <n v="2023.1869999999999"/>
    <n v="0.27"/>
    <n v="436"/>
    <n v="0.18433959073228501"/>
    <n v="31.428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1"/>
    <x v="4"/>
    <n v="0.27300000000000002"/>
    <n v="679"/>
    <n v="2023.1869999999999"/>
    <n v="0.27400000000000002"/>
    <n v="659"/>
    <n v="0.27455587774555901"/>
    <n v="39.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1"/>
    <x v="0"/>
    <n v="0.443"/>
    <n v="917"/>
    <n v="4262.4530000000004"/>
    <n v="0.40400000000000003"/>
    <n v="801"/>
    <n v="0.226332564763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1"/>
    <x v="1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1"/>
    <x v="2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1"/>
    <x v="3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1"/>
    <x v="4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large-scale solar pv|2"/>
    <s v="solar"/>
    <n v="2"/>
    <x v="1"/>
    <x v="0"/>
    <n v="0.23300000000000001"/>
    <n v="146"/>
    <n v="1560.6849999999999"/>
    <n v="0.23200000000000001"/>
    <n v="140"/>
    <n v="6.88867894819713E-2"/>
    <n v="1.03"/>
    <n v="1.02"/>
    <n v="1.02"/>
    <n v="1.03"/>
    <n v="1.03"/>
    <n v="1.03"/>
    <n v="1.03"/>
    <n v="1.03"/>
    <n v="1.03"/>
    <n v="2.0499999999999998"/>
    <n v="1.02"/>
    <n v="0"/>
    <n v="0.01"/>
    <n v="0"/>
    <n v="0"/>
    <n v="0"/>
    <n v="1.02"/>
    <n v="0"/>
    <n v="1.03"/>
    <n v="22.888888888888889"/>
    <n v="0"/>
  </r>
  <r>
    <x v="14"/>
    <s v="large-scale solar pv|3"/>
    <s v="solar"/>
    <n v="3"/>
    <x v="1"/>
    <x v="0"/>
    <n v="0.22500000000000001"/>
    <n v="321"/>
    <n v="1560.6849999999999"/>
    <n v="0.223"/>
    <n v="302"/>
    <n v="0.15459590064909801"/>
    <n v="11.02"/>
    <n v="4.51"/>
    <n v="4.51"/>
    <n v="5.55"/>
    <n v="7.51"/>
    <n v="7.51"/>
    <n v="7.51"/>
    <n v="6.3"/>
    <n v="11.02"/>
    <n v="15.53"/>
    <n v="4.51"/>
    <n v="0"/>
    <n v="1.04"/>
    <n v="1.96"/>
    <n v="0"/>
    <n v="0"/>
    <n v="3.3"/>
    <n v="4.72"/>
    <n v="11.02"/>
    <n v="244.88888888888889"/>
    <n v="0"/>
  </r>
  <r>
    <x v="14"/>
    <s v="large-scale solar pv|4"/>
    <s v="solar"/>
    <n v="4"/>
    <x v="1"/>
    <x v="0"/>
    <n v="0.217"/>
    <n v="240"/>
    <n v="1560.6849999999999"/>
    <n v="0.20499999999999999"/>
    <n v="271"/>
    <n v="0.15090767346029599"/>
    <n v="34.17"/>
    <n v="0"/>
    <n v="9.34"/>
    <n v="10.26"/>
    <n v="10.27"/>
    <n v="13.85"/>
    <n v="17.43"/>
    <n v="30.66"/>
    <n v="34.17"/>
    <n v="43.51"/>
    <n v="0"/>
    <n v="9.34"/>
    <n v="0.92"/>
    <n v="9.9999999999997903E-3"/>
    <n v="3.58"/>
    <n v="3.58"/>
    <n v="13.23"/>
    <n v="12.85"/>
    <n v="34.17"/>
    <n v="759.33333333333337"/>
    <n v="0"/>
  </r>
  <r>
    <x v="14"/>
    <s v="large-scale solar pv|4"/>
    <s v="solar"/>
    <n v="4"/>
    <x v="1"/>
    <x v="1"/>
    <n v="0.217"/>
    <n v="240"/>
    <n v="1560.6849999999999"/>
    <n v="0.20499999999999999"/>
    <n v="271"/>
    <n v="0.15090767346029599"/>
    <n v="3.08"/>
    <n v="0"/>
    <n v="3.08"/>
    <n v="3.08"/>
    <n v="3.08"/>
    <n v="3.08"/>
    <n v="3.08"/>
    <n v="3.08"/>
    <n v="3.08"/>
    <n v="6.16"/>
    <n v="0"/>
    <n v="3.08"/>
    <n v="0"/>
    <n v="0"/>
    <n v="0"/>
    <n v="0"/>
    <n v="0"/>
    <n v="3.08"/>
    <n v="3.08"/>
    <n v="68.444444444444443"/>
    <n v="0"/>
  </r>
  <r>
    <x v="14"/>
    <s v="large-scale solar pv|2"/>
    <s v="solar"/>
    <n v="2"/>
    <x v="1"/>
    <x v="1"/>
    <n v="0.23300000000000001"/>
    <n v="146"/>
    <n v="1560.6849999999999"/>
    <n v="0.23200000000000001"/>
    <n v="140"/>
    <n v="6.88867894819713E-2"/>
    <n v="1.2809999999999999"/>
    <n v="1.024"/>
    <n v="1.2809999999999999"/>
    <n v="1.2809999999999999"/>
    <n v="1.2809999999999999"/>
    <n v="1.2809999999999999"/>
    <n v="1.2809999999999999"/>
    <n v="1.2809999999999999"/>
    <n v="1.2809999999999999"/>
    <n v="2.5619999999999998"/>
    <n v="1.024"/>
    <n v="0.25700000000000001"/>
    <n v="0"/>
    <n v="0"/>
    <n v="0"/>
    <n v="0"/>
    <n v="1.024"/>
    <n v="0.25700000000000001"/>
    <n v="1.2809999999999999"/>
    <n v="28.466666666666665"/>
    <n v="0"/>
  </r>
  <r>
    <x v="14"/>
    <s v="large-scale solar pv|3"/>
    <s v="solar"/>
    <n v="3"/>
    <x v="1"/>
    <x v="1"/>
    <n v="0.22500000000000001"/>
    <n v="321"/>
    <n v="1560.6849999999999"/>
    <n v="0.223"/>
    <n v="302"/>
    <n v="0.15459590064909801"/>
    <n v="155.57"/>
    <n v="4.55"/>
    <n v="10.541"/>
    <n v="12.496"/>
    <n v="14.483000000000001"/>
    <n v="17.966999999999999"/>
    <n v="21.45"/>
    <n v="33.103999999999999"/>
    <n v="41.281999999999996"/>
    <n v="51.823"/>
    <n v="4.55"/>
    <n v="5.9909999999999997"/>
    <n v="1.9550000000000001"/>
    <n v="1.9870000000000001"/>
    <n v="3.484"/>
    <n v="3.4830000000000001"/>
    <n v="16.204000000000001"/>
    <n v="14.169"/>
    <n v="41.281999999999996"/>
    <n v="917.37777777777774"/>
    <n v="0"/>
  </r>
  <r>
    <x v="14"/>
    <s v="large-scale solar pv|4"/>
    <s v="solar"/>
    <n v="4"/>
    <x v="1"/>
    <x v="2"/>
    <n v="0.217"/>
    <n v="240"/>
    <n v="1560.6849999999999"/>
    <n v="0.20499999999999999"/>
    <n v="271"/>
    <n v="0.15090767346029599"/>
    <n v="2.2349999999999999"/>
    <n v="0.56899999999999995"/>
    <n v="2.2349999999999999"/>
    <n v="2.2349999999999999"/>
    <n v="2.2349999999999999"/>
    <n v="2.2349999999999999"/>
    <n v="2.2349999999999999"/>
    <n v="2.2349999999999999"/>
    <n v="2.2349999999999999"/>
    <n v="4.47"/>
    <n v="0.56899999999999995"/>
    <n v="1.6659999999999999"/>
    <n v="0"/>
    <n v="0"/>
    <n v="0"/>
    <n v="0"/>
    <n v="0.56899999999999995"/>
    <n v="1.6659999999999999"/>
    <n v="2.2349999999999999"/>
    <n v="49.666666666666664"/>
    <n v="0"/>
  </r>
  <r>
    <x v="14"/>
    <s v="large-scale solar pv|2"/>
    <s v="solar"/>
    <n v="2"/>
    <x v="1"/>
    <x v="2"/>
    <n v="0.23300000000000001"/>
    <n v="146"/>
    <n v="1560.6849999999999"/>
    <n v="0.23200000000000001"/>
    <n v="140"/>
    <n v="6.88867894819713E-2"/>
    <n v="0.52200000000000002"/>
    <n v="0.52200000000000002"/>
    <n v="0.52200000000000002"/>
    <n v="0.52200000000000002"/>
    <n v="0.52200000000000002"/>
    <n v="0.52200000000000002"/>
    <n v="0.52200000000000002"/>
    <n v="0.52200000000000002"/>
    <n v="0.52200000000000002"/>
    <n v="1.044"/>
    <n v="0.52200000000000002"/>
    <n v="0"/>
    <n v="0"/>
    <n v="0"/>
    <n v="0"/>
    <n v="0"/>
    <n v="0.52200000000000002"/>
    <n v="0"/>
    <n v="0.52200000000000002"/>
    <n v="11.6"/>
    <n v="0"/>
  </r>
  <r>
    <x v="14"/>
    <s v="large-scale solar pv|3"/>
    <s v="solar"/>
    <n v="3"/>
    <x v="1"/>
    <x v="2"/>
    <n v="0.22500000000000001"/>
    <n v="321"/>
    <n v="1560.6849999999999"/>
    <n v="0.223"/>
    <n v="302"/>
    <n v="0.15459590064909801"/>
    <n v="106.35599999999999"/>
    <n v="4.55"/>
    <n v="12.106999999999999"/>
    <n v="14.061999999999999"/>
    <n v="16.05"/>
    <n v="19.533000000000001"/>
    <n v="23.016999999999999"/>
    <n v="34.67"/>
    <n v="42.847999999999999"/>
    <n v="54.954999999999998"/>
    <n v="4.55"/>
    <n v="7.5570000000000004"/>
    <n v="1.9550000000000001"/>
    <n v="1.988"/>
    <n v="3.4830000000000001"/>
    <n v="3.484"/>
    <n v="16.202999999999999"/>
    <n v="15.734999999999999"/>
    <n v="42.847999999999999"/>
    <n v="952.17777777777781"/>
    <n v="0"/>
  </r>
  <r>
    <x v="14"/>
    <s v="large-scale solar pv|4"/>
    <s v="solar"/>
    <n v="4"/>
    <x v="1"/>
    <x v="3"/>
    <n v="0.217"/>
    <n v="240"/>
    <n v="1560.6849999999999"/>
    <n v="0.20499999999999999"/>
    <n v="271"/>
    <n v="0.15090767346029599"/>
    <n v="3.08"/>
    <n v="0"/>
    <n v="3.08"/>
    <n v="3.08"/>
    <n v="3.08"/>
    <n v="3.08"/>
    <n v="3.08"/>
    <n v="3.08"/>
    <n v="3.08"/>
    <n v="6.16"/>
    <n v="0"/>
    <n v="3.08"/>
    <n v="0"/>
    <n v="0"/>
    <n v="0"/>
    <n v="0"/>
    <n v="0"/>
    <n v="3.08"/>
    <n v="3.08"/>
    <n v="68.444444444444443"/>
    <n v="0"/>
  </r>
  <r>
    <x v="14"/>
    <s v="large-scale solar pv|2"/>
    <s v="solar"/>
    <n v="2"/>
    <x v="1"/>
    <x v="3"/>
    <n v="0.23300000000000001"/>
    <n v="146"/>
    <n v="1560.6849999999999"/>
    <n v="0.23200000000000001"/>
    <n v="140"/>
    <n v="6.88867894819713E-2"/>
    <n v="1.0780000000000001"/>
    <n v="1.024"/>
    <n v="1.0780000000000001"/>
    <n v="1.0780000000000001"/>
    <n v="1.0780000000000001"/>
    <n v="1.0780000000000001"/>
    <n v="1.0780000000000001"/>
    <n v="1.0780000000000001"/>
    <n v="1.0780000000000001"/>
    <n v="2.1560000000000001"/>
    <n v="1.024"/>
    <n v="5.3999999999999999E-2"/>
    <n v="0"/>
    <n v="0"/>
    <n v="0"/>
    <n v="0"/>
    <n v="1.024"/>
    <n v="5.3999999999999999E-2"/>
    <n v="1.0780000000000001"/>
    <n v="23.955555555555556"/>
    <n v="0"/>
  </r>
  <r>
    <x v="14"/>
    <s v="large-scale solar pv|3"/>
    <s v="solar"/>
    <n v="3"/>
    <x v="1"/>
    <x v="3"/>
    <n v="0.22500000000000001"/>
    <n v="321"/>
    <n v="1560.6849999999999"/>
    <n v="0.223"/>
    <n v="302"/>
    <n v="0.15459590064909801"/>
    <n v="140.82900000000001"/>
    <n v="4.55"/>
    <n v="10.752000000000001"/>
    <n v="12.707000000000001"/>
    <n v="14.694000000000001"/>
    <n v="18.178000000000001"/>
    <n v="21.661999999999999"/>
    <n v="33.314999999999998"/>
    <n v="41.493000000000002"/>
    <n v="52.244999999999997"/>
    <n v="4.55"/>
    <n v="6.202"/>
    <n v="1.9550000000000001"/>
    <n v="1.9870000000000001"/>
    <n v="3.484"/>
    <n v="3.484"/>
    <n v="16.202999999999999"/>
    <n v="14.38"/>
    <n v="41.493000000000002"/>
    <n v="922.06666666666672"/>
    <n v="0"/>
  </r>
  <r>
    <x v="14"/>
    <s v="large-scale solar pv|4"/>
    <s v="solar"/>
    <n v="4"/>
    <x v="1"/>
    <x v="4"/>
    <n v="0.217"/>
    <n v="240"/>
    <n v="1560.6849999999999"/>
    <n v="0.20499999999999999"/>
    <n v="271"/>
    <n v="0.15090767346029599"/>
    <n v="6.6310000000000002"/>
    <n v="0.81399999999999995"/>
    <n v="6.6310000000000002"/>
    <n v="6.6310000000000002"/>
    <n v="6.6310000000000002"/>
    <n v="6.6310000000000002"/>
    <n v="6.6310000000000002"/>
    <n v="6.6310000000000002"/>
    <n v="6.6310000000000002"/>
    <n v="13.262"/>
    <n v="0.81399999999999995"/>
    <n v="5.8170000000000002"/>
    <n v="0"/>
    <n v="0"/>
    <n v="0"/>
    <n v="0"/>
    <n v="0.81399999999999995"/>
    <n v="5.8170000000000002"/>
    <n v="6.6310000000000002"/>
    <n v="147.35555555555555"/>
    <n v="0"/>
  </r>
  <r>
    <x v="14"/>
    <s v="large-scale solar pv|2"/>
    <s v="solar"/>
    <n v="2"/>
    <x v="1"/>
    <x v="4"/>
    <n v="0.23300000000000001"/>
    <n v="146"/>
    <n v="1560.6849999999999"/>
    <n v="0.23200000000000001"/>
    <n v="140"/>
    <n v="6.88867894819713E-2"/>
    <n v="0.30499999999999999"/>
    <n v="0.30499999999999999"/>
    <n v="0.30499999999999999"/>
    <n v="0.30499999999999999"/>
    <n v="0.30499999999999999"/>
    <n v="0.30499999999999999"/>
    <n v="0.30499999999999999"/>
    <n v="0.30499999999999999"/>
    <n v="0.30499999999999999"/>
    <n v="0.61"/>
    <n v="0.30499999999999999"/>
    <n v="0"/>
    <n v="0"/>
    <n v="0"/>
    <n v="0"/>
    <n v="0"/>
    <n v="0.30499999999999999"/>
    <n v="0"/>
    <n v="0.30499999999999999"/>
    <n v="6.7777777777777777"/>
    <n v="0"/>
  </r>
  <r>
    <x v="14"/>
    <s v="large-scale solar pv|3"/>
    <s v="solar"/>
    <n v="3"/>
    <x v="1"/>
    <x v="4"/>
    <n v="0.22500000000000001"/>
    <n v="321"/>
    <n v="1560.6849999999999"/>
    <n v="0.223"/>
    <n v="302"/>
    <n v="0.15459590064909801"/>
    <n v="193.17500000000001"/>
    <n v="4.55"/>
    <n v="8.2919999999999998"/>
    <n v="10.247"/>
    <n v="12.234"/>
    <n v="15.718"/>
    <n v="19.202000000000002"/>
    <n v="30.855"/>
    <n v="39.033000000000001"/>
    <n v="47.325000000000003"/>
    <n v="4.55"/>
    <n v="3.742"/>
    <n v="1.9550000000000001"/>
    <n v="1.9870000000000001"/>
    <n v="3.484"/>
    <n v="3.484"/>
    <n v="16.202999999999999"/>
    <n v="11.92"/>
    <n v="39.033000000000001"/>
    <n v="867.4"/>
    <n v="0"/>
  </r>
  <r>
    <x v="14"/>
    <s v="onshore wind|1"/>
    <s v="onshore"/>
    <n v="1"/>
    <x v="1"/>
    <x v="0"/>
    <n v="0.309"/>
    <n v="358"/>
    <n v="2023.1869999999999"/>
    <n v="0.311"/>
    <n v="379"/>
    <n v="0.13911524174484999"/>
    <n v="1.27"/>
    <n v="1.06"/>
    <n v="1.07"/>
    <n v="1.07"/>
    <n v="1.07"/>
    <n v="1.27"/>
    <n v="1.27"/>
    <n v="0.21"/>
    <n v="0.19"/>
    <n v="1.27"/>
    <n v="1.06"/>
    <n v="0.01"/>
    <n v="0"/>
    <n v="0"/>
    <n v="0.2"/>
    <n v="0"/>
    <n v="0"/>
    <n v="0"/>
    <n v="1.27"/>
    <n v="470.37037037037032"/>
    <n v="0"/>
  </r>
  <r>
    <x v="14"/>
    <s v="onshore wind|2"/>
    <s v="onshore"/>
    <n v="2"/>
    <x v="1"/>
    <x v="0"/>
    <n v="0.30399999999999999"/>
    <n v="585"/>
    <n v="2023.1869999999999"/>
    <n v="0.30599999999999999"/>
    <n v="612"/>
    <n v="0.22831050228310501"/>
    <n v="13.74"/>
    <n v="1.53"/>
    <n v="5.82"/>
    <n v="13.71"/>
    <n v="13.74"/>
    <n v="13.74"/>
    <n v="13.74"/>
    <n v="12.21"/>
    <n v="7.93"/>
    <n v="13.75"/>
    <n v="1.53"/>
    <n v="4.29"/>
    <n v="7.89"/>
    <n v="2.9999999999999399E-2"/>
    <n v="0"/>
    <n v="0"/>
    <n v="0"/>
    <n v="0.01"/>
    <n v="13.74"/>
    <n v="5088.8888888888887"/>
    <n v="0"/>
  </r>
  <r>
    <x v="14"/>
    <s v="onshore wind|3"/>
    <s v="onshore"/>
    <n v="3"/>
    <x v="1"/>
    <x v="0"/>
    <n v="0.28499999999999998"/>
    <n v="257"/>
    <n v="2023.1869999999999"/>
    <n v="0.28699999999999998"/>
    <n v="269"/>
    <n v="0.10699568835218699"/>
    <n v="6.56"/>
    <n v="0"/>
    <n v="7.0000000000000007E-2"/>
    <n v="7.0000000000000007E-2"/>
    <n v="4.46"/>
    <n v="6.56"/>
    <n v="6.56"/>
    <n v="6.55"/>
    <n v="6.56"/>
    <n v="6.63"/>
    <n v="0"/>
    <n v="7.0000000000000007E-2"/>
    <n v="0"/>
    <n v="4.3899999999999997"/>
    <n v="2.1"/>
    <n v="0"/>
    <n v="0"/>
    <n v="0.08"/>
    <n v="6.56"/>
    <n v="2429.6296296296296"/>
    <n v="0"/>
  </r>
  <r>
    <x v="14"/>
    <s v="onshore wind|4"/>
    <s v="onshore"/>
    <n v="4"/>
    <x v="1"/>
    <x v="0"/>
    <n v="0.27600000000000002"/>
    <n v="381"/>
    <n v="2023.1869999999999"/>
    <n v="0.27700000000000002"/>
    <n v="396"/>
    <n v="0.16319667672221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5"/>
    <s v="onshore"/>
    <n v="5"/>
    <x v="1"/>
    <x v="0"/>
    <n v="0.28000000000000003"/>
    <n v="682"/>
    <n v="2023.1869999999999"/>
    <n v="0.27900000000000003"/>
    <n v="689"/>
    <n v="0.2819102797008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3"/>
    <s v="onshore"/>
    <n v="3"/>
    <x v="1"/>
    <x v="1"/>
    <n v="0.28499999999999998"/>
    <n v="257"/>
    <n v="2023.1869999999999"/>
    <n v="0.28699999999999998"/>
    <n v="269"/>
    <n v="0.10699568835218699"/>
    <n v="5.12"/>
    <n v="0"/>
    <n v="7.0000000000000007E-2"/>
    <n v="3.044"/>
    <n v="5.12"/>
    <n v="5.12"/>
    <n v="5.12"/>
    <n v="5.1100000000000003"/>
    <n v="5.12"/>
    <n v="5.19"/>
    <n v="0"/>
    <n v="7.0000000000000007E-2"/>
    <n v="2.9740000000000002"/>
    <n v="2.0760000000000001"/>
    <n v="0"/>
    <n v="0"/>
    <n v="0"/>
    <n v="0.08"/>
    <n v="5.12"/>
    <n v="1896.2962962962961"/>
    <n v="0"/>
  </r>
  <r>
    <x v="14"/>
    <s v="onshore wind|1"/>
    <s v="onshore"/>
    <n v="1"/>
    <x v="1"/>
    <x v="1"/>
    <n v="0.309"/>
    <n v="358"/>
    <n v="2023.1869999999999"/>
    <n v="0.311"/>
    <n v="379"/>
    <n v="0.13911524174484999"/>
    <n v="1.27"/>
    <n v="1.0529999999999999"/>
    <n v="1.0629999999999999"/>
    <n v="1.0629999999999999"/>
    <n v="1.27"/>
    <n v="1.27"/>
    <n v="1.27"/>
    <n v="0.217"/>
    <n v="0.19700000000000001"/>
    <n v="1.27"/>
    <n v="1.0529999999999999"/>
    <n v="0.01"/>
    <n v="0"/>
    <n v="0.20699999999999999"/>
    <n v="0"/>
    <n v="0"/>
    <n v="0"/>
    <n v="0"/>
    <n v="1.27"/>
    <n v="470.37037037037032"/>
    <n v="0"/>
  </r>
  <r>
    <x v="14"/>
    <s v="onshore wind|2"/>
    <s v="onshore"/>
    <n v="2"/>
    <x v="1"/>
    <x v="1"/>
    <n v="0.30399999999999999"/>
    <n v="585"/>
    <n v="2023.1869999999999"/>
    <n v="0.30599999999999999"/>
    <n v="612"/>
    <n v="0.22831050228310501"/>
    <n v="10.831"/>
    <n v="1.52"/>
    <n v="5.782"/>
    <n v="10.831"/>
    <n v="10.831"/>
    <n v="10.831"/>
    <n v="10.831"/>
    <n v="9.3109999999999999"/>
    <n v="5.0590000000000002"/>
    <n v="10.840999999999999"/>
    <n v="1.52"/>
    <n v="4.2619999999999996"/>
    <n v="5.0490000000000004"/>
    <n v="0"/>
    <n v="0"/>
    <n v="0"/>
    <n v="0"/>
    <n v="0.01"/>
    <n v="10.831"/>
    <n v="4011.4814814814813"/>
    <n v="0"/>
  </r>
  <r>
    <x v="14"/>
    <s v="onshore wind|4"/>
    <s v="onshore"/>
    <n v="4"/>
    <x v="1"/>
    <x v="1"/>
    <n v="0.27600000000000002"/>
    <n v="381"/>
    <n v="2023.1869999999999"/>
    <n v="0.27700000000000002"/>
    <n v="396"/>
    <n v="0.16319667672221899"/>
    <n v="24.459"/>
    <n v="0"/>
    <n v="0"/>
    <n v="0"/>
    <n v="2.133"/>
    <n v="4.5170000000000003"/>
    <n v="4.5170000000000003"/>
    <n v="4.5170000000000003"/>
    <n v="4.5170000000000003"/>
    <n v="4.5170000000000003"/>
    <n v="0"/>
    <n v="0"/>
    <n v="0"/>
    <n v="2.133"/>
    <n v="2.3839999999999999"/>
    <n v="0"/>
    <n v="0"/>
    <n v="0"/>
    <n v="4.5170000000000003"/>
    <n v="1672.9629629629628"/>
    <n v="0"/>
  </r>
  <r>
    <x v="14"/>
    <s v="onshore wind|5"/>
    <s v="onshore"/>
    <n v="5"/>
    <x v="1"/>
    <x v="1"/>
    <n v="0.28000000000000003"/>
    <n v="682"/>
    <n v="2023.1869999999999"/>
    <n v="0.27900000000000003"/>
    <n v="689"/>
    <n v="0.281910279700823"/>
    <n v="29.734999999999999"/>
    <n v="0"/>
    <n v="0"/>
    <n v="0"/>
    <n v="3.3000000000000002E-2"/>
    <n v="3.3000000000000002E-2"/>
    <n v="3.3000000000000002E-2"/>
    <n v="3.3000000000000002E-2"/>
    <n v="3.3000000000000002E-2"/>
    <n v="3.3000000000000002E-2"/>
    <n v="0"/>
    <n v="0"/>
    <n v="0"/>
    <n v="3.3000000000000002E-2"/>
    <n v="0"/>
    <n v="0"/>
    <n v="0"/>
    <n v="0"/>
    <n v="3.3000000000000002E-2"/>
    <n v="12.222222222222221"/>
    <n v="0"/>
  </r>
  <r>
    <x v="14"/>
    <s v="onshore wind|3"/>
    <s v="onshore"/>
    <n v="3"/>
    <x v="1"/>
    <x v="2"/>
    <n v="0.28499999999999998"/>
    <n v="257"/>
    <n v="2023.1869999999999"/>
    <n v="0.28699999999999998"/>
    <n v="269"/>
    <n v="0.10699568835218699"/>
    <n v="2.4119999999999999"/>
    <n v="0"/>
    <n v="7.0000000000000007E-2"/>
    <n v="2.4119999999999999"/>
    <n v="2.4119999999999999"/>
    <n v="2.4119999999999999"/>
    <n v="2.4119999999999999"/>
    <n v="2.4020000000000001"/>
    <n v="2.4119999999999999"/>
    <n v="2.4820000000000002"/>
    <n v="0"/>
    <n v="7.0000000000000007E-2"/>
    <n v="2.3420000000000001"/>
    <n v="0"/>
    <n v="0"/>
    <n v="0"/>
    <n v="0"/>
    <n v="0.08"/>
    <n v="2.4119999999999999"/>
    <n v="893.33333333333326"/>
    <n v="0"/>
  </r>
  <r>
    <x v="14"/>
    <s v="onshore wind|1"/>
    <s v="onshore"/>
    <n v="1"/>
    <x v="1"/>
    <x v="2"/>
    <n v="0.309"/>
    <n v="358"/>
    <n v="2023.1869999999999"/>
    <n v="0.311"/>
    <n v="379"/>
    <n v="0.13911524174484999"/>
    <n v="1.27"/>
    <n v="1.0529999999999999"/>
    <n v="1.0629999999999999"/>
    <n v="1.27"/>
    <n v="1.27"/>
    <n v="1.27"/>
    <n v="1.27"/>
    <n v="0.217"/>
    <n v="0.19700000000000001"/>
    <n v="1.27"/>
    <n v="1.0529999999999999"/>
    <n v="0.01"/>
    <n v="0.20699999999999999"/>
    <n v="0"/>
    <n v="0"/>
    <n v="0"/>
    <n v="0"/>
    <n v="0"/>
    <n v="1.27"/>
    <n v="470.37037037037032"/>
    <n v="0"/>
  </r>
  <r>
    <x v="14"/>
    <s v="onshore wind|2"/>
    <s v="onshore"/>
    <n v="2"/>
    <x v="1"/>
    <x v="2"/>
    <n v="0.30399999999999999"/>
    <n v="585"/>
    <n v="2023.1869999999999"/>
    <n v="0.30599999999999999"/>
    <n v="612"/>
    <n v="0.22831050228310501"/>
    <n v="7.1020000000000003"/>
    <n v="1.52"/>
    <n v="5.782"/>
    <n v="7.1020000000000003"/>
    <n v="7.1020000000000003"/>
    <n v="7.1020000000000003"/>
    <n v="7.1020000000000003"/>
    <n v="5.5819999999999999"/>
    <n v="1.33"/>
    <n v="7.1120000000000001"/>
    <n v="1.52"/>
    <n v="4.2619999999999996"/>
    <n v="1.32"/>
    <n v="0"/>
    <n v="0"/>
    <n v="0"/>
    <n v="0"/>
    <n v="0.01"/>
    <n v="7.1020000000000003"/>
    <n v="2630.37037037037"/>
    <n v="0"/>
  </r>
  <r>
    <x v="14"/>
    <s v="onshore wind|4"/>
    <s v="onshore"/>
    <n v="4"/>
    <x v="1"/>
    <x v="2"/>
    <n v="0.27600000000000002"/>
    <n v="381"/>
    <n v="2023.1869999999999"/>
    <n v="0.27700000000000002"/>
    <n v="396"/>
    <n v="0.16319667672221899"/>
    <n v="14.609"/>
    <n v="0"/>
    <n v="0"/>
    <n v="4.5410000000000004"/>
    <n v="9.0579999999999998"/>
    <n v="11.442"/>
    <n v="11.442"/>
    <n v="11.442"/>
    <n v="11.442"/>
    <n v="11.442"/>
    <n v="0"/>
    <n v="0"/>
    <n v="4.5410000000000004"/>
    <n v="4.5170000000000003"/>
    <n v="2.3839999999999999"/>
    <n v="0"/>
    <n v="0"/>
    <n v="0"/>
    <n v="11.442"/>
    <n v="4237.7777777777774"/>
    <n v="0"/>
  </r>
  <r>
    <x v="14"/>
    <s v="onshore wind|5"/>
    <s v="onshore"/>
    <n v="5"/>
    <x v="1"/>
    <x v="2"/>
    <n v="0.28000000000000003"/>
    <n v="682"/>
    <n v="2023.1869999999999"/>
    <n v="0.27900000000000003"/>
    <n v="689"/>
    <n v="0.281910279700823"/>
    <n v="7.7229999999999999"/>
    <n v="0"/>
    <n v="0"/>
    <n v="0"/>
    <n v="3.3000000000000002E-2"/>
    <n v="3.3000000000000002E-2"/>
    <n v="3.3000000000000002E-2"/>
    <n v="3.3000000000000002E-2"/>
    <n v="3.3000000000000002E-2"/>
    <n v="3.3000000000000002E-2"/>
    <n v="0"/>
    <n v="0"/>
    <n v="0"/>
    <n v="3.3000000000000002E-2"/>
    <n v="0"/>
    <n v="0"/>
    <n v="0"/>
    <n v="0"/>
    <n v="3.3000000000000002E-2"/>
    <n v="12.222222222222221"/>
    <n v="0"/>
  </r>
  <r>
    <x v="14"/>
    <s v="onshore wind|3"/>
    <s v="onshore"/>
    <n v="3"/>
    <x v="1"/>
    <x v="3"/>
    <n v="0.28499999999999998"/>
    <n v="257"/>
    <n v="2023.1869999999999"/>
    <n v="0.28699999999999998"/>
    <n v="269"/>
    <n v="0.10699568835218699"/>
    <n v="4.5270000000000001"/>
    <n v="0"/>
    <n v="7.0000000000000007E-2"/>
    <n v="3.2949999999999999"/>
    <n v="4.5270000000000001"/>
    <n v="4.5270000000000001"/>
    <n v="4.5270000000000001"/>
    <n v="4.5170000000000003"/>
    <n v="4.5270000000000001"/>
    <n v="4.5970000000000004"/>
    <n v="0"/>
    <n v="7.0000000000000007E-2"/>
    <n v="3.2250000000000001"/>
    <n v="1.232"/>
    <n v="0"/>
    <n v="0"/>
    <n v="0"/>
    <n v="0.08"/>
    <n v="4.5270000000000001"/>
    <n v="1676.6666666666665"/>
    <n v="0"/>
  </r>
  <r>
    <x v="14"/>
    <s v="onshore wind|1"/>
    <s v="onshore"/>
    <n v="1"/>
    <x v="1"/>
    <x v="3"/>
    <n v="0.309"/>
    <n v="358"/>
    <n v="2023.1869999999999"/>
    <n v="0.311"/>
    <n v="379"/>
    <n v="0.13911524174484999"/>
    <n v="1.27"/>
    <n v="1.0529999999999999"/>
    <n v="1.0629999999999999"/>
    <n v="1.0629999999999999"/>
    <n v="1.27"/>
    <n v="1.27"/>
    <n v="1.27"/>
    <n v="0.217"/>
    <n v="0.19700000000000001"/>
    <n v="1.27"/>
    <n v="1.0529999999999999"/>
    <n v="0.01"/>
    <n v="0"/>
    <n v="0.20699999999999999"/>
    <n v="0"/>
    <n v="0"/>
    <n v="0"/>
    <n v="0"/>
    <n v="1.27"/>
    <n v="470.37037037037032"/>
    <n v="0"/>
  </r>
  <r>
    <x v="14"/>
    <s v="onshore wind|2"/>
    <s v="onshore"/>
    <n v="2"/>
    <x v="1"/>
    <x v="3"/>
    <n v="0.30399999999999999"/>
    <n v="585"/>
    <n v="2023.1869999999999"/>
    <n v="0.30599999999999999"/>
    <n v="612"/>
    <n v="0.22831050228310501"/>
    <n v="10.595000000000001"/>
    <n v="1.52"/>
    <n v="5.782"/>
    <n v="10.595000000000001"/>
    <n v="10.595000000000001"/>
    <n v="10.595000000000001"/>
    <n v="10.595000000000001"/>
    <n v="9.0749999999999993"/>
    <n v="4.8230000000000004"/>
    <n v="10.605"/>
    <n v="1.52"/>
    <n v="4.2619999999999996"/>
    <n v="4.8129999999999997"/>
    <n v="0"/>
    <n v="0"/>
    <n v="0"/>
    <n v="0"/>
    <n v="0.01"/>
    <n v="10.595000000000001"/>
    <n v="3924.0740740740739"/>
    <n v="0"/>
  </r>
  <r>
    <x v="14"/>
    <s v="onshore wind|4"/>
    <s v="onshore"/>
    <n v="4"/>
    <x v="1"/>
    <x v="3"/>
    <n v="0.27600000000000002"/>
    <n v="381"/>
    <n v="2023.1869999999999"/>
    <n v="0.27700000000000002"/>
    <n v="396"/>
    <n v="0.16319667672221899"/>
    <n v="22.827000000000002"/>
    <n v="0"/>
    <n v="0"/>
    <n v="0"/>
    <n v="3.008"/>
    <n v="5.3920000000000003"/>
    <n v="5.3920000000000003"/>
    <n v="5.3920000000000003"/>
    <n v="5.3920000000000003"/>
    <n v="5.3920000000000003"/>
    <n v="0"/>
    <n v="0"/>
    <n v="0"/>
    <n v="3.008"/>
    <n v="2.3839999999999999"/>
    <n v="0"/>
    <n v="0"/>
    <n v="0"/>
    <n v="5.3920000000000003"/>
    <n v="1997.037037037037"/>
    <n v="0"/>
  </r>
  <r>
    <x v="14"/>
    <s v="onshore wind|5"/>
    <s v="onshore"/>
    <n v="5"/>
    <x v="1"/>
    <x v="3"/>
    <n v="0.28000000000000003"/>
    <n v="682"/>
    <n v="2023.1869999999999"/>
    <n v="0.27900000000000003"/>
    <n v="689"/>
    <n v="0.281910279700823"/>
    <n v="29.553999999999998"/>
    <n v="0"/>
    <n v="0"/>
    <n v="0"/>
    <n v="3.3000000000000002E-2"/>
    <n v="3.3000000000000002E-2"/>
    <n v="3.3000000000000002E-2"/>
    <n v="3.3000000000000002E-2"/>
    <n v="3.3000000000000002E-2"/>
    <n v="3.3000000000000002E-2"/>
    <n v="0"/>
    <n v="0"/>
    <n v="0"/>
    <n v="3.3000000000000002E-2"/>
    <n v="0"/>
    <n v="0"/>
    <n v="0"/>
    <n v="0"/>
    <n v="3.3000000000000002E-2"/>
    <n v="12.222222222222221"/>
    <n v="0"/>
  </r>
  <r>
    <x v="14"/>
    <s v="onshore wind|3"/>
    <s v="onshore"/>
    <n v="3"/>
    <x v="1"/>
    <x v="4"/>
    <n v="0.28499999999999998"/>
    <n v="257"/>
    <n v="2023.1869999999999"/>
    <n v="0.28699999999999998"/>
    <n v="269"/>
    <n v="0.10699568835218699"/>
    <n v="5.8819999999999997"/>
    <n v="0"/>
    <n v="7.0000000000000007E-2"/>
    <n v="3.4279999999999999"/>
    <n v="5.8819999999999997"/>
    <n v="5.8819999999999997"/>
    <n v="5.8819999999999997"/>
    <n v="5.8719999999999999"/>
    <n v="5.8819999999999997"/>
    <n v="5.952"/>
    <n v="0"/>
    <n v="7.0000000000000007E-2"/>
    <n v="3.3580000000000001"/>
    <n v="2.4540000000000002"/>
    <n v="0"/>
    <n v="0"/>
    <n v="0"/>
    <n v="0.08"/>
    <n v="5.8819999999999997"/>
    <n v="2178.5185185185182"/>
    <n v="0"/>
  </r>
  <r>
    <x v="14"/>
    <s v="onshore wind|1"/>
    <s v="onshore"/>
    <n v="1"/>
    <x v="1"/>
    <x v="4"/>
    <n v="0.309"/>
    <n v="358"/>
    <n v="2023.1869999999999"/>
    <n v="0.311"/>
    <n v="379"/>
    <n v="0.13911524174484999"/>
    <n v="1.27"/>
    <n v="1.0529999999999999"/>
    <n v="1.0629999999999999"/>
    <n v="1.0629999999999999"/>
    <n v="1.27"/>
    <n v="1.27"/>
    <n v="1.27"/>
    <n v="0.217"/>
    <n v="0.19700000000000001"/>
    <n v="1.27"/>
    <n v="1.0529999999999999"/>
    <n v="0.01"/>
    <n v="0"/>
    <n v="0.20699999999999999"/>
    <n v="0"/>
    <n v="0"/>
    <n v="0"/>
    <n v="0"/>
    <n v="1.27"/>
    <n v="470.37037037037032"/>
    <n v="0"/>
  </r>
  <r>
    <x v="14"/>
    <s v="onshore wind|2"/>
    <s v="onshore"/>
    <n v="2"/>
    <x v="1"/>
    <x v="4"/>
    <n v="0.30399999999999999"/>
    <n v="585"/>
    <n v="2023.1869999999999"/>
    <n v="0.30599999999999999"/>
    <n v="612"/>
    <n v="0.22831050228310501"/>
    <n v="10.47"/>
    <n v="1.52"/>
    <n v="5.782"/>
    <n v="10.47"/>
    <n v="10.47"/>
    <n v="10.47"/>
    <n v="10.47"/>
    <n v="8.9499999999999993"/>
    <n v="4.6980000000000004"/>
    <n v="10.48"/>
    <n v="1.52"/>
    <n v="4.2619999999999996"/>
    <n v="4.6879999999999997"/>
    <n v="0"/>
    <n v="0"/>
    <n v="0"/>
    <n v="0"/>
    <n v="0.01"/>
    <n v="10.47"/>
    <n v="3877.7777777777774"/>
    <n v="0"/>
  </r>
  <r>
    <x v="14"/>
    <s v="onshore wind|4"/>
    <s v="onshore"/>
    <n v="4"/>
    <x v="1"/>
    <x v="4"/>
    <n v="0.27600000000000002"/>
    <n v="381"/>
    <n v="2023.1869999999999"/>
    <n v="0.27700000000000002"/>
    <n v="396"/>
    <n v="0.16319667672221899"/>
    <n v="26.167999999999999"/>
    <n v="0"/>
    <n v="0"/>
    <n v="0"/>
    <n v="1.742"/>
    <n v="4.1260000000000003"/>
    <n v="4.1260000000000003"/>
    <n v="4.1260000000000003"/>
    <n v="4.1260000000000003"/>
    <n v="4.1260000000000003"/>
    <n v="0"/>
    <n v="0"/>
    <n v="0"/>
    <n v="1.742"/>
    <n v="2.3839999999999999"/>
    <n v="0"/>
    <n v="0"/>
    <n v="0"/>
    <n v="4.1260000000000003"/>
    <n v="1528.148148148148"/>
    <n v="0"/>
  </r>
  <r>
    <x v="14"/>
    <s v="onshore wind|5"/>
    <s v="onshore"/>
    <n v="5"/>
    <x v="1"/>
    <x v="4"/>
    <n v="0.28000000000000003"/>
    <n v="682"/>
    <n v="2023.1869999999999"/>
    <n v="0.27900000000000003"/>
    <n v="689"/>
    <n v="0.281910279700823"/>
    <n v="37.936"/>
    <n v="0"/>
    <n v="0"/>
    <n v="0"/>
    <n v="3.3000000000000002E-2"/>
    <n v="3.3000000000000002E-2"/>
    <n v="3.3000000000000002E-2"/>
    <n v="3.3000000000000002E-2"/>
    <n v="3.3000000000000002E-2"/>
    <n v="3.3000000000000002E-2"/>
    <n v="0"/>
    <n v="0"/>
    <n v="0"/>
    <n v="3.3000000000000002E-2"/>
    <n v="0"/>
    <n v="0"/>
    <n v="0"/>
    <n v="0"/>
    <n v="3.3000000000000002E-2"/>
    <n v="12.222222222222221"/>
    <n v="0"/>
  </r>
  <r>
    <x v="14"/>
    <s v="offshore wind|3"/>
    <s v="offshore"/>
    <n v="3"/>
    <x v="1"/>
    <x v="0"/>
    <n v="0.41499999999999998"/>
    <n v="0"/>
    <n v="0"/>
    <n v="0.41499999999999998"/>
    <n v="823"/>
    <n v="0.22638499202288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1"/>
    <x v="1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1"/>
    <x v="2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1"/>
    <x v="3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1"/>
    <x v="4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1"/>
    <x v="0"/>
    <n v="0.27400000000000002"/>
    <n v="129"/>
    <n v="1560.6849999999999"/>
    <n v="0.27400000000000002"/>
    <n v="127"/>
    <n v="5.2911375529113701E-2"/>
    <n v="531.35"/>
    <n v="0"/>
    <n v="0.01"/>
    <n v="28.74"/>
    <n v="65.2"/>
    <n v="96.3"/>
    <n v="354.7"/>
    <n v="467.99"/>
    <n v="531.35"/>
    <n v="531.36"/>
    <n v="0"/>
    <n v="0.01"/>
    <n v="28.73"/>
    <n v="36.46"/>
    <n v="31.1"/>
    <n v="258.39999999999998"/>
    <n v="113.29"/>
    <n v="63.37"/>
    <n v="531.35"/>
    <n v="11807.777777777777"/>
    <n v="0"/>
  </r>
  <r>
    <x v="15"/>
    <s v="large-scale solar pv|6"/>
    <s v="solar"/>
    <n v="6"/>
    <x v="1"/>
    <x v="0"/>
    <n v="0.27300000000000002"/>
    <n v="237"/>
    <n v="1560.6849999999999"/>
    <n v="0.27300000000000002"/>
    <n v="236"/>
    <n v="9.8683660327495898E-2"/>
    <n v="0.04"/>
    <n v="0"/>
    <n v="0"/>
    <n v="0.01"/>
    <n v="0.02"/>
    <n v="0.02"/>
    <n v="0.04"/>
    <n v="0.04"/>
    <n v="0.04"/>
    <n v="0.04"/>
    <n v="0"/>
    <n v="0"/>
    <n v="0.01"/>
    <n v="0.01"/>
    <n v="0"/>
    <n v="0.02"/>
    <n v="0"/>
    <n v="0"/>
    <n v="0.04"/>
    <n v="0.88888888888888884"/>
    <n v="0"/>
  </r>
  <r>
    <x v="15"/>
    <s v="large-scale solar pv|7"/>
    <s v="solar"/>
    <n v="7"/>
    <x v="1"/>
    <x v="0"/>
    <n v="0.26700000000000002"/>
    <n v="333"/>
    <n v="1560.6849999999999"/>
    <n v="0.26800000000000002"/>
    <n v="336"/>
    <n v="0.14312001635657301"/>
    <n v="0.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5"/>
    <s v="large-scale solar pv|7"/>
    <s v="solar"/>
    <n v="7"/>
    <x v="1"/>
    <x v="1"/>
    <n v="0.26700000000000002"/>
    <n v="333"/>
    <n v="1560.6849999999999"/>
    <n v="0.26800000000000002"/>
    <n v="336"/>
    <n v="0.14312001635657301"/>
    <n v="313.213000000000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5"/>
    <s v="large-scale solar pv|5"/>
    <s v="solar"/>
    <n v="5"/>
    <x v="1"/>
    <x v="1"/>
    <n v="0.27400000000000002"/>
    <n v="129"/>
    <n v="1560.6849999999999"/>
    <n v="0.27400000000000002"/>
    <n v="127"/>
    <n v="5.2911375529113701E-2"/>
    <n v="911.04200000000003"/>
    <n v="0"/>
    <n v="0.01"/>
    <n v="28.74"/>
    <n v="65.2"/>
    <n v="96.3"/>
    <n v="354.7"/>
    <n v="467.99"/>
    <n v="531.35"/>
    <n v="531.36"/>
    <n v="0"/>
    <n v="0.01"/>
    <n v="28.73"/>
    <n v="36.46"/>
    <n v="31.1"/>
    <n v="258.39999999999998"/>
    <n v="113.29"/>
    <n v="63.37"/>
    <n v="531.35"/>
    <n v="11807.777777777777"/>
    <n v="0"/>
  </r>
  <r>
    <x v="15"/>
    <s v="large-scale solar pv|6"/>
    <s v="solar"/>
    <n v="6"/>
    <x v="1"/>
    <x v="1"/>
    <n v="0.27300000000000002"/>
    <n v="237"/>
    <n v="1560.6849999999999"/>
    <n v="0.27300000000000002"/>
    <n v="236"/>
    <n v="9.8683660327495898E-2"/>
    <n v="1101.2439999999999"/>
    <n v="0"/>
    <n v="0"/>
    <n v="0.01"/>
    <n v="0.02"/>
    <n v="0.02"/>
    <n v="0.04"/>
    <n v="0.04"/>
    <n v="0.04"/>
    <n v="0.04"/>
    <n v="0"/>
    <n v="0"/>
    <n v="0.01"/>
    <n v="0.01"/>
    <n v="0"/>
    <n v="0.02"/>
    <n v="0"/>
    <n v="0"/>
    <n v="0.04"/>
    <n v="0.88888888888888884"/>
    <n v="0"/>
  </r>
  <r>
    <x v="15"/>
    <s v="large-scale solar pv|5"/>
    <s v="solar"/>
    <n v="5"/>
    <x v="1"/>
    <x v="2"/>
    <n v="0.27400000000000002"/>
    <n v="129"/>
    <n v="1560.6849999999999"/>
    <n v="0.27400000000000002"/>
    <n v="127"/>
    <n v="5.2911375529113701E-2"/>
    <n v="629.17700000000002"/>
    <n v="0"/>
    <n v="0.01"/>
    <n v="28.74"/>
    <n v="65.2"/>
    <n v="96.3"/>
    <n v="354.7"/>
    <n v="467.99"/>
    <n v="531.35"/>
    <n v="531.36"/>
    <n v="0"/>
    <n v="0.01"/>
    <n v="28.73"/>
    <n v="36.46"/>
    <n v="31.1"/>
    <n v="258.39999999999998"/>
    <n v="113.29"/>
    <n v="63.37"/>
    <n v="531.35"/>
    <n v="11807.777777777777"/>
    <n v="0"/>
  </r>
  <r>
    <x v="15"/>
    <s v="large-scale solar pv|7"/>
    <s v="solar"/>
    <n v="7"/>
    <x v="1"/>
    <x v="2"/>
    <n v="0.26700000000000002"/>
    <n v="333"/>
    <n v="1560.6849999999999"/>
    <n v="0.26800000000000002"/>
    <n v="336"/>
    <n v="0.14312001635657301"/>
    <n v="284.427000000000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5"/>
    <s v="large-scale solar pv|6"/>
    <s v="solar"/>
    <n v="6"/>
    <x v="1"/>
    <x v="2"/>
    <n v="0.27300000000000002"/>
    <n v="237"/>
    <n v="1560.6849999999999"/>
    <n v="0.27300000000000002"/>
    <n v="236"/>
    <n v="9.8683660327495898E-2"/>
    <n v="805.54499999999996"/>
    <n v="0"/>
    <n v="0"/>
    <n v="0.01"/>
    <n v="0.02"/>
    <n v="0.02"/>
    <n v="0.04"/>
    <n v="0.04"/>
    <n v="0.04"/>
    <n v="0.04"/>
    <n v="0"/>
    <n v="0"/>
    <n v="0.01"/>
    <n v="0.01"/>
    <n v="0"/>
    <n v="0.02"/>
    <n v="0"/>
    <n v="0"/>
    <n v="0.04"/>
    <n v="0.88888888888888884"/>
    <n v="0"/>
  </r>
  <r>
    <x v="15"/>
    <s v="large-scale solar pv|7"/>
    <s v="solar"/>
    <n v="7"/>
    <x v="1"/>
    <x v="3"/>
    <n v="0.26700000000000002"/>
    <n v="333"/>
    <n v="1560.6849999999999"/>
    <n v="0.26800000000000002"/>
    <n v="336"/>
    <n v="0.14312001635657301"/>
    <n v="314.12599999999998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5"/>
    <s v="large-scale solar pv|5"/>
    <s v="solar"/>
    <n v="5"/>
    <x v="1"/>
    <x v="3"/>
    <n v="0.27400000000000002"/>
    <n v="129"/>
    <n v="1560.6849999999999"/>
    <n v="0.27400000000000002"/>
    <n v="127"/>
    <n v="5.2911375529113701E-2"/>
    <n v="911.04200000000003"/>
    <n v="0"/>
    <n v="0.01"/>
    <n v="28.74"/>
    <n v="65.2"/>
    <n v="96.3"/>
    <n v="354.7"/>
    <n v="467.99"/>
    <n v="531.35"/>
    <n v="531.36"/>
    <n v="0"/>
    <n v="0.01"/>
    <n v="28.73"/>
    <n v="36.46"/>
    <n v="31.1"/>
    <n v="258.39999999999998"/>
    <n v="113.29"/>
    <n v="63.37"/>
    <n v="531.35"/>
    <n v="11807.777777777777"/>
    <n v="0"/>
  </r>
  <r>
    <x v="15"/>
    <s v="large-scale solar pv|6"/>
    <s v="solar"/>
    <n v="6"/>
    <x v="1"/>
    <x v="3"/>
    <n v="0.27300000000000002"/>
    <n v="237"/>
    <n v="1560.6849999999999"/>
    <n v="0.27300000000000002"/>
    <n v="236"/>
    <n v="9.8683660327495898E-2"/>
    <n v="1098.874"/>
    <n v="0"/>
    <n v="0"/>
    <n v="0.01"/>
    <n v="0.02"/>
    <n v="0.02"/>
    <n v="0.04"/>
    <n v="0.04"/>
    <n v="0.04"/>
    <n v="0.04"/>
    <n v="0"/>
    <n v="0"/>
    <n v="0.01"/>
    <n v="0.01"/>
    <n v="0"/>
    <n v="0.02"/>
    <n v="0"/>
    <n v="0"/>
    <n v="0.04"/>
    <n v="0.88888888888888884"/>
    <n v="0"/>
  </r>
  <r>
    <x v="15"/>
    <s v="large-scale solar pv|7"/>
    <s v="solar"/>
    <n v="7"/>
    <x v="1"/>
    <x v="4"/>
    <n v="0.26700000000000002"/>
    <n v="333"/>
    <n v="1560.6849999999999"/>
    <n v="0.26800000000000002"/>
    <n v="336"/>
    <n v="0.14312001635657301"/>
    <n v="315.533000000000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5"/>
    <s v="large-scale solar pv|5"/>
    <s v="solar"/>
    <n v="5"/>
    <x v="1"/>
    <x v="4"/>
    <n v="0.27400000000000002"/>
    <n v="129"/>
    <n v="1560.6849999999999"/>
    <n v="0.27400000000000002"/>
    <n v="127"/>
    <n v="5.2911375529113701E-2"/>
    <n v="911.04200000000003"/>
    <n v="0"/>
    <n v="0.01"/>
    <n v="28.74"/>
    <n v="65.2"/>
    <n v="96.3"/>
    <n v="354.7"/>
    <n v="467.99"/>
    <n v="531.35"/>
    <n v="531.36"/>
    <n v="0"/>
    <n v="0.01"/>
    <n v="28.73"/>
    <n v="36.46"/>
    <n v="31.1"/>
    <n v="258.39999999999998"/>
    <n v="113.29"/>
    <n v="63.37"/>
    <n v="531.35"/>
    <n v="11807.777777777777"/>
    <n v="0"/>
  </r>
  <r>
    <x v="15"/>
    <s v="large-scale solar pv|6"/>
    <s v="solar"/>
    <n v="6"/>
    <x v="1"/>
    <x v="4"/>
    <n v="0.27300000000000002"/>
    <n v="237"/>
    <n v="1560.6849999999999"/>
    <n v="0.27300000000000002"/>
    <n v="236"/>
    <n v="9.8683660327495898E-2"/>
    <n v="1105.002"/>
    <n v="0"/>
    <n v="0"/>
    <n v="0.01"/>
    <n v="0.02"/>
    <n v="0.02"/>
    <n v="0.04"/>
    <n v="0.04"/>
    <n v="0.04"/>
    <n v="0.04"/>
    <n v="0"/>
    <n v="0"/>
    <n v="0.01"/>
    <n v="0.01"/>
    <n v="0"/>
    <n v="0.02"/>
    <n v="0"/>
    <n v="0"/>
    <n v="0.04"/>
    <n v="0.88888888888888884"/>
    <n v="0"/>
  </r>
  <r>
    <x v="15"/>
    <s v="onshore wind|1"/>
    <s v="onshore"/>
    <n v="1"/>
    <x v="1"/>
    <x v="0"/>
    <n v="0.30599999999999999"/>
    <n v="309"/>
    <n v="2023.1869999999999"/>
    <n v="0.307"/>
    <n v="352"/>
    <n v="0.13088810554340899"/>
    <n v="1.6"/>
    <n v="0"/>
    <n v="0"/>
    <n v="1.6"/>
    <n v="1.6"/>
    <n v="1.6"/>
    <n v="1.6"/>
    <n v="1.6"/>
    <n v="1.6"/>
    <n v="1.6"/>
    <n v="0"/>
    <n v="0"/>
    <n v="1.6"/>
    <n v="0"/>
    <n v="0"/>
    <n v="0"/>
    <n v="0"/>
    <n v="0"/>
    <n v="1.6"/>
    <n v="592.59259259259261"/>
    <n v="0"/>
  </r>
  <r>
    <x v="15"/>
    <s v="onshore wind|2"/>
    <s v="onshore"/>
    <n v="2"/>
    <x v="1"/>
    <x v="0"/>
    <n v="0.30599999999999999"/>
    <n v="576"/>
    <n v="2023.1869999999999"/>
    <n v="0.308"/>
    <n v="616"/>
    <n v="0.2283105022831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3"/>
    <s v="onshore"/>
    <n v="3"/>
    <x v="1"/>
    <x v="0"/>
    <n v="0.29499999999999998"/>
    <n v="162"/>
    <n v="2023.1869999999999"/>
    <n v="0.29599999999999999"/>
    <n v="172"/>
    <n v="6.63334567444156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1"/>
    <x v="0"/>
    <n v="0.28699999999999998"/>
    <n v="366"/>
    <n v="2023.1869999999999"/>
    <n v="0.28699999999999998"/>
    <n v="372"/>
    <n v="0.14796429764689001"/>
    <n v="0.05"/>
    <n v="0"/>
    <n v="0"/>
    <n v="0.05"/>
    <n v="0.05"/>
    <n v="0.05"/>
    <n v="0.05"/>
    <n v="0.05"/>
    <n v="0.05"/>
    <n v="0.05"/>
    <n v="0"/>
    <n v="0"/>
    <n v="0.05"/>
    <n v="0"/>
    <n v="0"/>
    <n v="0"/>
    <n v="0"/>
    <n v="0"/>
    <n v="0.05"/>
    <n v="18.518518518518519"/>
    <n v="0"/>
  </r>
  <r>
    <x v="15"/>
    <s v="onshore wind|5"/>
    <s v="onshore"/>
    <n v="5"/>
    <x v="1"/>
    <x v="0"/>
    <n v="0.28499999999999998"/>
    <n v="628"/>
    <n v="2023.1869999999999"/>
    <n v="0.28499999999999998"/>
    <n v="631"/>
    <n v="0.252743731474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1"/>
    <x v="1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1"/>
    <x v="1"/>
    <n v="0.30599999999999999"/>
    <n v="576"/>
    <n v="2023.1869999999999"/>
    <n v="0.308"/>
    <n v="616"/>
    <n v="0.22831050228310501"/>
    <n v="12.02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1"/>
    <x v="1"/>
    <n v="0.28699999999999998"/>
    <n v="366"/>
    <n v="2023.1869999999999"/>
    <n v="0.28699999999999998"/>
    <n v="372"/>
    <n v="0.14796429764689001"/>
    <n v="17.63"/>
    <n v="0"/>
    <n v="0"/>
    <n v="0.05"/>
    <n v="0.05"/>
    <n v="0.05"/>
    <n v="0.05"/>
    <n v="0.05"/>
    <n v="0.05"/>
    <n v="0.05"/>
    <n v="0"/>
    <n v="0"/>
    <n v="0.05"/>
    <n v="0"/>
    <n v="0"/>
    <n v="0"/>
    <n v="0"/>
    <n v="0"/>
    <n v="0.05"/>
    <n v="18.518518518518519"/>
    <n v="0"/>
  </r>
  <r>
    <x v="15"/>
    <s v="onshore wind|1"/>
    <s v="onshore"/>
    <n v="1"/>
    <x v="1"/>
    <x v="1"/>
    <n v="0.30599999999999999"/>
    <n v="309"/>
    <n v="2023.1869999999999"/>
    <n v="0.307"/>
    <n v="352"/>
    <n v="0.13088810554340899"/>
    <n v="56.912999999999997"/>
    <n v="0"/>
    <n v="0"/>
    <n v="1.595"/>
    <n v="1.595"/>
    <n v="1.595"/>
    <n v="1.595"/>
    <n v="1.595"/>
    <n v="1.595"/>
    <n v="1.595"/>
    <n v="0"/>
    <n v="0"/>
    <n v="1.595"/>
    <n v="0"/>
    <n v="0"/>
    <n v="0"/>
    <n v="0"/>
    <n v="0"/>
    <n v="1.595"/>
    <n v="590.74074074074065"/>
    <n v="0"/>
  </r>
  <r>
    <x v="15"/>
    <s v="onshore wind|3"/>
    <s v="onshore"/>
    <n v="3"/>
    <x v="1"/>
    <x v="1"/>
    <n v="0.29499999999999998"/>
    <n v="162"/>
    <n v="2023.1869999999999"/>
    <n v="0.29599999999999999"/>
    <n v="172"/>
    <n v="6.6333456744415695E-2"/>
    <n v="530.86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1"/>
    <x v="2"/>
    <n v="0.28499999999999998"/>
    <n v="628"/>
    <n v="2023.1869999999999"/>
    <n v="0.28499999999999998"/>
    <n v="631"/>
    <n v="0.252743731474806"/>
    <n v="2.7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1"/>
    <x v="2"/>
    <n v="0.30599999999999999"/>
    <n v="576"/>
    <n v="2023.1869999999999"/>
    <n v="0.308"/>
    <n v="616"/>
    <n v="0.22831050228310501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1"/>
    <x v="2"/>
    <n v="0.28699999999999998"/>
    <n v="366"/>
    <n v="2023.1869999999999"/>
    <n v="0.28699999999999998"/>
    <n v="372"/>
    <n v="0.14796429764689001"/>
    <n v="19.477"/>
    <n v="0"/>
    <n v="0"/>
    <n v="0.05"/>
    <n v="0.05"/>
    <n v="0.05"/>
    <n v="0.05"/>
    <n v="0.05"/>
    <n v="0.05"/>
    <n v="0.05"/>
    <n v="0"/>
    <n v="0"/>
    <n v="0.05"/>
    <n v="0"/>
    <n v="0"/>
    <n v="0"/>
    <n v="0"/>
    <n v="0"/>
    <n v="0.05"/>
    <n v="18.518518518518519"/>
    <n v="0"/>
  </r>
  <r>
    <x v="15"/>
    <s v="onshore wind|1"/>
    <s v="onshore"/>
    <n v="1"/>
    <x v="1"/>
    <x v="2"/>
    <n v="0.30599999999999999"/>
    <n v="309"/>
    <n v="2023.1869999999999"/>
    <n v="0.307"/>
    <n v="352"/>
    <n v="0.13088810554340899"/>
    <n v="51.466000000000001"/>
    <n v="0"/>
    <n v="0"/>
    <n v="1.595"/>
    <n v="1.595"/>
    <n v="1.595"/>
    <n v="1.595"/>
    <n v="1.595"/>
    <n v="1.595"/>
    <n v="1.595"/>
    <n v="0"/>
    <n v="0"/>
    <n v="1.595"/>
    <n v="0"/>
    <n v="0"/>
    <n v="0"/>
    <n v="0"/>
    <n v="0"/>
    <n v="1.595"/>
    <n v="590.74074074074065"/>
    <n v="0"/>
  </r>
  <r>
    <x v="15"/>
    <s v="onshore wind|3"/>
    <s v="onshore"/>
    <n v="3"/>
    <x v="1"/>
    <x v="2"/>
    <n v="0.29499999999999998"/>
    <n v="162"/>
    <n v="2023.1869999999999"/>
    <n v="0.29599999999999999"/>
    <n v="172"/>
    <n v="6.6333456744415695E-2"/>
    <n v="362.16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1"/>
    <x v="3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1"/>
    <x v="3"/>
    <n v="0.30599999999999999"/>
    <n v="576"/>
    <n v="2023.1869999999999"/>
    <n v="0.308"/>
    <n v="616"/>
    <n v="0.22831050228310501"/>
    <n v="12.02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1"/>
    <x v="3"/>
    <n v="0.28699999999999998"/>
    <n v="366"/>
    <n v="2023.1869999999999"/>
    <n v="0.28699999999999998"/>
    <n v="372"/>
    <n v="0.14796429764689001"/>
    <n v="17.63"/>
    <n v="0"/>
    <n v="0"/>
    <n v="0.05"/>
    <n v="0.05"/>
    <n v="0.05"/>
    <n v="0.05"/>
    <n v="0.05"/>
    <n v="0.05"/>
    <n v="0.05"/>
    <n v="0"/>
    <n v="0"/>
    <n v="0.05"/>
    <n v="0"/>
    <n v="0"/>
    <n v="0"/>
    <n v="0"/>
    <n v="0"/>
    <n v="0.05"/>
    <n v="18.518518518518519"/>
    <n v="0"/>
  </r>
  <r>
    <x v="15"/>
    <s v="onshore wind|1"/>
    <s v="onshore"/>
    <n v="1"/>
    <x v="1"/>
    <x v="3"/>
    <n v="0.30599999999999999"/>
    <n v="309"/>
    <n v="2023.1869999999999"/>
    <n v="0.307"/>
    <n v="352"/>
    <n v="0.13088810554340899"/>
    <n v="56.912999999999997"/>
    <n v="0"/>
    <n v="0"/>
    <n v="1.595"/>
    <n v="1.595"/>
    <n v="1.595"/>
    <n v="1.595"/>
    <n v="1.595"/>
    <n v="1.595"/>
    <n v="1.595"/>
    <n v="0"/>
    <n v="0"/>
    <n v="1.595"/>
    <n v="0"/>
    <n v="0"/>
    <n v="0"/>
    <n v="0"/>
    <n v="0"/>
    <n v="1.595"/>
    <n v="590.74074074074065"/>
    <n v="0"/>
  </r>
  <r>
    <x v="15"/>
    <s v="onshore wind|3"/>
    <s v="onshore"/>
    <n v="3"/>
    <x v="1"/>
    <x v="3"/>
    <n v="0.29499999999999998"/>
    <n v="162"/>
    <n v="2023.1869999999999"/>
    <n v="0.29599999999999999"/>
    <n v="172"/>
    <n v="6.6333456744415695E-2"/>
    <n v="530.86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1"/>
    <x v="4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1"/>
    <x v="4"/>
    <n v="0.30599999999999999"/>
    <n v="576"/>
    <n v="2023.1869999999999"/>
    <n v="0.308"/>
    <n v="616"/>
    <n v="0.22831050228310501"/>
    <n v="12.93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1"/>
    <x v="4"/>
    <n v="0.28699999999999998"/>
    <n v="366"/>
    <n v="2023.1869999999999"/>
    <n v="0.28699999999999998"/>
    <n v="372"/>
    <n v="0.14796429764689001"/>
    <n v="17.63"/>
    <n v="0"/>
    <n v="0"/>
    <n v="0.05"/>
    <n v="0.05"/>
    <n v="0.05"/>
    <n v="0.05"/>
    <n v="0.05"/>
    <n v="0.05"/>
    <n v="0.05"/>
    <n v="0"/>
    <n v="0"/>
    <n v="0.05"/>
    <n v="0"/>
    <n v="0"/>
    <n v="0"/>
    <n v="0"/>
    <n v="0"/>
    <n v="0.05"/>
    <n v="18.518518518518519"/>
    <n v="0"/>
  </r>
  <r>
    <x v="15"/>
    <s v="onshore wind|1"/>
    <s v="onshore"/>
    <n v="1"/>
    <x v="1"/>
    <x v="4"/>
    <n v="0.30599999999999999"/>
    <n v="309"/>
    <n v="2023.1869999999999"/>
    <n v="0.307"/>
    <n v="352"/>
    <n v="0.13088810554340899"/>
    <n v="57.929000000000002"/>
    <n v="0"/>
    <n v="0"/>
    <n v="1.595"/>
    <n v="1.595"/>
    <n v="1.595"/>
    <n v="1.595"/>
    <n v="1.595"/>
    <n v="1.595"/>
    <n v="1.595"/>
    <n v="0"/>
    <n v="0"/>
    <n v="1.595"/>
    <n v="0"/>
    <n v="0"/>
    <n v="0"/>
    <n v="0"/>
    <n v="0"/>
    <n v="1.595"/>
    <n v="590.74074074074065"/>
    <n v="0"/>
  </r>
  <r>
    <x v="15"/>
    <s v="onshore wind|3"/>
    <s v="onshore"/>
    <n v="3"/>
    <x v="1"/>
    <x v="4"/>
    <n v="0.29499999999999998"/>
    <n v="162"/>
    <n v="2023.1869999999999"/>
    <n v="0.29599999999999999"/>
    <n v="172"/>
    <n v="6.6333456744415695E-2"/>
    <n v="530.94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1"/>
    <x v="0"/>
    <n v="0.621"/>
    <n v="685"/>
    <n v="3792.03"/>
    <n v="0.621"/>
    <n v="680"/>
    <n v="0.125000919124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1"/>
    <x v="0"/>
    <n v="0.61099999999999999"/>
    <n v="1465"/>
    <n v="3325.6419999999998"/>
    <n v="0.623"/>
    <n v="1166"/>
    <n v="0.21365172204020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1"/>
    <x v="0"/>
    <n v="0.53600000000000003"/>
    <n v="726"/>
    <n v="2879.18"/>
    <n v="0.496"/>
    <n v="1006"/>
    <n v="0.23153262630726201"/>
    <n v="0.28000000000000003"/>
    <n v="0"/>
    <n v="0"/>
    <n v="0"/>
    <n v="0"/>
    <n v="0"/>
    <n v="0.14000000000000001"/>
    <n v="0.28000000000000003"/>
    <n v="0.28000000000000003"/>
    <n v="0.28000000000000003"/>
    <n v="0"/>
    <n v="0"/>
    <n v="0"/>
    <n v="0"/>
    <n v="0"/>
    <n v="0.14000000000000001"/>
    <n v="0.14000000000000001"/>
    <n v="0"/>
    <n v="0.28000000000000003"/>
    <n v="0"/>
    <n v="58.333333333333336"/>
  </r>
  <r>
    <x v="15"/>
    <s v="offshore wind|4"/>
    <s v="offshore"/>
    <n v="4"/>
    <x v="1"/>
    <x v="0"/>
    <n v="0.50800000000000001"/>
    <n v="1389"/>
    <n v="2574.7669999999998"/>
    <n v="0.52"/>
    <n v="1392"/>
    <n v="0.30558482613277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1"/>
    <x v="1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1"/>
    <x v="1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1"/>
    <x v="1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1"/>
    <x v="1"/>
    <n v="0.621"/>
    <n v="685"/>
    <n v="3792.03"/>
    <n v="0.621"/>
    <n v="680"/>
    <n v="0.125000919124405"/>
    <n v="228.57400000000001"/>
    <n v="0"/>
    <n v="0"/>
    <n v="0"/>
    <n v="0"/>
    <n v="0"/>
    <n v="0.121"/>
    <n v="0.24199999999999999"/>
    <n v="0.24199999999999999"/>
    <n v="0.24199999999999999"/>
    <n v="0"/>
    <n v="0"/>
    <n v="0"/>
    <n v="0"/>
    <n v="0"/>
    <n v="0.121"/>
    <n v="0.121"/>
    <n v="0"/>
    <n v="0.24199999999999999"/>
    <n v="0"/>
    <n v="50.416666666666671"/>
  </r>
  <r>
    <x v="15"/>
    <s v="offshore wind|3"/>
    <s v="offshore"/>
    <n v="3"/>
    <x v="1"/>
    <x v="2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1"/>
    <x v="2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1"/>
    <x v="2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1"/>
    <x v="2"/>
    <n v="0.621"/>
    <n v="685"/>
    <n v="3792.03"/>
    <n v="0.621"/>
    <n v="680"/>
    <n v="0.125000919124405"/>
    <n v="228.55099999999999"/>
    <n v="0"/>
    <n v="0"/>
    <n v="0"/>
    <n v="0"/>
    <n v="0"/>
    <n v="0.121"/>
    <n v="0.24199999999999999"/>
    <n v="0.24199999999999999"/>
    <n v="0.24199999999999999"/>
    <n v="0"/>
    <n v="0"/>
    <n v="0"/>
    <n v="0"/>
    <n v="0"/>
    <n v="0.121"/>
    <n v="0.121"/>
    <n v="0"/>
    <n v="0.24199999999999999"/>
    <n v="0"/>
    <n v="50.416666666666671"/>
  </r>
  <r>
    <x v="15"/>
    <s v="offshore wind|3"/>
    <s v="offshore"/>
    <n v="3"/>
    <x v="1"/>
    <x v="3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1"/>
    <x v="3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1"/>
    <x v="3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1"/>
    <x v="3"/>
    <n v="0.621"/>
    <n v="685"/>
    <n v="3792.03"/>
    <n v="0.621"/>
    <n v="680"/>
    <n v="0.125000919124405"/>
    <n v="228.57400000000001"/>
    <n v="0"/>
    <n v="0"/>
    <n v="0"/>
    <n v="0"/>
    <n v="0"/>
    <n v="0.121"/>
    <n v="0.24199999999999999"/>
    <n v="0.24199999999999999"/>
    <n v="0.24199999999999999"/>
    <n v="0"/>
    <n v="0"/>
    <n v="0"/>
    <n v="0"/>
    <n v="0"/>
    <n v="0.121"/>
    <n v="0.121"/>
    <n v="0"/>
    <n v="0.24199999999999999"/>
    <n v="0"/>
    <n v="50.416666666666671"/>
  </r>
  <r>
    <x v="15"/>
    <s v="offshore wind|3"/>
    <s v="offshore"/>
    <n v="3"/>
    <x v="1"/>
    <x v="4"/>
    <n v="0.53600000000000003"/>
    <n v="726"/>
    <n v="2879.18"/>
    <n v="0.496"/>
    <n v="1006"/>
    <n v="0.23153262630726201"/>
    <n v="0.51700000000000002"/>
    <n v="0"/>
    <n v="0"/>
    <n v="0"/>
    <n v="0"/>
    <n v="0"/>
    <n v="0.151"/>
    <n v="0.30299999999999999"/>
    <n v="0.30299999999999999"/>
    <n v="0.30299999999999999"/>
    <n v="0"/>
    <n v="0"/>
    <n v="0"/>
    <n v="0"/>
    <n v="0"/>
    <n v="0.151"/>
    <n v="0.152"/>
    <n v="0"/>
    <n v="0.30299999999999999"/>
    <n v="0"/>
    <n v="63.125"/>
  </r>
  <r>
    <x v="15"/>
    <s v="offshore wind|4"/>
    <s v="offshore"/>
    <n v="4"/>
    <x v="1"/>
    <x v="4"/>
    <n v="0.50800000000000001"/>
    <n v="1389"/>
    <n v="2574.7669999999998"/>
    <n v="0.52"/>
    <n v="1392"/>
    <n v="0.30558482613277099"/>
    <n v="0.22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1"/>
    <x v="4"/>
    <n v="0.61099999999999999"/>
    <n v="1465"/>
    <n v="3325.6419999999998"/>
    <n v="0.623"/>
    <n v="1166"/>
    <n v="0.21365172204020899"/>
    <n v="3.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1"/>
    <x v="4"/>
    <n v="0.621"/>
    <n v="685"/>
    <n v="3792.03"/>
    <n v="0.621"/>
    <n v="680"/>
    <n v="0.125000919124405"/>
    <n v="241.35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5"/>
    <s v="solar"/>
    <n v="5"/>
    <x v="1"/>
    <x v="0"/>
    <n v="0.251"/>
    <n v="94"/>
    <n v="1560.6849999999999"/>
    <n v="0.25"/>
    <n v="98"/>
    <n v="4.4748858447488597E-2"/>
    <n v="87.65"/>
    <n v="0"/>
    <n v="5.23"/>
    <n v="12.67"/>
    <n v="42.27"/>
    <n v="87.65"/>
    <n v="87.65"/>
    <n v="87.65"/>
    <n v="87.65"/>
    <n v="92.88"/>
    <n v="0"/>
    <n v="5.23"/>
    <n v="7.44"/>
    <n v="29.6"/>
    <n v="45.38"/>
    <n v="0"/>
    <n v="0"/>
    <n v="5.23"/>
    <n v="87.65"/>
    <n v="1947.7777777777778"/>
    <n v="0"/>
  </r>
  <r>
    <x v="16"/>
    <s v="large-scale solar pv|6"/>
    <s v="solar"/>
    <n v="6"/>
    <x v="1"/>
    <x v="0"/>
    <n v="0.25"/>
    <n v="168"/>
    <n v="1560.6849999999999"/>
    <n v="0.25"/>
    <n v="184"/>
    <n v="8.4018264840182696E-2"/>
    <n v="97.14"/>
    <n v="0"/>
    <n v="0.01"/>
    <n v="0.04"/>
    <n v="7.0000000000000007E-2"/>
    <n v="27.67"/>
    <n v="75.25"/>
    <n v="97.14"/>
    <n v="97.14"/>
    <n v="97.15"/>
    <n v="0"/>
    <n v="0.01"/>
    <n v="0.03"/>
    <n v="0.03"/>
    <n v="27.6"/>
    <n v="47.58"/>
    <n v="21.89"/>
    <n v="0.01"/>
    <n v="97.14"/>
    <n v="2158.6666666666665"/>
    <n v="0"/>
  </r>
  <r>
    <x v="16"/>
    <s v="large-scale solar pv|7"/>
    <s v="solar"/>
    <n v="7"/>
    <x v="1"/>
    <x v="0"/>
    <n v="0.249"/>
    <n v="302"/>
    <n v="1560.6849999999999"/>
    <n v="0.248"/>
    <n v="311"/>
    <n v="0.143154367358963"/>
    <n v="190.03"/>
    <n v="0"/>
    <n v="0"/>
    <n v="0.01"/>
    <n v="0.02"/>
    <n v="0.03"/>
    <n v="0.48"/>
    <n v="39.770000000000003"/>
    <n v="190.03"/>
    <n v="190.03"/>
    <n v="0"/>
    <n v="0"/>
    <n v="0.01"/>
    <n v="0.01"/>
    <n v="0.01"/>
    <n v="0.45"/>
    <n v="39.29"/>
    <n v="150.26"/>
    <n v="190.03"/>
    <n v="4222.8888888888887"/>
    <n v="0"/>
  </r>
  <r>
    <x v="16"/>
    <s v="large-scale solar pv|7"/>
    <s v="solar"/>
    <n v="7"/>
    <x v="1"/>
    <x v="1"/>
    <n v="0.249"/>
    <n v="302"/>
    <n v="1560.6849999999999"/>
    <n v="0.248"/>
    <n v="311"/>
    <n v="0.143154367358963"/>
    <n v="160.47200000000001"/>
    <n v="0"/>
    <n v="0"/>
    <n v="0.01"/>
    <n v="0.02"/>
    <n v="0.03"/>
    <n v="0.48199999999999998"/>
    <n v="39.93"/>
    <n v="160.47200000000001"/>
    <n v="160.47200000000001"/>
    <n v="0"/>
    <n v="0"/>
    <n v="0.01"/>
    <n v="0.01"/>
    <n v="0.01"/>
    <n v="0.45200000000000001"/>
    <n v="39.448"/>
    <n v="120.542"/>
    <n v="160.47200000000001"/>
    <n v="3566.0444444444443"/>
    <n v="0"/>
  </r>
  <r>
    <x v="16"/>
    <s v="large-scale solar pv|5"/>
    <s v="solar"/>
    <n v="5"/>
    <x v="1"/>
    <x v="1"/>
    <n v="0.251"/>
    <n v="94"/>
    <n v="1560.6849999999999"/>
    <n v="0.25"/>
    <n v="98"/>
    <n v="4.4748858447488597E-2"/>
    <n v="92.870999999999995"/>
    <n v="0"/>
    <n v="5.2510000000000003"/>
    <n v="12.721"/>
    <n v="42.439"/>
    <n v="88.001000000000005"/>
    <n v="88.001000000000005"/>
    <n v="88.001000000000005"/>
    <n v="92.870999999999995"/>
    <n v="98.122"/>
    <n v="0"/>
    <n v="5.2510000000000003"/>
    <n v="7.47"/>
    <n v="29.718"/>
    <n v="45.561999999999998"/>
    <n v="0"/>
    <n v="0"/>
    <n v="10.121"/>
    <n v="92.870999999999995"/>
    <n v="2063.8000000000002"/>
    <n v="0"/>
  </r>
  <r>
    <x v="16"/>
    <s v="large-scale solar pv|6"/>
    <s v="solar"/>
    <n v="6"/>
    <x v="1"/>
    <x v="1"/>
    <n v="0.25"/>
    <n v="168"/>
    <n v="1560.6849999999999"/>
    <n v="0.25"/>
    <n v="184"/>
    <n v="8.4018264840182696E-2"/>
    <n v="98.724999999999994"/>
    <n v="0"/>
    <n v="0.01"/>
    <n v="0.04"/>
    <n v="7.0000000000000007E-2"/>
    <n v="27.67"/>
    <n v="75.25"/>
    <n v="97.14"/>
    <n v="9999999"/>
    <n v="9999999"/>
    <n v="0"/>
    <n v="0.01"/>
    <n v="0.03"/>
    <n v="0.03"/>
    <n v="27.6"/>
    <n v="47.58"/>
    <n v="21.89"/>
    <n v="9999901.8699999992"/>
    <n v="9999999"/>
    <n v="222222200"/>
    <n v="0"/>
  </r>
  <r>
    <x v="16"/>
    <s v="large-scale solar pv|7"/>
    <s v="solar"/>
    <n v="7"/>
    <x v="1"/>
    <x v="2"/>
    <n v="0.249"/>
    <n v="302"/>
    <n v="1560.6849999999999"/>
    <n v="0.248"/>
    <n v="311"/>
    <n v="0.143154367358963"/>
    <n v="121.003"/>
    <n v="0"/>
    <n v="0"/>
    <n v="0.01"/>
    <n v="0.02"/>
    <n v="0.03"/>
    <n v="0.48199999999999998"/>
    <n v="41.348999999999997"/>
    <n v="121.003"/>
    <n v="121.003"/>
    <n v="0"/>
    <n v="0"/>
    <n v="0.01"/>
    <n v="0.01"/>
    <n v="0.01"/>
    <n v="0.45200000000000001"/>
    <n v="40.866999999999997"/>
    <n v="79.653999999999996"/>
    <n v="121.003"/>
    <n v="2688.9555555555557"/>
    <n v="0"/>
  </r>
  <r>
    <x v="16"/>
    <s v="large-scale solar pv|5"/>
    <s v="solar"/>
    <n v="5"/>
    <x v="1"/>
    <x v="2"/>
    <n v="0.251"/>
    <n v="94"/>
    <n v="1560.6849999999999"/>
    <n v="0.25"/>
    <n v="98"/>
    <n v="4.4748858447488597E-2"/>
    <n v="92.86"/>
    <n v="0"/>
    <n v="5.2510000000000003"/>
    <n v="12.721"/>
    <n v="42.439"/>
    <n v="88.001000000000005"/>
    <n v="88.001000000000005"/>
    <n v="92.86"/>
    <n v="92.86"/>
    <n v="98.111000000000004"/>
    <n v="0"/>
    <n v="5.2510000000000003"/>
    <n v="7.47"/>
    <n v="29.718"/>
    <n v="45.561999999999998"/>
    <n v="0"/>
    <n v="4.859"/>
    <n v="5.2510000000000003"/>
    <n v="92.86"/>
    <n v="2063.5555555555557"/>
    <n v="0"/>
  </r>
  <r>
    <x v="16"/>
    <s v="large-scale solar pv|6"/>
    <s v="solar"/>
    <n v="6"/>
    <x v="1"/>
    <x v="2"/>
    <n v="0.25"/>
    <n v="168"/>
    <n v="1560.6849999999999"/>
    <n v="0.25"/>
    <n v="184"/>
    <n v="8.4018264840182696E-2"/>
    <n v="90.873000000000005"/>
    <n v="0"/>
    <n v="0.01"/>
    <n v="0.04"/>
    <n v="7.0000000000000007E-2"/>
    <n v="27.67"/>
    <n v="75.25"/>
    <n v="90.873000000000005"/>
    <n v="9999999"/>
    <n v="9999999"/>
    <n v="0"/>
    <n v="0.01"/>
    <n v="0.03"/>
    <n v="0.03"/>
    <n v="27.6"/>
    <n v="47.58"/>
    <n v="15.622999999999999"/>
    <n v="9999908.1370000001"/>
    <n v="9999999"/>
    <n v="222222200"/>
    <n v="0"/>
  </r>
  <r>
    <x v="16"/>
    <s v="large-scale solar pv|7"/>
    <s v="solar"/>
    <n v="7"/>
    <x v="1"/>
    <x v="3"/>
    <n v="0.249"/>
    <n v="302"/>
    <n v="1560.6849999999999"/>
    <n v="0.248"/>
    <n v="311"/>
    <n v="0.143154367358963"/>
    <n v="158.19200000000001"/>
    <n v="0"/>
    <n v="0"/>
    <n v="0.01"/>
    <n v="0.02"/>
    <n v="0.03"/>
    <n v="0.48199999999999998"/>
    <n v="39.93"/>
    <n v="158.19200000000001"/>
    <n v="158.19200000000001"/>
    <n v="0"/>
    <n v="0"/>
    <n v="0.01"/>
    <n v="0.01"/>
    <n v="0.01"/>
    <n v="0.45200000000000001"/>
    <n v="39.448"/>
    <n v="118.262"/>
    <n v="158.19200000000001"/>
    <n v="3515.3777777777777"/>
    <n v="0"/>
  </r>
  <r>
    <x v="16"/>
    <s v="large-scale solar pv|5"/>
    <s v="solar"/>
    <n v="5"/>
    <x v="1"/>
    <x v="3"/>
    <n v="0.251"/>
    <n v="94"/>
    <n v="1560.6849999999999"/>
    <n v="0.25"/>
    <n v="98"/>
    <n v="4.4748858447488597E-2"/>
    <n v="92.86"/>
    <n v="0"/>
    <n v="5.2510000000000003"/>
    <n v="12.721"/>
    <n v="42.439"/>
    <n v="88.001000000000005"/>
    <n v="88.001000000000005"/>
    <n v="88.001000000000005"/>
    <n v="92.86"/>
    <n v="98.111000000000004"/>
    <n v="0"/>
    <n v="5.2510000000000003"/>
    <n v="7.47"/>
    <n v="29.718"/>
    <n v="45.561999999999998"/>
    <n v="0"/>
    <n v="0"/>
    <n v="10.11"/>
    <n v="92.86"/>
    <n v="2063.5555555555557"/>
    <n v="0"/>
  </r>
  <r>
    <x v="16"/>
    <s v="large-scale solar pv|6"/>
    <s v="solar"/>
    <n v="6"/>
    <x v="1"/>
    <x v="3"/>
    <n v="0.25"/>
    <n v="168"/>
    <n v="1560.6849999999999"/>
    <n v="0.25"/>
    <n v="184"/>
    <n v="8.4018264840182696E-2"/>
    <n v="98.694999999999993"/>
    <n v="0"/>
    <n v="0.01"/>
    <n v="0.04"/>
    <n v="7.0000000000000007E-2"/>
    <n v="27.67"/>
    <n v="75.25"/>
    <n v="97.14"/>
    <n v="9999999"/>
    <n v="9999999"/>
    <n v="0"/>
    <n v="0.01"/>
    <n v="0.03"/>
    <n v="0.03"/>
    <n v="27.6"/>
    <n v="47.58"/>
    <n v="21.89"/>
    <n v="9999901.8699999992"/>
    <n v="9999999"/>
    <n v="222222200"/>
    <n v="0"/>
  </r>
  <r>
    <x v="16"/>
    <s v="large-scale solar pv|5"/>
    <s v="solar"/>
    <n v="5"/>
    <x v="1"/>
    <x v="4"/>
    <n v="0.251"/>
    <n v="94"/>
    <n v="1560.6849999999999"/>
    <n v="0.25"/>
    <n v="98"/>
    <n v="4.4748858447488597E-2"/>
    <n v="92.870999999999995"/>
    <n v="0"/>
    <n v="5.2510000000000003"/>
    <n v="12.721"/>
    <n v="42.439"/>
    <n v="88.001000000000005"/>
    <n v="88.001000000000005"/>
    <n v="88.001000000000005"/>
    <n v="88.001000000000005"/>
    <n v="93.251999999999995"/>
    <n v="0"/>
    <n v="5.2510000000000003"/>
    <n v="7.47"/>
    <n v="29.718"/>
    <n v="45.561999999999998"/>
    <n v="0"/>
    <n v="0"/>
    <n v="5.2510000000000003"/>
    <n v="88.001000000000005"/>
    <n v="1955.5777777777778"/>
    <n v="0"/>
  </r>
  <r>
    <x v="16"/>
    <s v="large-scale solar pv|7"/>
    <s v="solar"/>
    <n v="7"/>
    <x v="1"/>
    <x v="4"/>
    <n v="0.249"/>
    <n v="302"/>
    <n v="1560.6849999999999"/>
    <n v="0.248"/>
    <n v="311"/>
    <n v="0.143154367358963"/>
    <n v="201.80099999999999"/>
    <n v="0"/>
    <n v="0"/>
    <n v="0.01"/>
    <n v="0.02"/>
    <n v="0.03"/>
    <n v="0.48199999999999998"/>
    <n v="39.93"/>
    <n v="190.79599999999999"/>
    <n v="190.79599999999999"/>
    <n v="0"/>
    <n v="0"/>
    <n v="0.01"/>
    <n v="0.01"/>
    <n v="0.01"/>
    <n v="0.45200000000000001"/>
    <n v="39.448"/>
    <n v="150.86600000000001"/>
    <n v="190.79599999999999"/>
    <n v="4239.9111111111115"/>
    <n v="0"/>
  </r>
  <r>
    <x v="16"/>
    <s v="large-scale solar pv|6"/>
    <s v="solar"/>
    <n v="6"/>
    <x v="1"/>
    <x v="4"/>
    <n v="0.25"/>
    <n v="168"/>
    <n v="1560.6849999999999"/>
    <n v="0.25"/>
    <n v="184"/>
    <n v="8.4018264840182696E-2"/>
    <n v="109.682"/>
    <n v="0"/>
    <n v="0.01"/>
    <n v="0.04"/>
    <n v="7.0000000000000007E-2"/>
    <n v="27.67"/>
    <n v="75.25"/>
    <n v="97.14"/>
    <n v="97.14"/>
    <n v="97.15"/>
    <n v="0"/>
    <n v="0.01"/>
    <n v="0.03"/>
    <n v="0.03"/>
    <n v="27.6"/>
    <n v="47.58"/>
    <n v="21.89"/>
    <n v="0.01"/>
    <n v="97.14"/>
    <n v="2158.6666666666665"/>
    <n v="0"/>
  </r>
  <r>
    <x v="16"/>
    <s v="onshore wind|1"/>
    <s v="onshore"/>
    <n v="1"/>
    <x v="1"/>
    <x v="0"/>
    <n v="0.308"/>
    <n v="342"/>
    <n v="2023.1869999999999"/>
    <n v="0.31"/>
    <n v="384"/>
    <n v="0.14140521431727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1"/>
    <x v="0"/>
    <n v="0.30599999999999999"/>
    <n v="583"/>
    <n v="2023.1869999999999"/>
    <n v="0.307"/>
    <n v="626"/>
    <n v="0.23277259679026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1"/>
    <x v="0"/>
    <n v="0.3"/>
    <n v="151"/>
    <n v="2023.1869999999999"/>
    <n v="0.30099999999999999"/>
    <n v="163"/>
    <n v="6.1818292146422101E-2"/>
    <n v="5.62"/>
    <n v="0"/>
    <n v="0"/>
    <n v="3.44"/>
    <n v="5.62"/>
    <n v="5.62"/>
    <n v="5.62"/>
    <n v="5.62"/>
    <n v="5.61"/>
    <n v="5.62"/>
    <n v="0"/>
    <n v="0"/>
    <n v="3.44"/>
    <n v="2.1800000000000002"/>
    <n v="0"/>
    <n v="0"/>
    <n v="0"/>
    <n v="0"/>
    <n v="5.62"/>
    <n v="2081.4814814814813"/>
    <n v="0"/>
  </r>
  <r>
    <x v="16"/>
    <s v="onshore wind|4"/>
    <s v="onshore"/>
    <n v="4"/>
    <x v="1"/>
    <x v="0"/>
    <n v="0.28699999999999998"/>
    <n v="382"/>
    <n v="2023.1869999999999"/>
    <n v="0.28899999999999998"/>
    <n v="406"/>
    <n v="0.160370352814775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1"/>
    <x v="0"/>
    <n v="0.28699999999999998"/>
    <n v="622"/>
    <n v="2023.1869999999999"/>
    <n v="0.28699999999999998"/>
    <n v="651"/>
    <n v="0.25893752088205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1"/>
    <x v="1"/>
    <n v="0.28699999999999998"/>
    <n v="622"/>
    <n v="2023.1869999999999"/>
    <n v="0.28699999999999998"/>
    <n v="651"/>
    <n v="0.25893752088205801"/>
    <n v="2.5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1"/>
    <x v="1"/>
    <n v="0.28699999999999998"/>
    <n v="382"/>
    <n v="2023.1869999999999"/>
    <n v="0.28899999999999998"/>
    <n v="406"/>
    <n v="0.16037035281477599"/>
    <n v="5.038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1"/>
    <x v="1"/>
    <n v="0.30599999999999999"/>
    <n v="583"/>
    <n v="2023.1869999999999"/>
    <n v="0.307"/>
    <n v="626"/>
    <n v="0.23277259679026699"/>
    <n v="14.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1"/>
    <x v="1"/>
    <n v="0.308"/>
    <n v="342"/>
    <n v="2023.1869999999999"/>
    <n v="0.31"/>
    <n v="384"/>
    <n v="0.14140521431727801"/>
    <n v="22.6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1"/>
    <x v="1"/>
    <n v="0.3"/>
    <n v="151"/>
    <n v="2023.1869999999999"/>
    <n v="0.30099999999999999"/>
    <n v="163"/>
    <n v="6.1818292146422101E-2"/>
    <n v="67.792000000000002"/>
    <n v="0"/>
    <n v="0"/>
    <n v="3.4289999999999998"/>
    <n v="5.601"/>
    <n v="5.601"/>
    <n v="5.601"/>
    <n v="5.601"/>
    <n v="5.5910000000000002"/>
    <n v="5.601"/>
    <n v="0"/>
    <n v="0"/>
    <n v="3.4289999999999998"/>
    <n v="2.1720000000000002"/>
    <n v="0"/>
    <n v="0"/>
    <n v="0"/>
    <n v="0"/>
    <n v="5.601"/>
    <n v="2074.4444444444443"/>
    <n v="0"/>
  </r>
  <r>
    <x v="16"/>
    <s v="onshore wind|4"/>
    <s v="onshore"/>
    <n v="4"/>
    <x v="1"/>
    <x v="2"/>
    <n v="0.28699999999999998"/>
    <n v="382"/>
    <n v="2023.1869999999999"/>
    <n v="0.28899999999999998"/>
    <n v="406"/>
    <n v="0.16037035281477599"/>
    <n v="1.70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1"/>
    <x v="2"/>
    <n v="0.28699999999999998"/>
    <n v="622"/>
    <n v="2023.1869999999999"/>
    <n v="0.28699999999999998"/>
    <n v="651"/>
    <n v="0.25893752088205801"/>
    <n v="2.22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1"/>
    <x v="2"/>
    <n v="0.30599999999999999"/>
    <n v="583"/>
    <n v="2023.1869999999999"/>
    <n v="0.307"/>
    <n v="626"/>
    <n v="0.23277259679026699"/>
    <n v="13.0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1"/>
    <x v="2"/>
    <n v="0.308"/>
    <n v="342"/>
    <n v="2023.1869999999999"/>
    <n v="0.31"/>
    <n v="384"/>
    <n v="0.14140521431727801"/>
    <n v="20.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1"/>
    <x v="2"/>
    <n v="0.3"/>
    <n v="151"/>
    <n v="2023.1869999999999"/>
    <n v="0.30099999999999999"/>
    <n v="163"/>
    <n v="6.1818292146422101E-2"/>
    <n v="62.220999999999997"/>
    <n v="0"/>
    <n v="0"/>
    <n v="3.4289999999999998"/>
    <n v="5.601"/>
    <n v="5.601"/>
    <n v="5.601"/>
    <n v="5.601"/>
    <n v="5.5910000000000002"/>
    <n v="5.601"/>
    <n v="0"/>
    <n v="0"/>
    <n v="3.4289999999999998"/>
    <n v="2.1720000000000002"/>
    <n v="0"/>
    <n v="0"/>
    <n v="0"/>
    <n v="0"/>
    <n v="5.601"/>
    <n v="2074.4444444444443"/>
    <n v="0"/>
  </r>
  <r>
    <x v="16"/>
    <s v="onshore wind|5"/>
    <s v="onshore"/>
    <n v="5"/>
    <x v="1"/>
    <x v="3"/>
    <n v="0.28699999999999998"/>
    <n v="622"/>
    <n v="2023.1869999999999"/>
    <n v="0.28699999999999998"/>
    <n v="651"/>
    <n v="0.25893752088205801"/>
    <n v="2.5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1"/>
    <x v="3"/>
    <n v="0.28699999999999998"/>
    <n v="382"/>
    <n v="2023.1869999999999"/>
    <n v="0.28899999999999998"/>
    <n v="406"/>
    <n v="0.16037035281477599"/>
    <n v="5.038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1"/>
    <x v="3"/>
    <n v="0.30599999999999999"/>
    <n v="583"/>
    <n v="2023.1869999999999"/>
    <n v="0.307"/>
    <n v="626"/>
    <n v="0.23277259679026699"/>
    <n v="14.00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1"/>
    <x v="3"/>
    <n v="0.308"/>
    <n v="342"/>
    <n v="2023.1869999999999"/>
    <n v="0.31"/>
    <n v="384"/>
    <n v="0.14140521431727801"/>
    <n v="22.60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1"/>
    <x v="3"/>
    <n v="0.3"/>
    <n v="151"/>
    <n v="2023.1869999999999"/>
    <n v="0.30099999999999999"/>
    <n v="163"/>
    <n v="6.1818292146422101E-2"/>
    <n v="67.790999999999997"/>
    <n v="0"/>
    <n v="0"/>
    <n v="3.4289999999999998"/>
    <n v="5.601"/>
    <n v="5.601"/>
    <n v="5.601"/>
    <n v="5.601"/>
    <n v="5.5910000000000002"/>
    <n v="5.601"/>
    <n v="0"/>
    <n v="0"/>
    <n v="3.4289999999999998"/>
    <n v="2.1720000000000002"/>
    <n v="0"/>
    <n v="0"/>
    <n v="0"/>
    <n v="0"/>
    <n v="5.601"/>
    <n v="2074.4444444444443"/>
    <n v="0"/>
  </r>
  <r>
    <x v="16"/>
    <s v="onshore wind|5"/>
    <s v="onshore"/>
    <n v="5"/>
    <x v="1"/>
    <x v="4"/>
    <n v="0.28699999999999998"/>
    <n v="622"/>
    <n v="2023.1869999999999"/>
    <n v="0.28699999999999998"/>
    <n v="651"/>
    <n v="0.25893752088205801"/>
    <n v="2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1"/>
    <x v="4"/>
    <n v="0.28699999999999998"/>
    <n v="382"/>
    <n v="2023.1869999999999"/>
    <n v="0.28899999999999998"/>
    <n v="406"/>
    <n v="0.16037035281477599"/>
    <n v="8.151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1"/>
    <x v="4"/>
    <n v="0.30599999999999999"/>
    <n v="583"/>
    <n v="2023.1869999999999"/>
    <n v="0.307"/>
    <n v="626"/>
    <n v="0.23277259679026699"/>
    <n v="13.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1"/>
    <x v="4"/>
    <n v="0.308"/>
    <n v="342"/>
    <n v="2023.1869999999999"/>
    <n v="0.31"/>
    <n v="384"/>
    <n v="0.14140521431727801"/>
    <n v="33.21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1"/>
    <x v="4"/>
    <n v="0.3"/>
    <n v="151"/>
    <n v="2023.1869999999999"/>
    <n v="0.30099999999999999"/>
    <n v="163"/>
    <n v="6.1818292146422101E-2"/>
    <n v="75.12"/>
    <n v="0"/>
    <n v="0"/>
    <n v="3.4289999999999998"/>
    <n v="5.601"/>
    <n v="5.601"/>
    <n v="5.601"/>
    <n v="5.601"/>
    <n v="5.5910000000000002"/>
    <n v="5.601"/>
    <n v="0"/>
    <n v="0"/>
    <n v="3.4289999999999998"/>
    <n v="2.1720000000000002"/>
    <n v="0"/>
    <n v="0"/>
    <n v="0"/>
    <n v="0"/>
    <n v="5.601"/>
    <n v="2074.4444444444443"/>
    <n v="0"/>
  </r>
  <r>
    <x v="16"/>
    <s v="offshore wind|3"/>
    <s v="offshore"/>
    <n v="3"/>
    <x v="1"/>
    <x v="0"/>
    <n v="0.48"/>
    <n v="804"/>
    <n v="2964.3009999999999"/>
    <n v="0.48"/>
    <n v="804"/>
    <n v="0.1912100456621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1"/>
    <x v="0"/>
    <n v="0.47"/>
    <n v="1603"/>
    <n v="2938.25"/>
    <n v="0.47099999999999997"/>
    <n v="1668"/>
    <n v="0.40426955181339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1"/>
    <x v="0"/>
    <n v="0.46500000000000002"/>
    <n v="0"/>
    <n v="0"/>
    <n v="0.46500000000000002"/>
    <n v="1570"/>
    <n v="0.38542740708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1"/>
    <x v="1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1"/>
    <x v="1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1"/>
    <x v="1"/>
    <n v="0.48"/>
    <n v="804"/>
    <n v="2964.3009999999999"/>
    <n v="0.48"/>
    <n v="804"/>
    <n v="0.19121004566210001"/>
    <n v="50.13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1"/>
    <x v="2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1"/>
    <x v="2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1"/>
    <x v="2"/>
    <n v="0.48"/>
    <n v="804"/>
    <n v="2964.3009999999999"/>
    <n v="0.48"/>
    <n v="804"/>
    <n v="0.19121004566210001"/>
    <n v="50.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1"/>
    <x v="3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1"/>
    <x v="3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1"/>
    <x v="3"/>
    <n v="0.48"/>
    <n v="804"/>
    <n v="2964.3009999999999"/>
    <n v="0.48"/>
    <n v="804"/>
    <n v="0.19121004566210001"/>
    <n v="50.13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1"/>
    <x v="4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1"/>
    <x v="4"/>
    <n v="0.46500000000000002"/>
    <n v="0"/>
    <n v="0"/>
    <n v="0.46500000000000002"/>
    <n v="1570"/>
    <n v="0.38542740708008"/>
    <n v="0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1"/>
    <x v="4"/>
    <n v="0.48"/>
    <n v="804"/>
    <n v="2964.3009999999999"/>
    <n v="0.48"/>
    <n v="804"/>
    <n v="0.19121004566210001"/>
    <n v="50.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5"/>
    <s v="solar"/>
    <n v="5"/>
    <x v="1"/>
    <x v="0"/>
    <n v="0.27300000000000002"/>
    <n v="125"/>
    <n v="1560.6849999999999"/>
    <n v="0.27400000000000002"/>
    <n v="136"/>
    <n v="5.6661000566609998E-2"/>
    <n v="454.06"/>
    <n v="0"/>
    <n v="0.05"/>
    <n v="3.96"/>
    <n v="9.2100000000000009"/>
    <n v="321.81"/>
    <n v="353.55"/>
    <n v="390.66"/>
    <n v="454.06"/>
    <n v="454.11"/>
    <n v="0"/>
    <n v="0.05"/>
    <n v="3.91"/>
    <n v="5.25"/>
    <n v="312.60000000000002"/>
    <n v="31.74"/>
    <n v="37.11"/>
    <n v="63.45"/>
    <n v="454.06"/>
    <n v="10090.222222222223"/>
    <n v="0"/>
  </r>
  <r>
    <x v="17"/>
    <s v="large-scale solar pv|6"/>
    <s v="solar"/>
    <n v="6"/>
    <x v="1"/>
    <x v="0"/>
    <n v="0.27200000000000002"/>
    <n v="241"/>
    <n v="1560.6849999999999"/>
    <n v="0.27100000000000002"/>
    <n v="255"/>
    <n v="0.10741545771622101"/>
    <n v="0.04"/>
    <n v="0"/>
    <n v="0.01"/>
    <n v="0.01"/>
    <n v="0.02"/>
    <n v="0.02"/>
    <n v="0.04"/>
    <n v="0.04"/>
    <n v="0.03"/>
    <n v="0.04"/>
    <n v="0"/>
    <n v="0.01"/>
    <n v="0"/>
    <n v="0.01"/>
    <n v="0"/>
    <n v="0.02"/>
    <n v="0"/>
    <n v="0"/>
    <n v="0.04"/>
    <n v="0.88888888888888884"/>
    <n v="0"/>
  </r>
  <r>
    <x v="17"/>
    <s v="large-scale solar pv|7"/>
    <s v="solar"/>
    <n v="7"/>
    <x v="1"/>
    <x v="0"/>
    <n v="0.26500000000000001"/>
    <n v="336"/>
    <n v="1560.6849999999999"/>
    <n v="0.26500000000000001"/>
    <n v="345"/>
    <n v="0.148617213750323"/>
    <n v="0.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7"/>
    <s v="large-scale solar pv|5"/>
    <s v="solar"/>
    <n v="5"/>
    <x v="1"/>
    <x v="1"/>
    <n v="0.27300000000000002"/>
    <n v="125"/>
    <n v="1560.6849999999999"/>
    <n v="0.27400000000000002"/>
    <n v="136"/>
    <n v="5.6661000566609998E-2"/>
    <n v="867.19399999999996"/>
    <n v="0"/>
    <n v="0.05"/>
    <n v="3.9460000000000002"/>
    <n v="9.1760000000000002"/>
    <n v="320.63600000000002"/>
    <n v="352.26"/>
    <n v="389.23399999999998"/>
    <n v="452.40300000000002"/>
    <n v="452.45299999999997"/>
    <n v="0"/>
    <n v="0.05"/>
    <n v="3.8959999999999999"/>
    <n v="5.23"/>
    <n v="311.45999999999998"/>
    <n v="31.623999999999999"/>
    <n v="36.973999999999997"/>
    <n v="63.219000000000001"/>
    <n v="452.40300000000002"/>
    <n v="10053.4"/>
    <n v="0"/>
  </r>
  <r>
    <x v="17"/>
    <s v="large-scale solar pv|7"/>
    <s v="solar"/>
    <n v="7"/>
    <x v="1"/>
    <x v="1"/>
    <n v="0.26500000000000001"/>
    <n v="336"/>
    <n v="1560.6849999999999"/>
    <n v="0.26500000000000001"/>
    <n v="345"/>
    <n v="0.148617213750323"/>
    <n v="426.04399999999998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7"/>
    <s v="large-scale solar pv|6"/>
    <s v="solar"/>
    <n v="6"/>
    <x v="1"/>
    <x v="1"/>
    <n v="0.27200000000000002"/>
    <n v="241"/>
    <n v="1560.6849999999999"/>
    <n v="0.27100000000000002"/>
    <n v="255"/>
    <n v="0.10741545771622101"/>
    <n v="1062.049"/>
    <n v="0"/>
    <n v="0.01"/>
    <n v="0.01"/>
    <n v="0.02"/>
    <n v="0.02"/>
    <n v="0.04"/>
    <n v="0.04"/>
    <n v="0.03"/>
    <n v="0.04"/>
    <n v="0"/>
    <n v="0.01"/>
    <n v="0"/>
    <n v="0.01"/>
    <n v="0"/>
    <n v="0.02"/>
    <n v="0"/>
    <n v="0"/>
    <n v="0.04"/>
    <n v="0.88888888888888884"/>
    <n v="0"/>
  </r>
  <r>
    <x v="17"/>
    <s v="large-scale solar pv|7"/>
    <s v="solar"/>
    <n v="7"/>
    <x v="1"/>
    <x v="2"/>
    <n v="0.26500000000000001"/>
    <n v="336"/>
    <n v="1560.6849999999999"/>
    <n v="0.26500000000000001"/>
    <n v="345"/>
    <n v="0.148617213750323"/>
    <n v="370.89299999999997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7"/>
    <s v="large-scale solar pv|5"/>
    <s v="solar"/>
    <n v="5"/>
    <x v="1"/>
    <x v="2"/>
    <n v="0.27300000000000002"/>
    <n v="125"/>
    <n v="1560.6849999999999"/>
    <n v="0.27400000000000002"/>
    <n v="136"/>
    <n v="5.6661000566609998E-2"/>
    <n v="833.60299999999995"/>
    <n v="0"/>
    <n v="0.05"/>
    <n v="3.9460000000000002"/>
    <n v="9.1760000000000002"/>
    <n v="320.63600000000002"/>
    <n v="352.26"/>
    <n v="389.23399999999998"/>
    <n v="452.40300000000002"/>
    <n v="452.45299999999997"/>
    <n v="0"/>
    <n v="0.05"/>
    <n v="3.8959999999999999"/>
    <n v="5.23"/>
    <n v="311.45999999999998"/>
    <n v="31.623999999999999"/>
    <n v="36.973999999999997"/>
    <n v="63.219000000000001"/>
    <n v="452.40300000000002"/>
    <n v="10053.4"/>
    <n v="0"/>
  </r>
  <r>
    <x v="17"/>
    <s v="large-scale solar pv|6"/>
    <s v="solar"/>
    <n v="6"/>
    <x v="1"/>
    <x v="2"/>
    <n v="0.27200000000000002"/>
    <n v="241"/>
    <n v="1560.6849999999999"/>
    <n v="0.27100000000000002"/>
    <n v="255"/>
    <n v="0.10741545771622101"/>
    <n v="993.08600000000001"/>
    <n v="0"/>
    <n v="0.01"/>
    <n v="0.01"/>
    <n v="0.02"/>
    <n v="0.02"/>
    <n v="0.04"/>
    <n v="0.04"/>
    <n v="0.03"/>
    <n v="0.04"/>
    <n v="0"/>
    <n v="0.01"/>
    <n v="0"/>
    <n v="0.01"/>
    <n v="0"/>
    <n v="0.02"/>
    <n v="0"/>
    <n v="0"/>
    <n v="0.04"/>
    <n v="0.88888888888888884"/>
    <n v="0"/>
  </r>
  <r>
    <x v="17"/>
    <s v="large-scale solar pv|5"/>
    <s v="solar"/>
    <n v="5"/>
    <x v="1"/>
    <x v="3"/>
    <n v="0.27300000000000002"/>
    <n v="125"/>
    <n v="1560.6849999999999"/>
    <n v="0.27400000000000002"/>
    <n v="136"/>
    <n v="5.6661000566609998E-2"/>
    <n v="866.41300000000001"/>
    <n v="0"/>
    <n v="0.05"/>
    <n v="3.9460000000000002"/>
    <n v="9.1760000000000002"/>
    <n v="320.63600000000002"/>
    <n v="352.26"/>
    <n v="389.23399999999998"/>
    <n v="452.40300000000002"/>
    <n v="452.45299999999997"/>
    <n v="0"/>
    <n v="0.05"/>
    <n v="3.8959999999999999"/>
    <n v="5.23"/>
    <n v="311.45999999999998"/>
    <n v="31.623999999999999"/>
    <n v="36.973999999999997"/>
    <n v="63.219000000000001"/>
    <n v="452.40300000000002"/>
    <n v="10053.4"/>
    <n v="0"/>
  </r>
  <r>
    <x v="17"/>
    <s v="large-scale solar pv|7"/>
    <s v="solar"/>
    <n v="7"/>
    <x v="1"/>
    <x v="3"/>
    <n v="0.26500000000000001"/>
    <n v="336"/>
    <n v="1560.6849999999999"/>
    <n v="0.26500000000000001"/>
    <n v="345"/>
    <n v="0.148617213750323"/>
    <n v="426.04399999999998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7"/>
    <s v="large-scale solar pv|6"/>
    <s v="solar"/>
    <n v="6"/>
    <x v="1"/>
    <x v="3"/>
    <n v="0.27200000000000002"/>
    <n v="241"/>
    <n v="1560.6849999999999"/>
    <n v="0.27100000000000002"/>
    <n v="255"/>
    <n v="0.10741545771622101"/>
    <n v="1062.48"/>
    <n v="0"/>
    <n v="0.01"/>
    <n v="0.01"/>
    <n v="0.02"/>
    <n v="0.02"/>
    <n v="0.04"/>
    <n v="0.04"/>
    <n v="0.03"/>
    <n v="0.04"/>
    <n v="0"/>
    <n v="0.01"/>
    <n v="0"/>
    <n v="0.01"/>
    <n v="0"/>
    <n v="0.02"/>
    <n v="0"/>
    <n v="0"/>
    <n v="0.04"/>
    <n v="0.88888888888888884"/>
    <n v="0"/>
  </r>
  <r>
    <x v="17"/>
    <s v="large-scale solar pv|7"/>
    <s v="solar"/>
    <n v="7"/>
    <x v="1"/>
    <x v="4"/>
    <n v="0.26500000000000001"/>
    <n v="336"/>
    <n v="1560.6849999999999"/>
    <n v="0.26500000000000001"/>
    <n v="345"/>
    <n v="0.148617213750323"/>
    <n v="430.56799999999998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7"/>
    <s v="large-scale solar pv|5"/>
    <s v="solar"/>
    <n v="5"/>
    <x v="1"/>
    <x v="4"/>
    <n v="0.27300000000000002"/>
    <n v="125"/>
    <n v="1560.6849999999999"/>
    <n v="0.27400000000000002"/>
    <n v="136"/>
    <n v="5.6661000566609998E-2"/>
    <n v="892.476"/>
    <n v="0"/>
    <n v="0.05"/>
    <n v="3.9460000000000002"/>
    <n v="9.1760000000000002"/>
    <n v="320.63600000000002"/>
    <n v="352.26"/>
    <n v="389.23399999999998"/>
    <n v="452.40300000000002"/>
    <n v="452.45299999999997"/>
    <n v="0"/>
    <n v="0.05"/>
    <n v="3.8959999999999999"/>
    <n v="5.23"/>
    <n v="311.45999999999998"/>
    <n v="31.623999999999999"/>
    <n v="36.973999999999997"/>
    <n v="63.219000000000001"/>
    <n v="452.40300000000002"/>
    <n v="10053.4"/>
    <n v="0"/>
  </r>
  <r>
    <x v="17"/>
    <s v="large-scale solar pv|6"/>
    <s v="solar"/>
    <n v="6"/>
    <x v="1"/>
    <x v="4"/>
    <n v="0.27200000000000002"/>
    <n v="241"/>
    <n v="1560.6849999999999"/>
    <n v="0.27100000000000002"/>
    <n v="255"/>
    <n v="0.10741545771622101"/>
    <n v="1101.472"/>
    <n v="0"/>
    <n v="0.01"/>
    <n v="0.01"/>
    <n v="0.02"/>
    <n v="0.02"/>
    <n v="0.04"/>
    <n v="0.04"/>
    <n v="0.03"/>
    <n v="0.04"/>
    <n v="0"/>
    <n v="0.01"/>
    <n v="0"/>
    <n v="0.01"/>
    <n v="0"/>
    <n v="0.02"/>
    <n v="0"/>
    <n v="0"/>
    <n v="0.04"/>
    <n v="0.88888888888888884"/>
    <n v="0"/>
  </r>
  <r>
    <x v="17"/>
    <s v="onshore wind|1"/>
    <s v="onshore"/>
    <n v="1"/>
    <x v="1"/>
    <x v="0"/>
    <n v="0.313"/>
    <n v="271"/>
    <n v="2023.1869999999999"/>
    <n v="0.317"/>
    <n v="319"/>
    <n v="0.114875473546231"/>
    <n v="5.24"/>
    <n v="0"/>
    <n v="0"/>
    <n v="2.62"/>
    <n v="5.24"/>
    <n v="5.24"/>
    <n v="5.24"/>
    <n v="5.24"/>
    <n v="5.24"/>
    <n v="5.24"/>
    <n v="0"/>
    <n v="0"/>
    <n v="2.62"/>
    <n v="2.62"/>
    <n v="0"/>
    <n v="0"/>
    <n v="0"/>
    <n v="0"/>
    <n v="5.24"/>
    <n v="1940.7407407407406"/>
    <n v="0"/>
  </r>
  <r>
    <x v="17"/>
    <s v="onshore wind|2"/>
    <s v="onshore"/>
    <n v="2"/>
    <x v="1"/>
    <x v="0"/>
    <n v="0.3"/>
    <n v="564"/>
    <n v="2023.1869999999999"/>
    <n v="0.30099999999999999"/>
    <n v="618"/>
    <n v="0.234378555499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1"/>
    <x v="0"/>
    <n v="0.29099999999999998"/>
    <n v="175"/>
    <n v="2023.1869999999999"/>
    <n v="0.29299999999999998"/>
    <n v="185"/>
    <n v="7.20775476491030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4"/>
    <s v="onshore"/>
    <n v="4"/>
    <x v="1"/>
    <x v="0"/>
    <n v="0.28399999999999997"/>
    <n v="383"/>
    <n v="2023.1869999999999"/>
    <n v="0.28499999999999998"/>
    <n v="403"/>
    <n v="0.1614195305615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1"/>
    <x v="0"/>
    <n v="0.28199999999999997"/>
    <n v="574"/>
    <n v="2023.1869999999999"/>
    <n v="0.28299999999999997"/>
    <n v="616"/>
    <n v="0.24847927456959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1"/>
    <x v="1"/>
    <n v="0.3"/>
    <n v="564"/>
    <n v="2023.1869999999999"/>
    <n v="0.30099999999999999"/>
    <n v="618"/>
    <n v="0.234378555499932"/>
    <n v="12.9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1"/>
    <x v="1"/>
    <n v="0.28199999999999997"/>
    <n v="574"/>
    <n v="2023.1869999999999"/>
    <n v="0.28299999999999997"/>
    <n v="616"/>
    <n v="0.24847927456959801"/>
    <n v="24.341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1"/>
    <x v="1"/>
    <n v="0.313"/>
    <n v="271"/>
    <n v="2023.1869999999999"/>
    <n v="0.317"/>
    <n v="319"/>
    <n v="0.114875473546231"/>
    <n v="49.314"/>
    <n v="0"/>
    <n v="0"/>
    <n v="2.5870000000000002"/>
    <n v="5.1740000000000004"/>
    <n v="5.1740000000000004"/>
    <n v="5.1740000000000004"/>
    <n v="5.1740000000000004"/>
    <n v="5.1740000000000004"/>
    <n v="5.1740000000000004"/>
    <n v="0"/>
    <n v="0"/>
    <n v="2.5870000000000002"/>
    <n v="2.5870000000000002"/>
    <n v="0"/>
    <n v="0"/>
    <n v="0"/>
    <n v="0"/>
    <n v="5.1740000000000004"/>
    <n v="1916.2962962962961"/>
    <n v="0"/>
  </r>
  <r>
    <x v="17"/>
    <s v="onshore wind|4"/>
    <s v="onshore"/>
    <n v="4"/>
    <x v="1"/>
    <x v="1"/>
    <n v="0.28399999999999997"/>
    <n v="383"/>
    <n v="2023.1869999999999"/>
    <n v="0.28499999999999998"/>
    <n v="403"/>
    <n v="0.161419530561564"/>
    <n v="127.0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1"/>
    <x v="1"/>
    <n v="0.29099999999999998"/>
    <n v="175"/>
    <n v="2023.1869999999999"/>
    <n v="0.29299999999999998"/>
    <n v="185"/>
    <n v="7.2077547649103096E-2"/>
    <n v="444.946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1"/>
    <x v="2"/>
    <n v="0.3"/>
    <n v="564"/>
    <n v="2023.1869999999999"/>
    <n v="0.30099999999999999"/>
    <n v="618"/>
    <n v="0.234378555499932"/>
    <n v="11.48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1"/>
    <x v="2"/>
    <n v="0.28199999999999997"/>
    <n v="574"/>
    <n v="2023.1869999999999"/>
    <n v="0.28299999999999997"/>
    <n v="616"/>
    <n v="0.24847927456959801"/>
    <n v="24.1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1"/>
    <x v="2"/>
    <n v="0.313"/>
    <n v="271"/>
    <n v="2023.1869999999999"/>
    <n v="0.317"/>
    <n v="319"/>
    <n v="0.114875473546231"/>
    <n v="39.881"/>
    <n v="0"/>
    <n v="0"/>
    <n v="2.5870000000000002"/>
    <n v="5.1740000000000004"/>
    <n v="5.1740000000000004"/>
    <n v="5.1740000000000004"/>
    <n v="5.1740000000000004"/>
    <n v="5.1740000000000004"/>
    <n v="5.1740000000000004"/>
    <n v="0"/>
    <n v="0"/>
    <n v="2.5870000000000002"/>
    <n v="2.5870000000000002"/>
    <n v="0"/>
    <n v="0"/>
    <n v="0"/>
    <n v="0"/>
    <n v="5.1740000000000004"/>
    <n v="1916.2962962962961"/>
    <n v="0"/>
  </r>
  <r>
    <x v="17"/>
    <s v="onshore wind|4"/>
    <s v="onshore"/>
    <n v="4"/>
    <x v="1"/>
    <x v="2"/>
    <n v="0.28399999999999997"/>
    <n v="383"/>
    <n v="2023.1869999999999"/>
    <n v="0.28499999999999998"/>
    <n v="403"/>
    <n v="0.161419530561564"/>
    <n v="117.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1"/>
    <x v="2"/>
    <n v="0.29099999999999998"/>
    <n v="175"/>
    <n v="2023.1869999999999"/>
    <n v="0.29299999999999998"/>
    <n v="185"/>
    <n v="7.2077547649103096E-2"/>
    <n v="413.3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1"/>
    <x v="3"/>
    <n v="0.3"/>
    <n v="564"/>
    <n v="2023.1869999999999"/>
    <n v="0.30099999999999999"/>
    <n v="618"/>
    <n v="0.234378555499932"/>
    <n v="12.9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1"/>
    <x v="3"/>
    <n v="0.28199999999999997"/>
    <n v="574"/>
    <n v="2023.1869999999999"/>
    <n v="0.28299999999999997"/>
    <n v="616"/>
    <n v="0.24847927456959801"/>
    <n v="24.33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1"/>
    <x v="3"/>
    <n v="0.313"/>
    <n v="271"/>
    <n v="2023.1869999999999"/>
    <n v="0.317"/>
    <n v="319"/>
    <n v="0.114875473546231"/>
    <n v="49.314"/>
    <n v="0"/>
    <n v="0"/>
    <n v="2.5870000000000002"/>
    <n v="5.1740000000000004"/>
    <n v="5.1740000000000004"/>
    <n v="5.1740000000000004"/>
    <n v="5.1740000000000004"/>
    <n v="5.1740000000000004"/>
    <n v="5.1740000000000004"/>
    <n v="0"/>
    <n v="0"/>
    <n v="2.5870000000000002"/>
    <n v="2.5870000000000002"/>
    <n v="0"/>
    <n v="0"/>
    <n v="0"/>
    <n v="0"/>
    <n v="5.1740000000000004"/>
    <n v="1916.2962962962961"/>
    <n v="0"/>
  </r>
  <r>
    <x v="17"/>
    <s v="onshore wind|4"/>
    <s v="onshore"/>
    <n v="4"/>
    <x v="1"/>
    <x v="3"/>
    <n v="0.28399999999999997"/>
    <n v="383"/>
    <n v="2023.1869999999999"/>
    <n v="0.28499999999999998"/>
    <n v="403"/>
    <n v="0.161419530561564"/>
    <n v="127.08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1"/>
    <x v="3"/>
    <n v="0.29099999999999998"/>
    <n v="175"/>
    <n v="2023.1869999999999"/>
    <n v="0.29299999999999998"/>
    <n v="185"/>
    <n v="7.2077547649103096E-2"/>
    <n v="444.91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1"/>
    <x v="4"/>
    <n v="0.3"/>
    <n v="564"/>
    <n v="2023.1869999999999"/>
    <n v="0.30099999999999999"/>
    <n v="618"/>
    <n v="0.234378555499932"/>
    <n v="10.8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1"/>
    <x v="4"/>
    <n v="0.28199999999999997"/>
    <n v="574"/>
    <n v="2023.1869999999999"/>
    <n v="0.28299999999999997"/>
    <n v="616"/>
    <n v="0.24847927456959801"/>
    <n v="27.70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1"/>
    <x v="4"/>
    <n v="0.313"/>
    <n v="271"/>
    <n v="2023.1869999999999"/>
    <n v="0.317"/>
    <n v="319"/>
    <n v="0.114875473546231"/>
    <n v="51.719000000000001"/>
    <n v="0"/>
    <n v="0"/>
    <n v="2.5870000000000002"/>
    <n v="5.1740000000000004"/>
    <n v="5.1740000000000004"/>
    <n v="5.1740000000000004"/>
    <n v="5.1740000000000004"/>
    <n v="5.1740000000000004"/>
    <n v="5.1740000000000004"/>
    <n v="0"/>
    <n v="0"/>
    <n v="2.5870000000000002"/>
    <n v="2.5870000000000002"/>
    <n v="0"/>
    <n v="0"/>
    <n v="0"/>
    <n v="0"/>
    <n v="5.1740000000000004"/>
    <n v="1916.2962962962961"/>
    <n v="0"/>
  </r>
  <r>
    <x v="17"/>
    <s v="onshore wind|4"/>
    <s v="onshore"/>
    <n v="4"/>
    <x v="1"/>
    <x v="4"/>
    <n v="0.28399999999999997"/>
    <n v="383"/>
    <n v="2023.1869999999999"/>
    <n v="0.28499999999999998"/>
    <n v="403"/>
    <n v="0.161419530561564"/>
    <n v="127.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1"/>
    <x v="4"/>
    <n v="0.29099999999999998"/>
    <n v="175"/>
    <n v="2023.1869999999999"/>
    <n v="0.29299999999999998"/>
    <n v="185"/>
    <n v="7.2077547649103096E-2"/>
    <n v="460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large-scale solar pv|5"/>
    <s v="solar"/>
    <n v="5"/>
    <x v="1"/>
    <x v="0"/>
    <n v="0.28299999999999997"/>
    <n v="142"/>
    <n v="1560.6849999999999"/>
    <n v="0.28299999999999997"/>
    <n v="140"/>
    <n v="5.64725624021815E-2"/>
    <n v="578.08000000000004"/>
    <n v="0"/>
    <n v="10.15"/>
    <n v="99.81"/>
    <n v="390.45"/>
    <n v="421.19"/>
    <n v="556.87"/>
    <n v="563.53"/>
    <n v="578.08000000000004"/>
    <n v="588.23"/>
    <n v="0"/>
    <n v="10.15"/>
    <n v="89.66"/>
    <n v="290.64"/>
    <n v="30.74"/>
    <n v="135.68"/>
    <n v="6.66"/>
    <n v="24.7"/>
    <n v="578.08000000000004"/>
    <n v="12846.222222222223"/>
    <n v="0"/>
  </r>
  <r>
    <x v="18"/>
    <s v="large-scale solar pv|6"/>
    <s v="solar"/>
    <n v="6"/>
    <x v="1"/>
    <x v="0"/>
    <n v="0.28399999999999997"/>
    <n v="276"/>
    <n v="1560.6849999999999"/>
    <n v="0.28399999999999997"/>
    <n v="271"/>
    <n v="0.10892983471605901"/>
    <n v="0.03"/>
    <n v="0"/>
    <n v="0.01"/>
    <n v="0.01"/>
    <n v="0.02"/>
    <n v="0.02"/>
    <n v="0.03"/>
    <n v="0.03"/>
    <n v="0.03"/>
    <n v="0.04"/>
    <n v="0"/>
    <n v="0.01"/>
    <n v="0"/>
    <n v="0.01"/>
    <n v="0"/>
    <n v="0.01"/>
    <n v="0"/>
    <n v="0.01"/>
    <n v="0.03"/>
    <n v="0.66666666666666663"/>
    <n v="0"/>
  </r>
  <r>
    <x v="18"/>
    <s v="large-scale solar pv|7"/>
    <s v="solar"/>
    <n v="7"/>
    <x v="1"/>
    <x v="0"/>
    <n v="0.28299999999999997"/>
    <n v="378"/>
    <n v="1560.6849999999999"/>
    <n v="0.28399999999999997"/>
    <n v="370"/>
    <n v="0.148723390571741"/>
    <n v="0.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8"/>
    <s v="large-scale solar pv|5"/>
    <s v="solar"/>
    <n v="5"/>
    <x v="1"/>
    <x v="1"/>
    <n v="0.28299999999999997"/>
    <n v="142"/>
    <n v="1560.6849999999999"/>
    <n v="0.28299999999999997"/>
    <n v="140"/>
    <n v="5.64725624021815E-2"/>
    <n v="688.99800000000005"/>
    <n v="0"/>
    <n v="10.15"/>
    <n v="99.81"/>
    <n v="390.45"/>
    <n v="421.19"/>
    <n v="556.87"/>
    <n v="563.53"/>
    <n v="578.08000000000004"/>
    <n v="588.23"/>
    <n v="0"/>
    <n v="10.15"/>
    <n v="89.66"/>
    <n v="290.64"/>
    <n v="30.74"/>
    <n v="135.68"/>
    <n v="6.66"/>
    <n v="24.7"/>
    <n v="578.08000000000004"/>
    <n v="12846.222222222223"/>
    <n v="0"/>
  </r>
  <r>
    <x v="18"/>
    <s v="large-scale solar pv|7"/>
    <s v="solar"/>
    <n v="7"/>
    <x v="1"/>
    <x v="1"/>
    <n v="0.28299999999999997"/>
    <n v="378"/>
    <n v="1560.6849999999999"/>
    <n v="0.28399999999999997"/>
    <n v="370"/>
    <n v="0.148723390571741"/>
    <n v="130.01300000000001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8"/>
    <s v="large-scale solar pv|6"/>
    <s v="solar"/>
    <n v="6"/>
    <x v="1"/>
    <x v="1"/>
    <n v="0.28399999999999997"/>
    <n v="276"/>
    <n v="1560.6849999999999"/>
    <n v="0.28399999999999997"/>
    <n v="271"/>
    <n v="0.10892983471605901"/>
    <n v="934.03599999999994"/>
    <n v="0"/>
    <n v="0.01"/>
    <n v="0.01"/>
    <n v="0.02"/>
    <n v="0.02"/>
    <n v="0.03"/>
    <n v="0.03"/>
    <n v="0.03"/>
    <n v="0.04"/>
    <n v="0"/>
    <n v="0.01"/>
    <n v="0"/>
    <n v="0.01"/>
    <n v="0"/>
    <n v="0.01"/>
    <n v="0"/>
    <n v="0.01"/>
    <n v="0.03"/>
    <n v="0.66666666666666663"/>
    <n v="0"/>
  </r>
  <r>
    <x v="18"/>
    <s v="large-scale solar pv|6"/>
    <s v="solar"/>
    <n v="6"/>
    <x v="1"/>
    <x v="2"/>
    <n v="0.28399999999999997"/>
    <n v="276"/>
    <n v="1560.6849999999999"/>
    <n v="0.28399999999999997"/>
    <n v="271"/>
    <n v="0.10892983471605901"/>
    <n v="289.70699999999999"/>
    <n v="0"/>
    <n v="0.01"/>
    <n v="0.01"/>
    <n v="205.58"/>
    <n v="236.21100000000001"/>
    <n v="289.70699999999999"/>
    <n v="9999999"/>
    <n v="289.70699999999999"/>
    <n v="9999999"/>
    <n v="0"/>
    <n v="0.01"/>
    <n v="0"/>
    <n v="205.57"/>
    <n v="30.631"/>
    <n v="53.496000000000002"/>
    <n v="9999709.2929999996"/>
    <n v="0"/>
    <n v="9999999"/>
    <n v="222222200"/>
    <n v="0"/>
  </r>
  <r>
    <x v="18"/>
    <s v="large-scale solar pv|5"/>
    <s v="solar"/>
    <n v="5"/>
    <x v="1"/>
    <x v="2"/>
    <n v="0.28299999999999997"/>
    <n v="142"/>
    <n v="1560.6849999999999"/>
    <n v="0.28299999999999997"/>
    <n v="140"/>
    <n v="5.64725624021815E-2"/>
    <n v="184.16399999999999"/>
    <n v="0"/>
    <n v="10.15"/>
    <n v="99.81"/>
    <n v="184.16399999999999"/>
    <n v="184.16399999999999"/>
    <n v="184.16399999999999"/>
    <n v="184.16399999999999"/>
    <n v="184.16399999999999"/>
    <n v="194.31399999999999"/>
    <n v="0"/>
    <n v="10.15"/>
    <n v="89.66"/>
    <n v="84.353999999999999"/>
    <n v="0"/>
    <n v="0"/>
    <n v="0"/>
    <n v="10.15"/>
    <n v="184.16399999999999"/>
    <n v="4092.5333333333333"/>
    <n v="0"/>
  </r>
  <r>
    <x v="18"/>
    <s v="large-scale solar pv|7"/>
    <s v="solar"/>
    <n v="7"/>
    <x v="1"/>
    <x v="2"/>
    <n v="0.28299999999999997"/>
    <n v="378"/>
    <n v="1560.6849999999999"/>
    <n v="0.28399999999999997"/>
    <n v="370"/>
    <n v="0.148723390571741"/>
    <n v="70.382999999999996"/>
    <n v="0"/>
    <n v="0"/>
    <n v="0.01"/>
    <n v="0.01"/>
    <n v="0.01"/>
    <n v="9999999"/>
    <n v="70.382999999999996"/>
    <n v="9999999"/>
    <n v="9999999"/>
    <n v="0"/>
    <n v="0"/>
    <n v="0.01"/>
    <n v="0"/>
    <n v="0"/>
    <n v="9999998.9900000002"/>
    <n v="0"/>
    <n v="9999928.6170000006"/>
    <n v="9999999"/>
    <n v="222222200"/>
    <n v="0"/>
  </r>
  <r>
    <x v="18"/>
    <s v="large-scale solar pv|5"/>
    <s v="solar"/>
    <n v="5"/>
    <x v="1"/>
    <x v="3"/>
    <n v="0.28299999999999997"/>
    <n v="142"/>
    <n v="1560.6849999999999"/>
    <n v="0.28299999999999997"/>
    <n v="140"/>
    <n v="5.64725624021815E-2"/>
    <n v="687.97500000000002"/>
    <n v="0"/>
    <n v="10.15"/>
    <n v="99.81"/>
    <n v="390.45"/>
    <n v="421.19"/>
    <n v="556.87"/>
    <n v="563.53"/>
    <n v="578.08000000000004"/>
    <n v="588.23"/>
    <n v="0"/>
    <n v="10.15"/>
    <n v="89.66"/>
    <n v="290.64"/>
    <n v="30.74"/>
    <n v="135.68"/>
    <n v="6.66"/>
    <n v="24.7"/>
    <n v="578.08000000000004"/>
    <n v="12846.222222222223"/>
    <n v="0"/>
  </r>
  <r>
    <x v="18"/>
    <s v="large-scale solar pv|7"/>
    <s v="solar"/>
    <n v="7"/>
    <x v="1"/>
    <x v="3"/>
    <n v="0.28299999999999997"/>
    <n v="378"/>
    <n v="1560.6849999999999"/>
    <n v="0.28399999999999997"/>
    <n v="370"/>
    <n v="0.148723390571741"/>
    <n v="128.65799999999999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8"/>
    <s v="large-scale solar pv|6"/>
    <s v="solar"/>
    <n v="6"/>
    <x v="1"/>
    <x v="3"/>
    <n v="0.28399999999999997"/>
    <n v="276"/>
    <n v="1560.6849999999999"/>
    <n v="0.28399999999999997"/>
    <n v="271"/>
    <n v="0.10892983471605901"/>
    <n v="933.77700000000004"/>
    <n v="0"/>
    <n v="0.01"/>
    <n v="0.01"/>
    <n v="0.02"/>
    <n v="0.02"/>
    <n v="0.03"/>
    <n v="0.03"/>
    <n v="0.03"/>
    <n v="0.04"/>
    <n v="0"/>
    <n v="0.01"/>
    <n v="0"/>
    <n v="0.01"/>
    <n v="0"/>
    <n v="0.01"/>
    <n v="0"/>
    <n v="0.01"/>
    <n v="0.03"/>
    <n v="0.66666666666666663"/>
    <n v="0"/>
  </r>
  <r>
    <x v="18"/>
    <s v="large-scale solar pv|5"/>
    <s v="solar"/>
    <n v="5"/>
    <x v="1"/>
    <x v="4"/>
    <n v="0.28299999999999997"/>
    <n v="142"/>
    <n v="1560.6849999999999"/>
    <n v="0.28299999999999997"/>
    <n v="140"/>
    <n v="5.64725624021815E-2"/>
    <n v="688.99800000000005"/>
    <n v="0"/>
    <n v="10.15"/>
    <n v="99.81"/>
    <n v="390.45"/>
    <n v="421.19"/>
    <n v="556.87"/>
    <n v="563.53"/>
    <n v="578.08000000000004"/>
    <n v="588.23"/>
    <n v="0"/>
    <n v="10.15"/>
    <n v="89.66"/>
    <n v="290.64"/>
    <n v="30.74"/>
    <n v="135.68"/>
    <n v="6.66"/>
    <n v="24.7"/>
    <n v="578.08000000000004"/>
    <n v="12846.222222222223"/>
    <n v="0"/>
  </r>
  <r>
    <x v="18"/>
    <s v="large-scale solar pv|7"/>
    <s v="solar"/>
    <n v="7"/>
    <x v="1"/>
    <x v="4"/>
    <n v="0.28299999999999997"/>
    <n v="378"/>
    <n v="1560.6849999999999"/>
    <n v="0.28399999999999997"/>
    <n v="370"/>
    <n v="0.148723390571741"/>
    <n v="130.01300000000001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8"/>
    <s v="large-scale solar pv|6"/>
    <s v="solar"/>
    <n v="6"/>
    <x v="1"/>
    <x v="4"/>
    <n v="0.28399999999999997"/>
    <n v="276"/>
    <n v="1560.6849999999999"/>
    <n v="0.28399999999999997"/>
    <n v="271"/>
    <n v="0.10892983471605901"/>
    <n v="934.15800000000002"/>
    <n v="0"/>
    <n v="0.01"/>
    <n v="0.01"/>
    <n v="0.02"/>
    <n v="0.02"/>
    <n v="0.03"/>
    <n v="0.03"/>
    <n v="0.03"/>
    <n v="0.04"/>
    <n v="0"/>
    <n v="0.01"/>
    <n v="0"/>
    <n v="0.01"/>
    <n v="0"/>
    <n v="0.01"/>
    <n v="0"/>
    <n v="0.01"/>
    <n v="0.03"/>
    <n v="0.66666666666666663"/>
    <n v="0"/>
  </r>
  <r>
    <x v="18"/>
    <s v="onshore wind|1"/>
    <s v="onshore"/>
    <n v="1"/>
    <x v="1"/>
    <x v="0"/>
    <n v="0.314"/>
    <n v="276"/>
    <n v="2023.1869999999999"/>
    <n v="0.315"/>
    <n v="306"/>
    <n v="0.110893672537508"/>
    <n v="14.42"/>
    <n v="0"/>
    <n v="0.21"/>
    <n v="7.3"/>
    <n v="14.42"/>
    <n v="14.42"/>
    <n v="14.42"/>
    <n v="14.42"/>
    <n v="14.21"/>
    <n v="14.42"/>
    <n v="0"/>
    <n v="0.21"/>
    <n v="7.09"/>
    <n v="7.12"/>
    <n v="0"/>
    <n v="0"/>
    <n v="0"/>
    <n v="0"/>
    <n v="14.42"/>
    <n v="5340.74074074074"/>
    <n v="0"/>
  </r>
  <r>
    <x v="18"/>
    <s v="onshore wind|2"/>
    <s v="onshore"/>
    <n v="2"/>
    <x v="1"/>
    <x v="0"/>
    <n v="0.31"/>
    <n v="519"/>
    <n v="2023.1869999999999"/>
    <n v="0.308"/>
    <n v="622"/>
    <n v="0.23053430587677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3"/>
    <s v="onshore"/>
    <n v="3"/>
    <x v="1"/>
    <x v="0"/>
    <n v="0.29099999999999998"/>
    <n v="166"/>
    <n v="2023.1869999999999"/>
    <n v="0.29099999999999998"/>
    <n v="175"/>
    <n v="6.86500651194903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1"/>
    <x v="0"/>
    <n v="0.28399999999999997"/>
    <n v="332"/>
    <n v="2023.1869999999999"/>
    <n v="0.28399999999999997"/>
    <n v="361"/>
    <n v="0.1451057945848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1"/>
    <x v="0"/>
    <n v="0.28399999999999997"/>
    <n v="608"/>
    <n v="2023.1869999999999"/>
    <n v="0.28399999999999997"/>
    <n v="643"/>
    <n v="0.258457135507107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1"/>
    <x v="1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1"/>
    <x v="1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1"/>
    <x v="1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1"/>
    <x v="1"/>
    <n v="0.314"/>
    <n v="276"/>
    <n v="2023.1869999999999"/>
    <n v="0.315"/>
    <n v="306"/>
    <n v="0.110893672537508"/>
    <n v="42.54"/>
    <n v="0"/>
    <n v="0.20899999999999999"/>
    <n v="7.2770000000000001"/>
    <n v="14.374000000000001"/>
    <n v="14.374000000000001"/>
    <n v="14.374000000000001"/>
    <n v="14.374000000000001"/>
    <n v="14.164999999999999"/>
    <n v="14.374000000000001"/>
    <n v="0"/>
    <n v="0.20899999999999999"/>
    <n v="7.0679999999999996"/>
    <n v="7.0970000000000004"/>
    <n v="0"/>
    <n v="0"/>
    <n v="0"/>
    <n v="0"/>
    <n v="14.374000000000001"/>
    <n v="5323.7037037037035"/>
    <n v="0"/>
  </r>
  <r>
    <x v="18"/>
    <s v="onshore wind|3"/>
    <s v="onshore"/>
    <n v="3"/>
    <x v="1"/>
    <x v="1"/>
    <n v="0.29099999999999998"/>
    <n v="166"/>
    <n v="2023.1869999999999"/>
    <n v="0.29099999999999998"/>
    <n v="175"/>
    <n v="6.8650065119490303E-2"/>
    <n v="276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1"/>
    <x v="2"/>
    <n v="0.314"/>
    <n v="276"/>
    <n v="2023.1869999999999"/>
    <n v="0.315"/>
    <n v="306"/>
    <n v="0.110893672537508"/>
    <n v="9.5570000000000004"/>
    <n v="0"/>
    <n v="0.20899999999999999"/>
    <n v="7.2770000000000001"/>
    <n v="9.5570000000000004"/>
    <n v="9.5570000000000004"/>
    <n v="9.5570000000000004"/>
    <n v="9.5570000000000004"/>
    <n v="9.3480000000000008"/>
    <n v="9.5570000000000004"/>
    <n v="0"/>
    <n v="0.20899999999999999"/>
    <n v="7.0679999999999996"/>
    <n v="2.2799999999999998"/>
    <n v="0"/>
    <n v="0"/>
    <n v="0"/>
    <n v="0"/>
    <n v="9.5570000000000004"/>
    <n v="3539.6296296296296"/>
    <n v="0"/>
  </r>
  <r>
    <x v="18"/>
    <s v="onshore wind|5"/>
    <s v="onshore"/>
    <n v="5"/>
    <x v="1"/>
    <x v="2"/>
    <n v="0.28399999999999997"/>
    <n v="608"/>
    <n v="2023.1869999999999"/>
    <n v="0.28399999999999997"/>
    <n v="643"/>
    <n v="0.25845713550710703"/>
    <n v="1.18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1"/>
    <x v="2"/>
    <n v="0.31"/>
    <n v="519"/>
    <n v="2023.1869999999999"/>
    <n v="0.308"/>
    <n v="622"/>
    <n v="0.23053430587677201"/>
    <n v="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1"/>
    <x v="2"/>
    <n v="0.28399999999999997"/>
    <n v="332"/>
    <n v="2023.1869999999999"/>
    <n v="0.28399999999999997"/>
    <n v="361"/>
    <n v="0.145105794584861"/>
    <n v="14.0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3"/>
    <s v="onshore"/>
    <n v="3"/>
    <x v="1"/>
    <x v="2"/>
    <n v="0.29099999999999998"/>
    <n v="166"/>
    <n v="2023.1869999999999"/>
    <n v="0.29099999999999998"/>
    <n v="175"/>
    <n v="6.8650065119490303E-2"/>
    <n v="61.636000000000003"/>
    <n v="0"/>
    <n v="0"/>
    <n v="0"/>
    <n v="5.2149999999999999"/>
    <n v="5.2149999999999999"/>
    <n v="5.2149999999999999"/>
    <n v="5.2149999999999999"/>
    <n v="5.2149999999999999"/>
    <n v="5.2149999999999999"/>
    <n v="0"/>
    <n v="0"/>
    <n v="0"/>
    <n v="5.2149999999999999"/>
    <n v="0"/>
    <n v="0"/>
    <n v="0"/>
    <n v="0"/>
    <n v="5.2149999999999999"/>
    <n v="1931.4814814814813"/>
    <n v="0"/>
  </r>
  <r>
    <x v="18"/>
    <s v="onshore wind|2"/>
    <s v="onshore"/>
    <n v="2"/>
    <x v="1"/>
    <x v="3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1"/>
    <x v="3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1"/>
    <x v="3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1"/>
    <x v="3"/>
    <n v="0.314"/>
    <n v="276"/>
    <n v="2023.1869999999999"/>
    <n v="0.315"/>
    <n v="306"/>
    <n v="0.110893672537508"/>
    <n v="42.54"/>
    <n v="0"/>
    <n v="0.20899999999999999"/>
    <n v="7.2770000000000001"/>
    <n v="14.374000000000001"/>
    <n v="14.374000000000001"/>
    <n v="14.374000000000001"/>
    <n v="14.374000000000001"/>
    <n v="14.164999999999999"/>
    <n v="14.374000000000001"/>
    <n v="0"/>
    <n v="0.20899999999999999"/>
    <n v="7.0679999999999996"/>
    <n v="7.0970000000000004"/>
    <n v="0"/>
    <n v="0"/>
    <n v="0"/>
    <n v="0"/>
    <n v="14.374000000000001"/>
    <n v="5323.7037037037035"/>
    <n v="0"/>
  </r>
  <r>
    <x v="18"/>
    <s v="onshore wind|3"/>
    <s v="onshore"/>
    <n v="3"/>
    <x v="1"/>
    <x v="3"/>
    <n v="0.29099999999999998"/>
    <n v="166"/>
    <n v="2023.1869999999999"/>
    <n v="0.29099999999999998"/>
    <n v="175"/>
    <n v="6.8650065119490303E-2"/>
    <n v="277.6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1"/>
    <x v="4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1"/>
    <x v="4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1"/>
    <x v="4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1"/>
    <x v="4"/>
    <n v="0.314"/>
    <n v="276"/>
    <n v="2023.1869999999999"/>
    <n v="0.315"/>
    <n v="306"/>
    <n v="0.110893672537508"/>
    <n v="42.54"/>
    <n v="0"/>
    <n v="0.20899999999999999"/>
    <n v="7.2770000000000001"/>
    <n v="14.374000000000001"/>
    <n v="14.374000000000001"/>
    <n v="14.374000000000001"/>
    <n v="14.374000000000001"/>
    <n v="14.164999999999999"/>
    <n v="14.374000000000001"/>
    <n v="0"/>
    <n v="0.20899999999999999"/>
    <n v="7.0679999999999996"/>
    <n v="7.0970000000000004"/>
    <n v="0"/>
    <n v="0"/>
    <n v="0"/>
    <n v="0"/>
    <n v="14.374000000000001"/>
    <n v="5323.7037037037035"/>
    <n v="0"/>
  </r>
  <r>
    <x v="18"/>
    <s v="onshore wind|3"/>
    <s v="onshore"/>
    <n v="3"/>
    <x v="1"/>
    <x v="4"/>
    <n v="0.29099999999999998"/>
    <n v="166"/>
    <n v="2023.1869999999999"/>
    <n v="0.29099999999999998"/>
    <n v="175"/>
    <n v="6.8650065119490303E-2"/>
    <n v="276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1"/>
    <x v="0"/>
    <n v="0.24199999999999999"/>
    <n v="95"/>
    <n v="1560.6849999999999"/>
    <n v="0.24199999999999999"/>
    <n v="0"/>
    <n v="0"/>
    <n v="7.37"/>
    <n v="0"/>
    <n v="0.32"/>
    <n v="0.63"/>
    <n v="1.37"/>
    <n v="7.37"/>
    <n v="7.37"/>
    <n v="7.37"/>
    <n v="7.37"/>
    <n v="7.69"/>
    <n v="0"/>
    <n v="0.32"/>
    <n v="0.31"/>
    <n v="0.74"/>
    <n v="6"/>
    <n v="0"/>
    <n v="0"/>
    <n v="0.32"/>
    <n v="7.37"/>
    <n v="163.77777777777777"/>
    <n v="0"/>
  </r>
  <r>
    <x v="19"/>
    <s v="large-scale solar pv|6"/>
    <s v="solar"/>
    <n v="6"/>
    <x v="1"/>
    <x v="0"/>
    <n v="0.24199999999999999"/>
    <n v="139"/>
    <n v="1560.6849999999999"/>
    <n v="0.24199999999999999"/>
    <n v="119"/>
    <n v="5.6134193743160102E-2"/>
    <n v="45.94"/>
    <n v="0"/>
    <n v="0.02"/>
    <n v="0.06"/>
    <n v="0.09"/>
    <n v="17.12"/>
    <n v="18.670000000000002"/>
    <n v="45.94"/>
    <n v="45.94"/>
    <n v="45.96"/>
    <n v="0"/>
    <n v="0.02"/>
    <n v="0.04"/>
    <n v="0.03"/>
    <n v="17.03"/>
    <n v="1.55"/>
    <n v="27.27"/>
    <n v="0.02"/>
    <n v="45.94"/>
    <n v="1020.8888888888889"/>
    <n v="0"/>
  </r>
  <r>
    <x v="19"/>
    <s v="large-scale solar pv|7"/>
    <s v="solar"/>
    <n v="7"/>
    <x v="1"/>
    <x v="0"/>
    <n v="0.24399999999999999"/>
    <n v="312"/>
    <n v="1560.6849999999999"/>
    <n v="0.24399999999999999"/>
    <n v="299"/>
    <n v="0.139886967587394"/>
    <n v="262.95"/>
    <n v="0"/>
    <n v="0"/>
    <n v="0.01"/>
    <n v="0.02"/>
    <n v="0.04"/>
    <n v="150.9"/>
    <n v="262.95"/>
    <n v="262.95"/>
    <n v="262.95"/>
    <n v="0"/>
    <n v="0"/>
    <n v="0.01"/>
    <n v="0.01"/>
    <n v="0.02"/>
    <n v="150.86000000000001"/>
    <n v="112.05"/>
    <n v="0"/>
    <n v="262.95"/>
    <n v="5843.333333333333"/>
    <n v="0"/>
  </r>
  <r>
    <x v="19"/>
    <s v="large-scale solar pv|7"/>
    <s v="solar"/>
    <n v="7"/>
    <x v="1"/>
    <x v="1"/>
    <n v="0.24399999999999999"/>
    <n v="312"/>
    <n v="1560.6849999999999"/>
    <n v="0.24399999999999999"/>
    <n v="299"/>
    <n v="0.139886967587394"/>
    <n v="282.892"/>
    <n v="0"/>
    <n v="0"/>
    <n v="0.01"/>
    <n v="0.02"/>
    <n v="0.04"/>
    <n v="150.9"/>
    <n v="9999999"/>
    <n v="282.892"/>
    <n v="9999999"/>
    <n v="0"/>
    <n v="0"/>
    <n v="0.01"/>
    <n v="0.01"/>
    <n v="0.02"/>
    <n v="150.86000000000001"/>
    <n v="9999848.0999999996"/>
    <n v="0"/>
    <n v="9999999"/>
    <n v="222222200"/>
    <n v="0"/>
  </r>
  <r>
    <x v="19"/>
    <s v="large-scale solar pv|5"/>
    <s v="solar"/>
    <n v="5"/>
    <x v="1"/>
    <x v="1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1"/>
    <x v="1"/>
    <n v="0.24199999999999999"/>
    <n v="139"/>
    <n v="1560.6849999999999"/>
    <n v="0.24199999999999999"/>
    <n v="119"/>
    <n v="5.6134193743160102E-2"/>
    <n v="29.452999999999999"/>
    <n v="0"/>
    <n v="0.34"/>
    <n v="0.69"/>
    <n v="1.46"/>
    <n v="24.49"/>
    <n v="26.04"/>
    <n v="29.452999999999999"/>
    <n v="9999999"/>
    <n v="9999999"/>
    <n v="0"/>
    <n v="0.34"/>
    <n v="0.35"/>
    <n v="0.77"/>
    <n v="23.03"/>
    <n v="1.55"/>
    <n v="3.4129999999999998"/>
    <n v="9999969.8870000001"/>
    <n v="9999999"/>
    <n v="222222200"/>
    <n v="0"/>
  </r>
  <r>
    <x v="19"/>
    <s v="large-scale solar pv|7"/>
    <s v="solar"/>
    <n v="7"/>
    <x v="1"/>
    <x v="2"/>
    <n v="0.24399999999999999"/>
    <n v="312"/>
    <n v="1560.6849999999999"/>
    <n v="0.24399999999999999"/>
    <n v="299"/>
    <n v="0.139886967587394"/>
    <n v="249.81800000000001"/>
    <n v="0"/>
    <n v="0"/>
    <n v="0.01"/>
    <n v="0.02"/>
    <n v="5.9550000000000001"/>
    <n v="158.352"/>
    <n v="9999999"/>
    <n v="249.81800000000001"/>
    <n v="9999999"/>
    <n v="0"/>
    <n v="0"/>
    <n v="0.01"/>
    <n v="0.01"/>
    <n v="5.9349999999999996"/>
    <n v="152.39699999999999"/>
    <n v="9999840.648"/>
    <n v="0"/>
    <n v="9999999"/>
    <n v="222222200"/>
    <n v="0"/>
  </r>
  <r>
    <x v="19"/>
    <s v="large-scale solar pv|5"/>
    <s v="solar"/>
    <n v="5"/>
    <x v="1"/>
    <x v="2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1"/>
    <x v="2"/>
    <n v="0.24199999999999999"/>
    <n v="139"/>
    <n v="1560.6849999999999"/>
    <n v="0.24199999999999999"/>
    <n v="119"/>
    <n v="5.6134193743160102E-2"/>
    <n v="18.526"/>
    <n v="0"/>
    <n v="0.34"/>
    <n v="0.69"/>
    <n v="1.46"/>
    <n v="18.526"/>
    <n v="18.526"/>
    <n v="18.526"/>
    <n v="9999999"/>
    <n v="9999999"/>
    <n v="0"/>
    <n v="0.34"/>
    <n v="0.35"/>
    <n v="0.77"/>
    <n v="17.065999999999999"/>
    <n v="0"/>
    <n v="0"/>
    <n v="9999980.8139999993"/>
    <n v="9999999"/>
    <n v="222222200"/>
    <n v="0"/>
  </r>
  <r>
    <x v="19"/>
    <s v="large-scale solar pv|7"/>
    <s v="solar"/>
    <n v="7"/>
    <x v="1"/>
    <x v="3"/>
    <n v="0.24399999999999999"/>
    <n v="312"/>
    <n v="1560.6849999999999"/>
    <n v="0.24399999999999999"/>
    <n v="299"/>
    <n v="0.139886967587394"/>
    <n v="281.73200000000003"/>
    <n v="0"/>
    <n v="0"/>
    <n v="0.01"/>
    <n v="0.02"/>
    <n v="0.04"/>
    <n v="150.9"/>
    <n v="9999999"/>
    <n v="281.73200000000003"/>
    <n v="9999999"/>
    <n v="0"/>
    <n v="0"/>
    <n v="0.01"/>
    <n v="0.01"/>
    <n v="0.02"/>
    <n v="150.86000000000001"/>
    <n v="9999848.0999999996"/>
    <n v="0"/>
    <n v="9999999"/>
    <n v="222222200"/>
    <n v="0"/>
  </r>
  <r>
    <x v="19"/>
    <s v="large-scale solar pv|5"/>
    <s v="solar"/>
    <n v="5"/>
    <x v="1"/>
    <x v="3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1"/>
    <x v="3"/>
    <n v="0.24199999999999999"/>
    <n v="139"/>
    <n v="1560.6849999999999"/>
    <n v="0.24199999999999999"/>
    <n v="119"/>
    <n v="5.6134193743160102E-2"/>
    <n v="29.452999999999999"/>
    <n v="0"/>
    <n v="0.34"/>
    <n v="0.69"/>
    <n v="1.46"/>
    <n v="24.49"/>
    <n v="26.04"/>
    <n v="29.452999999999999"/>
    <n v="9999999"/>
    <n v="9999999"/>
    <n v="0"/>
    <n v="0.34"/>
    <n v="0.35"/>
    <n v="0.77"/>
    <n v="23.03"/>
    <n v="1.55"/>
    <n v="3.4129999999999998"/>
    <n v="9999969.8870000001"/>
    <n v="9999999"/>
    <n v="222222200"/>
    <n v="0"/>
  </r>
  <r>
    <x v="19"/>
    <s v="large-scale solar pv|6"/>
    <s v="solar"/>
    <n v="6"/>
    <x v="1"/>
    <x v="4"/>
    <n v="0.24199999999999999"/>
    <n v="139"/>
    <n v="1560.6849999999999"/>
    <n v="0.24199999999999999"/>
    <n v="119"/>
    <n v="5.6134193743160102E-2"/>
    <n v="29.539000000000001"/>
    <n v="0"/>
    <n v="0.34"/>
    <n v="0.69"/>
    <n v="1.46"/>
    <n v="24.49"/>
    <n v="26.04"/>
    <n v="29.539000000000001"/>
    <n v="29.539000000000001"/>
    <n v="29.879000000000001"/>
    <n v="0"/>
    <n v="0.34"/>
    <n v="0.35"/>
    <n v="0.77"/>
    <n v="23.03"/>
    <n v="1.55"/>
    <n v="3.4990000000000001"/>
    <n v="0.34"/>
    <n v="29.539000000000001"/>
    <n v="656.42222222222222"/>
    <n v="0"/>
  </r>
  <r>
    <x v="19"/>
    <s v="large-scale solar pv|5"/>
    <s v="solar"/>
    <n v="5"/>
    <x v="1"/>
    <x v="4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7"/>
    <s v="solar"/>
    <n v="7"/>
    <x v="1"/>
    <x v="4"/>
    <n v="0.24399999999999999"/>
    <n v="312"/>
    <n v="1560.6849999999999"/>
    <n v="0.24399999999999999"/>
    <n v="299"/>
    <n v="0.139886967587394"/>
    <n v="294.83699999999999"/>
    <n v="0"/>
    <n v="0"/>
    <n v="0.01"/>
    <n v="0.02"/>
    <n v="0.04"/>
    <n v="150.9"/>
    <n v="286.52600000000001"/>
    <n v="286.52600000000001"/>
    <n v="286.52600000000001"/>
    <n v="0"/>
    <n v="0"/>
    <n v="0.01"/>
    <n v="0.01"/>
    <n v="0.02"/>
    <n v="150.86000000000001"/>
    <n v="135.626"/>
    <n v="0"/>
    <n v="286.52600000000001"/>
    <n v="6367.2444444444445"/>
    <n v="0"/>
  </r>
  <r>
    <x v="19"/>
    <s v="onshore wind|1"/>
    <s v="onshore"/>
    <n v="1"/>
    <x v="1"/>
    <x v="0"/>
    <n v="0.29499999999999998"/>
    <n v="349"/>
    <n v="2023.1869999999999"/>
    <n v="0.29799999999999999"/>
    <n v="362"/>
    <n v="0.13867181514510701"/>
    <n v="0.11"/>
    <n v="0"/>
    <n v="0"/>
    <n v="0.08"/>
    <n v="0.08"/>
    <n v="0.08"/>
    <n v="0.09"/>
    <n v="0.09"/>
    <n v="0.11"/>
    <n v="0.11"/>
    <n v="0"/>
    <n v="0"/>
    <n v="0.08"/>
    <n v="0"/>
    <n v="0"/>
    <n v="0.01"/>
    <n v="0"/>
    <n v="0.02"/>
    <n v="0.11"/>
    <n v="40.74074074074074"/>
    <n v="0"/>
  </r>
  <r>
    <x v="19"/>
    <s v="onshore wind|2"/>
    <s v="onshore"/>
    <n v="2"/>
    <x v="1"/>
    <x v="0"/>
    <n v="0.29399999999999998"/>
    <n v="0"/>
    <n v="2023.1869999999999"/>
    <n v="0.29399999999999998"/>
    <n v="617"/>
    <n v="0.23957071413040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1"/>
    <x v="0"/>
    <n v="0.28899999999999998"/>
    <n v="209"/>
    <n v="2023.1869999999999"/>
    <n v="0.28899999999999998"/>
    <n v="221"/>
    <n v="8.7295192049422501E-2"/>
    <n v="22.82"/>
    <n v="0"/>
    <n v="0"/>
    <n v="0.64"/>
    <n v="1.36"/>
    <n v="2.09"/>
    <n v="7.16"/>
    <n v="15"/>
    <n v="22.82"/>
    <n v="22.82"/>
    <n v="0"/>
    <n v="0"/>
    <n v="0.64"/>
    <n v="0.72"/>
    <n v="0.73"/>
    <n v="5.07"/>
    <n v="7.84"/>
    <n v="7.82"/>
    <n v="22.82"/>
    <n v="8451.8518518518522"/>
    <n v="0"/>
  </r>
  <r>
    <x v="19"/>
    <s v="onshore wind|4"/>
    <s v="onshore"/>
    <n v="4"/>
    <x v="1"/>
    <x v="0"/>
    <n v="0.28699999999999998"/>
    <n v="379"/>
    <n v="2023.1869999999999"/>
    <n v="0.28799999999999998"/>
    <n v="388"/>
    <n v="0.15379249112125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1"/>
    <x v="0"/>
    <n v="0.28699999999999998"/>
    <n v="620"/>
    <n v="2023.1869999999999"/>
    <n v="0.28699999999999998"/>
    <n v="653"/>
    <n v="0.25973302785865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1"/>
    <x v="1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1"/>
    <x v="1"/>
    <n v="0.29499999999999998"/>
    <n v="349"/>
    <n v="2023.1869999999999"/>
    <n v="0.29799999999999999"/>
    <n v="362"/>
    <n v="0.13867181514510701"/>
    <n v="3.7909999999999999"/>
    <n v="0"/>
    <n v="0"/>
    <n v="7.9000000000000001E-2"/>
    <n v="7.9000000000000001E-2"/>
    <n v="7.9000000000000001E-2"/>
    <n v="8.8999999999999996E-2"/>
    <n v="8.8999999999999996E-2"/>
    <n v="0.109"/>
    <n v="0.109"/>
    <n v="0"/>
    <n v="0"/>
    <n v="7.9000000000000001E-2"/>
    <n v="0"/>
    <n v="0"/>
    <n v="0.01"/>
    <n v="0"/>
    <n v="0.02"/>
    <n v="0.109"/>
    <n v="40.370370370370367"/>
    <n v="0"/>
  </r>
  <r>
    <x v="19"/>
    <s v="onshore wind|5"/>
    <s v="onshore"/>
    <n v="5"/>
    <x v="1"/>
    <x v="1"/>
    <n v="0.28699999999999998"/>
    <n v="620"/>
    <n v="2023.1869999999999"/>
    <n v="0.28699999999999998"/>
    <n v="653"/>
    <n v="0.25973302785865399"/>
    <n v="6.45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1"/>
    <x v="1"/>
    <n v="0.28899999999999998"/>
    <n v="209"/>
    <n v="2023.1869999999999"/>
    <n v="0.28899999999999998"/>
    <n v="221"/>
    <n v="8.7295192049422501E-2"/>
    <n v="51.113999999999997"/>
    <n v="0"/>
    <n v="0"/>
    <n v="0.64"/>
    <n v="1.36"/>
    <n v="2.09"/>
    <n v="7.16"/>
    <n v="15"/>
    <n v="22.82"/>
    <n v="22.82"/>
    <n v="0"/>
    <n v="0"/>
    <n v="0.64"/>
    <n v="0.72"/>
    <n v="0.73"/>
    <n v="5.07"/>
    <n v="7.84"/>
    <n v="7.82"/>
    <n v="22.82"/>
    <n v="8451.8518518518522"/>
    <n v="0"/>
  </r>
  <r>
    <x v="19"/>
    <s v="onshore wind|4"/>
    <s v="onshore"/>
    <n v="4"/>
    <x v="1"/>
    <x v="1"/>
    <n v="0.28699999999999998"/>
    <n v="379"/>
    <n v="2023.1869999999999"/>
    <n v="0.28799999999999998"/>
    <n v="388"/>
    <n v="0.15379249112125801"/>
    <n v="68.64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1"/>
    <x v="2"/>
    <n v="0.29399999999999998"/>
    <n v="0"/>
    <n v="2023.1869999999999"/>
    <n v="0.29399999999999998"/>
    <n v="617"/>
    <n v="0.23957071413040101"/>
    <n v="0.75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1"/>
    <x v="2"/>
    <n v="0.29499999999999998"/>
    <n v="349"/>
    <n v="2023.1869999999999"/>
    <n v="0.29799999999999999"/>
    <n v="362"/>
    <n v="0.13867181514510701"/>
    <n v="3.74"/>
    <n v="0"/>
    <n v="0"/>
    <n v="7.9000000000000001E-2"/>
    <n v="7.9000000000000001E-2"/>
    <n v="7.9000000000000001E-2"/>
    <n v="8.8999999999999996E-2"/>
    <n v="8.8999999999999996E-2"/>
    <n v="0.109"/>
    <n v="0.109"/>
    <n v="0"/>
    <n v="0"/>
    <n v="7.9000000000000001E-2"/>
    <n v="0"/>
    <n v="0"/>
    <n v="0.01"/>
    <n v="0"/>
    <n v="0.02"/>
    <n v="0.109"/>
    <n v="40.370370370370367"/>
    <n v="0"/>
  </r>
  <r>
    <x v="19"/>
    <s v="onshore wind|5"/>
    <s v="onshore"/>
    <n v="5"/>
    <x v="1"/>
    <x v="2"/>
    <n v="0.28699999999999998"/>
    <n v="620"/>
    <n v="2023.1869999999999"/>
    <n v="0.28699999999999998"/>
    <n v="653"/>
    <n v="0.25973302785865399"/>
    <n v="7.357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1"/>
    <x v="2"/>
    <n v="0.28899999999999998"/>
    <n v="209"/>
    <n v="2023.1869999999999"/>
    <n v="0.28899999999999998"/>
    <n v="221"/>
    <n v="8.7295192049422501E-2"/>
    <n v="43.371000000000002"/>
    <n v="0"/>
    <n v="0"/>
    <n v="0.64"/>
    <n v="1.36"/>
    <n v="2.09"/>
    <n v="7.16"/>
    <n v="15"/>
    <n v="22.82"/>
    <n v="22.82"/>
    <n v="0"/>
    <n v="0"/>
    <n v="0.64"/>
    <n v="0.72"/>
    <n v="0.73"/>
    <n v="5.07"/>
    <n v="7.84"/>
    <n v="7.82"/>
    <n v="22.82"/>
    <n v="8451.8518518518522"/>
    <n v="0"/>
  </r>
  <r>
    <x v="19"/>
    <s v="onshore wind|4"/>
    <s v="onshore"/>
    <n v="4"/>
    <x v="1"/>
    <x v="2"/>
    <n v="0.28699999999999998"/>
    <n v="379"/>
    <n v="2023.1869999999999"/>
    <n v="0.28799999999999998"/>
    <n v="388"/>
    <n v="0.15379249112125801"/>
    <n v="49.529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1"/>
    <x v="3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1"/>
    <x v="3"/>
    <n v="0.29499999999999998"/>
    <n v="349"/>
    <n v="2023.1869999999999"/>
    <n v="0.29799999999999999"/>
    <n v="362"/>
    <n v="0.13867181514510701"/>
    <n v="3.7549999999999999"/>
    <n v="0"/>
    <n v="0"/>
    <n v="7.9000000000000001E-2"/>
    <n v="7.9000000000000001E-2"/>
    <n v="7.9000000000000001E-2"/>
    <n v="8.8999999999999996E-2"/>
    <n v="8.8999999999999996E-2"/>
    <n v="0.109"/>
    <n v="0.109"/>
    <n v="0"/>
    <n v="0"/>
    <n v="7.9000000000000001E-2"/>
    <n v="0"/>
    <n v="0"/>
    <n v="0.01"/>
    <n v="0"/>
    <n v="0.02"/>
    <n v="0.109"/>
    <n v="40.370370370370367"/>
    <n v="0"/>
  </r>
  <r>
    <x v="19"/>
    <s v="onshore wind|5"/>
    <s v="onshore"/>
    <n v="5"/>
    <x v="1"/>
    <x v="3"/>
    <n v="0.28699999999999998"/>
    <n v="620"/>
    <n v="2023.1869999999999"/>
    <n v="0.28699999999999998"/>
    <n v="653"/>
    <n v="0.25973302785865399"/>
    <n v="6.8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1"/>
    <x v="3"/>
    <n v="0.28899999999999998"/>
    <n v="209"/>
    <n v="2023.1869999999999"/>
    <n v="0.28899999999999998"/>
    <n v="221"/>
    <n v="8.7295192049422501E-2"/>
    <n v="50.128"/>
    <n v="0"/>
    <n v="0"/>
    <n v="0.64"/>
    <n v="1.36"/>
    <n v="2.09"/>
    <n v="7.16"/>
    <n v="15"/>
    <n v="22.82"/>
    <n v="22.82"/>
    <n v="0"/>
    <n v="0"/>
    <n v="0.64"/>
    <n v="0.72"/>
    <n v="0.73"/>
    <n v="5.07"/>
    <n v="7.84"/>
    <n v="7.82"/>
    <n v="22.82"/>
    <n v="8451.8518518518522"/>
    <n v="0"/>
  </r>
  <r>
    <x v="19"/>
    <s v="onshore wind|4"/>
    <s v="onshore"/>
    <n v="4"/>
    <x v="1"/>
    <x v="3"/>
    <n v="0.28699999999999998"/>
    <n v="379"/>
    <n v="2023.1869999999999"/>
    <n v="0.28799999999999998"/>
    <n v="388"/>
    <n v="0.15379249112125801"/>
    <n v="68.626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1"/>
    <x v="4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1"/>
    <x v="4"/>
    <n v="0.29499999999999998"/>
    <n v="349"/>
    <n v="2023.1869999999999"/>
    <n v="0.29799999999999999"/>
    <n v="362"/>
    <n v="0.13867181514510701"/>
    <n v="3.7909999999999999"/>
    <n v="0"/>
    <n v="0"/>
    <n v="7.9000000000000001E-2"/>
    <n v="7.9000000000000001E-2"/>
    <n v="7.9000000000000001E-2"/>
    <n v="8.8999999999999996E-2"/>
    <n v="8.8999999999999996E-2"/>
    <n v="0.109"/>
    <n v="0.109"/>
    <n v="0"/>
    <n v="0"/>
    <n v="7.9000000000000001E-2"/>
    <n v="0"/>
    <n v="0"/>
    <n v="0.01"/>
    <n v="0"/>
    <n v="0.02"/>
    <n v="0.109"/>
    <n v="40.370370370370367"/>
    <n v="0"/>
  </r>
  <r>
    <x v="19"/>
    <s v="onshore wind|5"/>
    <s v="onshore"/>
    <n v="5"/>
    <x v="1"/>
    <x v="4"/>
    <n v="0.28699999999999998"/>
    <n v="620"/>
    <n v="2023.1869999999999"/>
    <n v="0.28699999999999998"/>
    <n v="653"/>
    <n v="0.25973302785865399"/>
    <n v="6.541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1"/>
    <x v="4"/>
    <n v="0.28899999999999998"/>
    <n v="209"/>
    <n v="2023.1869999999999"/>
    <n v="0.28899999999999998"/>
    <n v="221"/>
    <n v="8.7295192049422501E-2"/>
    <n v="53.787999999999997"/>
    <n v="0"/>
    <n v="0"/>
    <n v="0.64"/>
    <n v="1.36"/>
    <n v="2.09"/>
    <n v="7.16"/>
    <n v="15"/>
    <n v="22.82"/>
    <n v="22.82"/>
    <n v="0"/>
    <n v="0"/>
    <n v="0.64"/>
    <n v="0.72"/>
    <n v="0.73"/>
    <n v="5.07"/>
    <n v="7.84"/>
    <n v="7.82"/>
    <n v="22.82"/>
    <n v="8451.8518518518522"/>
    <n v="0"/>
  </r>
  <r>
    <x v="19"/>
    <s v="onshore wind|4"/>
    <s v="onshore"/>
    <n v="4"/>
    <x v="1"/>
    <x v="4"/>
    <n v="0.28699999999999998"/>
    <n v="379"/>
    <n v="2023.1869999999999"/>
    <n v="0.28799999999999998"/>
    <n v="388"/>
    <n v="0.15379249112125801"/>
    <n v="68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45B96-1B51-4DAB-B533-F0DB4E0BF358}" name="PivotTable2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P25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" hier="-1"/>
    <pageField fld="5" item="2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9830A-14B2-4E9D-8C67-B16536A5F732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25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0" hier="-1"/>
    <pageField fld="5" item="1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7744E5-8CA8-4F01-BB87-467528CBD36A}" name="PivotTable6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67:P88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" hier="-1"/>
    <pageField fld="5" item="1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36BF7D-8DED-43A1-B2F4-47CC7F53FC78}" name="PivotTable5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0:P61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" hier="-1"/>
    <pageField fld="5" item="0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1CEE32-73E5-47DA-B21C-F4C9F4479773}" name="PivotTable4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7:C88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0" hier="-1"/>
    <pageField fld="5" item="2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94DE8D-0C27-49DF-B9F9-509EAFED8322}" name="PivotTable3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0:C61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0" hier="-1"/>
    <pageField fld="5" item="0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D815-7ED7-4FC2-B37F-C6C4BB80569C}">
  <dimension ref="A1:J12"/>
  <sheetViews>
    <sheetView workbookViewId="0">
      <selection activeCell="A6" sqref="A6"/>
    </sheetView>
  </sheetViews>
  <sheetFormatPr defaultRowHeight="15"/>
  <cols>
    <col min="2" max="2" width="26.5703125" bestFit="1" customWidth="1"/>
    <col min="5" max="5" width="13.5703125" bestFit="1" customWidth="1"/>
    <col min="6" max="6" width="13.140625" bestFit="1" customWidth="1"/>
  </cols>
  <sheetData>
    <row r="1" spans="1:10" s="25" customFormat="1">
      <c r="A1" s="25" t="s">
        <v>1215</v>
      </c>
      <c r="B1" s="25" t="s">
        <v>1216</v>
      </c>
      <c r="E1" s="25" t="s">
        <v>274</v>
      </c>
      <c r="I1" s="25" t="s">
        <v>1212</v>
      </c>
    </row>
    <row r="2" spans="1:10">
      <c r="A2" t="s">
        <v>1213</v>
      </c>
      <c r="B2" t="s">
        <v>1214</v>
      </c>
      <c r="E2" t="s">
        <v>262</v>
      </c>
      <c r="F2" t="s">
        <v>266</v>
      </c>
      <c r="I2">
        <v>0</v>
      </c>
      <c r="J2" t="s">
        <v>508</v>
      </c>
    </row>
    <row r="3" spans="1:10">
      <c r="A3" t="s">
        <v>1217</v>
      </c>
      <c r="B3" t="s">
        <v>1218</v>
      </c>
      <c r="E3" t="s">
        <v>263</v>
      </c>
      <c r="F3" t="s">
        <v>264</v>
      </c>
      <c r="I3">
        <v>1</v>
      </c>
      <c r="J3" t="s">
        <v>509</v>
      </c>
    </row>
    <row r="4" spans="1:10">
      <c r="A4" t="s">
        <v>1219</v>
      </c>
      <c r="E4" t="s">
        <v>265</v>
      </c>
      <c r="F4" t="s">
        <v>268</v>
      </c>
      <c r="I4">
        <v>2</v>
      </c>
      <c r="J4" t="s">
        <v>510</v>
      </c>
    </row>
    <row r="5" spans="1:10">
      <c r="A5" t="s">
        <v>1220</v>
      </c>
      <c r="B5" t="s">
        <v>1221</v>
      </c>
      <c r="E5" t="s">
        <v>239</v>
      </c>
      <c r="F5" t="s">
        <v>267</v>
      </c>
      <c r="I5">
        <v>3</v>
      </c>
      <c r="J5" t="s">
        <v>511</v>
      </c>
    </row>
    <row r="6" spans="1:10">
      <c r="I6">
        <v>9</v>
      </c>
      <c r="J6" t="s">
        <v>513</v>
      </c>
    </row>
    <row r="7" spans="1:10">
      <c r="E7" t="s">
        <v>269</v>
      </c>
      <c r="F7" t="s">
        <v>270</v>
      </c>
    </row>
    <row r="8" spans="1:10">
      <c r="E8" t="s">
        <v>271</v>
      </c>
      <c r="F8" t="s">
        <v>264</v>
      </c>
      <c r="I8" t="s">
        <v>391</v>
      </c>
      <c r="J8" t="s">
        <v>512</v>
      </c>
    </row>
    <row r="9" spans="1:10">
      <c r="E9" t="s">
        <v>272</v>
      </c>
      <c r="F9" t="s">
        <v>273</v>
      </c>
    </row>
    <row r="11" spans="1:10">
      <c r="E11" t="s">
        <v>286</v>
      </c>
      <c r="F11" t="s">
        <v>287</v>
      </c>
    </row>
    <row r="12" spans="1:10">
      <c r="E12" t="s">
        <v>288</v>
      </c>
      <c r="F12" t="s">
        <v>315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7CFD-44A6-499F-BA70-6F53BF26CF1E}">
  <dimension ref="A1:E11"/>
  <sheetViews>
    <sheetView workbookViewId="0">
      <selection activeCell="B24" sqref="B24"/>
    </sheetView>
  </sheetViews>
  <sheetFormatPr defaultRowHeight="15"/>
  <cols>
    <col min="1" max="1" width="44.42578125" bestFit="1" customWidth="1"/>
    <col min="2" max="2" width="18.42578125" bestFit="1" customWidth="1"/>
    <col min="3" max="3" width="12.7109375" bestFit="1" customWidth="1"/>
    <col min="4" max="4" width="10.42578125" bestFit="1" customWidth="1"/>
    <col min="5" max="5" width="11.140625" bestFit="1" customWidth="1"/>
  </cols>
  <sheetData>
    <row r="1" spans="1:5" ht="15.75" thickBot="1">
      <c r="A1" s="35" t="s">
        <v>36</v>
      </c>
      <c r="B1" s="36" t="s">
        <v>316</v>
      </c>
      <c r="C1" s="36" t="s">
        <v>317</v>
      </c>
      <c r="D1" s="36" t="s">
        <v>318</v>
      </c>
      <c r="E1" s="36" t="s">
        <v>319</v>
      </c>
    </row>
    <row r="2" spans="1:5" ht="15.75" thickBot="1">
      <c r="A2" s="37" t="s">
        <v>320</v>
      </c>
      <c r="B2" s="38" t="s">
        <v>321</v>
      </c>
      <c r="C2" s="38" t="s">
        <v>322</v>
      </c>
      <c r="D2" s="38" t="s">
        <v>322</v>
      </c>
      <c r="E2" s="38" t="s">
        <v>322</v>
      </c>
    </row>
    <row r="3" spans="1:5" ht="15.75" thickBot="1">
      <c r="A3" s="37" t="s">
        <v>323</v>
      </c>
      <c r="B3" s="38" t="s">
        <v>321</v>
      </c>
      <c r="C3" s="38" t="s">
        <v>38</v>
      </c>
      <c r="D3" s="38" t="s">
        <v>38</v>
      </c>
      <c r="E3" s="38" t="s">
        <v>38</v>
      </c>
    </row>
    <row r="4" spans="1:5" ht="15.75" thickBot="1">
      <c r="A4" s="37" t="s">
        <v>324</v>
      </c>
      <c r="B4" s="38" t="s">
        <v>321</v>
      </c>
      <c r="C4" s="39" t="s">
        <v>38</v>
      </c>
      <c r="D4" s="39" t="s">
        <v>45</v>
      </c>
      <c r="E4" s="39" t="s">
        <v>45</v>
      </c>
    </row>
    <row r="5" spans="1:5" ht="15.75" thickBot="1">
      <c r="A5" s="37" t="s">
        <v>325</v>
      </c>
      <c r="B5" s="38" t="s">
        <v>326</v>
      </c>
      <c r="C5" s="38" t="s">
        <v>38</v>
      </c>
      <c r="D5" s="38" t="s">
        <v>38</v>
      </c>
      <c r="E5" s="38" t="s">
        <v>38</v>
      </c>
    </row>
    <row r="6" spans="1:5" ht="24.75" thickBot="1">
      <c r="A6" s="37" t="s">
        <v>327</v>
      </c>
      <c r="B6" s="38" t="s">
        <v>326</v>
      </c>
      <c r="C6" s="38" t="s">
        <v>38</v>
      </c>
      <c r="D6" s="38" t="s">
        <v>38</v>
      </c>
      <c r="E6" s="38" t="s">
        <v>38</v>
      </c>
    </row>
    <row r="7" spans="1:5" ht="15.75" thickBot="1">
      <c r="A7" s="37" t="s">
        <v>328</v>
      </c>
      <c r="B7" s="38" t="s">
        <v>329</v>
      </c>
      <c r="C7" s="38" t="s">
        <v>38</v>
      </c>
      <c r="D7" s="38" t="s">
        <v>38</v>
      </c>
      <c r="E7" s="38" t="s">
        <v>38</v>
      </c>
    </row>
    <row r="8" spans="1:5" ht="24.75" thickBot="1">
      <c r="A8" s="37" t="s">
        <v>330</v>
      </c>
      <c r="B8" s="38" t="s">
        <v>331</v>
      </c>
      <c r="C8" s="39" t="s">
        <v>332</v>
      </c>
      <c r="D8" s="39" t="s">
        <v>333</v>
      </c>
      <c r="E8" s="39" t="s">
        <v>334</v>
      </c>
    </row>
    <row r="9" spans="1:5" ht="15.75" thickBot="1">
      <c r="A9" s="37" t="s">
        <v>335</v>
      </c>
      <c r="B9" s="38" t="s">
        <v>331</v>
      </c>
      <c r="C9" s="39" t="s">
        <v>332</v>
      </c>
      <c r="D9" s="39" t="s">
        <v>333</v>
      </c>
      <c r="E9" s="39" t="s">
        <v>334</v>
      </c>
    </row>
    <row r="10" spans="1:5" ht="15.75" thickBot="1">
      <c r="A10" s="37" t="s">
        <v>336</v>
      </c>
      <c r="B10" s="38" t="s">
        <v>329</v>
      </c>
      <c r="C10" s="39" t="s">
        <v>38</v>
      </c>
      <c r="D10" s="39" t="s">
        <v>38</v>
      </c>
      <c r="E10" s="39"/>
    </row>
    <row r="11" spans="1:5" ht="15.75" thickBot="1">
      <c r="A11" s="37" t="s">
        <v>337</v>
      </c>
      <c r="B11" s="38" t="s">
        <v>338</v>
      </c>
      <c r="C11" s="39" t="s">
        <v>38</v>
      </c>
      <c r="D11" s="39"/>
      <c r="E1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15D8-1C38-406F-9F62-21B42FDD4E78}">
  <dimension ref="A1:B3"/>
  <sheetViews>
    <sheetView workbookViewId="0">
      <selection activeCell="C32" sqref="C32"/>
    </sheetView>
  </sheetViews>
  <sheetFormatPr defaultRowHeight="15"/>
  <cols>
    <col min="1" max="1" width="26.7109375" customWidth="1"/>
    <col min="2" max="2" width="127" customWidth="1"/>
  </cols>
  <sheetData>
    <row r="1" spans="1:2" ht="15.75" thickBot="1">
      <c r="A1" s="18" t="s">
        <v>61</v>
      </c>
      <c r="B1" s="19" t="s">
        <v>62</v>
      </c>
    </row>
    <row r="2" spans="1:2" ht="29.25" thickBot="1">
      <c r="A2" s="20" t="s">
        <v>63</v>
      </c>
      <c r="B2" s="21" t="s">
        <v>64</v>
      </c>
    </row>
    <row r="3" spans="1:2" ht="29.25" thickBot="1">
      <c r="A3" s="20" t="s">
        <v>65</v>
      </c>
      <c r="B3" s="2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CE56-2F46-47BD-9D62-5CD54E5E4D66}">
  <dimension ref="A1:D18"/>
  <sheetViews>
    <sheetView workbookViewId="0">
      <selection activeCell="D6" sqref="D6"/>
    </sheetView>
  </sheetViews>
  <sheetFormatPr defaultRowHeight="15"/>
  <cols>
    <col min="1" max="1" width="68.5703125" customWidth="1"/>
    <col min="2" max="2" width="10.85546875" bestFit="1" customWidth="1"/>
    <col min="3" max="4" width="9.85546875" bestFit="1" customWidth="1"/>
  </cols>
  <sheetData>
    <row r="1" spans="1:4" ht="15.75" thickBot="1">
      <c r="A1" s="11" t="s">
        <v>36</v>
      </c>
      <c r="B1" s="12" t="s">
        <v>15</v>
      </c>
      <c r="C1" s="12" t="s">
        <v>16</v>
      </c>
      <c r="D1" s="12" t="s">
        <v>17</v>
      </c>
    </row>
    <row r="2" spans="1:4" ht="15.75" thickBot="1">
      <c r="A2" s="13" t="s">
        <v>37</v>
      </c>
      <c r="B2" s="15" t="s">
        <v>38</v>
      </c>
      <c r="C2" s="15" t="s">
        <v>38</v>
      </c>
      <c r="D2" s="15" t="s">
        <v>38</v>
      </c>
    </row>
    <row r="3" spans="1:4" ht="15.75" thickBot="1">
      <c r="A3" s="13" t="s">
        <v>39</v>
      </c>
      <c r="B3" s="15" t="s">
        <v>38</v>
      </c>
      <c r="C3" s="15" t="s">
        <v>38</v>
      </c>
      <c r="D3" s="15" t="s">
        <v>38</v>
      </c>
    </row>
    <row r="4" spans="1:4" ht="15.75" thickBot="1">
      <c r="A4" s="13" t="s">
        <v>40</v>
      </c>
      <c r="B4" s="15" t="s">
        <v>38</v>
      </c>
      <c r="C4" s="15" t="s">
        <v>38</v>
      </c>
      <c r="D4" s="15" t="s">
        <v>38</v>
      </c>
    </row>
    <row r="5" spans="1:4" ht="15.75" thickBot="1">
      <c r="A5" s="13" t="s">
        <v>41</v>
      </c>
      <c r="B5" s="15" t="s">
        <v>38</v>
      </c>
      <c r="C5" s="15" t="s">
        <v>38</v>
      </c>
      <c r="D5" s="15" t="s">
        <v>38</v>
      </c>
    </row>
    <row r="6" spans="1:4" ht="15.75" thickBot="1">
      <c r="A6" s="13" t="s">
        <v>42</v>
      </c>
      <c r="B6" s="15" t="s">
        <v>38</v>
      </c>
      <c r="C6" s="15" t="s">
        <v>38</v>
      </c>
      <c r="D6" s="15" t="s">
        <v>38</v>
      </c>
    </row>
    <row r="7" spans="1:4" ht="15.75" thickBot="1">
      <c r="A7" s="13" t="s">
        <v>43</v>
      </c>
      <c r="B7" s="15" t="s">
        <v>38</v>
      </c>
      <c r="C7" s="15" t="s">
        <v>38</v>
      </c>
      <c r="D7" s="15" t="s">
        <v>38</v>
      </c>
    </row>
    <row r="8" spans="1:4" ht="15.75" thickBot="1">
      <c r="A8" s="13" t="s">
        <v>44</v>
      </c>
      <c r="B8" s="16" t="s">
        <v>38</v>
      </c>
      <c r="C8" s="16" t="s">
        <v>45</v>
      </c>
      <c r="D8" s="16" t="s">
        <v>46</v>
      </c>
    </row>
    <row r="9" spans="1:4" ht="15.75" thickBot="1">
      <c r="A9" s="13" t="s">
        <v>47</v>
      </c>
      <c r="B9" s="15" t="s">
        <v>48</v>
      </c>
      <c r="C9" s="15" t="s">
        <v>48</v>
      </c>
      <c r="D9" s="15" t="s">
        <v>48</v>
      </c>
    </row>
    <row r="10" spans="1:4" ht="15.75" thickBot="1">
      <c r="A10" s="13" t="s">
        <v>49</v>
      </c>
      <c r="B10" s="15" t="s">
        <v>38</v>
      </c>
      <c r="C10" s="15" t="s">
        <v>38</v>
      </c>
      <c r="D10" s="15" t="s">
        <v>38</v>
      </c>
    </row>
    <row r="11" spans="1:4" ht="15.75" thickBot="1">
      <c r="A11" s="13" t="s">
        <v>50</v>
      </c>
      <c r="B11" s="15" t="s">
        <v>38</v>
      </c>
      <c r="C11" s="15" t="s">
        <v>38</v>
      </c>
      <c r="D11" s="15" t="s">
        <v>38</v>
      </c>
    </row>
    <row r="12" spans="1:4" ht="15.75" thickBot="1">
      <c r="A12" s="13" t="s">
        <v>51</v>
      </c>
      <c r="B12" s="15" t="s">
        <v>38</v>
      </c>
      <c r="C12" s="15" t="s">
        <v>38</v>
      </c>
      <c r="D12" s="15" t="s">
        <v>38</v>
      </c>
    </row>
    <row r="13" spans="1:4" ht="15.75" thickBot="1">
      <c r="A13" s="13" t="s">
        <v>52</v>
      </c>
      <c r="B13" s="15" t="s">
        <v>38</v>
      </c>
      <c r="C13" s="15" t="s">
        <v>38</v>
      </c>
      <c r="D13" s="15" t="s">
        <v>38</v>
      </c>
    </row>
    <row r="14" spans="1:4" ht="15.75" thickBot="1">
      <c r="A14" s="13" t="s">
        <v>53</v>
      </c>
      <c r="B14" s="17" t="s">
        <v>54</v>
      </c>
      <c r="C14" s="17" t="s">
        <v>55</v>
      </c>
      <c r="D14" s="17" t="s">
        <v>56</v>
      </c>
    </row>
    <row r="15" spans="1:4" ht="15.75" thickBot="1">
      <c r="A15" s="13" t="s">
        <v>57</v>
      </c>
      <c r="B15" s="17" t="s">
        <v>54</v>
      </c>
      <c r="C15" s="17" t="s">
        <v>55</v>
      </c>
      <c r="D15" s="17" t="s">
        <v>56</v>
      </c>
    </row>
    <row r="16" spans="1:4" ht="15.75" thickBot="1">
      <c r="A16" s="13" t="s">
        <v>58</v>
      </c>
      <c r="B16" s="16" t="s">
        <v>38</v>
      </c>
      <c r="C16" s="16" t="s">
        <v>38</v>
      </c>
      <c r="D16" s="16"/>
    </row>
    <row r="17" spans="1:4" ht="15.75" thickBot="1">
      <c r="A17" s="13" t="s">
        <v>59</v>
      </c>
      <c r="B17" s="16" t="s">
        <v>38</v>
      </c>
      <c r="C17" s="16"/>
      <c r="D17" s="16"/>
    </row>
    <row r="18" spans="1:4" ht="15.75" thickBot="1">
      <c r="A18" s="13" t="s">
        <v>60</v>
      </c>
      <c r="B18" s="16" t="s">
        <v>38</v>
      </c>
      <c r="C18" s="16"/>
      <c r="D1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D9F0-F734-4BED-B0E9-0ADB68E3D982}">
  <dimension ref="A1:C9"/>
  <sheetViews>
    <sheetView workbookViewId="0">
      <selection activeCell="D6" sqref="D6"/>
    </sheetView>
  </sheetViews>
  <sheetFormatPr defaultRowHeight="15"/>
  <cols>
    <col min="1" max="1" width="64" customWidth="1"/>
    <col min="2" max="2" width="87.42578125" customWidth="1"/>
    <col min="3" max="3" width="79.85546875" customWidth="1"/>
  </cols>
  <sheetData>
    <row r="1" spans="1:3" ht="15.75" thickBot="1">
      <c r="A1" s="11" t="s">
        <v>21</v>
      </c>
      <c r="B1" s="12" t="s">
        <v>300</v>
      </c>
      <c r="C1" s="12" t="s">
        <v>22</v>
      </c>
    </row>
    <row r="2" spans="1:3" ht="15.75" thickBot="1">
      <c r="A2" s="13" t="s">
        <v>23</v>
      </c>
      <c r="B2" s="14" t="s">
        <v>301</v>
      </c>
      <c r="C2" s="14" t="s">
        <v>24</v>
      </c>
    </row>
    <row r="3" spans="1:3" ht="15.75" thickBot="1">
      <c r="A3" s="13" t="s">
        <v>25</v>
      </c>
      <c r="B3" s="14" t="s">
        <v>301</v>
      </c>
      <c r="C3" s="14" t="s">
        <v>26</v>
      </c>
    </row>
    <row r="4" spans="1:3" ht="15.75" thickBot="1">
      <c r="A4" s="13" t="s">
        <v>27</v>
      </c>
      <c r="B4" s="14" t="s">
        <v>301</v>
      </c>
      <c r="C4" s="14" t="s">
        <v>28</v>
      </c>
    </row>
    <row r="5" spans="1:3" ht="15.75" thickBot="1">
      <c r="A5" s="13" t="s">
        <v>29</v>
      </c>
      <c r="B5" s="14" t="s">
        <v>303</v>
      </c>
      <c r="C5" s="14" t="s">
        <v>24</v>
      </c>
    </row>
    <row r="6" spans="1:3" ht="15.75" thickBot="1">
      <c r="A6" s="13" t="s">
        <v>30</v>
      </c>
      <c r="B6" s="14" t="s">
        <v>302</v>
      </c>
      <c r="C6" s="14" t="s">
        <v>31</v>
      </c>
    </row>
    <row r="7" spans="1:3" ht="15.75" thickBot="1">
      <c r="A7" s="13" t="s">
        <v>32</v>
      </c>
      <c r="B7" s="14" t="s">
        <v>302</v>
      </c>
      <c r="C7" s="14" t="s">
        <v>31</v>
      </c>
    </row>
    <row r="8" spans="1:3" ht="15.75" thickBot="1">
      <c r="A8" s="13" t="s">
        <v>33</v>
      </c>
      <c r="B8" s="14" t="s">
        <v>303</v>
      </c>
      <c r="C8" s="14" t="s">
        <v>34</v>
      </c>
    </row>
    <row r="9" spans="1:3" ht="15.75" thickBot="1">
      <c r="A9" s="13" t="s">
        <v>35</v>
      </c>
      <c r="B9" s="14" t="s">
        <v>299</v>
      </c>
      <c r="C9" s="1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776E-56AF-443A-99F6-289492FD0AAB}">
  <dimension ref="A1:F10"/>
  <sheetViews>
    <sheetView workbookViewId="0">
      <selection activeCell="B8" sqref="B8"/>
    </sheetView>
  </sheetViews>
  <sheetFormatPr defaultRowHeight="15"/>
  <cols>
    <col min="1" max="1" width="16" bestFit="1" customWidth="1"/>
    <col min="2" max="2" width="11.85546875" bestFit="1" customWidth="1"/>
    <col min="3" max="3" width="16.140625" bestFit="1" customWidth="1"/>
    <col min="4" max="4" width="34.28515625" bestFit="1" customWidth="1"/>
    <col min="5" max="5" width="31.140625" bestFit="1" customWidth="1"/>
    <col min="6" max="6" width="32" bestFit="1" customWidth="1"/>
  </cols>
  <sheetData>
    <row r="1" spans="1:6" ht="18.75">
      <c r="A1" s="27" t="s">
        <v>304</v>
      </c>
      <c r="B1" s="34" t="s">
        <v>305</v>
      </c>
      <c r="C1" s="34" t="s">
        <v>306</v>
      </c>
      <c r="D1" s="28" t="s">
        <v>307</v>
      </c>
      <c r="E1" s="28" t="s">
        <v>308</v>
      </c>
      <c r="F1" s="28" t="s">
        <v>309</v>
      </c>
    </row>
    <row r="2" spans="1:6" ht="16.5" thickBot="1">
      <c r="A2" s="29" t="s">
        <v>4</v>
      </c>
      <c r="B2" s="30">
        <v>984321</v>
      </c>
      <c r="C2" s="30">
        <v>979651</v>
      </c>
      <c r="D2" s="31" t="str">
        <f>_xlfn.TEXTJOIN(" ",TRUE, ROUND(100*pv1_state!F2, 0),"/",ROUND(100*wind1_state!F2,0),"%")</f>
        <v>78 / 79 %</v>
      </c>
      <c r="E2" s="31" t="str">
        <f>_xlfn.TEXTJOIN(" ",TRUE, ROUND(100*pv2_state!F2, 0),"/",ROUND(100*wind2_state!F2,0),"%")</f>
        <v>71 / 70 %</v>
      </c>
      <c r="F2" s="31" t="str">
        <f>_xlfn.TEXTJOIN(" ",TRUE, ROUND(100*pv3_state!F2, 0),"/",ROUND(100*wind3_state!F2,0),"%")</f>
        <v>65 / 67 %</v>
      </c>
    </row>
    <row r="3" spans="1:6" ht="16.5" thickBot="1">
      <c r="A3" s="29" t="s">
        <v>5</v>
      </c>
      <c r="B3" s="30">
        <v>2527013</v>
      </c>
      <c r="C3" s="30">
        <v>2523924</v>
      </c>
      <c r="D3" s="31" t="str">
        <f>_xlfn.TEXTJOIN(" ",TRUE, ROUND(100*pv1_state!F3, 0),"/",ROUND(100*wind1_state!F3,0),"%")</f>
        <v>70 / 71 %</v>
      </c>
      <c r="E3" s="31" t="str">
        <f>_xlfn.TEXTJOIN(" ",TRUE, ROUND(100*pv2_state!F3, 0),"/",ROUND(100*wind2_state!F3,0),"%")</f>
        <v>59 / 58 %</v>
      </c>
      <c r="F3" s="31" t="str">
        <f>_xlfn.TEXTJOIN(" ",TRUE, ROUND(100*pv3_state!F3, 0),"/",ROUND(100*wind3_state!F3,0),"%")</f>
        <v>54 / 55 %</v>
      </c>
    </row>
    <row r="4" spans="1:6" ht="16.5" thickBot="1">
      <c r="A4" s="29" t="s">
        <v>6</v>
      </c>
      <c r="B4" s="30">
        <v>1347791</v>
      </c>
      <c r="C4" s="30">
        <v>1334404</v>
      </c>
      <c r="D4" s="31" t="str">
        <f>_xlfn.TEXTJOIN(" ",TRUE, ROUND(100*pv1_state!F4, 0),"/",ROUND(100*wind1_state!F4,0),"%")</f>
        <v>84 / 85 %</v>
      </c>
      <c r="E4" s="31" t="str">
        <f>_xlfn.TEXTJOIN(" ",TRUE, ROUND(100*pv2_state!F4, 0),"/",ROUND(100*wind2_state!F4,0),"%")</f>
        <v>42 / 43 %</v>
      </c>
      <c r="F4" s="31" t="str">
        <f>_xlfn.TEXTJOIN(" ",TRUE, ROUND(100*pv3_state!F4, 0),"/",ROUND(100*wind3_state!F4,0),"%")</f>
        <v>41 / 42 %</v>
      </c>
    </row>
    <row r="5" spans="1:6" ht="16.5" thickBot="1">
      <c r="A5" s="29" t="s">
        <v>7</v>
      </c>
      <c r="B5" s="30">
        <v>801150</v>
      </c>
      <c r="C5" s="30">
        <v>801137</v>
      </c>
      <c r="D5" s="31" t="str">
        <f>_xlfn.TEXTJOIN(" ",TRUE, ROUND(100*pv1_state!F5, 0),"/",ROUND(100*wind1_state!F5,0),"%")</f>
        <v>62 / 64 %</v>
      </c>
      <c r="E5" s="31" t="str">
        <f>_xlfn.TEXTJOIN(" ",TRUE, ROUND(100*pv2_state!F5, 0),"/",ROUND(100*wind2_state!F5,0),"%")</f>
        <v>55 / 52 %</v>
      </c>
      <c r="F5" s="31" t="str">
        <f>_xlfn.TEXTJOIN(" ",TRUE, ROUND(100*pv3_state!F5, 0),"/",ROUND(100*wind3_state!F5,0),"%")</f>
        <v>40 / 44 %</v>
      </c>
    </row>
    <row r="6" spans="1:6" ht="16.5" thickBot="1">
      <c r="A6" s="29" t="s">
        <v>8</v>
      </c>
      <c r="B6" s="30">
        <v>227444</v>
      </c>
      <c r="C6" s="30">
        <v>227038</v>
      </c>
      <c r="D6" s="31" t="str">
        <f>_xlfn.TEXTJOIN(" ",TRUE, ROUND(100*pv1_state!F6, 0),"/",ROUND(100*wind1_state!F6,0),"%")</f>
        <v>89 / 90 %</v>
      </c>
      <c r="E6" s="31" t="str">
        <f>_xlfn.TEXTJOIN(" ",TRUE, ROUND(100*pv2_state!F6, 0),"/",ROUND(100*wind2_state!F6,0),"%")</f>
        <v>88 / 82 %</v>
      </c>
      <c r="F6" s="31" t="str">
        <f>_xlfn.TEXTJOIN(" ",TRUE, ROUND(100*pv3_state!F6, 0),"/",ROUND(100*wind3_state!F6,0),"%")</f>
        <v>70 / 73 %</v>
      </c>
    </row>
    <row r="7" spans="1:6" ht="16.5" thickBot="1">
      <c r="A7" s="29" t="s">
        <v>9</v>
      </c>
      <c r="B7" s="30">
        <v>1729742</v>
      </c>
      <c r="C7" s="30">
        <v>1723030</v>
      </c>
      <c r="D7" s="31" t="str">
        <f>_xlfn.TEXTJOIN(" ",TRUE, ROUND(100*pv1_state!F7, 0),"/",ROUND(100*wind1_state!F7,0),"%")</f>
        <v>44 / 46 %</v>
      </c>
      <c r="E7" s="31" t="str">
        <f>_xlfn.TEXTJOIN(" ",TRUE, ROUND(100*pv2_state!F7, 0),"/",ROUND(100*wind2_state!F7,0),"%")</f>
        <v>37 / 38 %</v>
      </c>
      <c r="F7" s="31" t="str">
        <f>_xlfn.TEXTJOIN(" ",TRUE, ROUND(100*pv3_state!F7, 0),"/",ROUND(100*wind3_state!F7,0),"%")</f>
        <v>31 / 34 %</v>
      </c>
    </row>
    <row r="8" spans="1:6" ht="16.5" thickBot="1">
      <c r="A8" s="29" t="s">
        <v>10</v>
      </c>
      <c r="B8" s="30">
        <v>68401</v>
      </c>
      <c r="C8" s="30">
        <v>64519</v>
      </c>
      <c r="D8" s="31" t="str">
        <f>_xlfn.TEXTJOIN(" ",TRUE, ROUND(100*pv1_state!F8, 0),"/",ROUND(100*wind1_state!F8,0),"%")</f>
        <v>99 / 99 %</v>
      </c>
      <c r="E8" s="31" t="str">
        <f>_xlfn.TEXTJOIN(" ",TRUE, ROUND(100*pv2_state!F8, 0),"/",ROUND(100*wind2_state!F8,0),"%")</f>
        <v>98 / 98 %</v>
      </c>
      <c r="F8" s="31" t="str">
        <f>_xlfn.TEXTJOIN(" ",TRUE, ROUND(100*pv3_state!F8, 0),"/",ROUND(100*wind3_state!F8,0),"%")</f>
        <v>92 / 92 %</v>
      </c>
    </row>
    <row r="9" spans="1:6" ht="16.5" thickBot="1">
      <c r="A9" s="29" t="s">
        <v>11</v>
      </c>
      <c r="B9" s="30">
        <v>2358</v>
      </c>
      <c r="C9" s="30">
        <v>2358</v>
      </c>
      <c r="D9" s="31" t="str">
        <f>_xlfn.TEXTJOIN(" ",TRUE, ROUND(100*pv1_state!F9, 0),"/",ROUND(100*wind1_state!F9,0),"%")</f>
        <v>100 / 100 %</v>
      </c>
      <c r="E9" s="31" t="str">
        <f>_xlfn.TEXTJOIN(" ",TRUE, ROUND(100*pv2_state!F9, 0),"/",ROUND(100*wind2_state!F9,0),"%")</f>
        <v>100 / 100 %</v>
      </c>
      <c r="F9" s="31" t="str">
        <f>_xlfn.TEXTJOIN(" ",TRUE, ROUND(100*pv3_state!F9, 0),"/",ROUND(100*wind3_state!F9,0),"%")</f>
        <v>97 / 97 %</v>
      </c>
    </row>
    <row r="10" spans="1:6" ht="16.5" thickBot="1">
      <c r="A10" s="32" t="s">
        <v>18</v>
      </c>
      <c r="B10" s="33">
        <v>7688287</v>
      </c>
      <c r="C10" s="33">
        <v>7656127</v>
      </c>
      <c r="D10" s="31" t="str">
        <f>_xlfn.TEXTJOIN(" ",TRUE, ROUND(100*pv1_state!F10, 0),"/",ROUND(100*wind1_state!F10,0),"%")</f>
        <v>68 / 69 %</v>
      </c>
      <c r="E10" s="31" t="str">
        <f>_xlfn.TEXTJOIN(" ",TRUE, ROUND(100*pv2_state!F10, 0),"/",ROUND(100*wind2_state!F10,0),"%")</f>
        <v>53 / 53 %</v>
      </c>
      <c r="F10" s="31" t="str">
        <f>_xlfn.TEXTJOIN(" ",TRUE, ROUND(100*pv3_state!F10, 0),"/",ROUND(100*wind3_state!F10,0),"%")</f>
        <v>48 / 49 %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A462-0862-457B-BBEC-143680159012}">
  <dimension ref="A1:G10"/>
  <sheetViews>
    <sheetView workbookViewId="0">
      <selection activeCell="G4" sqref="G4"/>
    </sheetView>
  </sheetViews>
  <sheetFormatPr defaultRowHeight="15"/>
  <cols>
    <col min="1" max="1" width="18" customWidth="1"/>
    <col min="2" max="2" width="9.7109375" customWidth="1"/>
    <col min="6" max="6" width="11.42578125" customWidth="1"/>
    <col min="7" max="7" width="11.5703125" customWidth="1"/>
  </cols>
  <sheetData>
    <row r="1" spans="1:7" ht="32.25" thickBot="1">
      <c r="A1" s="5" t="s">
        <v>14</v>
      </c>
      <c r="B1" s="6" t="s">
        <v>15</v>
      </c>
      <c r="C1" s="6" t="s">
        <v>16</v>
      </c>
      <c r="D1" s="6" t="s">
        <v>17</v>
      </c>
      <c r="F1" s="10" t="s">
        <v>19</v>
      </c>
      <c r="G1" s="10" t="s">
        <v>20</v>
      </c>
    </row>
    <row r="2" spans="1:7" ht="15.75" thickBot="1">
      <c r="A2" s="7" t="s">
        <v>4</v>
      </c>
      <c r="B2" s="8">
        <f>bd1_state!F2</f>
        <v>0.68191059251934105</v>
      </c>
      <c r="C2" s="8">
        <f>bd2_state!F2</f>
        <v>0.52784884307784663</v>
      </c>
      <c r="D2" s="8">
        <f>bd3_state!F2</f>
        <v>0.49211447776561618</v>
      </c>
      <c r="F2" s="3">
        <f>bd2_state!G2</f>
        <v>0.15406174944149442</v>
      </c>
      <c r="G2" s="4">
        <f>bd3_state!G2</f>
        <v>3.5734365312230454E-2</v>
      </c>
    </row>
    <row r="3" spans="1:7" ht="15.75" thickBot="1">
      <c r="A3" s="7" t="s">
        <v>5</v>
      </c>
      <c r="B3" s="8">
        <f>bd1_state!F3</f>
        <v>0.61866840844095949</v>
      </c>
      <c r="C3" s="8">
        <f>bd2_state!F3</f>
        <v>0.38183764938637582</v>
      </c>
      <c r="D3" s="8">
        <f>bd3_state!F3</f>
        <v>0.35069814855263454</v>
      </c>
      <c r="F3" s="3">
        <f>bd2_state!G3</f>
        <v>0.23683075905458367</v>
      </c>
      <c r="G3" s="4">
        <f>bd3_state!G3</f>
        <v>3.1139500833741285E-2</v>
      </c>
    </row>
    <row r="4" spans="1:7" ht="15.75" thickBot="1">
      <c r="A4" s="7" t="s">
        <v>6</v>
      </c>
      <c r="B4" s="8">
        <f>bd1_state!F4</f>
        <v>0.82206370510249105</v>
      </c>
      <c r="C4" s="8">
        <f>bd2_state!F4</f>
        <v>0.31442751772197464</v>
      </c>
      <c r="D4" s="8">
        <f>bd3_state!F4</f>
        <v>0.29594032517630098</v>
      </c>
      <c r="F4" s="3">
        <f>bd2_state!G4</f>
        <v>0.50763618738051641</v>
      </c>
      <c r="G4" s="4">
        <f>bd3_state!G4</f>
        <v>1.8487192545673659E-2</v>
      </c>
    </row>
    <row r="5" spans="1:7" ht="15.75" thickBot="1">
      <c r="A5" s="7" t="s">
        <v>7</v>
      </c>
      <c r="B5" s="8">
        <f>bd1_state!F5</f>
        <v>0.52413709106978068</v>
      </c>
      <c r="C5" s="8">
        <f>bd2_state!F5</f>
        <v>0.44902977884860118</v>
      </c>
      <c r="D5" s="8">
        <f>bd3_state!F5</f>
        <v>0.33460426812987082</v>
      </c>
      <c r="F5" s="3">
        <f>bd2_state!G5</f>
        <v>7.5107312221179501E-2</v>
      </c>
      <c r="G5" s="4">
        <f>bd3_state!G5</f>
        <v>0.11442551071873036</v>
      </c>
    </row>
    <row r="6" spans="1:7" ht="15.75" thickBot="1">
      <c r="A6" s="7" t="s">
        <v>8</v>
      </c>
      <c r="B6" s="8">
        <f>bd1_state!F6</f>
        <v>0.77307771662579128</v>
      </c>
      <c r="C6" s="8">
        <f>bd2_state!F6</f>
        <v>0.75295836814399397</v>
      </c>
      <c r="D6" s="8">
        <f>bd3_state!F6</f>
        <v>0.63050295761263475</v>
      </c>
      <c r="F6" s="3">
        <f>bd2_state!G6</f>
        <v>2.0119348481797306E-2</v>
      </c>
      <c r="G6" s="4">
        <f>bd3_state!G6</f>
        <v>0.12245541053135922</v>
      </c>
    </row>
    <row r="7" spans="1:7" ht="15.75" thickBot="1">
      <c r="A7" s="7" t="s">
        <v>9</v>
      </c>
      <c r="B7" s="8">
        <f>bd1_state!F7</f>
        <v>0.3845100350541219</v>
      </c>
      <c r="C7" s="8">
        <f>bd2_state!F7</f>
        <v>0.30106130292636801</v>
      </c>
      <c r="D7" s="8">
        <f>bd3_state!F7</f>
        <v>0.2401982054202316</v>
      </c>
      <c r="F7" s="3">
        <f>bd2_state!G7</f>
        <v>8.3448732127753888E-2</v>
      </c>
      <c r="G7" s="4">
        <f>bd3_state!G7</f>
        <v>6.0863097506136415E-2</v>
      </c>
    </row>
    <row r="8" spans="1:7" ht="15.75" thickBot="1">
      <c r="A8" s="7" t="s">
        <v>10</v>
      </c>
      <c r="B8" s="8">
        <f>bd1_state!F8</f>
        <v>0.98690188265909973</v>
      </c>
      <c r="C8" s="8">
        <f>bd2_state!F8</f>
        <v>0.96670428064191249</v>
      </c>
      <c r="D8" s="8">
        <f>bd3_state!F8</f>
        <v>0.87321364247855271</v>
      </c>
      <c r="F8" s="3">
        <f>bd2_state!G8</f>
        <v>2.0197602017187233E-2</v>
      </c>
      <c r="G8" s="4">
        <f>bd3_state!G8</f>
        <v>9.3490638163359785E-2</v>
      </c>
    </row>
    <row r="9" spans="1:7" ht="15.75" thickBot="1">
      <c r="A9" s="7" t="s">
        <v>11</v>
      </c>
      <c r="B9" s="8">
        <f>bd1_state!F9</f>
        <v>0.99549317537986093</v>
      </c>
      <c r="C9" s="8">
        <f>bd2_state!F9</f>
        <v>0.99513262941024982</v>
      </c>
      <c r="D9" s="8">
        <f>bd3_state!F9</f>
        <v>0.92317795518928658</v>
      </c>
      <c r="F9" s="3">
        <f>bd2_state!G9</f>
        <v>3.6054596961110352E-4</v>
      </c>
      <c r="G9" s="4">
        <f>bd3_state!G9</f>
        <v>7.1954674220963244E-2</v>
      </c>
    </row>
    <row r="10" spans="1:7" ht="16.5" thickBot="1">
      <c r="A10" s="9" t="s">
        <v>18</v>
      </c>
      <c r="B10" s="8">
        <f>bd1_state!F10</f>
        <v>0.60786621897652704</v>
      </c>
      <c r="C10" s="8">
        <f>bd2_state!F10</f>
        <v>0.39381286293534501</v>
      </c>
      <c r="D10" s="8">
        <f>bd3_state!F10</f>
        <v>0.3456790893260781</v>
      </c>
      <c r="F10" s="3">
        <f>bd2_state!G10</f>
        <v>0.21405335604118203</v>
      </c>
      <c r="G10" s="4">
        <f>bd3_state!G10</f>
        <v>4.8133773609266906E-2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F848-6346-409E-A131-980E86BB8227}">
  <dimension ref="A1:D48"/>
  <sheetViews>
    <sheetView workbookViewId="0">
      <selection activeCell="D3" sqref="D3"/>
    </sheetView>
  </sheetViews>
  <sheetFormatPr defaultRowHeight="15"/>
  <cols>
    <col min="1" max="1" width="35.5703125" customWidth="1"/>
    <col min="2" max="2" width="25.85546875" bestFit="1" customWidth="1"/>
    <col min="3" max="3" width="22.5703125" bestFit="1" customWidth="1"/>
    <col min="4" max="4" width="23.42578125" bestFit="1" customWidth="1"/>
  </cols>
  <sheetData>
    <row r="1" spans="1:4" s="91" customFormat="1">
      <c r="A1" s="91" t="s">
        <v>239</v>
      </c>
      <c r="B1" s="91" t="s">
        <v>312</v>
      </c>
      <c r="C1" s="91" t="s">
        <v>313</v>
      </c>
      <c r="D1" s="91" t="s">
        <v>314</v>
      </c>
    </row>
    <row r="2" spans="1:4">
      <c r="A2" t="str">
        <f>bd_Rez2024Case1!B2</f>
        <v>Q1 Far North QLD</v>
      </c>
      <c r="B2" s="23">
        <f>bd_Rez2024Case1!F2</f>
        <v>0.89698036209326459</v>
      </c>
      <c r="C2" s="23">
        <f>bd_Rez2024Case2!F2</f>
        <v>0.78934357044402115</v>
      </c>
      <c r="D2" s="23">
        <f>bd_Rez2024Case3!F2</f>
        <v>0.72103292601712898</v>
      </c>
    </row>
    <row r="3" spans="1:4">
      <c r="A3" t="str">
        <f>bd_Rez2024Case1!B3</f>
        <v>Q2 North Qld Clean Energy Hub</v>
      </c>
      <c r="B3" s="23">
        <f>bd_Rez2024Case1!F3</f>
        <v>0.23658551081589327</v>
      </c>
      <c r="C3" s="23">
        <f>bd_Rez2024Case2!F3</f>
        <v>0.1918279917552439</v>
      </c>
      <c r="D3" s="23">
        <f>bd_Rez2024Case3!F3</f>
        <v>0.1321362429302643</v>
      </c>
    </row>
    <row r="4" spans="1:4">
      <c r="A4" t="str">
        <f>bd_Rez2024Case1!B4</f>
        <v>Q3 Northern Qld</v>
      </c>
      <c r="B4" s="23">
        <f>bd_Rez2024Case1!F4</f>
        <v>0.78721816768239161</v>
      </c>
      <c r="C4" s="23">
        <f>bd_Rez2024Case2!F4</f>
        <v>0.78055952649662674</v>
      </c>
      <c r="D4" s="23">
        <f>bd_Rez2024Case3!F4</f>
        <v>0.61599327865974474</v>
      </c>
    </row>
    <row r="5" spans="1:4">
      <c r="A5" t="str">
        <f>bd_Rez2024Case1!B5</f>
        <v>Q4 Isaac</v>
      </c>
      <c r="B5" s="23">
        <f>bd_Rez2024Case1!F5</f>
        <v>0.48825658947061518</v>
      </c>
      <c r="C5" s="23">
        <f>bd_Rez2024Case2!F5</f>
        <v>0.3920274390861197</v>
      </c>
      <c r="D5" s="23">
        <f>bd_Rez2024Case3!F5</f>
        <v>0.32773530352666769</v>
      </c>
    </row>
    <row r="6" spans="1:4">
      <c r="A6" t="str">
        <f>bd_Rez2024Case1!B6</f>
        <v>Q5 Barcaldine</v>
      </c>
      <c r="B6" s="23">
        <f>bd_Rez2024Case1!F6</f>
        <v>0.16523528645225058</v>
      </c>
      <c r="C6" s="23">
        <f>bd_Rez2024Case2!F6</f>
        <v>0.16523528645225058</v>
      </c>
      <c r="D6" s="23">
        <f>bd_Rez2024Case3!F6</f>
        <v>8.2956945492811962E-2</v>
      </c>
    </row>
    <row r="7" spans="1:4">
      <c r="A7" t="str">
        <f>bd_Rez2024Case1!B7</f>
        <v>Q6 Fitzroy</v>
      </c>
      <c r="B7" s="23">
        <f>bd_Rez2024Case1!F7</f>
        <v>0.62777612400463534</v>
      </c>
      <c r="C7" s="23">
        <f>bd_Rez2024Case2!F7</f>
        <v>0.58870573351335831</v>
      </c>
      <c r="D7" s="23">
        <f>bd_Rez2024Case3!F7</f>
        <v>0.44457054464655915</v>
      </c>
    </row>
    <row r="8" spans="1:4">
      <c r="A8" t="str">
        <f>bd_Rez2024Case1!B8</f>
        <v>Q7 Wide Bay</v>
      </c>
      <c r="B8" s="23">
        <f>bd_Rez2024Case1!F8</f>
        <v>0.91121476715008343</v>
      </c>
      <c r="C8" s="23">
        <f>bd_Rez2024Case2!F8</f>
        <v>0.88014745907479608</v>
      </c>
      <c r="D8" s="23">
        <f>bd_Rez2024Case3!F8</f>
        <v>0.71803983873323274</v>
      </c>
    </row>
    <row r="9" spans="1:4">
      <c r="A9" t="str">
        <f>bd_Rez2024Case1!B9</f>
        <v>Q8 Darling Downs</v>
      </c>
      <c r="B9" s="23">
        <f>bd_Rez2024Case1!F9</f>
        <v>0.73536094494437909</v>
      </c>
      <c r="C9" s="23">
        <f>bd_Rez2024Case2!F9</f>
        <v>0.70698652214917224</v>
      </c>
      <c r="D9" s="23">
        <f>bd_Rez2024Case3!F9</f>
        <v>0.40853189540600698</v>
      </c>
    </row>
    <row r="10" spans="1:4">
      <c r="A10" t="str">
        <f>bd_Rez2024Case1!B10</f>
        <v>Q9 Banana</v>
      </c>
      <c r="B10" s="23">
        <f>bd_Rez2024Case1!F10</f>
        <v>0.74502396578507835</v>
      </c>
      <c r="C10" s="23">
        <f>bd_Rez2024Case2!F10</f>
        <v>0.62008363698389424</v>
      </c>
      <c r="D10" s="23">
        <f>bd_Rez2024Case3!F10</f>
        <v>0.44554380638713642</v>
      </c>
    </row>
    <row r="11" spans="1:4">
      <c r="A11" t="str">
        <f>bd_Rez2024Case1!B11</f>
        <v>N1 North West NSW</v>
      </c>
      <c r="B11" s="23">
        <f>bd_Rez2024Case1!F11</f>
        <v>0.42607109198765769</v>
      </c>
      <c r="C11" s="23">
        <f>bd_Rez2024Case2!F11</f>
        <v>0.41504213479287044</v>
      </c>
      <c r="D11" s="23">
        <f>bd_Rez2024Case3!F11</f>
        <v>0.36915958466936483</v>
      </c>
    </row>
    <row r="12" spans="1:4">
      <c r="A12" t="str">
        <f>bd_Rez2024Case1!B12</f>
        <v>N2 New England</v>
      </c>
      <c r="B12" s="23">
        <f>bd_Rez2024Case1!F12</f>
        <v>0.63753591423736899</v>
      </c>
      <c r="C12" s="23">
        <f>bd_Rez2024Case2!F12</f>
        <v>0.513760973006121</v>
      </c>
      <c r="D12" s="23">
        <f>bd_Rez2024Case3!F12</f>
        <v>0.40388611921823364</v>
      </c>
    </row>
    <row r="13" spans="1:4">
      <c r="A13" t="str">
        <f>bd_Rez2024Case1!B13</f>
        <v>N3 Central-West Orana</v>
      </c>
      <c r="B13" s="23">
        <f>bd_Rez2024Case1!F13</f>
        <v>0.47837481727938741</v>
      </c>
      <c r="C13" s="23">
        <f>bd_Rez2024Case2!F13</f>
        <v>0.40821586836619661</v>
      </c>
      <c r="D13" s="23">
        <f>bd_Rez2024Case3!F13</f>
        <v>0.3479577097286653</v>
      </c>
    </row>
    <row r="14" spans="1:4">
      <c r="A14" t="str">
        <f>bd_Rez2024Case1!B14</f>
        <v>N4 Broken Hill</v>
      </c>
      <c r="B14" s="23">
        <f>bd_Rez2024Case1!F14</f>
        <v>0.15703099949316812</v>
      </c>
      <c r="C14" s="23">
        <f>bd_Rez2024Case2!F14</f>
        <v>0.13162113799273886</v>
      </c>
      <c r="D14" s="23">
        <f>bd_Rez2024Case3!F14</f>
        <v>7.9973934360098878E-2</v>
      </c>
    </row>
    <row r="15" spans="1:4">
      <c r="A15" t="str">
        <f>bd_Rez2024Case1!B15</f>
        <v>N5 South West NSW</v>
      </c>
      <c r="B15" s="23">
        <f>bd_Rez2024Case1!F15</f>
        <v>0.66002750278854161</v>
      </c>
      <c r="C15" s="23">
        <f>bd_Rez2024Case2!F15</f>
        <v>0.61089119702060857</v>
      </c>
      <c r="D15" s="23">
        <f>bd_Rez2024Case3!F15</f>
        <v>0.33977074825672671</v>
      </c>
    </row>
    <row r="16" spans="1:4">
      <c r="A16" t="str">
        <f>bd_Rez2024Case1!B16</f>
        <v>N6 Wagga Wagga</v>
      </c>
      <c r="B16" s="23">
        <f>bd_Rez2024Case1!F16</f>
        <v>0.62080416331082333</v>
      </c>
      <c r="C16" s="23">
        <f>bd_Rez2024Case2!F16</f>
        <v>0.6149061396443839</v>
      </c>
      <c r="D16" s="23">
        <f>bd_Rez2024Case3!F16</f>
        <v>0.28417074530698222</v>
      </c>
    </row>
    <row r="17" spans="1:4">
      <c r="A17" t="str">
        <f>bd_Rez2024Case1!B17</f>
        <v>N7 Tumut</v>
      </c>
      <c r="B17" s="23">
        <f>bd_Rez2024Case1!F17</f>
        <v>0.96205578235070865</v>
      </c>
      <c r="C17" s="23">
        <f>bd_Rez2024Case2!F17</f>
        <v>0.92377368620807765</v>
      </c>
      <c r="D17" s="23">
        <f>bd_Rez2024Case3!F17</f>
        <v>0.75712090495894546</v>
      </c>
    </row>
    <row r="18" spans="1:4">
      <c r="A18" t="str">
        <f>bd_Rez2024Case1!B18</f>
        <v>N8 Cooma-Monaro</v>
      </c>
      <c r="B18" s="23">
        <f>bd_Rez2024Case1!F18</f>
        <v>0.98358538122243222</v>
      </c>
      <c r="C18" s="23">
        <f>bd_Rez2024Case2!F18</f>
        <v>0.8851764335223693</v>
      </c>
      <c r="D18" s="23">
        <f>bd_Rez2024Case3!F18</f>
        <v>0.541052299936988</v>
      </c>
    </row>
    <row r="19" spans="1:4">
      <c r="A19" t="str">
        <f>bd_Rez2024Case1!B19</f>
        <v>N9 Hunter-Central Coast</v>
      </c>
      <c r="B19" s="23">
        <f>bd_Rez2024Case1!F19</f>
        <v>0.68626991565135897</v>
      </c>
      <c r="C19" s="23">
        <f>bd_Rez2024Case2!F19</f>
        <v>0.67247121435265766</v>
      </c>
      <c r="D19" s="23">
        <f>bd_Rez2024Case3!F19</f>
        <v>0.5356389744276342</v>
      </c>
    </row>
    <row r="20" spans="1:4">
      <c r="A20" t="str">
        <f>bd_Rez2024Case1!B20</f>
        <v>N10 Hunter Coast</v>
      </c>
      <c r="B20" s="23">
        <f>bd_Rez2024Case1!F20</f>
        <v>0</v>
      </c>
      <c r="C20" s="23">
        <f>bd_Rez2024Case2!F20</f>
        <v>0</v>
      </c>
      <c r="D20" s="23">
        <f>bd_Rez2024Case3!F20</f>
        <v>0</v>
      </c>
    </row>
    <row r="21" spans="1:4">
      <c r="A21" t="str">
        <f>bd_Rez2024Case1!B21</f>
        <v>N11 Illawarra Coast</v>
      </c>
      <c r="B21" s="23">
        <f>bd_Rez2024Case1!F21</f>
        <v>0</v>
      </c>
      <c r="C21" s="23">
        <f>bd_Rez2024Case2!F21</f>
        <v>0</v>
      </c>
      <c r="D21" s="23">
        <f>bd_Rez2024Case3!F21</f>
        <v>0</v>
      </c>
    </row>
    <row r="22" spans="1:4">
      <c r="A22" t="str">
        <f>bd_Rez2024Case1!B22</f>
        <v>N12 Illawarra</v>
      </c>
      <c r="B22" s="23">
        <f>bd_Rez2024Case1!F22</f>
        <v>1</v>
      </c>
      <c r="C22" s="23">
        <f>bd_Rez2024Case2!F22</f>
        <v>1</v>
      </c>
      <c r="D22" s="23">
        <f>bd_Rez2024Case3!F22</f>
        <v>0.89451706608569359</v>
      </c>
    </row>
    <row r="23" spans="1:4">
      <c r="A23" t="str">
        <f>bd_Rez2024Case1!B23</f>
        <v>V1 Ovens Murray</v>
      </c>
      <c r="B23" s="23">
        <f>bd_Rez2024Case1!F23</f>
        <v>0.93931996733947909</v>
      </c>
      <c r="C23" s="23">
        <f>bd_Rez2024Case2!F23</f>
        <v>0.93351976342275489</v>
      </c>
      <c r="D23" s="23">
        <f>bd_Rez2024Case3!F23</f>
        <v>0.92009172021948549</v>
      </c>
    </row>
    <row r="24" spans="1:4">
      <c r="A24" t="str">
        <f>bd_Rez2024Case1!B24</f>
        <v>V2 Murray River</v>
      </c>
      <c r="B24" s="23">
        <f>bd_Rez2024Case1!F24</f>
        <v>0.497691643142887</v>
      </c>
      <c r="C24" s="23">
        <f>bd_Rez2024Case2!F24</f>
        <v>0.49396360554886065</v>
      </c>
      <c r="D24" s="23">
        <f>bd_Rez2024Case3!F24</f>
        <v>0.41906719271890874</v>
      </c>
    </row>
    <row r="25" spans="1:4">
      <c r="A25" t="str">
        <f>bd_Rez2024Case1!B25</f>
        <v>V3 Western Victoria</v>
      </c>
      <c r="B25" s="23">
        <f>bd_Rez2024Case1!F25</f>
        <v>0.7789516198828722</v>
      </c>
      <c r="C25" s="23">
        <f>bd_Rez2024Case2!F25</f>
        <v>0.68488878631393701</v>
      </c>
      <c r="D25" s="23">
        <f>bd_Rez2024Case3!F25</f>
        <v>0.51661714219773247</v>
      </c>
    </row>
    <row r="26" spans="1:4">
      <c r="A26" t="str">
        <f>bd_Rez2024Case1!B26</f>
        <v>V4 South West Victoria</v>
      </c>
      <c r="B26" s="23">
        <f>bd_Rez2024Case1!F26</f>
        <v>0.75847687654565665</v>
      </c>
      <c r="C26" s="23">
        <f>bd_Rez2024Case2!F26</f>
        <v>0.75842517513851671</v>
      </c>
      <c r="D26" s="23">
        <f>bd_Rez2024Case3!F26</f>
        <v>0.36881629628353052</v>
      </c>
    </row>
    <row r="27" spans="1:4">
      <c r="A27" t="str">
        <f>bd_Rez2024Case1!B27</f>
        <v>V5 Gippsland</v>
      </c>
      <c r="B27" s="23">
        <f>bd_Rez2024Case1!F27</f>
        <v>0.95996355722022575</v>
      </c>
      <c r="C27" s="23">
        <f>bd_Rez2024Case2!F27</f>
        <v>0.95947006124411605</v>
      </c>
      <c r="D27" s="23">
        <f>bd_Rez2024Case3!F27</f>
        <v>0.50603583540011132</v>
      </c>
    </row>
    <row r="28" spans="1:4">
      <c r="A28" t="str">
        <f>bd_Rez2024Case1!B28</f>
        <v>V6 Central North Vic</v>
      </c>
      <c r="B28" s="23">
        <f>bd_Rez2024Case1!F28</f>
        <v>0.66057900432900429</v>
      </c>
      <c r="C28" s="23">
        <f>bd_Rez2024Case2!F28</f>
        <v>0.65428321678321677</v>
      </c>
      <c r="D28" s="23">
        <f>bd_Rez2024Case3!F28</f>
        <v>0.56873334998335001</v>
      </c>
    </row>
    <row r="29" spans="1:4">
      <c r="A29" t="str">
        <f>bd_Rez2024Case1!B29</f>
        <v>V7 Gippsland Coast</v>
      </c>
      <c r="B29" s="23">
        <f>bd_Rez2024Case1!F29</f>
        <v>7.0854589710246411E-5</v>
      </c>
      <c r="C29" s="23">
        <f>bd_Rez2024Case2!F29</f>
        <v>7.0854589710246411E-5</v>
      </c>
      <c r="D29" s="23">
        <f>bd_Rez2024Case3!F29</f>
        <v>0</v>
      </c>
    </row>
    <row r="30" spans="1:4">
      <c r="A30" t="str">
        <f>bd_Rez2024Case1!B30</f>
        <v>V8 Southern Ocean</v>
      </c>
      <c r="B30" s="23">
        <f>bd_Rez2024Case1!F30</f>
        <v>0</v>
      </c>
      <c r="C30" s="23">
        <f>bd_Rez2024Case2!F30</f>
        <v>0</v>
      </c>
      <c r="D30" s="23">
        <f>bd_Rez2024Case3!F30</f>
        <v>0</v>
      </c>
    </row>
    <row r="31" spans="1:4">
      <c r="A31" t="str">
        <f>bd_Rez2024Case1!B31</f>
        <v>S1 South East SA</v>
      </c>
      <c r="B31" s="23">
        <f>bd_Rez2024Case1!F31</f>
        <v>0.5281044980412517</v>
      </c>
      <c r="C31" s="23">
        <f>bd_Rez2024Case2!F31</f>
        <v>0.49310898192287722</v>
      </c>
      <c r="D31" s="23">
        <f>bd_Rez2024Case3!F31</f>
        <v>0.3916882994288951</v>
      </c>
    </row>
    <row r="32" spans="1:4">
      <c r="A32" t="str">
        <f>bd_Rez2024Case1!B32</f>
        <v>S2 Riverland</v>
      </c>
      <c r="B32" s="23">
        <f>bd_Rez2024Case1!F32</f>
        <v>0.51394921096152957</v>
      </c>
      <c r="C32" s="23">
        <f>bd_Rez2024Case2!F32</f>
        <v>0.49461351798327641</v>
      </c>
      <c r="D32" s="23">
        <f>bd_Rez2024Case3!F32</f>
        <v>0.48121300174654941</v>
      </c>
    </row>
    <row r="33" spans="1:4">
      <c r="A33" t="str">
        <f>bd_Rez2024Case1!B33</f>
        <v>S3 Mid-North SA</v>
      </c>
      <c r="B33" s="23">
        <f>bd_Rez2024Case1!F33</f>
        <v>0.46700749615782705</v>
      </c>
      <c r="C33" s="23">
        <f>bd_Rez2024Case2!F33</f>
        <v>0.45116624324352583</v>
      </c>
      <c r="D33" s="23">
        <f>bd_Rez2024Case3!F33</f>
        <v>0.22793965436125835</v>
      </c>
    </row>
    <row r="34" spans="1:4">
      <c r="A34" t="str">
        <f>bd_Rez2024Case1!B34</f>
        <v>S4 Yorke Peninsula</v>
      </c>
      <c r="B34" s="23">
        <f>bd_Rez2024Case1!F34</f>
        <v>0.66182332619468198</v>
      </c>
      <c r="C34" s="23">
        <f>bd_Rez2024Case2!F34</f>
        <v>0.49408325647559048</v>
      </c>
      <c r="D34" s="23">
        <f>bd_Rez2024Case3!F34</f>
        <v>0.30134748557940316</v>
      </c>
    </row>
    <row r="35" spans="1:4">
      <c r="A35" t="str">
        <f>bd_Rez2024Case1!B35</f>
        <v>S5 Northern SA</v>
      </c>
      <c r="B35" s="23">
        <f>bd_Rez2024Case1!F35</f>
        <v>0.4685001756234633</v>
      </c>
      <c r="C35" s="23">
        <f>bd_Rez2024Case2!F35</f>
        <v>0.46817000351246929</v>
      </c>
      <c r="D35" s="23">
        <f>bd_Rez2024Case3!F35</f>
        <v>0.32616087109237796</v>
      </c>
    </row>
    <row r="36" spans="1:4">
      <c r="A36" t="str">
        <f>bd_Rez2024Case1!B36</f>
        <v>S6 Leigh Creek</v>
      </c>
      <c r="B36" s="23">
        <f>bd_Rez2024Case1!F36</f>
        <v>0.46204854277949581</v>
      </c>
      <c r="C36" s="23">
        <f>bd_Rez2024Case2!F36</f>
        <v>0.3023521694311686</v>
      </c>
      <c r="D36" s="23">
        <f>bd_Rez2024Case3!F36</f>
        <v>0.16952113204010871</v>
      </c>
    </row>
    <row r="37" spans="1:4">
      <c r="A37" t="str">
        <f>bd_Rez2024Case1!B37</f>
        <v>S7 Roxby Downs</v>
      </c>
      <c r="B37" s="23">
        <f>bd_Rez2024Case1!F37</f>
        <v>0.7855038883562373</v>
      </c>
      <c r="C37" s="23">
        <f>bd_Rez2024Case2!F37</f>
        <v>0.71435229572813463</v>
      </c>
      <c r="D37" s="23">
        <f>bd_Rez2024Case3!F37</f>
        <v>0.70987802279748591</v>
      </c>
    </row>
    <row r="38" spans="1:4">
      <c r="A38" t="str">
        <f>bd_Rez2024Case1!B38</f>
        <v>S8 Eastern Eyre Peninsula</v>
      </c>
      <c r="B38" s="23">
        <f>bd_Rez2024Case1!F38</f>
        <v>0.80762960180315557</v>
      </c>
      <c r="C38" s="23">
        <f>bd_Rez2024Case2!F38</f>
        <v>0.61449661908339592</v>
      </c>
      <c r="D38" s="23">
        <f>bd_Rez2024Case3!F38</f>
        <v>0.34548459804658149</v>
      </c>
    </row>
    <row r="39" spans="1:4">
      <c r="A39" t="str">
        <f>bd_Rez2024Case1!B39</f>
        <v>S9 Western Eyre Peninsula</v>
      </c>
      <c r="B39" s="23">
        <f>bd_Rez2024Case1!F39</f>
        <v>0.5140216116158014</v>
      </c>
      <c r="C39" s="23">
        <f>bd_Rez2024Case2!F39</f>
        <v>0.45023020556384152</v>
      </c>
      <c r="D39" s="23">
        <f>bd_Rez2024Case3!F39</f>
        <v>0.29790545360223075</v>
      </c>
    </row>
    <row r="40" spans="1:4">
      <c r="A40" t="str">
        <f>bd_Rez2024Case1!B40</f>
        <v>S10 South East SA Coast</v>
      </c>
      <c r="B40" s="23">
        <f>bd_Rez2024Case1!F40</f>
        <v>2.5532070103769629E-2</v>
      </c>
      <c r="C40" s="23">
        <f>bd_Rez2024Case2!F40</f>
        <v>2.5532070103769629E-2</v>
      </c>
      <c r="D40" s="23">
        <f>bd_Rez2024Case3!F40</f>
        <v>0</v>
      </c>
    </row>
    <row r="41" spans="1:4">
      <c r="A41" t="str">
        <f>bd_Rez2024Case1!B41</f>
        <v>T1 North-East Tasmania</v>
      </c>
      <c r="B41" s="23">
        <f>bd_Rez2024Case1!F41</f>
        <v>0.99774894438075001</v>
      </c>
      <c r="C41" s="23">
        <f>bd_Rez2024Case2!F41</f>
        <v>0.96582869606554622</v>
      </c>
      <c r="D41" s="23">
        <f>bd_Rez2024Case3!F41</f>
        <v>0.82506082044685547</v>
      </c>
    </row>
    <row r="42" spans="1:4">
      <c r="A42" t="str">
        <f>bd_Rez2024Case1!B42</f>
        <v>T2 North-West Tasmania</v>
      </c>
      <c r="B42" s="23">
        <f>bd_Rez2024Case1!F42</f>
        <v>0.97580440472178187</v>
      </c>
      <c r="C42" s="23">
        <f>bd_Rez2024Case2!F42</f>
        <v>0.97181410792525369</v>
      </c>
      <c r="D42" s="23">
        <f>bd_Rez2024Case3!F42</f>
        <v>0.90688336599634678</v>
      </c>
    </row>
    <row r="43" spans="1:4" ht="15.75" customHeight="1">
      <c r="A43" t="str">
        <f>bd_Rez2024Case1!B43</f>
        <v>T3 Central Highlands</v>
      </c>
      <c r="B43" s="23">
        <f>bd_Rez2024Case1!F43</f>
        <v>0.96192927635276393</v>
      </c>
      <c r="C43" s="23">
        <f>bd_Rez2024Case2!F43</f>
        <v>0.91925567070566283</v>
      </c>
      <c r="D43" s="23">
        <f>bd_Rez2024Case3!F43</f>
        <v>0.65945979362902685</v>
      </c>
    </row>
    <row r="44" spans="1:4">
      <c r="A44" t="str">
        <f>bd_Rez2024Case1!B44</f>
        <v>T4 North Tasmania Coast</v>
      </c>
      <c r="B44" s="23">
        <f>bd_Rez2024Case1!F44</f>
        <v>0</v>
      </c>
      <c r="C44" s="23">
        <f>bd_Rez2024Case2!F44</f>
        <v>0</v>
      </c>
      <c r="D44" s="23">
        <f>bd_Rez2024Case3!F44</f>
        <v>0</v>
      </c>
    </row>
    <row r="45" spans="1:4">
      <c r="A45" t="str">
        <f>bd_Rez2024Case1!B45</f>
        <v>Average all onshore/offshore</v>
      </c>
      <c r="B45" t="str">
        <f>_xlfn.TEXTJOIN("",TRUE,ROUND(100*bd_Rez2024Case1!F46,1),"% / ",ROUND(100*bd_Rez2024Case1!F47,1),"%")</f>
        <v>67.4% / 0.4%</v>
      </c>
      <c r="C45" t="str">
        <f>_xlfn.TEXTJOIN("",TRUE,ROUND(100*bd_Rez2024Case2!F46,1),"% / ",ROUND(100*bd_Rez2024Case2!F47,1),"%")</f>
        <v>62.5% / 0.4%</v>
      </c>
      <c r="D45" t="str">
        <f>_xlfn.TEXTJOIN("",TRUE,ROUND(100*bd_Rez2024Case3!F46,1),"% / ",ROUND(100*bd_Rez2024Case3!F47,1),"%")</f>
        <v>47% / 0%</v>
      </c>
    </row>
    <row r="47" spans="1:4">
      <c r="A47">
        <v>0.5</v>
      </c>
      <c r="B47">
        <f>COUNTIF(B2:B44,"&gt;"&amp;$A$47)</f>
        <v>27</v>
      </c>
      <c r="C47">
        <f t="shared" ref="C47:D47" si="0">COUNTIF(C2:C44,"&gt;"&amp;$A$47)</f>
        <v>23</v>
      </c>
      <c r="D47">
        <f t="shared" si="0"/>
        <v>15</v>
      </c>
    </row>
    <row r="48" spans="1:4">
      <c r="A48">
        <v>0.9</v>
      </c>
      <c r="B48">
        <f>COUNTIF(B2:B44,"&gt;"&amp;$A$48)</f>
        <v>9</v>
      </c>
      <c r="C48">
        <f t="shared" ref="C48:D48" si="1">COUNTIF(C2:C44,"&gt;"&amp;$A$48)</f>
        <v>7</v>
      </c>
      <c r="D48">
        <f t="shared" si="1"/>
        <v>2</v>
      </c>
    </row>
  </sheetData>
  <conditionalFormatting sqref="B2:D44">
    <cfRule type="cellIs" dxfId="0" priority="1" operator="greaterThan">
      <formula>0.5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18C1-28C0-4D62-80F0-9D8784DAAA7A}">
  <dimension ref="A1:U46"/>
  <sheetViews>
    <sheetView workbookViewId="0">
      <selection activeCell="O12" sqref="O12"/>
    </sheetView>
  </sheetViews>
  <sheetFormatPr defaultRowHeight="15"/>
  <cols>
    <col min="1" max="1" width="16.28515625" customWidth="1"/>
    <col min="4" max="4" width="18.85546875" bestFit="1" customWidth="1"/>
    <col min="5" max="5" width="17.85546875" bestFit="1" customWidth="1"/>
    <col min="6" max="6" width="11.85546875" bestFit="1" customWidth="1"/>
    <col min="11" max="11" width="11.85546875" bestFit="1" customWidth="1"/>
    <col min="12" max="12" width="9.85546875" bestFit="1" customWidth="1"/>
    <col min="13" max="13" width="21.42578125" bestFit="1" customWidth="1"/>
    <col min="14" max="15" width="12" bestFit="1" customWidth="1"/>
    <col min="18" max="19" width="11.85546875" bestFit="1" customWidth="1"/>
    <col min="21" max="21" width="11.85546875" bestFit="1" customWidth="1"/>
  </cols>
  <sheetData>
    <row r="1" spans="1:21" s="91" customFormat="1" ht="32.25" thickBot="1">
      <c r="A1" s="94" t="s">
        <v>397</v>
      </c>
      <c r="B1" s="95" t="s">
        <v>398</v>
      </c>
      <c r="C1" s="95" t="s">
        <v>399</v>
      </c>
      <c r="D1" s="95" t="s">
        <v>400</v>
      </c>
      <c r="E1" s="95" t="s">
        <v>401</v>
      </c>
      <c r="G1" s="96" t="s">
        <v>448</v>
      </c>
    </row>
    <row r="2" spans="1:21" ht="16.5" thickBot="1">
      <c r="A2" s="29" t="s">
        <v>402</v>
      </c>
      <c r="B2" s="41">
        <v>5.0999999999999997E-2</v>
      </c>
      <c r="C2" s="41">
        <v>30</v>
      </c>
      <c r="D2" s="43">
        <f>nzau_TECH_FIXED_OM!N2*G2</f>
        <v>18.06786</v>
      </c>
      <c r="E2" s="43">
        <f>nzau_TECH_CAPITAL_COST!W2*S_T7!G2</f>
        <v>1601.2628099999999</v>
      </c>
      <c r="G2">
        <v>1.026</v>
      </c>
    </row>
    <row r="3" spans="1:21" ht="16.5" thickBot="1">
      <c r="A3" s="29" t="s">
        <v>403</v>
      </c>
      <c r="B3" s="41">
        <v>5.0999999999999997E-2</v>
      </c>
      <c r="C3" s="41">
        <v>30</v>
      </c>
      <c r="D3" s="43">
        <f>nzau_TECH_FIXED_OM!N14*G2</f>
        <v>26.593920000000001</v>
      </c>
      <c r="E3" s="43">
        <f>nzau_TECH_CAPITAL_COST!W37*S_T7!G2</f>
        <v>2075.7898620000001</v>
      </c>
      <c r="K3" t="s">
        <v>617</v>
      </c>
      <c r="N3" t="s">
        <v>618</v>
      </c>
    </row>
    <row r="4" spans="1:21" ht="16.5" thickBot="1">
      <c r="A4" s="29" t="s">
        <v>404</v>
      </c>
      <c r="B4" s="41">
        <v>5.0999999999999997E-2</v>
      </c>
      <c r="C4" s="41">
        <v>30</v>
      </c>
      <c r="D4" s="43">
        <f>nzau_TECH_FIXED_OM!N13*G2</f>
        <v>167.72022000000001</v>
      </c>
      <c r="E4" s="43">
        <f>AVERAGE(S_T7!N6,S_T7!N9,S_T7!N12,S_T7!N15,S_T7!N18,S_T7!N21,S_T7!N24,S_T7!N27,S_T7!N30,S_T7!N33,S_T7!N36,S_T7!N39,S_T7!N42,S_T7!N45)</f>
        <v>5428.386043121789</v>
      </c>
      <c r="K4">
        <v>2019</v>
      </c>
      <c r="L4">
        <v>2020</v>
      </c>
      <c r="N4">
        <v>2019</v>
      </c>
      <c r="O4">
        <v>2020</v>
      </c>
    </row>
    <row r="5" spans="1:21" ht="16.5" thickBot="1">
      <c r="A5" s="29" t="s">
        <v>405</v>
      </c>
      <c r="B5" s="41">
        <v>2.1000000000000001E-2</v>
      </c>
      <c r="C5" s="41">
        <v>50</v>
      </c>
      <c r="D5" s="41">
        <v>0</v>
      </c>
      <c r="E5" s="31" t="s">
        <v>321</v>
      </c>
      <c r="K5" s="81">
        <v>2590.0428108928932</v>
      </c>
      <c r="L5" s="81">
        <v>2383.5357270873633</v>
      </c>
      <c r="M5" t="s">
        <v>465</v>
      </c>
      <c r="N5" s="82">
        <f>K5*nzau_INFLATION_CONVERSION!$D$22*nzau_CURRENCY_CONVERSION!$C$23*$G$2</f>
        <v>3882.4442900285285</v>
      </c>
      <c r="O5" s="82">
        <f>L5*nzau_INFLATION_CONVERSION!$D$22*nzau_CURRENCY_CONVERSION!$C$23*$G$2</f>
        <v>3572.8925540497607</v>
      </c>
    </row>
    <row r="6" spans="1:21">
      <c r="K6" s="81">
        <v>2687.9512908022684</v>
      </c>
      <c r="L6" s="81">
        <v>2502.1750335522347</v>
      </c>
      <c r="M6" t="s">
        <v>466</v>
      </c>
      <c r="N6" s="82">
        <f>K6*nzau_INFLATION_CONVERSION!$D$22*nzau_CURRENCY_CONVERSION!$C$23*$G$2</f>
        <v>4029.2079717602919</v>
      </c>
      <c r="O6" s="82">
        <f>L6*nzau_INFLATION_CONVERSION!$D$22*nzau_CURRENCY_CONVERSION!$C$23*$G$2</f>
        <v>3750.7315055992503</v>
      </c>
    </row>
    <row r="7" spans="1:21">
      <c r="K7" s="81">
        <v>2847.1709972706199</v>
      </c>
      <c r="L7" s="81">
        <v>2720.0116421895818</v>
      </c>
      <c r="M7" t="s">
        <v>467</v>
      </c>
      <c r="N7" s="82">
        <f>K7*nzau_INFLATION_CONVERSION!$D$22*nzau_CURRENCY_CONVERSION!$C$23*$G$2</f>
        <v>4267.8764747048299</v>
      </c>
      <c r="O7" s="82">
        <f>L7*nzau_INFLATION_CONVERSION!$D$22*nzau_CURRENCY_CONVERSION!$C$23*$G$2</f>
        <v>4077.2660685826654</v>
      </c>
    </row>
    <row r="8" spans="1:21">
      <c r="E8" s="82"/>
      <c r="F8" s="82"/>
      <c r="K8" s="81">
        <v>2597.9761112474039</v>
      </c>
      <c r="L8" s="81">
        <v>2390.8364963059903</v>
      </c>
      <c r="M8" t="s">
        <v>468</v>
      </c>
      <c r="N8" s="82">
        <f>K8*nzau_INFLATION_CONVERSION!$D$22*nzau_CURRENCY_CONVERSION!$C$23*$G$2</f>
        <v>3894.3362157267889</v>
      </c>
      <c r="O8" s="82">
        <f>L8*nzau_INFLATION_CONVERSION!$D$22*nzau_CURRENCY_CONVERSION!$C$23*$G$2</f>
        <v>3583.8363228733742</v>
      </c>
    </row>
    <row r="9" spans="1:21">
      <c r="K9" s="81">
        <v>2696.1844848014357</v>
      </c>
      <c r="L9" s="81">
        <v>2509.8391949310512</v>
      </c>
      <c r="M9" t="s">
        <v>469</v>
      </c>
      <c r="N9" s="82">
        <f>K9*nzau_INFLATION_CONVERSION!$D$22*nzau_CURRENCY_CONVERSION!$C$23*$G$2</f>
        <v>4041.5494345717675</v>
      </c>
      <c r="O9" s="82">
        <f>L9*nzau_INFLATION_CONVERSION!$D$22*nzau_CURRENCY_CONVERSION!$C$23*$G$2</f>
        <v>3762.2199950782274</v>
      </c>
    </row>
    <row r="10" spans="1:21">
      <c r="K10" s="81">
        <v>2855.8918811830422</v>
      </c>
      <c r="L10" s="81">
        <v>2728.3430370354517</v>
      </c>
      <c r="M10" t="s">
        <v>470</v>
      </c>
      <c r="N10" s="82">
        <f>K10*nzau_INFLATION_CONVERSION!$D$22*nzau_CURRENCY_CONVERSION!$C$23*$G$2</f>
        <v>4280.948979069387</v>
      </c>
      <c r="O10" s="82">
        <f>L10*nzau_INFLATION_CONVERSION!$D$22*nzau_CURRENCY_CONVERSION!$C$23*$G$2</f>
        <v>4089.7547333303228</v>
      </c>
    </row>
    <row r="11" spans="1:21">
      <c r="K11" s="81">
        <v>2733.1066785120065</v>
      </c>
      <c r="L11" s="81">
        <v>2515.1929484627499</v>
      </c>
      <c r="M11" t="s">
        <v>471</v>
      </c>
      <c r="N11" s="82">
        <f>K11*nzau_INFLATION_CONVERSION!$D$22*nzau_CURRENCY_CONVERSION!$C$23*$G$2</f>
        <v>4096.8953769415439</v>
      </c>
      <c r="O11" s="82">
        <f>L11*nzau_INFLATION_CONVERSION!$D$22*nzau_CURRENCY_CONVERSION!$C$23*$G$2</f>
        <v>3770.2452098514918</v>
      </c>
    </row>
    <row r="12" spans="1:21">
      <c r="K12" s="81">
        <v>2836.4232411563985</v>
      </c>
      <c r="L12" s="81">
        <v>2640.3854277026544</v>
      </c>
      <c r="M12" t="s">
        <v>472</v>
      </c>
      <c r="N12" s="82">
        <f>K12*nzau_INFLATION_CONVERSION!$D$22*nzau_CURRENCY_CONVERSION!$C$23*$G$2</f>
        <v>4251.7657122955043</v>
      </c>
      <c r="O12" s="82">
        <f>L12*nzau_INFLATION_CONVERSION!$D$22*nzau_CURRENCY_CONVERSION!$C$23*$G$2</f>
        <v>3957.9072917812955</v>
      </c>
    </row>
    <row r="13" spans="1:21">
      <c r="K13" s="81">
        <v>3004.4376234937131</v>
      </c>
      <c r="L13" s="81">
        <v>2870.2544813674049</v>
      </c>
      <c r="M13" t="s">
        <v>473</v>
      </c>
      <c r="N13" s="82">
        <f>K13*nzau_INFLATION_CONVERSION!$D$22*nzau_CURRENCY_CONVERSION!$C$23*$G$2</f>
        <v>4503.617332896054</v>
      </c>
      <c r="O13" s="82">
        <f>L13*nzau_INFLATION_CONVERSION!$D$22*nzau_CURRENCY_CONVERSION!$C$23*$G$2</f>
        <v>4302.4783510323605</v>
      </c>
      <c r="R13" t="s">
        <v>617</v>
      </c>
    </row>
    <row r="14" spans="1:21">
      <c r="K14" s="81">
        <v>2853.8830913296342</v>
      </c>
      <c r="L14" s="81">
        <v>2626.3397193692222</v>
      </c>
      <c r="M14" t="s">
        <v>474</v>
      </c>
      <c r="N14" s="82">
        <f>K14*nzau_INFLATION_CONVERSION!$D$22*nzau_CURRENCY_CONVERSION!$C$23*$G$2</f>
        <v>4277.9378262562241</v>
      </c>
      <c r="O14" s="82">
        <f>L14*nzau_INFLATION_CONVERSION!$D$22*nzau_CURRENCY_CONVERSION!$C$23*$G$2</f>
        <v>3936.8529370466185</v>
      </c>
      <c r="R14">
        <v>2019</v>
      </c>
      <c r="S14">
        <v>2020</v>
      </c>
    </row>
    <row r="15" spans="1:21">
      <c r="K15" s="81">
        <v>2961.7652290827264</v>
      </c>
      <c r="L15" s="81">
        <v>2757.0644739034715</v>
      </c>
      <c r="M15" t="s">
        <v>475</v>
      </c>
      <c r="N15" s="82">
        <f>K15*nzau_INFLATION_CONVERSION!$D$22*nzau_CURRENCY_CONVERSION!$C$23*$G$2</f>
        <v>4439.6519060212495</v>
      </c>
      <c r="O15" s="82">
        <f>L15*nzau_INFLATION_CONVERSION!$D$22*nzau_CURRENCY_CONVERSION!$C$23*$G$2</f>
        <v>4132.8078358121375</v>
      </c>
    </row>
    <row r="16" spans="1:21">
      <c r="K16" s="81">
        <v>3137.2041933289765</v>
      </c>
      <c r="L16" s="81">
        <v>2997.0914771051662</v>
      </c>
      <c r="M16" t="s">
        <v>476</v>
      </c>
      <c r="N16" s="82">
        <f>K16*nzau_INFLATION_CONVERSION!$D$22*nzau_CURRENCY_CONVERSION!$C$23*$G$2</f>
        <v>4702.6328892396541</v>
      </c>
      <c r="O16" s="82">
        <f>L16*nzau_INFLATION_CONVERSION!$D$22*nzau_CURRENCY_CONVERSION!$C$23*$G$2</f>
        <v>4492.6055442182842</v>
      </c>
      <c r="Q16" s="82"/>
      <c r="R16" s="82">
        <f>AVERAGE(S_T7!K6,S_T7!K9,S_T7!K12,S_T7!K15,S_T7!K18,S_T7!K21,S_T7!K24,S_T7!K27,S_T7!K30,S_T7!K33,S_T7!K36,S_T7!K39,S_T7!K42,S_T7!K45)</f>
        <v>3621.3661279955145</v>
      </c>
      <c r="S16" s="82">
        <f>AVERAGE(S_T7!L6,S_T7!L9,S_T7!L12,S_T7!L15,S_T7!L18,S_T7!L21,S_T7!L24,S_T7!L27,S_T7!L30,S_T7!L33,S_T7!L36,S_T7!L39,S_T7!L42,S_T7!L45)</f>
        <v>3380.7713704594612</v>
      </c>
      <c r="T16" s="82"/>
      <c r="U16" s="81">
        <f>AVERAGE(S_T7!N6,S_T7!N9,S_T7!N12,S_T7!N15,S_T7!N18,S_T7!N21,S_T7!N24,S_T7!N27,S_T7!N30,S_T7!N33,S_T7!N36,S_T7!N39,S_T7!N42,S_T7!N45)</f>
        <v>5428.386043121789</v>
      </c>
    </row>
    <row r="17" spans="11:21">
      <c r="K17" s="81">
        <v>2904.2443428906363</v>
      </c>
      <c r="L17" s="81">
        <v>2672.6856105844722</v>
      </c>
      <c r="M17" t="s">
        <v>477</v>
      </c>
      <c r="N17" s="82">
        <f>K17*nzau_INFLATION_CONVERSION!$D$22*nzau_CURRENCY_CONVERSION!$C$23*$G$2</f>
        <v>4353.4287612860962</v>
      </c>
      <c r="O17" s="82">
        <f>L17*nzau_INFLATION_CONVERSION!$D$22*nzau_CURRENCY_CONVERSION!$C$23*$G$2</f>
        <v>4006.3248932467936</v>
      </c>
      <c r="U17" s="81">
        <f>R16*nzau_INFLATION_CONVERSION!$D$22*nzau_CURRENCY_CONVERSION!$C$23*$G$2</f>
        <v>5428.3860431217881</v>
      </c>
    </row>
    <row r="18" spans="11:21">
      <c r="K18" s="81">
        <v>3014.0302304836669</v>
      </c>
      <c r="L18" s="81">
        <v>2805.7172088252314</v>
      </c>
      <c r="M18" t="s">
        <v>478</v>
      </c>
      <c r="N18" s="82">
        <f>K18*nzau_INFLATION_CONVERSION!$D$22*nzau_CURRENCY_CONVERSION!$C$23*$G$2</f>
        <v>4517.9965400960282</v>
      </c>
      <c r="O18" s="82">
        <f>L18*nzau_INFLATION_CONVERSION!$D$22*nzau_CURRENCY_CONVERSION!$C$23*$G$2</f>
        <v>4205.7377241123777</v>
      </c>
    </row>
    <row r="19" spans="11:21">
      <c r="K19" s="81">
        <v>3192.5650909279248</v>
      </c>
      <c r="L19" s="81">
        <v>3049.9798656619328</v>
      </c>
      <c r="M19" t="s">
        <v>479</v>
      </c>
      <c r="N19" s="82">
        <f>K19*nzau_INFLATION_CONVERSION!$D$22*nzau_CURRENCY_CONVERSION!$C$23*$G$2</f>
        <v>4785.6182359952909</v>
      </c>
      <c r="O19" s="82">
        <f>L19*nzau_INFLATION_CONVERSION!$D$22*nzau_CURRENCY_CONVERSION!$C$23*$G$2</f>
        <v>4571.8846284471047</v>
      </c>
    </row>
    <row r="20" spans="11:21">
      <c r="K20" s="81">
        <v>2931.1307426049011</v>
      </c>
      <c r="L20" s="81">
        <v>2697.4283268137874</v>
      </c>
      <c r="M20" t="s">
        <v>480</v>
      </c>
      <c r="N20" s="82">
        <f>K20*nzau_INFLATION_CONVERSION!$D$22*nzau_CURRENCY_CONVERSION!$C$23*$G$2</f>
        <v>4393.7311642467976</v>
      </c>
      <c r="O20" s="82">
        <f>L20*nzau_INFLATION_CONVERSION!$D$22*nzau_CURRENCY_CONVERSION!$C$23*$G$2</f>
        <v>4043.4139393970327</v>
      </c>
    </row>
    <row r="21" spans="11:21">
      <c r="K21" s="81">
        <v>3041.9329865744321</v>
      </c>
      <c r="L21" s="81">
        <v>2831.6914814604961</v>
      </c>
      <c r="M21" t="s">
        <v>481</v>
      </c>
      <c r="N21" s="82">
        <f>K21*nzau_INFLATION_CONVERSION!$D$22*nzau_CURRENCY_CONVERSION!$C$23*$G$2</f>
        <v>4559.8224495385457</v>
      </c>
      <c r="O21" s="82">
        <f>L21*nzau_INFLATION_CONVERSION!$D$22*nzau_CURRENCY_CONVERSION!$C$23*$G$2</f>
        <v>4244.6728591056335</v>
      </c>
    </row>
    <row r="22" spans="11:21">
      <c r="K22" s="81">
        <v>3222.1206554790338</v>
      </c>
      <c r="L22" s="81">
        <v>3078.2154299282051</v>
      </c>
      <c r="M22" t="s">
        <v>482</v>
      </c>
      <c r="N22" s="82">
        <f>K22*nzau_INFLATION_CONVERSION!$D$22*nzau_CURRENCY_CONVERSION!$C$23*$G$2</f>
        <v>4829.9216862500234</v>
      </c>
      <c r="O22" s="82">
        <f>L22*nzau_INFLATION_CONVERSION!$D$22*nzau_CURRENCY_CONVERSION!$C$23*$G$2</f>
        <v>4614.2094135048201</v>
      </c>
    </row>
    <row r="23" spans="11:21">
      <c r="K23" s="81">
        <v>3198.8783575794414</v>
      </c>
      <c r="L23" s="81">
        <v>2943.8281173694659</v>
      </c>
      <c r="M23" t="s">
        <v>483</v>
      </c>
      <c r="N23" s="82">
        <f>K23*nzau_INFLATION_CONVERSION!$D$22*nzau_CURRENCY_CONVERSION!$C$23*$G$2</f>
        <v>4795.0817498644528</v>
      </c>
      <c r="O23" s="82">
        <f>L23*nzau_INFLATION_CONVERSION!$D$22*nzau_CURRENCY_CONVERSION!$C$23*$G$2</f>
        <v>4412.7643825185996</v>
      </c>
    </row>
    <row r="24" spans="11:21">
      <c r="K24" s="81">
        <v>3319.8019639725076</v>
      </c>
      <c r="L24" s="81">
        <v>3090.3556991579221</v>
      </c>
      <c r="M24" t="s">
        <v>484</v>
      </c>
      <c r="N24" s="82">
        <f>K24*nzau_INFLATION_CONVERSION!$D$22*nzau_CURRENCY_CONVERSION!$C$23*$G$2</f>
        <v>4976.3448406504194</v>
      </c>
      <c r="O24" s="82">
        <f>L24*nzau_INFLATION_CONVERSION!$D$22*nzau_CURRENCY_CONVERSION!$C$23*$G$2</f>
        <v>4632.4075370076807</v>
      </c>
    </row>
    <row r="25" spans="11:21">
      <c r="K25" s="81">
        <v>3516.4490892554195</v>
      </c>
      <c r="L25" s="81">
        <v>3359.3986701574186</v>
      </c>
      <c r="M25" t="s">
        <v>485</v>
      </c>
      <c r="N25" s="82">
        <f>K25*nzau_INFLATION_CONVERSION!$D$22*nzau_CURRENCY_CONVERSION!$C$23*$G$2</f>
        <v>5271.1166125664067</v>
      </c>
      <c r="O25" s="82">
        <f>L25*nzau_INFLATION_CONVERSION!$D$22*nzau_CURRENCY_CONVERSION!$C$23*$G$2</f>
        <v>5035.6998463611335</v>
      </c>
    </row>
    <row r="26" spans="11:21">
      <c r="K26" s="81">
        <v>3901.9550038312782</v>
      </c>
      <c r="L26" s="81">
        <v>3604.9650312821905</v>
      </c>
      <c r="M26" t="s">
        <v>486</v>
      </c>
      <c r="N26" s="82">
        <f>K26*nzau_INFLATION_CONVERSION!$D$22*nzau_CURRENCY_CONVERSION!$C$23*$G$2</f>
        <v>5848.9855306100035</v>
      </c>
      <c r="O26" s="82">
        <f>L26*nzau_INFLATION_CONVERSION!$D$22*nzau_CURRENCY_CONVERSION!$C$23*$G$2</f>
        <v>5403.8009883817476</v>
      </c>
    </row>
    <row r="27" spans="11:21">
      <c r="K27" s="81">
        <v>4043.149845422382</v>
      </c>
      <c r="L27" s="81">
        <v>3781.9147790122165</v>
      </c>
      <c r="M27" t="s">
        <v>487</v>
      </c>
      <c r="N27" s="82">
        <f>K27*nzau_INFLATION_CONVERSION!$D$22*nzau_CURRENCY_CONVERSION!$C$23*$G$2</f>
        <v>6060.634969071556</v>
      </c>
      <c r="O27" s="82">
        <f>L27*nzau_INFLATION_CONVERSION!$D$22*nzau_CURRENCY_CONVERSION!$C$23*$G$2</f>
        <v>5669.0466186111535</v>
      </c>
    </row>
    <row r="28" spans="11:21">
      <c r="K28" s="81">
        <v>4266.3396917525479</v>
      </c>
      <c r="L28" s="81">
        <v>4096.0812078190784</v>
      </c>
      <c r="M28" t="s">
        <v>488</v>
      </c>
      <c r="N28" s="82">
        <f>K28*nzau_INFLATION_CONVERSION!$D$22*nzau_CURRENCY_CONVERSION!$C$23*$G$2</f>
        <v>6395.1939735917058</v>
      </c>
      <c r="O28" s="82">
        <f>L28*nzau_INFLATION_CONVERSION!$D$22*nzau_CURRENCY_CONVERSION!$C$23*$G$2</f>
        <v>6139.9784705906059</v>
      </c>
    </row>
    <row r="29" spans="11:21">
      <c r="K29" s="81">
        <v>3916.7561743623937</v>
      </c>
      <c r="L29" s="81">
        <v>3618.6396385327421</v>
      </c>
      <c r="M29" t="s">
        <v>489</v>
      </c>
      <c r="N29" s="82">
        <f>K29*nzau_INFLATION_CONVERSION!$D$22*nzau_CURRENCY_CONVERSION!$C$23*$G$2</f>
        <v>5871.1723144626048</v>
      </c>
      <c r="O29" s="82">
        <f>L29*nzau_INFLATION_CONVERSION!$D$22*nzau_CURRENCY_CONVERSION!$C$23*$G$2</f>
        <v>5424.2990668748926</v>
      </c>
    </row>
    <row r="30" spans="11:21">
      <c r="K30" s="81">
        <v>4058.4866061708249</v>
      </c>
      <c r="L30" s="81">
        <v>3796.2606045082421</v>
      </c>
      <c r="M30" t="s">
        <v>490</v>
      </c>
      <c r="N30" s="82">
        <f>K30*nzau_INFLATION_CONVERSION!$D$22*nzau_CURRENCY_CONVERSION!$C$23*$G$2</f>
        <v>6083.6245964803775</v>
      </c>
      <c r="O30" s="82">
        <f>L30*nzau_INFLATION_CONVERSION!$D$22*nzau_CURRENCY_CONVERSION!$C$23*$G$2</f>
        <v>5690.5508455098552</v>
      </c>
    </row>
    <row r="31" spans="11:21">
      <c r="K31" s="81">
        <v>4282.5230719451165</v>
      </c>
      <c r="L31" s="81">
        <v>4111.6187515392648</v>
      </c>
      <c r="M31" t="s">
        <v>491</v>
      </c>
      <c r="N31" s="82">
        <f>K31*nzau_INFLATION_CONVERSION!$D$22*nzau_CURRENCY_CONVERSION!$C$23*$G$2</f>
        <v>6419.452673779112</v>
      </c>
      <c r="O31" s="82">
        <f>L31*nzau_INFLATION_CONVERSION!$D$22*nzau_CURRENCY_CONVERSION!$C$23*$G$2</f>
        <v>6163.2690693574696</v>
      </c>
    </row>
    <row r="32" spans="11:21">
      <c r="K32" s="81">
        <v>4024.5093687940143</v>
      </c>
      <c r="L32" s="81">
        <v>3718.1914010603805</v>
      </c>
      <c r="M32" t="s">
        <v>492</v>
      </c>
      <c r="N32" s="82">
        <f>K32*nzau_INFLATION_CONVERSION!$D$22*nzau_CURRENCY_CONVERSION!$C$23*$G$2</f>
        <v>6032.693109676472</v>
      </c>
      <c r="O32" s="82">
        <f>L32*nzau_INFLATION_CONVERSION!$D$22*nzau_CURRENCY_CONVERSION!$C$23*$G$2</f>
        <v>5573.5260102914999</v>
      </c>
    </row>
    <row r="33" spans="11:15">
      <c r="K33" s="81">
        <v>4170.1389217362794</v>
      </c>
      <c r="L33" s="81">
        <v>3900.6988663812235</v>
      </c>
      <c r="M33" t="s">
        <v>493</v>
      </c>
      <c r="N33" s="82">
        <f>K33*nzau_INFLATION_CONVERSION!$D$22*nzau_CURRENCY_CONVERSION!$C$23*$G$2</f>
        <v>6250.9901292864261</v>
      </c>
      <c r="O33" s="82">
        <f>L33*nzau_INFLATION_CONVERSION!$D$22*nzau_CURRENCY_CONVERSION!$C$23*$G$2</f>
        <v>5847.1025950654839</v>
      </c>
    </row>
    <row r="34" spans="11:15">
      <c r="K34" s="81">
        <v>4400.3388155570674</v>
      </c>
      <c r="L34" s="81">
        <v>4224.7327762680134</v>
      </c>
      <c r="M34" t="s">
        <v>494</v>
      </c>
      <c r="N34" s="82">
        <f>K34*nzau_INFLATION_CONVERSION!$D$22*nzau_CURRENCY_CONVERSION!$C$23*$G$2</f>
        <v>6596.0571141142109</v>
      </c>
      <c r="O34" s="82">
        <f>L34*nzau_INFLATION_CONVERSION!$D$22*nzau_CURRENCY_CONVERSION!$C$23*$G$2</f>
        <v>6332.8256873343289</v>
      </c>
    </row>
    <row r="35" spans="11:15">
      <c r="K35" s="81">
        <v>4171.5591752637811</v>
      </c>
      <c r="L35" s="81">
        <v>3854.0487878472131</v>
      </c>
      <c r="M35" t="s">
        <v>495</v>
      </c>
      <c r="N35" s="82">
        <f>K35*nzau_INFLATION_CONVERSION!$D$22*nzau_CURRENCY_CONVERSION!$C$23*$G$2</f>
        <v>6253.119072937493</v>
      </c>
      <c r="O35" s="82">
        <f>L35*nzau_INFLATION_CONVERSION!$D$22*nzau_CURRENCY_CONVERSION!$C$23*$G$2</f>
        <v>5777.1746655841516</v>
      </c>
    </row>
    <row r="36" spans="11:15">
      <c r="K36" s="81">
        <v>4322.5098234288544</v>
      </c>
      <c r="L36" s="81">
        <v>4043.2248144746386</v>
      </c>
      <c r="M36" t="s">
        <v>496</v>
      </c>
      <c r="N36" s="82">
        <f>K36*nzau_INFLATION_CONVERSION!$D$22*nzau_CURRENCY_CONVERSION!$C$23*$G$2</f>
        <v>6479.3923528924888</v>
      </c>
      <c r="O36" s="82">
        <f>L36*nzau_INFLATION_CONVERSION!$D$22*nzau_CURRENCY_CONVERSION!$C$23*$G$2</f>
        <v>6060.7473468159078</v>
      </c>
    </row>
    <row r="37" spans="11:15">
      <c r="K37" s="81">
        <v>4561.120891565246</v>
      </c>
      <c r="L37" s="81">
        <v>4379.098459189222</v>
      </c>
      <c r="M37" t="s">
        <v>497</v>
      </c>
      <c r="N37" s="82">
        <f>K37*nzau_INFLATION_CONVERSION!$D$22*nzau_CURRENCY_CONVERSION!$C$23*$G$2</f>
        <v>6837.0675909725787</v>
      </c>
      <c r="O37" s="82">
        <f>L37*nzau_INFLATION_CONVERSION!$D$22*nzau_CURRENCY_CONVERSION!$C$23*$G$2</f>
        <v>6564.2180649866468</v>
      </c>
    </row>
    <row r="38" spans="11:15">
      <c r="K38" s="81">
        <v>4216.2091224902397</v>
      </c>
      <c r="L38" s="81">
        <v>3895.3002882468677</v>
      </c>
      <c r="M38" t="s">
        <v>498</v>
      </c>
      <c r="N38" s="82">
        <f>K38*nzau_INFLATION_CONVERSION!$D$22*nzau_CURRENCY_CONVERSION!$C$23*$G$2</f>
        <v>6320.0488286660011</v>
      </c>
      <c r="O38" s="82">
        <f>L38*nzau_INFLATION_CONVERSION!$D$22*nzau_CURRENCY_CONVERSION!$C$23*$G$2</f>
        <v>5839.0101887300161</v>
      </c>
    </row>
    <row r="39" spans="11:15">
      <c r="K39" s="81">
        <v>4368.7754587448744</v>
      </c>
      <c r="L39" s="81">
        <v>4086.5011452196259</v>
      </c>
      <c r="M39" t="s">
        <v>499</v>
      </c>
      <c r="N39" s="82">
        <f>K39*nzau_INFLATION_CONVERSION!$D$22*nzau_CURRENCY_CONVERSION!$C$23*$G$2</f>
        <v>6548.7440064256989</v>
      </c>
      <c r="O39" s="82">
        <f>L39*nzau_INFLATION_CONVERSION!$D$22*nzau_CURRENCY_CONVERSION!$C$23*$G$2</f>
        <v>6125.618067287257</v>
      </c>
    </row>
    <row r="40" spans="11:15">
      <c r="K40" s="81">
        <v>4609.9404812068124</v>
      </c>
      <c r="L40" s="81">
        <v>4425.9697864046402</v>
      </c>
      <c r="M40" t="s">
        <v>500</v>
      </c>
      <c r="N40" s="82">
        <f>K40*nzau_INFLATION_CONVERSION!$D$22*nzau_CURRENCY_CONVERSION!$C$23*$G$2</f>
        <v>6910.2475925726658</v>
      </c>
      <c r="O40" s="82">
        <f>L40*nzau_INFLATION_CONVERSION!$D$22*nzau_CURRENCY_CONVERSION!$C$23*$G$2</f>
        <v>6634.4776436886777</v>
      </c>
    </row>
    <row r="41" spans="11:15">
      <c r="K41" s="81">
        <v>4220.7761155908556</v>
      </c>
      <c r="L41" s="81">
        <v>3899.5196732499389</v>
      </c>
      <c r="M41" t="s">
        <v>501</v>
      </c>
      <c r="N41" s="82">
        <f>K41*nzau_INFLATION_CONVERSION!$D$22*nzau_CURRENCY_CONVERSION!$C$23*$G$2</f>
        <v>6326.8946986305873</v>
      </c>
      <c r="O41" s="82">
        <f>L41*nzau_INFLATION_CONVERSION!$D$22*nzau_CURRENCY_CONVERSION!$C$23*$G$2</f>
        <v>5845.3349981670299</v>
      </c>
    </row>
    <row r="42" spans="11:15">
      <c r="K42" s="81">
        <v>4373.5077115337126</v>
      </c>
      <c r="L42" s="81">
        <v>4090.9276387814184</v>
      </c>
      <c r="M42" t="s">
        <v>502</v>
      </c>
      <c r="N42" s="82">
        <f>K42*nzau_INFLATION_CONVERSION!$D$22*nzau_CURRENCY_CONVERSION!$C$23*$G$2</f>
        <v>6555.8375987561913</v>
      </c>
      <c r="O42" s="82">
        <f>L42*nzau_INFLATION_CONVERSION!$D$22*nzau_CURRENCY_CONVERSION!$C$23*$G$2</f>
        <v>6132.253330064209</v>
      </c>
    </row>
    <row r="43" spans="11:15">
      <c r="K43" s="81">
        <v>4614.9339636836703</v>
      </c>
      <c r="L43" s="81">
        <v>4430.7639920265156</v>
      </c>
      <c r="M43" t="s">
        <v>503</v>
      </c>
      <c r="N43" s="82">
        <f>K43*nzau_INFLATION_CONVERSION!$D$22*nzau_CURRENCY_CONVERSION!$C$23*$G$2</f>
        <v>6917.7327651914729</v>
      </c>
      <c r="O43" s="82">
        <f>L43*nzau_INFLATION_CONVERSION!$D$22*nzau_CURRENCY_CONVERSION!$C$23*$G$2</f>
        <v>6641.6641026010911</v>
      </c>
    </row>
    <row r="44" spans="11:15">
      <c r="K44" s="81">
        <v>4636.6864109360331</v>
      </c>
      <c r="L44" s="81">
        <v>4283.7737380450044</v>
      </c>
      <c r="M44" t="s">
        <v>504</v>
      </c>
      <c r="N44" s="82">
        <f>K44*nzau_INFLATION_CONVERSION!$D$22*nzau_CURRENCY_CONVERSION!$C$23*$G$2</f>
        <v>6950.3394326465059</v>
      </c>
      <c r="O44" s="82">
        <f>L44*nzau_INFLATION_CONVERSION!$D$22*nzau_CURRENCY_CONVERSION!$C$23*$G$2</f>
        <v>6421.3274078328586</v>
      </c>
    </row>
    <row r="45" spans="11:15">
      <c r="K45" s="81">
        <v>4804.467998026842</v>
      </c>
      <c r="L45" s="81">
        <v>4494.0428185220399</v>
      </c>
      <c r="M45" t="s">
        <v>505</v>
      </c>
      <c r="N45" s="82">
        <f>K45*nzau_INFLATION_CONVERSION!$D$22*nzau_CURRENCY_CONVERSION!$C$23*$G$2</f>
        <v>7201.8420958584984</v>
      </c>
      <c r="O45" s="82">
        <f>L45*nzau_INFLATION_CONVERSION!$D$22*nzau_CURRENCY_CONVERSION!$C$23*$G$2</f>
        <v>6736.5183334168969</v>
      </c>
    </row>
    <row r="46" spans="11:15">
      <c r="K46" s="81">
        <v>5069.6841080337144</v>
      </c>
      <c r="L46" s="81">
        <v>4867.3662448021423</v>
      </c>
      <c r="M46" t="s">
        <v>506</v>
      </c>
      <c r="N46" s="82">
        <f>K46*nzau_INFLATION_CONVERSION!$D$22*nzau_CURRENCY_CONVERSION!$C$23*$G$2</f>
        <v>7599.3979847377186</v>
      </c>
      <c r="O46" s="82">
        <f>L46*nzau_INFLATION_CONVERSION!$D$22*nzau_CURRENCY_CONVERSION!$C$23*$G$2</f>
        <v>7296.1258420647555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00E8-6A22-4DC5-9A9B-B67E5D9B37CA}">
  <dimension ref="A1:G5"/>
  <sheetViews>
    <sheetView workbookViewId="0">
      <selection activeCell="A2" sqref="A2"/>
    </sheetView>
  </sheetViews>
  <sheetFormatPr defaultRowHeight="15"/>
  <cols>
    <col min="1" max="1" width="17.28515625" bestFit="1" customWidth="1"/>
    <col min="2" max="2" width="12" bestFit="1" customWidth="1"/>
    <col min="3" max="3" width="34.7109375" bestFit="1" customWidth="1"/>
    <col min="4" max="4" width="18.28515625" bestFit="1" customWidth="1"/>
    <col min="5" max="5" width="22.5703125" bestFit="1" customWidth="1"/>
    <col min="6" max="6" width="20.28515625" bestFit="1" customWidth="1"/>
    <col min="7" max="7" width="26.140625" bestFit="1" customWidth="1"/>
  </cols>
  <sheetData>
    <row r="1" spans="1:7" s="91" customFormat="1" ht="29.25" customHeight="1" thickBot="1">
      <c r="A1" s="92" t="s">
        <v>1222</v>
      </c>
      <c r="B1" s="93" t="s">
        <v>588</v>
      </c>
      <c r="C1" s="93" t="s">
        <v>589</v>
      </c>
      <c r="D1" s="93" t="s">
        <v>590</v>
      </c>
      <c r="E1" s="93" t="s">
        <v>591</v>
      </c>
      <c r="F1" s="93" t="s">
        <v>592</v>
      </c>
      <c r="G1" s="93" t="s">
        <v>593</v>
      </c>
    </row>
    <row r="2" spans="1:7" ht="29.25" customHeight="1" thickBot="1">
      <c r="A2" s="52" t="s">
        <v>594</v>
      </c>
      <c r="B2" s="53" t="s">
        <v>321</v>
      </c>
      <c r="C2" s="53">
        <v>400</v>
      </c>
      <c r="D2" s="53">
        <v>1</v>
      </c>
      <c r="E2" s="53">
        <v>0.6</v>
      </c>
      <c r="F2" s="53" t="s">
        <v>321</v>
      </c>
      <c r="G2" s="53" t="s">
        <v>321</v>
      </c>
    </row>
    <row r="3" spans="1:7" ht="29.25" customHeight="1" thickBot="1">
      <c r="A3" s="54" t="s">
        <v>595</v>
      </c>
      <c r="B3" s="55" t="s">
        <v>321</v>
      </c>
      <c r="C3" s="55">
        <v>400</v>
      </c>
      <c r="D3" s="55">
        <v>0.2</v>
      </c>
      <c r="E3" s="55">
        <v>0.8</v>
      </c>
      <c r="F3" s="55" t="s">
        <v>321</v>
      </c>
      <c r="G3" s="55">
        <v>0.9</v>
      </c>
    </row>
    <row r="4" spans="1:7" ht="29.25" customHeight="1" thickBot="1">
      <c r="A4" s="54" t="s">
        <v>596</v>
      </c>
      <c r="B4" s="55">
        <v>0.25</v>
      </c>
      <c r="C4" s="55">
        <v>800</v>
      </c>
      <c r="D4" s="55">
        <v>0.7</v>
      </c>
      <c r="E4" s="55">
        <v>1</v>
      </c>
      <c r="F4" s="55" t="s">
        <v>321</v>
      </c>
      <c r="G4" s="55" t="s">
        <v>321</v>
      </c>
    </row>
    <row r="5" spans="1:7" ht="29.25" customHeight="1" thickBot="1">
      <c r="A5" s="54" t="s">
        <v>597</v>
      </c>
      <c r="B5" s="55">
        <v>0.35</v>
      </c>
      <c r="C5" s="56">
        <v>2000</v>
      </c>
      <c r="D5" s="55">
        <v>1</v>
      </c>
      <c r="E5" s="55">
        <v>0.7</v>
      </c>
      <c r="F5" s="55">
        <v>0.3</v>
      </c>
      <c r="G5" s="55" t="s">
        <v>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A107-A812-4894-AA6F-D0D79E3725E2}">
  <dimension ref="A1:J9"/>
  <sheetViews>
    <sheetView workbookViewId="0">
      <selection activeCell="H5" sqref="H5"/>
    </sheetView>
  </sheetViews>
  <sheetFormatPr defaultRowHeight="15"/>
  <cols>
    <col min="1" max="1" width="24.42578125" bestFit="1" customWidth="1"/>
    <col min="2" max="2" width="10.85546875" bestFit="1" customWidth="1"/>
  </cols>
  <sheetData>
    <row r="1" spans="1:10" s="91" customFormat="1">
      <c r="A1" s="91" t="s">
        <v>598</v>
      </c>
      <c r="B1" s="91" t="s">
        <v>570</v>
      </c>
      <c r="C1" s="91" t="str">
        <f>GW_c2!H28</f>
        <v>NSW</v>
      </c>
      <c r="D1" s="91" t="str">
        <f>GW_c2!I28</f>
        <v>NT</v>
      </c>
      <c r="E1" s="91" t="str">
        <f>GW_c2!J28</f>
        <v>QLD</v>
      </c>
      <c r="F1" s="91" t="str">
        <f>GW_c2!K28</f>
        <v>SA</v>
      </c>
      <c r="G1" s="91" t="str">
        <f>GW_c2!L28</f>
        <v>TAS</v>
      </c>
      <c r="H1" s="91" t="str">
        <f>GW_c2!M28</f>
        <v>VIC</v>
      </c>
      <c r="I1" s="91" t="str">
        <f>GW_c2!N28</f>
        <v>WA</v>
      </c>
      <c r="J1" s="91" t="str">
        <f>GW_c2!O28</f>
        <v>Australia</v>
      </c>
    </row>
    <row r="2" spans="1:10">
      <c r="A2" t="s">
        <v>599</v>
      </c>
      <c r="B2" t="s">
        <v>537</v>
      </c>
      <c r="C2" s="57">
        <f>GW_c2!H29</f>
        <v>120.78599999999999</v>
      </c>
      <c r="D2" s="57">
        <f>GW_c2!I29</f>
        <v>1086.7289999999998</v>
      </c>
      <c r="E2" s="57">
        <f>GW_c2!J29</f>
        <v>873.74099999999999</v>
      </c>
      <c r="F2" s="57">
        <f>GW_c2!K29</f>
        <v>20.887</v>
      </c>
      <c r="G2" s="57">
        <f>GW_c2!L29</f>
        <v>3.4180000000000001</v>
      </c>
      <c r="H2" s="57">
        <f>GW_c2!M29</f>
        <v>65.861999999999995</v>
      </c>
      <c r="I2" s="57">
        <f>GW_c2!N29</f>
        <v>1008.47</v>
      </c>
      <c r="J2" s="57">
        <f>GW_c2!O29</f>
        <v>3179.893</v>
      </c>
    </row>
    <row r="3" spans="1:10">
      <c r="A3" t="s">
        <v>600</v>
      </c>
      <c r="B3" t="s">
        <v>607</v>
      </c>
      <c r="C3" s="57">
        <f>CAPaud_c2!H29</f>
        <v>149.297</v>
      </c>
      <c r="D3" s="57">
        <f>CAPaud_c2!I29</f>
        <v>858.07899999999995</v>
      </c>
      <c r="E3" s="57">
        <f>CAPaud_c2!J29</f>
        <v>641.47900000000004</v>
      </c>
      <c r="F3" s="57">
        <f>CAPaud_c2!K29</f>
        <v>20.731999999999999</v>
      </c>
      <c r="G3" s="57">
        <f>CAPaud_c2!L29</f>
        <v>5.306</v>
      </c>
      <c r="H3" s="57">
        <f>CAPaud_c2!M29</f>
        <v>143.30099999999999</v>
      </c>
      <c r="I3" s="57">
        <f>CAPaud_c2!N29</f>
        <v>766.94699999999989</v>
      </c>
      <c r="J3" s="57">
        <f>CAPaud_c2!O29</f>
        <v>2585.1409999999996</v>
      </c>
    </row>
    <row r="4" spans="1:10">
      <c r="A4" t="s">
        <v>601</v>
      </c>
      <c r="B4" t="s">
        <v>607</v>
      </c>
      <c r="C4" s="57">
        <f>TXaud_c2!H29</f>
        <v>36.012</v>
      </c>
      <c r="D4" s="57">
        <f>TXaud_c2!I29</f>
        <v>200.03699999999998</v>
      </c>
      <c r="E4" s="57">
        <f>TXaud_c2!J29</f>
        <v>130.61000000000001</v>
      </c>
      <c r="F4" s="57">
        <f>TXaud_c2!K29</f>
        <v>6.859</v>
      </c>
      <c r="G4" s="57">
        <f>TXaud_c2!L29</f>
        <v>1.7769999999999999</v>
      </c>
      <c r="H4" s="57">
        <f>TXaud_c2!M29</f>
        <v>33.545000000000002</v>
      </c>
      <c r="I4" s="57">
        <f>TXaud_c2!N29</f>
        <v>141.607</v>
      </c>
      <c r="J4" s="57">
        <f>TXaud_c2!O29</f>
        <v>550.447</v>
      </c>
    </row>
    <row r="5" spans="1:10">
      <c r="A5" t="s">
        <v>602</v>
      </c>
      <c r="B5" t="s">
        <v>607</v>
      </c>
      <c r="C5" s="57">
        <f>TOTaud_c2!H29</f>
        <v>185.31099999999998</v>
      </c>
      <c r="D5" s="57">
        <f>TOTaud_c2!I29</f>
        <v>1058.1170000000002</v>
      </c>
      <c r="E5" s="57">
        <f>TOTaud_c2!J29</f>
        <v>772.08899999999994</v>
      </c>
      <c r="F5" s="57">
        <f>TOTaud_c2!K29</f>
        <v>27.591000000000001</v>
      </c>
      <c r="G5" s="57">
        <f>TOTaud_c2!L29</f>
        <v>7.0830000000000002</v>
      </c>
      <c r="H5" s="57">
        <f>TOTaud_c2!M29</f>
        <v>176.845</v>
      </c>
      <c r="I5" s="57">
        <f>TOTaud_c2!N29</f>
        <v>908.553</v>
      </c>
      <c r="J5" s="57">
        <f>TOTaud_c2!O29</f>
        <v>3135.5889999999995</v>
      </c>
    </row>
    <row r="6" spans="1:10">
      <c r="A6" t="s">
        <v>603</v>
      </c>
      <c r="B6" t="s">
        <v>537</v>
      </c>
      <c r="C6" s="24">
        <f>GW_c2!H38</f>
        <v>616.49</v>
      </c>
      <c r="D6" s="24">
        <f>GW_c2!I38</f>
        <v>633.40000000000009</v>
      </c>
      <c r="E6" s="24">
        <f>GW_c2!J38</f>
        <v>684.82</v>
      </c>
      <c r="F6" s="24">
        <f>GW_c2!K38</f>
        <v>392</v>
      </c>
      <c r="G6" s="24">
        <f>GW_c2!L38</f>
        <v>10.92</v>
      </c>
      <c r="H6" s="24">
        <f>GW_c2!M38</f>
        <v>161.03</v>
      </c>
      <c r="I6" s="24">
        <f>GW_c2!N38</f>
        <v>640.25</v>
      </c>
      <c r="J6" s="24">
        <f>GW_c2!O38</f>
        <v>3138.9100000000003</v>
      </c>
    </row>
    <row r="7" spans="1:10">
      <c r="A7" t="s">
        <v>604</v>
      </c>
      <c r="B7" t="s">
        <v>607</v>
      </c>
      <c r="C7" s="24">
        <f>CAPaud_c2!H38</f>
        <v>510.72800000000007</v>
      </c>
      <c r="D7" s="24">
        <f>CAPaud_c2!I38</f>
        <v>525.98799999999994</v>
      </c>
      <c r="E7" s="24">
        <f>CAPaud_c2!J38</f>
        <v>538.86699999999996</v>
      </c>
      <c r="F7" s="24">
        <f>CAPaud_c2!K38</f>
        <v>287.036</v>
      </c>
      <c r="G7" s="24">
        <f>CAPaud_c2!L38</f>
        <v>17.693000000000001</v>
      </c>
      <c r="H7" s="24">
        <f>CAPaud_c2!M38</f>
        <v>370.75200000000001</v>
      </c>
      <c r="I7" s="24">
        <f>CAPaud_c2!N38</f>
        <v>494.71</v>
      </c>
      <c r="J7" s="24">
        <f>CAPaud_c2!O38</f>
        <v>2745.7739999999999</v>
      </c>
    </row>
    <row r="8" spans="1:10">
      <c r="A8" t="s">
        <v>605</v>
      </c>
      <c r="B8" t="s">
        <v>607</v>
      </c>
      <c r="C8" s="24">
        <f>TXaud_c2!H38</f>
        <v>162.65600000000001</v>
      </c>
      <c r="D8" s="24">
        <f>TXaud_c2!I38</f>
        <v>94.274000000000001</v>
      </c>
      <c r="E8" s="24">
        <f>TXaud_c2!J38</f>
        <v>115.42099999999999</v>
      </c>
      <c r="F8" s="24">
        <f>TXaud_c2!K38</f>
        <v>85.617999999999995</v>
      </c>
      <c r="G8" s="24">
        <f>TXaud_c2!L38</f>
        <v>6.2009999999999996</v>
      </c>
      <c r="H8" s="24">
        <f>TXaud_c2!M38</f>
        <v>92.176999999999992</v>
      </c>
      <c r="I8" s="24">
        <f>TXaud_c2!N38</f>
        <v>97.132999999999996</v>
      </c>
      <c r="J8" s="24">
        <f>TXaud_c2!O38</f>
        <v>653.48</v>
      </c>
    </row>
    <row r="9" spans="1:10">
      <c r="A9" t="s">
        <v>606</v>
      </c>
      <c r="B9" t="s">
        <v>607</v>
      </c>
      <c r="C9" s="24">
        <f>TOTaud_c2!H38</f>
        <v>673.38300000000004</v>
      </c>
      <c r="D9" s="24">
        <f>TOTaud_c2!I38</f>
        <v>620.26200000000006</v>
      </c>
      <c r="E9" s="24">
        <f>TOTaud_c2!J38</f>
        <v>654.28899999999999</v>
      </c>
      <c r="F9" s="24">
        <f>TOTaud_c2!K38</f>
        <v>372.654</v>
      </c>
      <c r="G9" s="24">
        <f>TOTaud_c2!L38</f>
        <v>23.893999999999998</v>
      </c>
      <c r="H9" s="24">
        <f>TOTaud_c2!M38</f>
        <v>462.92899999999997</v>
      </c>
      <c r="I9" s="24">
        <f>TOTaud_c2!N38</f>
        <v>591.84300000000007</v>
      </c>
      <c r="J9" s="24">
        <f>TOTaud_c2!O38</f>
        <v>3399.2539999999999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AD9D-2FA9-462B-90C9-176B9BF69937}">
  <dimension ref="D2:N41"/>
  <sheetViews>
    <sheetView topLeftCell="A10" workbookViewId="0">
      <selection activeCell="M14" sqref="M14"/>
    </sheetView>
  </sheetViews>
  <sheetFormatPr defaultRowHeight="15"/>
  <cols>
    <col min="4" max="4" width="22.7109375" bestFit="1" customWidth="1"/>
    <col min="5" max="5" width="9.85546875" bestFit="1" customWidth="1"/>
    <col min="6" max="6" width="11.28515625" bestFit="1" customWidth="1"/>
    <col min="7" max="7" width="15.28515625" bestFit="1" customWidth="1"/>
    <col min="8" max="8" width="10.5703125" bestFit="1" customWidth="1"/>
    <col min="9" max="11" width="9.5703125" bestFit="1" customWidth="1"/>
    <col min="12" max="12" width="10.7109375" bestFit="1" customWidth="1"/>
    <col min="13" max="13" width="15.28515625" bestFit="1" customWidth="1"/>
    <col min="14" max="14" width="12.5703125" bestFit="1" customWidth="1"/>
  </cols>
  <sheetData>
    <row r="2" spans="4:14">
      <c r="D2" t="s">
        <v>571</v>
      </c>
      <c r="E2" t="s">
        <v>570</v>
      </c>
      <c r="F2" t="str">
        <f>GW_c2!H28</f>
        <v>NSW</v>
      </c>
      <c r="G2" t="str">
        <f>GW_c2!I28</f>
        <v>NT</v>
      </c>
      <c r="H2" t="str">
        <f>GW_c2!J28</f>
        <v>QLD</v>
      </c>
      <c r="I2" t="str">
        <f>GW_c2!K28</f>
        <v>SA</v>
      </c>
      <c r="J2" t="str">
        <f>GW_c2!L28</f>
        <v>TAS</v>
      </c>
      <c r="K2" t="str">
        <f>GW_c2!M28</f>
        <v>VIC</v>
      </c>
      <c r="L2" t="str">
        <f>GW_c2!N28</f>
        <v>WA</v>
      </c>
      <c r="M2" t="str">
        <f>GW_c2!O28</f>
        <v>Australia</v>
      </c>
    </row>
    <row r="3" spans="4:14">
      <c r="D3" t="s">
        <v>569</v>
      </c>
      <c r="E3" t="s">
        <v>556</v>
      </c>
      <c r="F3" s="47">
        <f>IF(ABS(GW_c2!H35)&gt;0.5,"NA",GW_c2!H35)</f>
        <v>2.3426207446544112E-3</v>
      </c>
      <c r="G3" s="47" t="str">
        <f>IF(ABS(GW_c2!I35)&gt;0.5,"NA",GW_c2!I35)</f>
        <v>NA</v>
      </c>
      <c r="H3" s="47">
        <f>IF(ABS(GW_c2!J35)&gt;0.5,"NA",GW_c2!J35)</f>
        <v>4.2823719466333898E-4</v>
      </c>
      <c r="I3" s="47">
        <f>IF(ABS(GW_c2!K35)&gt;0.5,"NA",GW_c2!K35)</f>
        <v>0</v>
      </c>
      <c r="J3" s="47">
        <f>IF(ABS(GW_c2!L35)&gt;0.5,"NA",GW_c2!L35)</f>
        <v>0</v>
      </c>
      <c r="K3" s="47">
        <f>IF(ABS(GW_c2!M35)&gt;0.5,"NA",GW_c2!M35)</f>
        <v>3.8298126982228009E-3</v>
      </c>
      <c r="L3" s="47">
        <f>IF(ABS(GW_c2!N35)&gt;0.5,"NA",GW_c2!N35)</f>
        <v>9.5070132810692876E-4</v>
      </c>
      <c r="M3" s="47" t="str">
        <f>IF(ABS(GW_c2!O35)&gt;0.5,"NA",GW_c2!O35)</f>
        <v>NA</v>
      </c>
    </row>
    <row r="4" spans="4:14">
      <c r="D4" t="s">
        <v>568</v>
      </c>
      <c r="E4" t="s">
        <v>556</v>
      </c>
      <c r="F4" s="47">
        <f>IF(ABS(CAPaud_c2!H35)&gt;0.5,"NA",CAPaud_c2!H35)</f>
        <v>4.5808612826410133E-3</v>
      </c>
      <c r="G4" s="47" t="str">
        <f>IF(ABS(CAPaud_c2!I35)&gt;0.5,"NA",CAPaud_c2!I35)</f>
        <v>NA</v>
      </c>
      <c r="H4" s="47">
        <f>IF(ABS(CAPaud_c2!J35)&gt;0.5,"NA",CAPaud_c2!J35)</f>
        <v>1.0267721942316399E-3</v>
      </c>
      <c r="I4" s="47">
        <f>IF(ABS(CAPaud_c2!K35)&gt;0.5,"NA",CAPaud_c2!K35)</f>
        <v>0</v>
      </c>
      <c r="J4" s="47">
        <f>IF(ABS(CAPaud_c2!L35)&gt;0.5,"NA",CAPaud_c2!L35)</f>
        <v>0</v>
      </c>
      <c r="K4" s="47">
        <f>IF(ABS(CAPaud_c2!M35)&gt;0.5,"NA",CAPaud_c2!M35)</f>
        <v>3.2951200512880696E-3</v>
      </c>
      <c r="L4" s="47">
        <f>IF(ABS(CAPaud_c2!N35)&gt;0.5,"NA",CAPaud_c2!N35)</f>
        <v>6.8356712459571867E-4</v>
      </c>
      <c r="M4" s="47" t="str">
        <f>IF(ABS(CAPaud_c2!O35)&gt;0.5,"NA",CAPaud_c2!O35)</f>
        <v>NA</v>
      </c>
    </row>
    <row r="5" spans="4:14">
      <c r="D5" t="s">
        <v>567</v>
      </c>
      <c r="E5" t="s">
        <v>556</v>
      </c>
      <c r="F5" s="47">
        <f>IF(ABS(TXaud_c2!H35)&gt;0.5,"NA",TXaud_c2!H35)</f>
        <v>-2.5896414342631013E-3</v>
      </c>
      <c r="G5" s="47" t="str">
        <f>IF(ABS(TXaud_c2!I35)&gt;0.5,"NA",TXaud_c2!I35)</f>
        <v>NA</v>
      </c>
      <c r="H5" s="47">
        <f>IF(ABS(TXaud_c2!J35)&gt;0.5,"NA",TXaud_c2!J35)</f>
        <v>2.0029076961147751E-3</v>
      </c>
      <c r="I5" s="47">
        <f>IF(ABS(TXaud_c2!K35)&gt;0.5,"NA",TXaud_c2!K35)</f>
        <v>0</v>
      </c>
      <c r="J5" s="47">
        <f>IF(ABS(TXaud_c2!L35)&gt;0.5,"NA",TXaud_c2!L35)</f>
        <v>0</v>
      </c>
      <c r="K5" s="47">
        <f>IF(ABS(TXaud_c2!M35)&gt;0.5,"NA",TXaud_c2!M35)</f>
        <v>1.4029124595954512E-2</v>
      </c>
      <c r="L5" s="47">
        <f>IF(ABS(TXaud_c2!N35)&gt;0.5,"NA",TXaud_c2!N35)</f>
        <v>0.22135178048081006</v>
      </c>
      <c r="M5" s="47" t="str">
        <f>IF(ABS(TXaud_c2!O35)&gt;0.5,"NA",TXaud_c2!O35)</f>
        <v>NA</v>
      </c>
    </row>
    <row r="6" spans="4:14">
      <c r="D6" t="s">
        <v>566</v>
      </c>
      <c r="E6" t="s">
        <v>556</v>
      </c>
      <c r="F6" s="47">
        <f>IF(ABS(TOTaud_c2!H35)&gt;0.5,"NA",TOTaud_c2!H35)</f>
        <v>3.0504919977545342E-3</v>
      </c>
      <c r="G6" s="47" t="str">
        <f>IF(ABS(TOTaud_c2!I35)&gt;0.5,"NA",TOTaud_c2!I35)</f>
        <v>NA</v>
      </c>
      <c r="H6" s="47">
        <f>IF(ABS(TOTaud_c2!J35)&gt;0.5,"NA",TOTaud_c2!J35)</f>
        <v>1.1957974348606459E-3</v>
      </c>
      <c r="I6" s="47">
        <f>IF(ABS(TOTaud_c2!K35)&gt;0.5,"NA",TOTaud_c2!K35)</f>
        <v>0</v>
      </c>
      <c r="J6" s="47">
        <f>IF(ABS(TOTaud_c2!L35)&gt;0.5,"NA",TOTaud_c2!L35)</f>
        <v>0</v>
      </c>
      <c r="K6" s="47">
        <f>IF(ABS(TOTaud_c2!M35)&gt;0.5,"NA",TOTaud_c2!M35)</f>
        <v>5.1407714584368325E-3</v>
      </c>
      <c r="L6" s="47">
        <f>IF(ABS(TOTaud_c2!N35)&gt;0.5,"NA",TOTaud_c2!N35)</f>
        <v>3.5369721890856187E-2</v>
      </c>
      <c r="M6" s="47" t="str">
        <f>IF(ABS(TOTaud_c2!O35)&gt;0.5,"NA",TOTaud_c2!O35)</f>
        <v>NA</v>
      </c>
    </row>
    <row r="7" spans="4:14">
      <c r="D7" t="s">
        <v>611</v>
      </c>
      <c r="E7" t="s">
        <v>13</v>
      </c>
      <c r="F7" s="57">
        <f>SUMIF(PIVOT!$F$41:$F$60,PIVOT!A30,PIVOT!$G$41:$G$60)+SUMIF(PIVOT!$F$41:$F$60,PIVOT!A31,PIVOT!$G$41:$G$60)+SUMIF(PIVOT!$F$41:$F$60,PIVOT!A32,PIVOT!$G$41:$G$60)</f>
        <v>13961.103703703702</v>
      </c>
      <c r="G7" s="57">
        <f>SUMIF(PIVOT!$F$41:$F$60,PIVOT!B30,PIVOT!$G$41:$G$60)+SUMIF(PIVOT!$F$41:$F$60,PIVOT!B31,PIVOT!$G$41:$G$60)+SUMIF(PIVOT!$F$41:$F$60,PIVOT!B32,PIVOT!$G$41:$G$60)</f>
        <v>444458331.5481481</v>
      </c>
      <c r="H7" s="57">
        <f>SUMIF(PIVOT!$F$41:$F$60,PIVOT!C30,PIVOT!$G$41:$G$60)+SUMIF(PIVOT!$F$41:$F$60,PIVOT!C31,PIVOT!$G$41:$G$60)+SUMIF(PIVOT!$F$41:$F$60,PIVOT!C32,PIVOT!$G$41:$G$60)</f>
        <v>26230.288888888885</v>
      </c>
      <c r="I7" s="57">
        <f>SUMIF(PIVOT!$F$41:$F$60,PIVOT!D30,PIVOT!$G$41:$G$60)+SUMIF(PIVOT!$F$41:$F$60,PIVOT!D31,PIVOT!$G$41:$G$60)+SUMIF(PIVOT!$F$41:$F$60,PIVOT!D32,PIVOT!$G$41:$G$60)</f>
        <v>1327.7851851851851</v>
      </c>
      <c r="J7" s="57">
        <f>SUMIF(PIVOT!$F$41:$F$60,PIVOT!E30,PIVOT!$G$41:$G$60)+SUMIF(PIVOT!$F$41:$F$60,PIVOT!E31,PIVOT!$G$41:$G$60)+SUMIF(PIVOT!$F$41:$F$60,PIVOT!E32,PIVOT!$G$41:$G$60)</f>
        <v>33.31111111111111</v>
      </c>
      <c r="K7" s="57">
        <f>SUMIF(PIVOT!$F$41:$F$60,PIVOT!F30,PIVOT!$G$41:$G$60)+SUMIF(PIVOT!$F$41:$F$60,PIVOT!F31,PIVOT!$G$41:$G$60)+SUMIF(PIVOT!$F$41:$F$60,PIVOT!F32,PIVOT!$G$41:$G$60)</f>
        <v>8632.4296296296288</v>
      </c>
      <c r="L7" s="57">
        <f>SUMIF(PIVOT!$F$41:$F$60,PIVOT!G30,PIVOT!$G$41:$G$60)+SUMIF(PIVOT!$F$41:$F$60,PIVOT!G31,PIVOT!$G$41:$G$60)+SUMIF(PIVOT!$F$41:$F$60,PIVOT!G32,PIVOT!$G$41:$G$60)</f>
        <v>29069.355555555558</v>
      </c>
      <c r="M7" s="57">
        <f>GETPIVOTDATA("Sum of Land area_km2",PIVOT!$A$40)</f>
        <v>444537585.82222205</v>
      </c>
      <c r="N7" s="77">
        <f>SUM(F7:L7)</f>
        <v>444537585.82222205</v>
      </c>
    </row>
    <row r="8" spans="4:14">
      <c r="D8" t="s">
        <v>613</v>
      </c>
      <c r="E8" t="s">
        <v>13</v>
      </c>
      <c r="F8" s="57">
        <f>SUMIF(PIVOT!$F$41:$F$60,PIVOT!A30,PIVOT!$H$41:$H$60)+SUMIF(PIVOT!$F$41:$F$60,PIVOT!A31,PIVOT!$H$41:$H$60)+SUMIF(PIVOT!$F$41:$F$60,PIVOT!A32,PIVOT!$H$41:$H$60)</f>
        <v>1023.125</v>
      </c>
      <c r="G8" s="57">
        <f>SUMIF(PIVOT!$F$41:$F$60,PIVOT!B30,PIVOT!$H$41:$H$60)+SUMIF(PIVOT!$F$41:$F$60,PIVOT!B31,PIVOT!$H$41:$H$60)+SUMIF(PIVOT!$F$41:$F$60,PIVOT!B32,PIVOT!$H$41:$H$60)</f>
        <v>0</v>
      </c>
      <c r="H8" s="57">
        <f>SUMIF(PIVOT!$F$41:$F$60,PIVOT!C30,PIVOT!$H$41:$H$60)+SUMIF(PIVOT!$F$41:$F$60,PIVOT!C31,PIVOT!$H$41:$H$60)+SUMIF(PIVOT!$F$41:$F$60,PIVOT!C32,PIVOT!$H$41:$H$60)</f>
        <v>1998.75</v>
      </c>
      <c r="I8" s="57">
        <f>SUMIF(PIVOT!$F$41:$F$60,PIVOT!D30,PIVOT!$H$41:$H$60)+SUMIF(PIVOT!$F$41:$F$60,PIVOT!D31,PIVOT!$H$41:$H$60)+SUMIF(PIVOT!$F$41:$F$60,PIVOT!D32,PIVOT!$H$41:$H$60)</f>
        <v>164.58333333333334</v>
      </c>
      <c r="J8" s="57">
        <f>SUMIF(PIVOT!$F$41:$F$60,PIVOT!E30,PIVOT!$H$41:$H$60)+SUMIF(PIVOT!$F$41:$F$60,PIVOT!E31,PIVOT!$H$41:$H$60)+SUMIF(PIVOT!$F$41:$F$60,PIVOT!E32,PIVOT!$H$41:$H$60)</f>
        <v>268.95833333333337</v>
      </c>
      <c r="K8" s="57">
        <f>SUMIF(PIVOT!$F$41:$F$60,PIVOT!F30,PIVOT!$H$41:$H$60)+SUMIF(PIVOT!$F$41:$F$60,PIVOT!F31,PIVOT!$H$41:$H$60)+SUMIF(PIVOT!$F$41:$F$60,PIVOT!F32,PIVOT!$H$41:$H$60)</f>
        <v>6047.2916666666679</v>
      </c>
      <c r="L8" s="57">
        <f>SUMIF(PIVOT!$F$41:$F$60,PIVOT!G30,PIVOT!$H$41:$H$60)+SUMIF(PIVOT!$F$41:$F$60,PIVOT!G31,PIVOT!$H$41:$H$60)+SUMIF(PIVOT!$F$41:$F$60,PIVOT!G32,PIVOT!$H$41:$H$60)</f>
        <v>1063.5416666666667</v>
      </c>
      <c r="M8" s="57">
        <f>GETPIVOTDATA("Sum of Sea area km2",PIVOT!$A$40)</f>
        <v>10566.250000000002</v>
      </c>
      <c r="N8" s="77">
        <f>SUM(F8:L8)</f>
        <v>10566.250000000002</v>
      </c>
    </row>
    <row r="9" spans="4:14">
      <c r="D9" t="s">
        <v>565</v>
      </c>
      <c r="E9" t="s">
        <v>537</v>
      </c>
      <c r="F9" s="24">
        <f>GW_c2!H32</f>
        <v>120.378</v>
      </c>
      <c r="G9" s="24">
        <f>GW_c2!I32</f>
        <v>1086.6420000000001</v>
      </c>
      <c r="H9" s="24">
        <f>GW_c2!J32</f>
        <v>861.67199999999991</v>
      </c>
      <c r="I9" s="24">
        <f>GW_c2!K32</f>
        <v>20.571999999999999</v>
      </c>
      <c r="J9" s="24">
        <f>GW_c2!L32</f>
        <v>3.3849999999999998</v>
      </c>
      <c r="K9" s="24">
        <f>GW_c2!M32</f>
        <v>66.843999999999994</v>
      </c>
      <c r="L9" s="24">
        <f>GW_c2!N32</f>
        <v>1008.729</v>
      </c>
      <c r="M9" s="24">
        <f>GW_c2!O32</f>
        <v>3168.2220000000007</v>
      </c>
    </row>
    <row r="10" spans="4:14">
      <c r="D10" t="s">
        <v>564</v>
      </c>
      <c r="E10" t="s">
        <v>561</v>
      </c>
      <c r="F10" s="24">
        <f>CAPaud_c2!H32</f>
        <v>148.66200000000003</v>
      </c>
      <c r="G10" s="24">
        <f>CAPaud_c2!I32</f>
        <v>858.05099999999993</v>
      </c>
      <c r="H10" s="24">
        <f>CAPaud_c2!J32</f>
        <v>617.46900000000005</v>
      </c>
      <c r="I10" s="24">
        <f>CAPaud_c2!K32</f>
        <v>18.937999999999999</v>
      </c>
      <c r="J10" s="24">
        <f>CAPaud_c2!L32</f>
        <v>6.2519999999999998</v>
      </c>
      <c r="K10" s="24">
        <f>CAPaud_c2!M32</f>
        <v>145.06299999999999</v>
      </c>
      <c r="L10" s="24">
        <f>CAPaud_c2!N32</f>
        <v>766.56700000000001</v>
      </c>
      <c r="M10" s="24">
        <f>CAPaud_c2!O32</f>
        <v>2561.002</v>
      </c>
    </row>
    <row r="11" spans="4:14">
      <c r="D11" t="s">
        <v>563</v>
      </c>
      <c r="E11" t="s">
        <v>561</v>
      </c>
      <c r="F11" s="24">
        <f>TXaud_c2!H32</f>
        <v>40.160000000000004</v>
      </c>
      <c r="G11" s="24">
        <f>TXaud_c2!I32</f>
        <v>201.64500000000001</v>
      </c>
      <c r="H11" s="24">
        <f>TXaud_c2!J32</f>
        <v>129.31200000000001</v>
      </c>
      <c r="I11" s="24">
        <f>TXaud_c2!K32</f>
        <v>6.1849999999999996</v>
      </c>
      <c r="J11" s="24">
        <f>TXaud_c2!L32</f>
        <v>1.569</v>
      </c>
      <c r="K11" s="24">
        <f>TXaud_c2!M32</f>
        <v>30.009</v>
      </c>
      <c r="L11" s="24">
        <f>TXaud_c2!N32</f>
        <v>142.96700000000001</v>
      </c>
      <c r="M11" s="24">
        <f>TXaud_c2!O32</f>
        <v>551.84700000000009</v>
      </c>
    </row>
    <row r="12" spans="4:14">
      <c r="D12" t="s">
        <v>562</v>
      </c>
      <c r="E12" t="s">
        <v>561</v>
      </c>
      <c r="F12" s="24">
        <f>TOTaud_c2!H32</f>
        <v>188.82199999999997</v>
      </c>
      <c r="G12" s="24">
        <f>TOTaud_c2!I32</f>
        <v>1059.6949999999999</v>
      </c>
      <c r="H12" s="24">
        <f>TOTaud_c2!J32</f>
        <v>746.78200000000004</v>
      </c>
      <c r="I12" s="24">
        <f>TOTaud_c2!K32</f>
        <v>25.122999999999998</v>
      </c>
      <c r="J12" s="24">
        <f>TOTaud_c2!L32</f>
        <v>7.8209999999999997</v>
      </c>
      <c r="K12" s="24">
        <f>TOTaud_c2!M32</f>
        <v>175.071</v>
      </c>
      <c r="L12" s="24">
        <f>TOTaud_c2!N32</f>
        <v>909.53500000000008</v>
      </c>
      <c r="M12" s="24">
        <f>TOTaud_c2!O32</f>
        <v>3112.8490000000002</v>
      </c>
    </row>
    <row r="13" spans="4:14">
      <c r="D13" t="s">
        <v>611</v>
      </c>
      <c r="E13" t="s">
        <v>13</v>
      </c>
      <c r="F13" s="24">
        <f>SUMIF(PIVOT!$F$5:$F$25,PIVOT!A30,PIVOT!$G$5:$G$25)+SUMIF(PIVOT!$F$5:$F$25,PIVOT!A31,PIVOT!$G$5:$G$25)+SUMIF(PIVOT!$F$5:$F$25,PIVOT!A32,PIVOT!$G$5:$G$25)</f>
        <v>13811.525925925927</v>
      </c>
      <c r="G13" s="24">
        <f>SUMIF(PIVOT!$F$5:$F$25,PIVOT!B30,PIVOT!$G$5:$G$25)+SUMIF(PIVOT!$F$5:$F$25,PIVOT!B31,PIVOT!$G$5:$G$25)+SUMIF(PIVOT!$F$5:$F$25,PIVOT!B32,PIVOT!$G$5:$G$25)</f>
        <v>32181.681481481482</v>
      </c>
      <c r="H13" s="24">
        <f>SUMIF(PIVOT!$F$5:$F$25,PIVOT!C30,PIVOT!$G$5:$G$25)+SUMIF(PIVOT!$F$5:$F$25,PIVOT!C31,PIVOT!$G$5:$G$25)+SUMIF(PIVOT!$F$5:$F$25,PIVOT!C32,PIVOT!$G$5:$G$25)</f>
        <v>26112.074074074073</v>
      </c>
      <c r="I13" s="24">
        <f>SUMIF(PIVOT!$F$5:$F$25,PIVOT!D30,PIVOT!$G$5:$G$25)+SUMIF(PIVOT!$F$5:$F$25,PIVOT!D31,PIVOT!$G$5:$G$25)+SUMIF(PIVOT!$F$5:$F$25,PIVOT!D32,PIVOT!$G$5:$G$25)</f>
        <v>1327.7851851851851</v>
      </c>
      <c r="J13" s="24">
        <f>SUMIF(PIVOT!$F$5:$F$25,PIVOT!E30,PIVOT!$G$5:$G$25)+SUMIF(PIVOT!$F$5:$F$25,PIVOT!E31,PIVOT!$G$5:$G$25)+SUMIF(PIVOT!$F$5:$F$25,PIVOT!E32,PIVOT!$G$5:$G$25)</f>
        <v>33.31111111111111</v>
      </c>
      <c r="K13" s="24">
        <f>SUMIF(PIVOT!$F$5:$F$25,PIVOT!F30,PIVOT!$G$5:$G$25)+SUMIF(PIVOT!$F$5:$F$25,PIVOT!F31,PIVOT!$G$5:$G$25)+SUMIF(PIVOT!$F$5:$F$25,PIVOT!F32,PIVOT!$G$5:$G$25)</f>
        <v>8537.6148148148131</v>
      </c>
      <c r="L13" s="24">
        <f>SUMIF(PIVOT!$F$5:$F$25,PIVOT!G30,PIVOT!$G$5:$G$25)+SUMIF(PIVOT!$F$5:$F$25,PIVOT!G31,PIVOT!$G$5:$G$25)+SUMIF(PIVOT!$F$5:$F$25,PIVOT!G32,PIVOT!$G$5:$G$25)</f>
        <v>29083.148148148153</v>
      </c>
      <c r="M13" s="24">
        <f>PIVOT!G25</f>
        <v>111087.14074074072</v>
      </c>
      <c r="N13" s="24">
        <f>SUM(F13:L13)</f>
        <v>111087.14074074072</v>
      </c>
    </row>
    <row r="14" spans="4:14">
      <c r="D14" t="s">
        <v>613</v>
      </c>
      <c r="E14" t="s">
        <v>13</v>
      </c>
      <c r="F14" s="24">
        <f>SUMIF(PIVOT!$F$5:$F$25,PIVOT!A30,PIVOT!$H$5:$H$25)+SUMIF(PIVOT!$F$5:$F$25,PIVOT!A31,PIVOT!$H$5:$H$25)+SUMIF(PIVOT!$F$5:$F$25,PIVOT!A32,PIVOT!$H$5:$H$25)</f>
        <v>1023.125</v>
      </c>
      <c r="G14" s="24">
        <f>SUMIF(PIVOT!$F$5:$F$25,PIVOT!B30,PIVOT!$H$5:$H$25)+SUMIF(PIVOT!$F$5:$F$25,PIVOT!B31,PIVOT!$H$5:$H$25)+SUMIF(PIVOT!$F$5:$F$25,PIVOT!B32,PIVOT!$H$5:$H$25)</f>
        <v>0</v>
      </c>
      <c r="H14" s="24">
        <f>SUMIF(PIVOT!$F$5:$F$25,PIVOT!C30,PIVOT!$H$5:$H$25)+SUMIF(PIVOT!$F$5:$F$25,PIVOT!C31,PIVOT!$H$5:$H$25)+SUMIF(PIVOT!$F$5:$F$25,PIVOT!C32,PIVOT!$H$5:$H$25)</f>
        <v>1998.75</v>
      </c>
      <c r="I14" s="24">
        <f>SUMIF(PIVOT!$F$5:$F$25,PIVOT!D30,PIVOT!$H$5:$H$25)+SUMIF(PIVOT!$F$5:$F$25,PIVOT!D31,PIVOT!$H$5:$H$25)+SUMIF(PIVOT!$F$5:$F$25,PIVOT!D32,PIVOT!$H$5:$H$25)</f>
        <v>164.58333333333334</v>
      </c>
      <c r="J14" s="24">
        <f>SUMIF(PIVOT!$F$5:$F$25,PIVOT!E30,PIVOT!$H$5:$H$25)+SUMIF(PIVOT!$F$5:$F$25,PIVOT!E31,PIVOT!$H$5:$H$25)+SUMIF(PIVOT!$F$5:$F$25,PIVOT!E32,PIVOT!$H$5:$H$25)</f>
        <v>268.95833333333337</v>
      </c>
      <c r="K14" s="24">
        <f>SUMIF(PIVOT!$F$5:$F$25,PIVOT!F30,PIVOT!$H$5:$H$25)+SUMIF(PIVOT!$F$5:$F$25,PIVOT!F31,PIVOT!$H$5:$H$25)+SUMIF(PIVOT!$F$5:$F$25,PIVOT!F32,PIVOT!$H$5:$H$25)</f>
        <v>6047.2916666666679</v>
      </c>
      <c r="L14" s="24">
        <f>SUMIF(PIVOT!$F$5:$F$25,PIVOT!G30,PIVOT!$H$5:$H$25)+SUMIF(PIVOT!$F$5:$F$25,PIVOT!G31,PIVOT!$H$5:$H$25)+SUMIF(PIVOT!$F$5:$F$25,PIVOT!G32,PIVOT!$H$5:$H$25)</f>
        <v>1063.5416666666667</v>
      </c>
      <c r="M14" s="24">
        <f>PIVOT!H25</f>
        <v>10566.250000000002</v>
      </c>
      <c r="N14" s="24">
        <f>SUM(F14:L14)</f>
        <v>10566.250000000002</v>
      </c>
    </row>
    <row r="15" spans="4:14">
      <c r="D15" t="s">
        <v>560</v>
      </c>
      <c r="E15" t="s">
        <v>556</v>
      </c>
      <c r="F15" s="47">
        <f>IF(ABS(GW_c2!H37)&gt;0.5,"NA",GW_c2!H37)</f>
        <v>5.3415075844422955E-3</v>
      </c>
      <c r="G15" s="47">
        <f>IF(ABS(GW_c2!I37)&gt;0.5,"NA",GW_c2!I37)</f>
        <v>-2.7607988647759818E-5</v>
      </c>
      <c r="H15" s="47">
        <f>IF(ABS(GW_c2!J37)&gt;0.5,"NA",GW_c2!J37)</f>
        <v>0</v>
      </c>
      <c r="I15" s="47">
        <f>IF(ABS(GW_c2!K37)&gt;0.5,"NA",GW_c2!K37)</f>
        <v>0</v>
      </c>
      <c r="J15" s="47">
        <f>IF(ABS(GW_c2!L37)&gt;0.5,"NA",GW_c2!L37)</f>
        <v>0</v>
      </c>
      <c r="K15" s="47">
        <f>IF(ABS(GW_c2!M37)&gt;0.5,"NA",GW_c2!M37)</f>
        <v>-6.582490575069988E-4</v>
      </c>
      <c r="L15" s="47">
        <f>IF(ABS(GW_c2!N37)&gt;0.5,"NA",GW_c2!N37)</f>
        <v>1.6654621806244663E-4</v>
      </c>
      <c r="M15" s="47">
        <f>IF(ABS(GW_c2!O37)&gt;0.5,"NA",GW_c2!O37)</f>
        <v>2.3262258768474986E-4</v>
      </c>
    </row>
    <row r="16" spans="4:14">
      <c r="D16" t="s">
        <v>559</v>
      </c>
      <c r="E16" t="s">
        <v>556</v>
      </c>
      <c r="F16" s="47">
        <f>IF(ABS(CAPaud_c2!H37)&gt;0.5,"NA",CAPaud_c2!H37)</f>
        <v>3.5584076630208461E-3</v>
      </c>
      <c r="G16" s="47">
        <f>IF(ABS(CAPaud_c2!I37)&gt;0.5,"NA",CAPaud_c2!I37)</f>
        <v>-7.225677727773494E-5</v>
      </c>
      <c r="H16" s="47">
        <f>IF(ABS(CAPaud_c2!J37)&gt;0.5,"NA",CAPaud_c2!J37)</f>
        <v>0</v>
      </c>
      <c r="I16" s="47">
        <f>IF(ABS(CAPaud_c2!K37)&gt;0.5,"NA",CAPaud_c2!K37)</f>
        <v>0</v>
      </c>
      <c r="J16" s="47">
        <f>IF(ABS(CAPaud_c2!L37)&gt;0.5,"NA",CAPaud_c2!L37)</f>
        <v>0</v>
      </c>
      <c r="K16" s="47">
        <f>IF(ABS(CAPaud_c2!M37)&gt;0.5,"NA",CAPaud_c2!M37)</f>
        <v>-2.8952937689141756E-4</v>
      </c>
      <c r="L16" s="47">
        <f>IF(ABS(CAPaud_c2!N37)&gt;0.5,"NA",CAPaud_c2!N37)</f>
        <v>-6.5225870667928731E-6</v>
      </c>
      <c r="M16" s="47">
        <f>IF(ABS(CAPaud_c2!O37)&gt;0.5,"NA",CAPaud_c2!O37)</f>
        <v>1.6399831003655052E-4</v>
      </c>
    </row>
    <row r="17" spans="4:14">
      <c r="D17" t="s">
        <v>558</v>
      </c>
      <c r="E17" t="s">
        <v>556</v>
      </c>
      <c r="F17" s="47">
        <f>IF(ABS(TXaud_c2!H37)&gt;0.5,"NA",TXaud_c2!H37)</f>
        <v>1.4193227091634508E-3</v>
      </c>
      <c r="G17" s="47">
        <f>IF(ABS(TXaud_c2!I37)&gt;0.5,"NA",TXaud_c2!I37)</f>
        <v>7.5379999504066042E-4</v>
      </c>
      <c r="H17" s="47">
        <f>IF(ABS(TXaud_c2!J37)&gt;0.5,"NA",TXaud_c2!J37)</f>
        <v>0</v>
      </c>
      <c r="I17" s="47">
        <f>IF(ABS(TXaud_c2!K37)&gt;0.5,"NA",TXaud_c2!K37)</f>
        <v>0</v>
      </c>
      <c r="J17" s="47">
        <f>IF(ABS(TXaud_c2!L37)&gt;0.5,"NA",TXaud_c2!L37)</f>
        <v>0</v>
      </c>
      <c r="K17" s="47">
        <f>IF(ABS(TXaud_c2!M37)&gt;0.5,"NA",TXaud_c2!M37)</f>
        <v>-1.0330234263055127E-3</v>
      </c>
      <c r="L17" s="47">
        <f>IF(ABS(TXaud_c2!N37)&gt;0.5,"NA",TXaud_c2!N37)</f>
        <v>-1.2730210468151482E-3</v>
      </c>
      <c r="M17" s="47">
        <f>IF(ABS(TXaud_c2!O37)&gt;0.5,"NA",TXaud_c2!O37)</f>
        <v>-7.2483858750693742E-6</v>
      </c>
    </row>
    <row r="18" spans="4:14">
      <c r="D18" t="s">
        <v>557</v>
      </c>
      <c r="E18" t="s">
        <v>556</v>
      </c>
      <c r="F18" s="47">
        <f>IF(ABS(TOTaud_c2!H37)&gt;0.5,"NA",TOTaud_c2!H37)</f>
        <v>3.1034519282708839E-3</v>
      </c>
      <c r="G18" s="47">
        <f>IF(ABS(TOTaud_c2!I37)&gt;0.5,"NA",TOTaud_c2!I37)</f>
        <v>8.49300978114087E-5</v>
      </c>
      <c r="H18" s="47">
        <f>IF(ABS(TOTaud_c2!J37)&gt;0.5,"NA",TOTaud_c2!J37)</f>
        <v>0</v>
      </c>
      <c r="I18" s="47">
        <f>IF(ABS(TOTaud_c2!K37)&gt;0.5,"NA",TOTaud_c2!K37)</f>
        <v>0</v>
      </c>
      <c r="J18" s="47">
        <f>IF(ABS(TOTaud_c2!L37)&gt;0.5,"NA",TOTaud_c2!L37)</f>
        <v>0</v>
      </c>
      <c r="K18" s="47">
        <f>IF(ABS(TOTaud_c2!M37)&gt;0.5,"NA",TOTaud_c2!M37)</f>
        <v>-4.1126171667482669E-4</v>
      </c>
      <c r="L18" s="47">
        <f>IF(ABS(TOTaud_c2!N37)&gt;0.5,"NA",TOTaud_c2!N37)</f>
        <v>-2.066990275251257E-4</v>
      </c>
      <c r="M18" s="47">
        <f>IF(ABS(TOTaud_c2!O37)&gt;0.5,"NA",TOTaud_c2!O37)</f>
        <v>1.336396336601986E-4</v>
      </c>
    </row>
    <row r="19" spans="4:14">
      <c r="D19" t="s">
        <v>611</v>
      </c>
      <c r="E19" t="s">
        <v>13</v>
      </c>
      <c r="F19" s="57">
        <f>SUMIF(PIVOT!$F$68:$F$87,PIVOT!A30,PIVOT!$G$68:$G$87)+SUMIF(PIVOT!$F$68:$F$87,PIVOT!A31,PIVOT!$G$68:$G$87)+SUMIF(PIVOT!$F$68:$F$87,PIVOT!A32,PIVOT!$G$68:$G$87)</f>
        <v>13805.79259259259</v>
      </c>
      <c r="G19" s="57">
        <f>SUMIF(PIVOT!$F$68:$F$87,PIVOT!B30,PIVOT!$G$68:$G$87)+SUMIF(PIVOT!$F$68:$F$87,PIVOT!B31,PIVOT!$G$68:$G$87)+SUMIF(PIVOT!$F$68:$F$87,PIVOT!B32,PIVOT!$G$68:$G$87)</f>
        <v>32168.437037037038</v>
      </c>
      <c r="H19" s="57">
        <f>SUMIF(PIVOT!$F$68:$F$87,PIVOT!C30,PIVOT!$G$68:$G$87)+SUMIF(PIVOT!$F$68:$F$87,PIVOT!C31,PIVOT!$G$68:$G$87)+SUMIF(PIVOT!$F$68:$F$87,PIVOT!C32,PIVOT!$G$68:$G$87)</f>
        <v>26112.074074074073</v>
      </c>
      <c r="I19" s="57">
        <f>SUMIF(PIVOT!$F$68:$F$87,PIVOT!D30,PIVOT!$G$68:$G$87)+SUMIF(PIVOT!$F$68:$F$87,PIVOT!D31,PIVOT!$G$68:$G$87)+SUMIF(PIVOT!$F$68:$F$87,PIVOT!D32,PIVOT!$G$68:$G$87)</f>
        <v>1327.7851851851851</v>
      </c>
      <c r="J19" s="57">
        <f>SUMIF(PIVOT!$F$68:$F$87,PIVOT!E30,PIVOT!$G$68:$G$87)+SUMIF(PIVOT!$F$68:$F$87,PIVOT!E31,PIVOT!$G$68:$G$87)+SUMIF(PIVOT!$F$68:$F$87,PIVOT!E32,PIVOT!$G$68:$G$87)</f>
        <v>33.31111111111111</v>
      </c>
      <c r="K19" s="57">
        <f>SUMIF(PIVOT!$F$68:$F$87,PIVOT!F30,PIVOT!$G$68:$G$87)+SUMIF(PIVOT!$F$68:$F$87,PIVOT!F31,PIVOT!$G$68:$G$87)+SUMIF(PIVOT!$F$68:$F$87,PIVOT!F32,PIVOT!$G$68:$G$87)</f>
        <v>8537.1259259259241</v>
      </c>
      <c r="L19" s="57">
        <f>SUMIF(PIVOT!$F$68:$F$87,PIVOT!G30,PIVOT!$G$68:$G$87)+SUMIF(PIVOT!$F$68:$F$87,PIVOT!G31,PIVOT!$G$68:$G$87)+SUMIF(PIVOT!$F$68:$F$87,PIVOT!G32,PIVOT!$G$68:$G$87)</f>
        <v>29106.851851851854</v>
      </c>
      <c r="M19" s="57">
        <f>PIVOT!G88</f>
        <v>111091.37777777776</v>
      </c>
      <c r="N19" s="78">
        <f>SUM(F19:L19)</f>
        <v>111091.37777777777</v>
      </c>
    </row>
    <row r="20" spans="4:14">
      <c r="D20" t="s">
        <v>613</v>
      </c>
      <c r="E20" t="s">
        <v>13</v>
      </c>
      <c r="F20" s="57">
        <f>SUMIF(PIVOT!$F$68:$F$87,PIVOT!A30,PIVOT!$H$68:$H$87)+SUMIF(PIVOT!$F$68:$F$87,PIVOT!A31,PIVOT!$H$68:$H$87)+SUMIF(PIVOT!$F$68:$F$87,PIVOT!A32,PIVOT!$H$68:$H$87)</f>
        <v>1023.125</v>
      </c>
      <c r="G20" s="57">
        <f>SUMIF(PIVOT!$F$68:$F$87,PIVOT!B30,PIVOT!$H$68:$H$87)+SUMIF(PIVOT!$F$68:$F$87,PIVOT!B31,PIVOT!$H$68:$H$87)+SUMIF(PIVOT!$F$68:$F$87,PIVOT!B32,PIVOT!$H$68:$H$87)</f>
        <v>0</v>
      </c>
      <c r="H20" s="57">
        <f>SUMIF(PIVOT!$F$68:$F$87,PIVOT!C30,PIVOT!$H$68:$H$87)+SUMIF(PIVOT!$F$68:$F$87,PIVOT!C31,PIVOT!$H$68:$H$87)+SUMIF(PIVOT!$F$68:$F$87,PIVOT!C32,PIVOT!$H$68:$H$87)</f>
        <v>1998.75</v>
      </c>
      <c r="I20" s="57">
        <f>SUMIF(PIVOT!$F$68:$F$87,PIVOT!D30,PIVOT!$H$68:$H$87)+SUMIF(PIVOT!$F$68:$F$87,PIVOT!D31,PIVOT!$H$68:$H$87)+SUMIF(PIVOT!$F$68:$F$87,PIVOT!D32,PIVOT!$H$68:$H$87)</f>
        <v>164.58333333333334</v>
      </c>
      <c r="J20" s="57">
        <f>SUMIF(PIVOT!$F$68:$F$87,PIVOT!E30,PIVOT!$H$68:$H$87)+SUMIF(PIVOT!$F$68:$F$87,PIVOT!E31,PIVOT!$H$68:$H$87)+SUMIF(PIVOT!$F$68:$F$87,PIVOT!E32,PIVOT!$H$68:$H$87)</f>
        <v>268.95833333333337</v>
      </c>
      <c r="K20" s="57">
        <f>SUMIF(PIVOT!$F$68:$F$87,PIVOT!F30,PIVOT!$H$68:$H$87)+SUMIF(PIVOT!$F$68:$F$87,PIVOT!F31,PIVOT!$H$68:$H$87)+SUMIF(PIVOT!$F$68:$F$87,PIVOT!F32,PIVOT!$H$68:$H$87)</f>
        <v>6047.2916666666679</v>
      </c>
      <c r="L20" s="57">
        <f>SUMIF(PIVOT!$F$68:$F$87,PIVOT!G30,PIVOT!$H$68:$H$87)+SUMIF(PIVOT!$F$68:$F$87,PIVOT!G31,PIVOT!$H$68:$H$87)+SUMIF(PIVOT!$F$68:$F$87,PIVOT!G32,PIVOT!$H$68:$H$87)</f>
        <v>1085.2083333333335</v>
      </c>
      <c r="M20" s="57">
        <f>PIVOT!H88</f>
        <v>10587.916666666668</v>
      </c>
      <c r="N20" s="78">
        <f>SUM(F20:L20)</f>
        <v>10587.91666666667</v>
      </c>
    </row>
    <row r="23" spans="4:14">
      <c r="D23" t="s">
        <v>571</v>
      </c>
      <c r="E23" t="s">
        <v>570</v>
      </c>
      <c r="F23" t="s">
        <v>7</v>
      </c>
      <c r="G23" t="s">
        <v>6</v>
      </c>
      <c r="H23" t="s">
        <v>9</v>
      </c>
      <c r="I23" t="s">
        <v>4</v>
      </c>
      <c r="J23" t="s">
        <v>10</v>
      </c>
      <c r="K23" t="s">
        <v>8</v>
      </c>
      <c r="L23" t="s">
        <v>5</v>
      </c>
      <c r="M23" t="s">
        <v>261</v>
      </c>
    </row>
    <row r="24" spans="4:14">
      <c r="D24" t="s">
        <v>569</v>
      </c>
      <c r="E24" t="s">
        <v>556</v>
      </c>
      <c r="F24" t="str">
        <f t="shared" ref="F24:M27" si="0">IF(F3="NA","NA",IF(ABS(F3)&lt;0.01,"&lt;1%",F3))</f>
        <v>&lt;1%</v>
      </c>
      <c r="G24" t="str">
        <f t="shared" si="0"/>
        <v>NA</v>
      </c>
      <c r="H24" t="str">
        <f t="shared" si="0"/>
        <v>&lt;1%</v>
      </c>
      <c r="I24" t="str">
        <f t="shared" si="0"/>
        <v>&lt;1%</v>
      </c>
      <c r="J24" t="str">
        <f t="shared" si="0"/>
        <v>&lt;1%</v>
      </c>
      <c r="K24" t="str">
        <f t="shared" si="0"/>
        <v>&lt;1%</v>
      </c>
      <c r="L24" t="str">
        <f t="shared" si="0"/>
        <v>&lt;1%</v>
      </c>
      <c r="M24" t="str">
        <f t="shared" si="0"/>
        <v>NA</v>
      </c>
    </row>
    <row r="25" spans="4:14">
      <c r="D25" t="s">
        <v>568</v>
      </c>
      <c r="E25" t="s">
        <v>556</v>
      </c>
      <c r="F25" t="str">
        <f t="shared" si="0"/>
        <v>&lt;1%</v>
      </c>
      <c r="G25" t="str">
        <f t="shared" si="0"/>
        <v>NA</v>
      </c>
      <c r="H25" t="str">
        <f t="shared" si="0"/>
        <v>&lt;1%</v>
      </c>
      <c r="I25" t="str">
        <f t="shared" si="0"/>
        <v>&lt;1%</v>
      </c>
      <c r="J25" t="str">
        <f t="shared" si="0"/>
        <v>&lt;1%</v>
      </c>
      <c r="K25" t="str">
        <f t="shared" si="0"/>
        <v>&lt;1%</v>
      </c>
      <c r="L25" t="str">
        <f t="shared" si="0"/>
        <v>&lt;1%</v>
      </c>
      <c r="M25" t="str">
        <f t="shared" si="0"/>
        <v>NA</v>
      </c>
    </row>
    <row r="26" spans="4:14">
      <c r="D26" t="s">
        <v>567</v>
      </c>
      <c r="E26" t="s">
        <v>556</v>
      </c>
      <c r="F26" s="4" t="str">
        <f t="shared" si="0"/>
        <v>&lt;1%</v>
      </c>
      <c r="G26" t="str">
        <f t="shared" si="0"/>
        <v>NA</v>
      </c>
      <c r="H26" t="str">
        <f t="shared" si="0"/>
        <v>&lt;1%</v>
      </c>
      <c r="I26" t="str">
        <f t="shared" si="0"/>
        <v>&lt;1%</v>
      </c>
      <c r="J26" t="str">
        <f t="shared" si="0"/>
        <v>&lt;1%</v>
      </c>
      <c r="K26" s="4">
        <f t="shared" si="0"/>
        <v>1.4029124595954512E-2</v>
      </c>
      <c r="L26" s="4">
        <f t="shared" si="0"/>
        <v>0.22135178048081006</v>
      </c>
      <c r="M26" t="str">
        <f t="shared" si="0"/>
        <v>NA</v>
      </c>
    </row>
    <row r="27" spans="4:14">
      <c r="D27" t="s">
        <v>566</v>
      </c>
      <c r="E27" t="s">
        <v>556</v>
      </c>
      <c r="F27" t="str">
        <f t="shared" si="0"/>
        <v>&lt;1%</v>
      </c>
      <c r="G27" t="str">
        <f t="shared" si="0"/>
        <v>NA</v>
      </c>
      <c r="H27" t="str">
        <f t="shared" si="0"/>
        <v>&lt;1%</v>
      </c>
      <c r="I27" t="str">
        <f t="shared" si="0"/>
        <v>&lt;1%</v>
      </c>
      <c r="J27" t="str">
        <f t="shared" si="0"/>
        <v>&lt;1%</v>
      </c>
      <c r="K27" t="str">
        <f t="shared" si="0"/>
        <v>&lt;1%</v>
      </c>
      <c r="L27" s="4">
        <f t="shared" si="0"/>
        <v>3.5369721890856187E-2</v>
      </c>
      <c r="M27" t="str">
        <f t="shared" si="0"/>
        <v>NA</v>
      </c>
    </row>
    <row r="28" spans="4:14">
      <c r="D28" t="s">
        <v>611</v>
      </c>
      <c r="E28" t="s">
        <v>556</v>
      </c>
      <c r="F28" s="76">
        <f>(F7-F13)/F13</f>
        <v>1.0829924121345563E-2</v>
      </c>
      <c r="G28" s="76">
        <f t="shared" ref="G28:M28" si="1">(G7-G13)/G13</f>
        <v>13809.910775557382</v>
      </c>
      <c r="H28" s="76">
        <f t="shared" si="1"/>
        <v>4.5272089256281553E-3</v>
      </c>
      <c r="I28" s="76">
        <f t="shared" si="1"/>
        <v>0</v>
      </c>
      <c r="J28" s="76">
        <f t="shared" si="1"/>
        <v>0</v>
      </c>
      <c r="K28" s="76">
        <f t="shared" si="1"/>
        <v>1.1105539061130891E-2</v>
      </c>
      <c r="L28" s="76">
        <f t="shared" si="1"/>
        <v>-4.742468910977866E-4</v>
      </c>
      <c r="M28" s="76">
        <f t="shared" si="1"/>
        <v>4000.7015728193087</v>
      </c>
    </row>
    <row r="29" spans="4:14">
      <c r="D29" t="s">
        <v>613</v>
      </c>
      <c r="E29" t="s">
        <v>556</v>
      </c>
      <c r="F29" s="76">
        <f>(F8-F14)/F14</f>
        <v>0</v>
      </c>
      <c r="G29" s="76" t="e">
        <f t="shared" ref="G29:M29" si="2">(G8-G14)/G14</f>
        <v>#DIV/0!</v>
      </c>
      <c r="H29" s="76">
        <f t="shared" si="2"/>
        <v>0</v>
      </c>
      <c r="I29" s="76">
        <f t="shared" si="2"/>
        <v>0</v>
      </c>
      <c r="J29" s="76">
        <f t="shared" si="2"/>
        <v>0</v>
      </c>
      <c r="K29" s="76">
        <f t="shared" si="2"/>
        <v>0</v>
      </c>
      <c r="L29" s="76">
        <f t="shared" si="2"/>
        <v>0</v>
      </c>
      <c r="M29" s="76">
        <f t="shared" si="2"/>
        <v>0</v>
      </c>
    </row>
    <row r="30" spans="4:14">
      <c r="D30" t="s">
        <v>565</v>
      </c>
      <c r="E30" t="s">
        <v>537</v>
      </c>
      <c r="F30" s="24">
        <f t="shared" ref="F30:M33" si="3">F9</f>
        <v>120.378</v>
      </c>
      <c r="G30" s="24">
        <f t="shared" si="3"/>
        <v>1086.6420000000001</v>
      </c>
      <c r="H30" s="24">
        <f t="shared" si="3"/>
        <v>861.67199999999991</v>
      </c>
      <c r="I30" s="24">
        <f t="shared" si="3"/>
        <v>20.571999999999999</v>
      </c>
      <c r="J30" s="24">
        <f t="shared" si="3"/>
        <v>3.3849999999999998</v>
      </c>
      <c r="K30" s="24">
        <f t="shared" si="3"/>
        <v>66.843999999999994</v>
      </c>
      <c r="L30" s="24">
        <f t="shared" si="3"/>
        <v>1008.729</v>
      </c>
      <c r="M30" s="24">
        <f t="shared" si="3"/>
        <v>3168.2220000000007</v>
      </c>
    </row>
    <row r="31" spans="4:14">
      <c r="D31" t="s">
        <v>564</v>
      </c>
      <c r="E31" t="s">
        <v>561</v>
      </c>
      <c r="F31" s="24">
        <f t="shared" si="3"/>
        <v>148.66200000000003</v>
      </c>
      <c r="G31" s="24">
        <f t="shared" si="3"/>
        <v>858.05099999999993</v>
      </c>
      <c r="H31" s="24">
        <f t="shared" si="3"/>
        <v>617.46900000000005</v>
      </c>
      <c r="I31" s="24">
        <f t="shared" si="3"/>
        <v>18.937999999999999</v>
      </c>
      <c r="J31" s="24">
        <f t="shared" si="3"/>
        <v>6.2519999999999998</v>
      </c>
      <c r="K31" s="24">
        <f t="shared" si="3"/>
        <v>145.06299999999999</v>
      </c>
      <c r="L31" s="24">
        <f t="shared" si="3"/>
        <v>766.56700000000001</v>
      </c>
      <c r="M31" s="24">
        <f t="shared" si="3"/>
        <v>2561.002</v>
      </c>
    </row>
    <row r="32" spans="4:14">
      <c r="D32" t="s">
        <v>563</v>
      </c>
      <c r="E32" t="s">
        <v>561</v>
      </c>
      <c r="F32" s="24">
        <f t="shared" si="3"/>
        <v>40.160000000000004</v>
      </c>
      <c r="G32" s="24">
        <f t="shared" si="3"/>
        <v>201.64500000000001</v>
      </c>
      <c r="H32" s="24">
        <f t="shared" si="3"/>
        <v>129.31200000000001</v>
      </c>
      <c r="I32" s="24">
        <f t="shared" si="3"/>
        <v>6.1849999999999996</v>
      </c>
      <c r="J32" s="24">
        <f t="shared" si="3"/>
        <v>1.569</v>
      </c>
      <c r="K32" s="24">
        <f t="shared" si="3"/>
        <v>30.009</v>
      </c>
      <c r="L32" s="24">
        <f t="shared" si="3"/>
        <v>142.96700000000001</v>
      </c>
      <c r="M32" s="24">
        <f t="shared" si="3"/>
        <v>551.84700000000009</v>
      </c>
    </row>
    <row r="33" spans="4:13">
      <c r="D33" t="s">
        <v>562</v>
      </c>
      <c r="E33" t="s">
        <v>561</v>
      </c>
      <c r="F33" s="24">
        <f t="shared" si="3"/>
        <v>188.82199999999997</v>
      </c>
      <c r="G33" s="24">
        <f t="shared" si="3"/>
        <v>1059.6949999999999</v>
      </c>
      <c r="H33" s="24">
        <f t="shared" si="3"/>
        <v>746.78200000000004</v>
      </c>
      <c r="I33" s="24">
        <f t="shared" si="3"/>
        <v>25.122999999999998</v>
      </c>
      <c r="J33" s="24">
        <f t="shared" si="3"/>
        <v>7.8209999999999997</v>
      </c>
      <c r="K33" s="24">
        <f t="shared" si="3"/>
        <v>175.071</v>
      </c>
      <c r="L33" s="24">
        <f t="shared" si="3"/>
        <v>909.53500000000008</v>
      </c>
      <c r="M33" s="24">
        <f t="shared" si="3"/>
        <v>3112.8490000000002</v>
      </c>
    </row>
    <row r="34" spans="4:13">
      <c r="D34" t="str">
        <f t="shared" ref="D34:F35" si="4">D13</f>
        <v>land area</v>
      </c>
      <c r="E34" t="str">
        <f t="shared" si="4"/>
        <v>km2</v>
      </c>
      <c r="F34" s="24">
        <f t="shared" si="4"/>
        <v>13811.525925925927</v>
      </c>
      <c r="G34" s="24">
        <f t="shared" ref="G34:M34" si="5">G13</f>
        <v>32181.681481481482</v>
      </c>
      <c r="H34" s="24">
        <f t="shared" si="5"/>
        <v>26112.074074074073</v>
      </c>
      <c r="I34" s="24">
        <f t="shared" si="5"/>
        <v>1327.7851851851851</v>
      </c>
      <c r="J34" s="24">
        <f t="shared" si="5"/>
        <v>33.31111111111111</v>
      </c>
      <c r="K34" s="24">
        <f t="shared" si="5"/>
        <v>8537.6148148148131</v>
      </c>
      <c r="L34" s="24">
        <f t="shared" si="5"/>
        <v>29083.148148148153</v>
      </c>
      <c r="M34" s="24">
        <f t="shared" si="5"/>
        <v>111087.14074074072</v>
      </c>
    </row>
    <row r="35" spans="4:13">
      <c r="D35" t="str">
        <f t="shared" si="4"/>
        <v>sea area</v>
      </c>
      <c r="E35" t="str">
        <f t="shared" si="4"/>
        <v>km2</v>
      </c>
      <c r="F35" s="24">
        <f t="shared" si="4"/>
        <v>1023.125</v>
      </c>
      <c r="G35" s="24">
        <f t="shared" ref="G35:M35" si="6">G14</f>
        <v>0</v>
      </c>
      <c r="H35" s="24">
        <f t="shared" si="6"/>
        <v>1998.75</v>
      </c>
      <c r="I35" s="24">
        <f t="shared" si="6"/>
        <v>164.58333333333334</v>
      </c>
      <c r="J35" s="24">
        <f t="shared" si="6"/>
        <v>268.95833333333337</v>
      </c>
      <c r="K35" s="24">
        <f t="shared" si="6"/>
        <v>6047.2916666666679</v>
      </c>
      <c r="L35" s="24">
        <f t="shared" si="6"/>
        <v>1063.5416666666667</v>
      </c>
      <c r="M35" s="24">
        <f t="shared" si="6"/>
        <v>10566.250000000002</v>
      </c>
    </row>
    <row r="36" spans="4:13">
      <c r="D36" t="s">
        <v>560</v>
      </c>
      <c r="E36" t="s">
        <v>556</v>
      </c>
      <c r="F36" t="str">
        <f t="shared" ref="F36:M39" si="7">IF(F15="NA","NA",IF(ABS(F15)&lt;0.01,"&lt;1%",F15))</f>
        <v>&lt;1%</v>
      </c>
      <c r="G36" t="str">
        <f t="shared" si="7"/>
        <v>&lt;1%</v>
      </c>
      <c r="H36" t="str">
        <f t="shared" si="7"/>
        <v>&lt;1%</v>
      </c>
      <c r="I36" t="str">
        <f t="shared" si="7"/>
        <v>&lt;1%</v>
      </c>
      <c r="J36" t="str">
        <f t="shared" si="7"/>
        <v>&lt;1%</v>
      </c>
      <c r="K36" t="str">
        <f t="shared" si="7"/>
        <v>&lt;1%</v>
      </c>
      <c r="L36" t="str">
        <f t="shared" si="7"/>
        <v>&lt;1%</v>
      </c>
      <c r="M36" t="str">
        <f t="shared" si="7"/>
        <v>&lt;1%</v>
      </c>
    </row>
    <row r="37" spans="4:13">
      <c r="D37" t="s">
        <v>559</v>
      </c>
      <c r="E37" t="s">
        <v>556</v>
      </c>
      <c r="F37" t="str">
        <f t="shared" si="7"/>
        <v>&lt;1%</v>
      </c>
      <c r="G37" t="str">
        <f t="shared" si="7"/>
        <v>&lt;1%</v>
      </c>
      <c r="H37" t="str">
        <f t="shared" si="7"/>
        <v>&lt;1%</v>
      </c>
      <c r="I37" t="str">
        <f t="shared" si="7"/>
        <v>&lt;1%</v>
      </c>
      <c r="J37" t="str">
        <f t="shared" si="7"/>
        <v>&lt;1%</v>
      </c>
      <c r="K37" t="str">
        <f t="shared" si="7"/>
        <v>&lt;1%</v>
      </c>
      <c r="L37" t="str">
        <f t="shared" si="7"/>
        <v>&lt;1%</v>
      </c>
      <c r="M37" t="str">
        <f t="shared" si="7"/>
        <v>&lt;1%</v>
      </c>
    </row>
    <row r="38" spans="4:13">
      <c r="D38" t="s">
        <v>558</v>
      </c>
      <c r="E38" t="s">
        <v>556</v>
      </c>
      <c r="F38" t="str">
        <f t="shared" si="7"/>
        <v>&lt;1%</v>
      </c>
      <c r="G38" t="str">
        <f t="shared" si="7"/>
        <v>&lt;1%</v>
      </c>
      <c r="H38" t="str">
        <f t="shared" si="7"/>
        <v>&lt;1%</v>
      </c>
      <c r="I38" t="str">
        <f t="shared" si="7"/>
        <v>&lt;1%</v>
      </c>
      <c r="J38" t="str">
        <f t="shared" si="7"/>
        <v>&lt;1%</v>
      </c>
      <c r="K38" t="str">
        <f t="shared" si="7"/>
        <v>&lt;1%</v>
      </c>
      <c r="L38" t="str">
        <f t="shared" si="7"/>
        <v>&lt;1%</v>
      </c>
      <c r="M38" t="str">
        <f t="shared" si="7"/>
        <v>&lt;1%</v>
      </c>
    </row>
    <row r="39" spans="4:13">
      <c r="D39" t="s">
        <v>557</v>
      </c>
      <c r="E39" t="s">
        <v>556</v>
      </c>
      <c r="F39" t="str">
        <f t="shared" si="7"/>
        <v>&lt;1%</v>
      </c>
      <c r="G39" t="str">
        <f t="shared" si="7"/>
        <v>&lt;1%</v>
      </c>
      <c r="H39" t="str">
        <f t="shared" si="7"/>
        <v>&lt;1%</v>
      </c>
      <c r="I39" t="str">
        <f t="shared" si="7"/>
        <v>&lt;1%</v>
      </c>
      <c r="J39" t="str">
        <f t="shared" si="7"/>
        <v>&lt;1%</v>
      </c>
      <c r="K39" t="str">
        <f t="shared" si="7"/>
        <v>&lt;1%</v>
      </c>
      <c r="L39" t="str">
        <f t="shared" si="7"/>
        <v>&lt;1%</v>
      </c>
      <c r="M39" t="str">
        <f t="shared" si="7"/>
        <v>&lt;1%</v>
      </c>
    </row>
    <row r="40" spans="4:13">
      <c r="D40" t="str">
        <f>D19</f>
        <v>land area</v>
      </c>
      <c r="E40" t="s">
        <v>556</v>
      </c>
      <c r="F40" s="76">
        <f>(F19-F13)/F13</f>
        <v>-4.151122304723075E-4</v>
      </c>
      <c r="G40" s="76">
        <f>(G19-G13)/G13</f>
        <v>-4.1155228175587604E-4</v>
      </c>
      <c r="H40" s="76">
        <f t="shared" ref="H40:M40" si="8">(H19-H13)/H13</f>
        <v>0</v>
      </c>
      <c r="I40" s="76">
        <f t="shared" si="8"/>
        <v>0</v>
      </c>
      <c r="J40" s="76">
        <f t="shared" si="8"/>
        <v>0</v>
      </c>
      <c r="K40" s="76">
        <f t="shared" si="8"/>
        <v>-5.7262935783974569E-5</v>
      </c>
      <c r="L40" s="76">
        <f t="shared" si="8"/>
        <v>8.150322510807708E-4</v>
      </c>
      <c r="M40" s="76">
        <f t="shared" si="8"/>
        <v>3.8141561739554909E-5</v>
      </c>
    </row>
    <row r="41" spans="4:13">
      <c r="D41" t="str">
        <f>D20</f>
        <v>sea area</v>
      </c>
      <c r="E41" t="s">
        <v>556</v>
      </c>
      <c r="F41" s="76">
        <f>(F20-F14)/F14</f>
        <v>0</v>
      </c>
      <c r="G41" s="76" t="e">
        <f>(G20-G14)/G14</f>
        <v>#DIV/0!</v>
      </c>
      <c r="H41" s="76">
        <f t="shared" ref="H41:M41" si="9">(H20-H14)/H14</f>
        <v>0</v>
      </c>
      <c r="I41" s="76">
        <f t="shared" si="9"/>
        <v>0</v>
      </c>
      <c r="J41" s="76">
        <f t="shared" si="9"/>
        <v>0</v>
      </c>
      <c r="K41" s="76">
        <f t="shared" si="9"/>
        <v>0</v>
      </c>
      <c r="L41" s="76">
        <f t="shared" si="9"/>
        <v>2.0372184133202811E-2</v>
      </c>
      <c r="M41" s="76">
        <f t="shared" si="9"/>
        <v>2.0505540439291195E-3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5308-3CFD-4006-9FBF-7A953665259C}">
  <dimension ref="D2:N41"/>
  <sheetViews>
    <sheetView tabSelected="1" workbookViewId="0">
      <selection activeCell="L4" sqref="L4"/>
    </sheetView>
  </sheetViews>
  <sheetFormatPr defaultRowHeight="15"/>
  <cols>
    <col min="4" max="4" width="24.42578125" bestFit="1" customWidth="1"/>
    <col min="5" max="5" width="9.85546875" bestFit="1" customWidth="1"/>
    <col min="6" max="6" width="15" bestFit="1" customWidth="1"/>
    <col min="7" max="9" width="12.85546875" bestFit="1" customWidth="1"/>
    <col min="10" max="10" width="14.28515625" bestFit="1" customWidth="1"/>
    <col min="11" max="12" width="12.85546875" bestFit="1" customWidth="1"/>
    <col min="13" max="13" width="17.140625" bestFit="1" customWidth="1"/>
    <col min="14" max="14" width="13.7109375" bestFit="1" customWidth="1"/>
  </cols>
  <sheetData>
    <row r="2" spans="4:14">
      <c r="D2" t="s">
        <v>571</v>
      </c>
      <c r="E2" t="s">
        <v>570</v>
      </c>
      <c r="F2" t="str">
        <f>GW_c2!H28</f>
        <v>NSW</v>
      </c>
      <c r="G2" t="str">
        <f>GW_c2!I28</f>
        <v>NT</v>
      </c>
      <c r="H2" t="str">
        <f>GW_c2!J28</f>
        <v>QLD</v>
      </c>
      <c r="I2" t="str">
        <f>GW_c2!K28</f>
        <v>SA</v>
      </c>
      <c r="J2" t="str">
        <f>GW_c2!L28</f>
        <v>TAS</v>
      </c>
      <c r="K2" t="str">
        <f>GW_c2!M28</f>
        <v>VIC</v>
      </c>
      <c r="L2" t="str">
        <f>GW_c2!N28</f>
        <v>WA</v>
      </c>
      <c r="M2" t="str">
        <f>GW_c2!O28</f>
        <v>Australia</v>
      </c>
    </row>
    <row r="3" spans="4:14">
      <c r="D3" t="s">
        <v>569</v>
      </c>
      <c r="E3" t="s">
        <v>572</v>
      </c>
      <c r="F3" s="47" t="str">
        <f>IF(ABS(GW_c2!H44)&gt;0.5,"NA",GW_c2!H44)</f>
        <v>NA</v>
      </c>
      <c r="G3" s="47" t="str">
        <f>IF(ABS(GW_c2!I44)&gt;0.5,"NA",GW_c2!I44)</f>
        <v>NA</v>
      </c>
      <c r="H3" s="47">
        <f>IF(ABS(GW_c2!J44)&gt;0.5,"NA",GW_c2!J44)</f>
        <v>8.6476576417560125E-4</v>
      </c>
      <c r="I3" s="47" t="str">
        <f>IF(ABS(GW_c2!K44)&gt;0.5,"NA",GW_c2!K44)</f>
        <v>NA</v>
      </c>
      <c r="J3" s="47" t="str">
        <f>IF(ABS(GW_c2!L44)&gt;0.5,"NA",GW_c2!L44)</f>
        <v>NA</v>
      </c>
      <c r="K3" s="47">
        <f>IF(ABS(GW_c2!M44)&gt;0.5,"NA",GW_c2!M44)</f>
        <v>1.5249889538023531E-2</v>
      </c>
      <c r="L3" s="47">
        <f>IF(ABS(GW_c2!N44)&gt;0.5,"NA",GW_c2!N44)</f>
        <v>-3.0901046421816236E-4</v>
      </c>
      <c r="M3" s="47" t="str">
        <f>IF(ABS(GW_c2!O44)&gt;0.5,"NA",GW_c2!O44)</f>
        <v>NA</v>
      </c>
    </row>
    <row r="4" spans="4:14">
      <c r="D4" t="s">
        <v>568</v>
      </c>
      <c r="E4" t="s">
        <v>572</v>
      </c>
      <c r="F4" s="47" t="str">
        <f>IF(ABS(CAPaud_c2!H44)&gt;0.5,"NA",CAPaud_c2!H44)</f>
        <v>NA</v>
      </c>
      <c r="G4" s="47" t="str">
        <f>IF(ABS(CAPaud_c2!I44)&gt;0.5,"NA",CAPaud_c2!I44)</f>
        <v>NA</v>
      </c>
      <c r="H4" s="47">
        <f>IF(ABS(CAPaud_c2!J44)&gt;0.5,"NA",CAPaud_c2!J44)</f>
        <v>1.9246392510348098E-3</v>
      </c>
      <c r="I4" s="47" t="str">
        <f>IF(ABS(CAPaud_c2!K44)&gt;0.5,"NA",CAPaud_c2!K44)</f>
        <v>NA</v>
      </c>
      <c r="J4" s="47" t="str">
        <f>IF(ABS(CAPaud_c2!L44)&gt;0.5,"NA",CAPaud_c2!L44)</f>
        <v>NA</v>
      </c>
      <c r="K4" s="47">
        <f>IF(ABS(CAPaud_c2!M44)&gt;0.5,"NA",CAPaud_c2!M44)</f>
        <v>6.9769218811339684E-3</v>
      </c>
      <c r="L4" s="47">
        <f>IF(ABS(CAPaud_c2!N44)&gt;0.5,"NA",CAPaud_c2!N44)</f>
        <v>-4.4312249605449328E-4</v>
      </c>
      <c r="M4" s="47" t="str">
        <f>IF(ABS(CAPaud_c2!O44)&gt;0.5,"NA",CAPaud_c2!O44)</f>
        <v>NA</v>
      </c>
    </row>
    <row r="5" spans="4:14">
      <c r="D5" t="s">
        <v>567</v>
      </c>
      <c r="E5" t="s">
        <v>572</v>
      </c>
      <c r="F5" s="47" t="str">
        <f>IF(ABS(TXaud_c2!H44)&gt;0.5,"NA",TXaud_c2!H44)</f>
        <v>NA</v>
      </c>
      <c r="G5" s="47" t="str">
        <f>IF(ABS(TXaud_c2!I44)&gt;0.5,"NA",TXaud_c2!I44)</f>
        <v>NA</v>
      </c>
      <c r="H5" s="47">
        <f>IF(ABS(TXaud_c2!J44)&gt;0.5,"NA",TXaud_c2!J44)</f>
        <v>5.770925110132108E-3</v>
      </c>
      <c r="I5" s="47" t="str">
        <f>IF(ABS(TXaud_c2!K44)&gt;0.5,"NA",TXaud_c2!K44)</f>
        <v>NA</v>
      </c>
      <c r="J5" s="47" t="str">
        <f>IF(ABS(TXaud_c2!L44)&gt;0.5,"NA",TXaud_c2!L44)</f>
        <v>NA</v>
      </c>
      <c r="K5" s="47">
        <f>IF(ABS(TXaud_c2!M44)&gt;0.5,"NA",TXaud_c2!M44)</f>
        <v>4.0500026768028219E-2</v>
      </c>
      <c r="L5" s="47">
        <f>IF(ABS(TXaud_c2!N44)&gt;0.5,"NA",TXaud_c2!N44)</f>
        <v>9.4215824977958995E-3</v>
      </c>
      <c r="M5" s="47" t="str">
        <f>IF(ABS(TXaud_c2!O44)&gt;0.5,"NA",TXaud_c2!O44)</f>
        <v>NA</v>
      </c>
    </row>
    <row r="6" spans="4:14">
      <c r="D6" t="s">
        <v>566</v>
      </c>
      <c r="E6" t="s">
        <v>572</v>
      </c>
      <c r="F6" s="47" t="str">
        <f>IF(ABS(TOTaud_c2!H44)&gt;0.5,"NA",TOTaud_c2!H44)</f>
        <v>NA</v>
      </c>
      <c r="G6" s="47" t="str">
        <f>IF(ABS(TOTaud_c2!I44)&gt;0.5,"NA",TOTaud_c2!I44)</f>
        <v>NA</v>
      </c>
      <c r="H6" s="47">
        <f>IF(ABS(TOTaud_c2!J44)&gt;0.5,"NA",TOTaud_c2!J44)</f>
        <v>2.6170536733916006E-3</v>
      </c>
      <c r="I6" s="47" t="str">
        <f>IF(ABS(TOTaud_c2!K44)&gt;0.5,"NA",TOTaud_c2!K44)</f>
        <v>NA</v>
      </c>
      <c r="J6" s="47" t="str">
        <f>IF(ABS(TOTaud_c2!L44)&gt;0.5,"NA",TOTaud_c2!L44)</f>
        <v>NA</v>
      </c>
      <c r="K6" s="47">
        <f>IF(ABS(TOTaud_c2!M44)&gt;0.5,"NA",TOTaud_c2!M44)</f>
        <v>1.2490836604271083E-2</v>
      </c>
      <c r="L6" s="47">
        <f>IF(ABS(TOTaud_c2!N44)&gt;0.5,"NA",TOTaud_c2!N44)</f>
        <v>1.182907993416249E-3</v>
      </c>
      <c r="M6" s="47" t="str">
        <f>IF(ABS(TOTaud_c2!O44)&gt;0.5,"NA",TOTaud_c2!O44)</f>
        <v>NA</v>
      </c>
    </row>
    <row r="7" spans="4:14">
      <c r="D7" t="s">
        <v>611</v>
      </c>
      <c r="E7" t="s">
        <v>13</v>
      </c>
      <c r="F7" s="57">
        <f>SUMIF(PIVOT!$S$41:$S$60,PIVOT!A30,PIVOT!$T$41:$T$60)+SUMIF(PIVOT!$S$41:$S$60,PIVOT!A31,PIVOT!$T$41:$T$60)+SUMIF(PIVOT!$S$41:$S$60,PIVOT!A32,PIVOT!$T$41:$T$60)</f>
        <v>444472824.35555553</v>
      </c>
      <c r="G7" s="57">
        <f>SUMIF(PIVOT!$S$41:$S$60,PIVOT!B30,PIVOT!$T$41:$T$60)+SUMIF(PIVOT!$S$41:$S$60,PIVOT!B31,PIVOT!$T$41:$T$60)+SUMIF(PIVOT!$S$41:$S$60,PIVOT!B32,PIVOT!$T$41:$T$60)</f>
        <v>444455440.23703706</v>
      </c>
      <c r="H7" s="57">
        <f>SUMIF(PIVOT!$S$41:$S$60,PIVOT!C30,PIVOT!$T$41:$T$60)+SUMIF(PIVOT!$S$41:$S$60,PIVOT!C31,PIVOT!$T$41:$T$60)+SUMIF(PIVOT!$S$41:$S$60,PIVOT!C32,PIVOT!$T$41:$T$60)</f>
        <v>23551.88148148148</v>
      </c>
      <c r="I7" s="57">
        <f>SUMIF(PIVOT!$S$41:$S$60,PIVOT!D30,PIVOT!$T$41:$T$60)+SUMIF(PIVOT!$S$41:$S$60,PIVOT!D31,PIVOT!$T$41:$T$60)+SUMIF(PIVOT!$S$41:$S$60,PIVOT!D32,PIVOT!$T$41:$T$60)</f>
        <v>222229743.42222223</v>
      </c>
      <c r="J7" s="57">
        <f>SUMIF(PIVOT!$S$41:$S$60,PIVOT!E30,PIVOT!$T$41:$T$60)+SUMIF(PIVOT!$S$41:$S$60,PIVOT!E31,PIVOT!$T$41:$T$60)+SUMIF(PIVOT!$S$41:$S$60,PIVOT!E32,PIVOT!$T$41:$T$60)</f>
        <v>222222200</v>
      </c>
      <c r="K7" s="57">
        <f>SUMIF(PIVOT!$S$41:$S$60,PIVOT!F30,PIVOT!$T$41:$T$60)+SUMIF(PIVOT!$S$41:$S$60,PIVOT!F31,PIVOT!$T$41:$T$60)+SUMIF(PIVOT!$S$41:$S$60,PIVOT!F32,PIVOT!$T$41:$T$60)</f>
        <v>13294.007407407405</v>
      </c>
      <c r="L7" s="57">
        <f>SUMIF(PIVOT!$S$41:$S$60,PIVOT!G30,PIVOT!$T$41:$T$60)+SUMIF(PIVOT!$S$41:$S$60,PIVOT!G31,PIVOT!$T$41:$T$60)+SUMIF(PIVOT!$S$41:$S$60,PIVOT!G32,PIVOT!$T$41:$T$60)</f>
        <v>19606.644444444442</v>
      </c>
      <c r="M7" s="57">
        <f>PIVOT!T61</f>
        <v>1333436660.5481486</v>
      </c>
      <c r="N7" s="24">
        <f>SUM(F7:L7)</f>
        <v>1333436660.5481482</v>
      </c>
    </row>
    <row r="8" spans="4:14">
      <c r="D8" t="s">
        <v>613</v>
      </c>
      <c r="E8" t="s">
        <v>13</v>
      </c>
      <c r="F8" s="57">
        <f>SUMIF(PIVOT!$S$41:$S$60,PIVOT!A30,PIVOT!$U$41:$U$60)+SUMIF(PIVOT!$S$41:$S$60,PIVOT!A31,PIVOT!$U$41:$U$60)+SUMIF(PIVOT!$S$41:$S$60,PIVOT!A32,PIVOT!$U$41:$U$60)</f>
        <v>652.08333333333337</v>
      </c>
      <c r="G8" s="57">
        <f>SUMIF(PIVOT!$S$41:$S$60,PIVOT!B30,PIVOT!$U$41:$U$60)+SUMIF(PIVOT!$S$41:$S$60,PIVOT!B31,PIVOT!$U$41:$U$60)+SUMIF(PIVOT!$S$41:$S$60,PIVOT!B32,PIVOT!$U$41:$U$60)</f>
        <v>0</v>
      </c>
      <c r="H8" s="57">
        <f>SUMIF(PIVOT!$S$41:$S$60,PIVOT!C30,PIVOT!$U$41:$U$60)+SUMIF(PIVOT!$S$41:$S$60,PIVOT!C31,PIVOT!$U$41:$U$60)+SUMIF(PIVOT!$S$41:$S$60,PIVOT!C32,PIVOT!$U$41:$U$60)</f>
        <v>1836.0416666666667</v>
      </c>
      <c r="I8" s="57">
        <f>SUMIF(PIVOT!$S$41:$S$60,PIVOT!D30,PIVOT!$U$41:$U$60)+SUMIF(PIVOT!$S$41:$S$60,PIVOT!D31,PIVOT!$U$41:$U$60)+SUMIF(PIVOT!$S$41:$S$60,PIVOT!D32,PIVOT!$U$41:$U$60)</f>
        <v>110.625</v>
      </c>
      <c r="J8" s="57">
        <f>SUMIF(PIVOT!$S$41:$S$60,PIVOT!E30,PIVOT!$U$41:$U$60)+SUMIF(PIVOT!$S$41:$S$60,PIVOT!E31,PIVOT!$U$41:$U$60)+SUMIF(PIVOT!$S$41:$S$60,PIVOT!E32,PIVOT!$U$41:$U$60)</f>
        <v>1103.75</v>
      </c>
      <c r="K8" s="57">
        <f>SUMIF(PIVOT!$S$41:$S$60,PIVOT!F30,PIVOT!$U$41:$U$60)+SUMIF(PIVOT!$S$41:$S$60,PIVOT!F31,PIVOT!$U$41:$U$60)+SUMIF(PIVOT!$S$41:$S$60,PIVOT!F32,PIVOT!$U$41:$U$60)</f>
        <v>21320.625000000004</v>
      </c>
      <c r="L8" s="57">
        <f>SUMIF(PIVOT!$S$41:$S$60,PIVOT!G30,PIVOT!$U$41:$U$60)+SUMIF(PIVOT!$S$41:$S$60,PIVOT!G31,PIVOT!$U$41:$U$60)+SUMIF(PIVOT!$S$41:$S$60,PIVOT!G32,PIVOT!$U$41:$U$60)</f>
        <v>1381.4583333333335</v>
      </c>
      <c r="M8" s="57">
        <f>PIVOT!U61</f>
        <v>26404.583333333339</v>
      </c>
      <c r="N8" s="24">
        <f>SUM(F8:L8)</f>
        <v>26404.583333333336</v>
      </c>
    </row>
    <row r="9" spans="4:14">
      <c r="D9" t="s">
        <v>565</v>
      </c>
      <c r="E9" t="s">
        <v>572</v>
      </c>
      <c r="F9" s="47" t="str">
        <f>IF(ABS(GW_c2!H45)&gt;0.5,"NA",GW_c2!H45)</f>
        <v>NA</v>
      </c>
      <c r="G9" s="47">
        <f>IF(ABS(GW_c2!I45)&gt;0.5,"NA",GW_c2!I45)</f>
        <v>5.6831815713476175E-5</v>
      </c>
      <c r="H9" s="47">
        <f>IF(ABS(GW_c2!J45)&gt;0.5,"NA",GW_c2!J45)</f>
        <v>0</v>
      </c>
      <c r="I9" s="47" t="str">
        <f>IF(ABS(GW_c2!K45)&gt;0.5,"NA",GW_c2!K45)</f>
        <v>NA</v>
      </c>
      <c r="J9" s="47">
        <f>IF(ABS(GW_c2!L45)&gt;0.5,"NA",GW_c2!L45)</f>
        <v>0</v>
      </c>
      <c r="K9" s="47">
        <f>IF(ABS(GW_c2!M45)&gt;0.5,"NA",GW_c2!M45)</f>
        <v>4.9953360498797839E-3</v>
      </c>
      <c r="L9" s="47">
        <f>IF(ABS(GW_c2!N45)&gt;0.5,"NA",GW_c2!N45)</f>
        <v>-1.9508236377419053E-4</v>
      </c>
      <c r="M9" s="47" t="str">
        <f>IF(ABS(GW_c2!O45)&gt;0.5,"NA",GW_c2!O45)</f>
        <v>NA</v>
      </c>
    </row>
    <row r="10" spans="4:14">
      <c r="D10" t="s">
        <v>564</v>
      </c>
      <c r="E10" t="s">
        <v>572</v>
      </c>
      <c r="F10" s="47" t="str">
        <f>IF(ABS(CAPaud_c2!H45)&gt;0.5,"NA",CAPaud_c2!H45)</f>
        <v>NA</v>
      </c>
      <c r="G10" s="47">
        <f>IF(ABS(CAPaud_c2!I45)&gt;0.5,"NA",CAPaud_c2!I45)</f>
        <v>1.3496148845404399E-4</v>
      </c>
      <c r="H10" s="47">
        <f>IF(ABS(CAPaud_c2!J45)&gt;0.5,"NA",CAPaud_c2!J45)</f>
        <v>0</v>
      </c>
      <c r="I10" s="47" t="str">
        <f>IF(ABS(CAPaud_c2!K45)&gt;0.5,"NA",CAPaud_c2!K45)</f>
        <v>NA</v>
      </c>
      <c r="J10" s="47">
        <f>IF(ABS(CAPaud_c2!L45)&gt;0.5,"NA",CAPaud_c2!L45)</f>
        <v>0</v>
      </c>
      <c r="K10" s="47">
        <f>IF(ABS(CAPaud_c2!M45)&gt;0.5,"NA",CAPaud_c2!M45)</f>
        <v>1.4675776011299213E-3</v>
      </c>
      <c r="L10" s="47">
        <f>IF(ABS(CAPaud_c2!N45)&gt;0.5,"NA",CAPaud_c2!N45)</f>
        <v>-9.5099348468297151E-5</v>
      </c>
      <c r="M10" s="47" t="str">
        <f>IF(ABS(CAPaud_c2!O45)&gt;0.5,"NA",CAPaud_c2!O45)</f>
        <v>NA</v>
      </c>
    </row>
    <row r="11" spans="4:14">
      <c r="D11" t="s">
        <v>563</v>
      </c>
      <c r="E11" t="s">
        <v>572</v>
      </c>
      <c r="F11" s="47" t="str">
        <f>IF(ABS(TXaud_c2!H45)&gt;0.5,"NA",TXaud_c2!H45)</f>
        <v>NA</v>
      </c>
      <c r="G11" s="47">
        <f>IF(ABS(TXaud_c2!I45)&gt;0.5,"NA",TXaud_c2!I45)</f>
        <v>-3.0444640785173283E-3</v>
      </c>
      <c r="H11" s="47">
        <f>IF(ABS(TXaud_c2!J45)&gt;0.5,"NA",TXaud_c2!J45)</f>
        <v>0</v>
      </c>
      <c r="I11" s="47" t="str">
        <f>IF(ABS(TXaud_c2!K45)&gt;0.5,"NA",TXaud_c2!K45)</f>
        <v>NA</v>
      </c>
      <c r="J11" s="47">
        <f>IF(ABS(TXaud_c2!L45)&gt;0.5,"NA",TXaud_c2!L45)</f>
        <v>0</v>
      </c>
      <c r="K11" s="47">
        <f>IF(ABS(TXaud_c2!M45)&gt;0.5,"NA",TXaud_c2!M45)</f>
        <v>-9.368809893464114E-4</v>
      </c>
      <c r="L11" s="47">
        <f>IF(ABS(TXaud_c2!N45)&gt;0.5,"NA",TXaud_c2!N45)</f>
        <v>2.4809825511062922E-3</v>
      </c>
      <c r="M11" s="47" t="str">
        <f>IF(ABS(TXaud_c2!O45)&gt;0.5,"NA",TXaud_c2!O45)</f>
        <v>NA</v>
      </c>
    </row>
    <row r="12" spans="4:14">
      <c r="D12" t="s">
        <v>562</v>
      </c>
      <c r="E12" t="s">
        <v>572</v>
      </c>
      <c r="F12" s="47" t="str">
        <f>IF(ABS(TOTaud_c2!H45)&gt;0.5,"NA",TOTaud_c2!H45)</f>
        <v>NA</v>
      </c>
      <c r="G12" s="47">
        <f>IF(ABS(TOTaud_c2!I45)&gt;0.5,"NA",TOTaud_c2!I45)</f>
        <v>-3.4676468548433537E-4</v>
      </c>
      <c r="H12" s="47">
        <f>IF(ABS(TOTaud_c2!J45)&gt;0.5,"NA",TOTaud_c2!J45)</f>
        <v>0</v>
      </c>
      <c r="I12" s="47" t="str">
        <f>IF(ABS(TOTaud_c2!K45)&gt;0.5,"NA",TOTaud_c2!K45)</f>
        <v>NA</v>
      </c>
      <c r="J12" s="47">
        <f>IF(ABS(TOTaud_c2!L45)&gt;0.5,"NA",TOTaud_c2!L45)</f>
        <v>0</v>
      </c>
      <c r="K12" s="47">
        <f>IF(ABS(TOTaud_c2!M45)&gt;0.5,"NA",TOTaud_c2!M45)</f>
        <v>1.0720897825660103E-3</v>
      </c>
      <c r="L12" s="47">
        <f>IF(ABS(TOTaud_c2!N45)&gt;0.5,"NA",TOTaud_c2!N45)</f>
        <v>3.2614463247049308E-4</v>
      </c>
      <c r="M12" s="47" t="str">
        <f>IF(ABS(TOTaud_c2!O45)&gt;0.5,"NA",TOTaud_c2!O45)</f>
        <v>NA</v>
      </c>
    </row>
    <row r="13" spans="4:14">
      <c r="D13" t="s">
        <v>611</v>
      </c>
      <c r="E13" t="s">
        <v>13</v>
      </c>
      <c r="F13" s="57">
        <f>SUMIF(PIVOT!$S$68:$S$87,PIVOT!A30,PIVOT!$T$68:$T$87)+SUMIF(PIVOT!$S$68:$S$87,PIVOT!A31,PIVOT!$T$68:$T$87)+SUMIF(PIVOT!$S$68:$S$87,PIVOT!A32,PIVOT!$T$68:$T$87)</f>
        <v>444472749.5925926</v>
      </c>
      <c r="G13" s="57">
        <f>SUMIF(PIVOT!$S$68:$S$87,PIVOT!B30,PIVOT!$T$68:$T$87)+SUMIF(PIVOT!$S$68:$S$87,PIVOT!B31,PIVOT!$T$68:$T$87)+SUMIF(PIVOT!$S$68:$S$87,PIVOT!B32,PIVOT!$T$68:$T$87)</f>
        <v>19622.074074074073</v>
      </c>
      <c r="H13" s="57">
        <f>SUMIF(PIVOT!$S$68:$S$87,PIVOT!C30,PIVOT!$T$68:$T$87)+SUMIF(PIVOT!$S$68:$S$87,PIVOT!C31,PIVOT!$T$68:$T$87)+SUMIF(PIVOT!$S$68:$S$87,PIVOT!C32,PIVOT!$T$68:$T$87)</f>
        <v>23367.637037037035</v>
      </c>
      <c r="I13" s="57">
        <f>SUMIF(PIVOT!$S$68:$S$87,PIVOT!D30,PIVOT!$T$68:$T$87)+SUMIF(PIVOT!$S$68:$S$87,PIVOT!D31,PIVOT!$T$68:$T$87)+SUMIF(PIVOT!$S$68:$S$87,PIVOT!D32,PIVOT!$T$68:$T$87)</f>
        <v>222230569.84444445</v>
      </c>
      <c r="J13" s="57">
        <f>SUMIF(PIVOT!$S$68:$S$87,PIVOT!E30,PIVOT!$T$68:$T$87)+SUMIF(PIVOT!$S$68:$S$87,PIVOT!E31,PIVOT!$T$68:$T$87)+SUMIF(PIVOT!$S$68:$S$87,PIVOT!E32,PIVOT!$T$68:$T$87)</f>
        <v>102.93333333333334</v>
      </c>
      <c r="K13" s="57">
        <f>SUMIF(PIVOT!$S$68:$S$87,PIVOT!F30,PIVOT!$T$68:$T$87)+SUMIF(PIVOT!$S$68:$S$87,PIVOT!F31,PIVOT!$T$68:$T$87)+SUMIF(PIVOT!$S$68:$S$87,PIVOT!F32,PIVOT!$T$68:$T$87)</f>
        <v>12973.155555555553</v>
      </c>
      <c r="L13" s="57">
        <f>SUMIF(PIVOT!$S$68:$S$87,PIVOT!G30,PIVOT!$T$68:$T$87)+SUMIF(PIVOT!$S$68:$S$87,PIVOT!G31,PIVOT!$T$68:$T$87)+SUMIF(PIVOT!$S$68:$S$87,PIVOT!G32,PIVOT!$T$68:$T$87)</f>
        <v>20587.837037037039</v>
      </c>
      <c r="M13" s="57">
        <f>PIVOT!T88</f>
        <v>666779973.07407403</v>
      </c>
      <c r="N13" s="24">
        <f>SUM(F13:L13)</f>
        <v>666779973.07407415</v>
      </c>
    </row>
    <row r="14" spans="4:14">
      <c r="D14" t="s">
        <v>613</v>
      </c>
      <c r="E14" t="s">
        <v>13</v>
      </c>
      <c r="F14" s="57">
        <f>SUMIF(PIVOT!$S$68:$S$87,PIVOT!A30,PIVOT!$U$68:$U$87)+SUMIF(PIVOT!$S$68:$S$87,PIVOT!A31,PIVOT!$U$68:$U$87)+SUMIF(PIVOT!$S$68:$S$87,PIVOT!A32,PIVOT!$U$68:$U$87)</f>
        <v>652.08333333333337</v>
      </c>
      <c r="G14" s="57">
        <f>SUMIF(PIVOT!$S$68:$S$87,PIVOT!B30,PIVOT!$U$68:$U$87)+SUMIF(PIVOT!$S$68:$S$87,PIVOT!B31,PIVOT!$U$68:$U$87)+SUMIF(PIVOT!$S$68:$S$87,PIVOT!B32,PIVOT!$U$68:$U$87)</f>
        <v>0</v>
      </c>
      <c r="H14" s="57">
        <f>SUMIF(PIVOT!$S$68:$S$87,PIVOT!C30,PIVOT!$U$68:$U$87)+SUMIF(PIVOT!$S$68:$S$87,PIVOT!C31,PIVOT!$U$68:$U$87)+SUMIF(PIVOT!$S$68:$S$87,PIVOT!C32,PIVOT!$U$68:$U$87)</f>
        <v>1836.0416666666667</v>
      </c>
      <c r="I14" s="57">
        <f>SUMIF(PIVOT!$S$68:$S$87,PIVOT!D30,PIVOT!$U$68:$U$87)+SUMIF(PIVOT!$S$68:$S$87,PIVOT!D31,PIVOT!$U$68:$U$87)+SUMIF(PIVOT!$S$68:$S$87,PIVOT!D32,PIVOT!$U$68:$U$87)</f>
        <v>110.625</v>
      </c>
      <c r="J14" s="57">
        <f>SUMIF(PIVOT!$S$68:$S$87,PIVOT!E30,PIVOT!$U$68:$U$87)+SUMIF(PIVOT!$S$68:$S$87,PIVOT!E31,PIVOT!$U$68:$U$87)+SUMIF(PIVOT!$S$68:$S$87,PIVOT!E32,PIVOT!$U$68:$U$87)</f>
        <v>1103.75</v>
      </c>
      <c r="K14" s="57">
        <f>SUMIF(PIVOT!$S$68:$S$87,PIVOT!F30,PIVOT!$U$68:$U$87)+SUMIF(PIVOT!$S$68:$S$87,PIVOT!F31,PIVOT!$U$68:$U$87)+SUMIF(PIVOT!$S$68:$S$87,PIVOT!F32,PIVOT!$U$68:$U$87)</f>
        <v>21320.625000000004</v>
      </c>
      <c r="L14" s="57">
        <f>SUMIF(PIVOT!$S$68:$S$87,PIVOT!G30,PIVOT!$U$68:$U$87)+SUMIF(PIVOT!$S$68:$S$87,PIVOT!G31,PIVOT!$U$68:$U$87)+SUMIF(PIVOT!$S$68:$S$87,PIVOT!G32,PIVOT!$U$68:$U$87)</f>
        <v>1381.4583333333335</v>
      </c>
      <c r="M14" s="57">
        <f>PIVOT!U88</f>
        <v>26404.583333333339</v>
      </c>
      <c r="N14" s="24">
        <f>SUM(F14:L14)</f>
        <v>26404.583333333336</v>
      </c>
    </row>
    <row r="15" spans="4:14">
      <c r="D15" t="s">
        <v>560</v>
      </c>
      <c r="E15" t="s">
        <v>537</v>
      </c>
      <c r="F15" s="49">
        <f>GW_c2!H42</f>
        <v>617.04899999999998</v>
      </c>
      <c r="G15" s="49">
        <f>GW_c2!I42</f>
        <v>633.44799999999998</v>
      </c>
      <c r="H15" s="49">
        <f>GW_c2!J42</f>
        <v>674.17100000000005</v>
      </c>
      <c r="I15" s="49">
        <f>GW_c2!K42</f>
        <v>392.68399999999997</v>
      </c>
      <c r="J15" s="49">
        <f>GW_c2!L42</f>
        <v>10.805</v>
      </c>
      <c r="K15" s="49">
        <f>GW_c2!M42</f>
        <v>162.952</v>
      </c>
      <c r="L15" s="49">
        <f>GW_c2!N42</f>
        <v>640.75500000000011</v>
      </c>
      <c r="M15" s="49">
        <f>GW_c2!O42</f>
        <v>3131.8639999999996</v>
      </c>
    </row>
    <row r="16" spans="4:14">
      <c r="D16" t="s">
        <v>559</v>
      </c>
      <c r="E16" t="s">
        <v>561</v>
      </c>
      <c r="F16" s="49">
        <f>CAPaud_c2!H42</f>
        <v>511.10599999999999</v>
      </c>
      <c r="G16" s="49">
        <f>CAPaud_c2!I42</f>
        <v>526.07600000000002</v>
      </c>
      <c r="H16" s="49">
        <f>CAPaud_c2!J42</f>
        <v>516.98</v>
      </c>
      <c r="I16" s="49">
        <f>CAPaud_c2!K42</f>
        <v>286.38300000000004</v>
      </c>
      <c r="J16" s="49">
        <f>CAPaud_c2!L42</f>
        <v>21.388999999999999</v>
      </c>
      <c r="K16" s="49">
        <f>CAPaud_c2!M42</f>
        <v>379.53700000000003</v>
      </c>
      <c r="L16" s="49">
        <f>CAPaud_c2!N42</f>
        <v>494.22</v>
      </c>
      <c r="M16" s="49">
        <f>CAPaud_c2!O42</f>
        <v>2735.6909999999998</v>
      </c>
    </row>
    <row r="17" spans="4:14">
      <c r="D17" t="s">
        <v>558</v>
      </c>
      <c r="E17" t="s">
        <v>561</v>
      </c>
      <c r="F17" s="49">
        <f>TXaud_c2!H42</f>
        <v>166.75700000000001</v>
      </c>
      <c r="G17" s="49">
        <f>TXaud_c2!I42</f>
        <v>93.941000000000003</v>
      </c>
      <c r="H17" s="49">
        <f>TXaud_c2!J42</f>
        <v>113.5</v>
      </c>
      <c r="I17" s="49">
        <f>TXaud_c2!K42</f>
        <v>89.153999999999996</v>
      </c>
      <c r="J17" s="49">
        <f>TXaud_c2!L42</f>
        <v>5.2549999999999999</v>
      </c>
      <c r="K17" s="49">
        <f>TXaud_c2!M42</f>
        <v>74.716000000000008</v>
      </c>
      <c r="L17" s="49">
        <f>TXaud_c2!N42</f>
        <v>97.542000000000002</v>
      </c>
      <c r="M17" s="49">
        <f>TXaud_c2!O42</f>
        <v>640.86500000000001</v>
      </c>
    </row>
    <row r="18" spans="4:14">
      <c r="D18" t="s">
        <v>557</v>
      </c>
      <c r="E18" t="s">
        <v>561</v>
      </c>
      <c r="F18" s="49">
        <f>TOTaud_c2!H42</f>
        <v>677.86300000000006</v>
      </c>
      <c r="G18" s="49">
        <f>TOTaud_c2!I42</f>
        <v>620.01699999999994</v>
      </c>
      <c r="H18" s="49">
        <f>TOTaud_c2!J42</f>
        <v>630.48</v>
      </c>
      <c r="I18" s="49">
        <f>TOTaud_c2!K42</f>
        <v>375.53700000000003</v>
      </c>
      <c r="J18" s="49">
        <f>TOTaud_c2!L42</f>
        <v>26.643999999999998</v>
      </c>
      <c r="K18" s="49">
        <f>TOTaud_c2!M42</f>
        <v>454.25300000000004</v>
      </c>
      <c r="L18" s="49">
        <f>TOTaud_c2!N42</f>
        <v>591.76199999999994</v>
      </c>
      <c r="M18" s="49">
        <f>TOTaud_c2!O42</f>
        <v>3376.5559999999996</v>
      </c>
    </row>
    <row r="19" spans="4:14">
      <c r="D19" t="s">
        <v>611</v>
      </c>
      <c r="E19" t="s">
        <v>13</v>
      </c>
      <c r="F19" s="24">
        <f>SUMIF(PIVOT!$S$5:$S$25,PIVOT!A30,PIVOT!$T$5:$T$25)+SUMIF(PIVOT!$S$5:$S$25,PIVOT!A31,PIVOT!$T$5:$T$25)+SUMIF(PIVOT!$S$5:$S$25,PIVOT!A32,PIVOT!$T$5:$T$25)</f>
        <v>35367.548148148147</v>
      </c>
      <c r="G19" s="24">
        <f>SUMIF(PIVOT!$S$5:$S$25,PIVOT!B30,PIVOT!$T$5:$T$25)+SUMIF(PIVOT!$S$5:$S$25,PIVOT!B31,PIVOT!$T$5:$T$25)+SUMIF(PIVOT!$S$5:$S$25,PIVOT!B32,PIVOT!$T$5:$T$25)</f>
        <v>19608.370370370369</v>
      </c>
      <c r="H19" s="24">
        <f>SUMIF(PIVOT!$S$5:$S$25,PIVOT!C30,PIVOT!$T$5:$T$25)+SUMIF(PIVOT!$S$5:$S$25,PIVOT!C31,PIVOT!$T$5:$T$25)+SUMIF(PIVOT!$S$5:$S$25,PIVOT!C32,PIVOT!$T$5:$T$25)</f>
        <v>23367.637037037035</v>
      </c>
      <c r="I19" s="24">
        <f>SUMIF(PIVOT!$S$5:$S$25,PIVOT!D30,PIVOT!$T$5:$T$25)+SUMIF(PIVOT!$S$5:$S$25,PIVOT!D31,PIVOT!$T$5:$T$25)+SUMIF(PIVOT!$S$5:$S$25,PIVOT!D32,PIVOT!$T$5:$T$25)</f>
        <v>11145.066666666668</v>
      </c>
      <c r="J19" s="24">
        <f>SUMIF(PIVOT!$S$5:$S$25,PIVOT!E30,PIVOT!$T$5:$T$25)+SUMIF(PIVOT!$S$5:$S$25,PIVOT!E31,PIVOT!$T$5:$T$25)+SUMIF(PIVOT!$S$5:$S$25,PIVOT!E32,PIVOT!$T$5:$T$25)</f>
        <v>102.93333333333334</v>
      </c>
      <c r="K19" s="24">
        <f>SUMIF(PIVOT!$S$5:$S$25,PIVOT!F30,PIVOT!$T$5:$T$25)+SUMIF(PIVOT!$S$5:$S$25,PIVOT!F31,PIVOT!$T$5:$T$25)+SUMIF(PIVOT!$S$5:$S$25,PIVOT!F32,PIVOT!$T$5:$T$25)</f>
        <v>12955.511111111111</v>
      </c>
      <c r="L19" s="24">
        <f>SUMIF(PIVOT!$S$5:$S$25,PIVOT!G30,PIVOT!$T$5:$T$25)+SUMIF(PIVOT!$S$5:$S$25,PIVOT!G31,PIVOT!$T$5:$T$25)+SUMIF(PIVOT!$S$5:$S$25,PIVOT!G32,PIVOT!$T$5:$T$25)</f>
        <v>21202.281481481485</v>
      </c>
      <c r="M19" s="24">
        <f>PIVOT!T25</f>
        <v>123749.34814814814</v>
      </c>
      <c r="N19" s="24">
        <f>SUM(F19:L19)</f>
        <v>123749.34814814816</v>
      </c>
    </row>
    <row r="20" spans="4:14">
      <c r="D20" t="s">
        <v>613</v>
      </c>
      <c r="E20" t="s">
        <v>13</v>
      </c>
      <c r="F20" s="24">
        <f>SUMIF(PIVOT!$S$5:$S$25,PIVOT!A30,PIVOT!$U$5:$U$25)+SUMIF(PIVOT!$S$5:$S$25,PIVOT!A31,PIVOT!$U$5:$U$25)+SUMIF(PIVOT!$S$5:$S$25,PIVOT!A32,PIVOT!$U$5:$U$25)</f>
        <v>652.08333333333337</v>
      </c>
      <c r="G20" s="24">
        <f>SUMIF(PIVOT!$S$5:$S$25,PIVOT!B30,PIVOT!$U$5:$U$25)+SUMIF(PIVOT!$S$5:$S$25,PIVOT!B31,PIVOT!$U$5:$U$25)+SUMIF(PIVOT!$S$5:$S$25,PIVOT!B32,PIVOT!$U$5:$U$25)</f>
        <v>0</v>
      </c>
      <c r="H20" s="24">
        <f>SUMIF(PIVOT!$S$5:$S$25,PIVOT!C30,PIVOT!$U$5:$U$25)+SUMIF(PIVOT!$S$5:$S$25,PIVOT!C31,PIVOT!$U$5:$U$25)+SUMIF(PIVOT!$S$5:$S$25,PIVOT!C32,PIVOT!$U$5:$U$25)</f>
        <v>1836.0416666666667</v>
      </c>
      <c r="I20" s="24">
        <f>SUMIF(PIVOT!$S$5:$S$25,PIVOT!D30,PIVOT!$U$5:$U$25)+SUMIF(PIVOT!$S$5:$S$25,PIVOT!D31,PIVOT!$U$5:$U$25)+SUMIF(PIVOT!$S$5:$S$25,PIVOT!D32,PIVOT!$U$5:$U$25)</f>
        <v>110.625</v>
      </c>
      <c r="J20" s="24">
        <f>SUMIF(PIVOT!$S$5:$S$25,PIVOT!E30,PIVOT!$U$5:$U$25)+SUMIF(PIVOT!$S$5:$S$25,PIVOT!E31,PIVOT!$U$5:$U$25)+SUMIF(PIVOT!$S$5:$S$25,PIVOT!E32,PIVOT!$U$5:$U$25)</f>
        <v>1103.75</v>
      </c>
      <c r="K20" s="24">
        <f>SUMIF(PIVOT!$S$5:$S$25,PIVOT!F30,PIVOT!$U$5:$U$25)+SUMIF(PIVOT!$S$5:$S$25,PIVOT!F31,PIVOT!$U$5:$U$25)+SUMIF(PIVOT!$S$5:$S$25,PIVOT!F32,PIVOT!$U$5:$U$25)</f>
        <v>21320.625000000004</v>
      </c>
      <c r="L20" s="24">
        <f>SUMIF(PIVOT!$S$5:$S$25,PIVOT!G30,PIVOT!$U$5:$U$25)+SUMIF(PIVOT!$S$5:$S$25,PIVOT!G31,PIVOT!$U$5:$U$25)+SUMIF(PIVOT!$S$5:$S$25,PIVOT!G32,PIVOT!$U$5:$U$25)</f>
        <v>1394.1666666666667</v>
      </c>
      <c r="M20" s="24">
        <f>PIVOT!U25</f>
        <v>26417.291666666672</v>
      </c>
      <c r="N20" s="24">
        <f>SUM(F20:L20)</f>
        <v>26417.291666666672</v>
      </c>
    </row>
    <row r="23" spans="4:14">
      <c r="D23" t="s">
        <v>571</v>
      </c>
      <c r="E23" t="s">
        <v>570</v>
      </c>
      <c r="F23" t="s">
        <v>7</v>
      </c>
      <c r="G23" t="s">
        <v>6</v>
      </c>
      <c r="H23" t="s">
        <v>9</v>
      </c>
      <c r="I23" t="s">
        <v>4</v>
      </c>
      <c r="J23" t="s">
        <v>10</v>
      </c>
      <c r="K23" t="s">
        <v>8</v>
      </c>
      <c r="L23" t="s">
        <v>5</v>
      </c>
      <c r="M23" t="s">
        <v>261</v>
      </c>
    </row>
    <row r="24" spans="4:14">
      <c r="D24" t="s">
        <v>569</v>
      </c>
      <c r="E24" t="s">
        <v>572</v>
      </c>
      <c r="F24" s="48" t="str">
        <f t="shared" ref="F24:M27" si="0">IF(F3="NA","NA",IF(ABS(F3)&lt;0.01,"&lt;1%",F3))</f>
        <v>NA</v>
      </c>
      <c r="G24" s="48" t="str">
        <f t="shared" si="0"/>
        <v>NA</v>
      </c>
      <c r="H24" s="48" t="str">
        <f t="shared" si="0"/>
        <v>&lt;1%</v>
      </c>
      <c r="I24" s="48" t="str">
        <f t="shared" si="0"/>
        <v>NA</v>
      </c>
      <c r="J24" s="48" t="str">
        <f t="shared" si="0"/>
        <v>NA</v>
      </c>
      <c r="K24" s="47">
        <f t="shared" si="0"/>
        <v>1.5249889538023531E-2</v>
      </c>
      <c r="L24" s="48" t="str">
        <f t="shared" si="0"/>
        <v>&lt;1%</v>
      </c>
      <c r="M24" s="48" t="str">
        <f t="shared" si="0"/>
        <v>NA</v>
      </c>
    </row>
    <row r="25" spans="4:14">
      <c r="D25" t="s">
        <v>568</v>
      </c>
      <c r="E25" t="s">
        <v>572</v>
      </c>
      <c r="F25" s="48" t="str">
        <f t="shared" si="0"/>
        <v>NA</v>
      </c>
      <c r="G25" s="48" t="str">
        <f t="shared" si="0"/>
        <v>NA</v>
      </c>
      <c r="H25" s="48" t="str">
        <f t="shared" si="0"/>
        <v>&lt;1%</v>
      </c>
      <c r="I25" s="48" t="str">
        <f t="shared" si="0"/>
        <v>NA</v>
      </c>
      <c r="J25" s="48" t="str">
        <f t="shared" si="0"/>
        <v>NA</v>
      </c>
      <c r="K25" s="48" t="str">
        <f t="shared" si="0"/>
        <v>&lt;1%</v>
      </c>
      <c r="L25" s="47" t="str">
        <f t="shared" si="0"/>
        <v>&lt;1%</v>
      </c>
      <c r="M25" s="48" t="str">
        <f t="shared" si="0"/>
        <v>NA</v>
      </c>
    </row>
    <row r="26" spans="4:14">
      <c r="D26" t="s">
        <v>567</v>
      </c>
      <c r="E26" t="s">
        <v>572</v>
      </c>
      <c r="F26" s="48" t="str">
        <f t="shared" si="0"/>
        <v>NA</v>
      </c>
      <c r="G26" s="48" t="str">
        <f t="shared" si="0"/>
        <v>NA</v>
      </c>
      <c r="H26" s="48" t="str">
        <f t="shared" si="0"/>
        <v>&lt;1%</v>
      </c>
      <c r="I26" s="48" t="str">
        <f t="shared" si="0"/>
        <v>NA</v>
      </c>
      <c r="J26" s="48" t="str">
        <f t="shared" si="0"/>
        <v>NA</v>
      </c>
      <c r="K26" s="47">
        <f t="shared" si="0"/>
        <v>4.0500026768028219E-2</v>
      </c>
      <c r="L26" s="47" t="str">
        <f t="shared" si="0"/>
        <v>&lt;1%</v>
      </c>
      <c r="M26" s="48" t="str">
        <f t="shared" si="0"/>
        <v>NA</v>
      </c>
    </row>
    <row r="27" spans="4:14">
      <c r="D27" t="s">
        <v>566</v>
      </c>
      <c r="E27" t="s">
        <v>572</v>
      </c>
      <c r="F27" s="48" t="str">
        <f t="shared" si="0"/>
        <v>NA</v>
      </c>
      <c r="G27" s="48" t="str">
        <f t="shared" si="0"/>
        <v>NA</v>
      </c>
      <c r="H27" s="48" t="str">
        <f t="shared" si="0"/>
        <v>&lt;1%</v>
      </c>
      <c r="I27" s="48" t="str">
        <f t="shared" si="0"/>
        <v>NA</v>
      </c>
      <c r="J27" s="48" t="str">
        <f t="shared" si="0"/>
        <v>NA</v>
      </c>
      <c r="K27" s="47">
        <f t="shared" si="0"/>
        <v>1.2490836604271083E-2</v>
      </c>
      <c r="L27" s="47" t="str">
        <f t="shared" si="0"/>
        <v>&lt;1%</v>
      </c>
      <c r="M27" s="48" t="str">
        <f t="shared" si="0"/>
        <v>NA</v>
      </c>
    </row>
    <row r="28" spans="4:14">
      <c r="D28" t="s">
        <v>611</v>
      </c>
      <c r="E28" t="s">
        <v>13</v>
      </c>
      <c r="F28" s="79">
        <f>(F7-F19)/F19</f>
        <v>12566.250138283285</v>
      </c>
      <c r="G28" s="79">
        <f t="shared" ref="G28:M28" si="1">(G7-G19)/G19</f>
        <v>22665.617971916756</v>
      </c>
      <c r="H28" s="79">
        <f t="shared" si="1"/>
        <v>7.8845988643362775E-3</v>
      </c>
      <c r="I28" s="79">
        <f t="shared" si="1"/>
        <v>19938.74105932271</v>
      </c>
      <c r="J28" s="79">
        <f t="shared" si="1"/>
        <v>2158893.4300518134</v>
      </c>
      <c r="K28" s="79">
        <f t="shared" si="1"/>
        <v>2.6127591060918311E-2</v>
      </c>
      <c r="L28" s="79">
        <f t="shared" si="1"/>
        <v>-7.5257798951056512E-2</v>
      </c>
      <c r="M28" s="79">
        <f t="shared" si="1"/>
        <v>10774.302500598287</v>
      </c>
    </row>
    <row r="29" spans="4:14">
      <c r="D29" t="s">
        <v>613</v>
      </c>
      <c r="E29" t="s">
        <v>13</v>
      </c>
      <c r="F29" s="79">
        <f>(F8-F20)/F20</f>
        <v>0</v>
      </c>
      <c r="G29" s="79" t="e">
        <f t="shared" ref="G29:M29" si="2">(G8-G20)/G20</f>
        <v>#DIV/0!</v>
      </c>
      <c r="H29" s="79">
        <f t="shared" si="2"/>
        <v>0</v>
      </c>
      <c r="I29" s="79">
        <f t="shared" si="2"/>
        <v>0</v>
      </c>
      <c r="J29" s="79">
        <f t="shared" si="2"/>
        <v>0</v>
      </c>
      <c r="K29" s="79">
        <f t="shared" si="2"/>
        <v>0</v>
      </c>
      <c r="L29" s="79">
        <f t="shared" si="2"/>
        <v>-9.1153616258218221E-3</v>
      </c>
      <c r="M29" s="79">
        <f t="shared" si="2"/>
        <v>-4.8106117363149267E-4</v>
      </c>
    </row>
    <row r="30" spans="4:14">
      <c r="D30" t="s">
        <v>565</v>
      </c>
      <c r="E30" t="s">
        <v>572</v>
      </c>
      <c r="F30" s="48" t="str">
        <f t="shared" ref="F30:M33" si="3">IF(F9="NA","NA",IF(ABS(F9)&lt;0.01,"&lt;1%",F9))</f>
        <v>NA</v>
      </c>
      <c r="G30" s="48" t="str">
        <f t="shared" si="3"/>
        <v>&lt;1%</v>
      </c>
      <c r="H30" s="48" t="str">
        <f t="shared" si="3"/>
        <v>&lt;1%</v>
      </c>
      <c r="I30" s="48" t="str">
        <f t="shared" si="3"/>
        <v>NA</v>
      </c>
      <c r="J30" s="48" t="str">
        <f t="shared" si="3"/>
        <v>&lt;1%</v>
      </c>
      <c r="K30" s="48" t="str">
        <f t="shared" si="3"/>
        <v>&lt;1%</v>
      </c>
      <c r="L30" s="48" t="str">
        <f t="shared" si="3"/>
        <v>&lt;1%</v>
      </c>
      <c r="M30" s="48" t="str">
        <f t="shared" si="3"/>
        <v>NA</v>
      </c>
    </row>
    <row r="31" spans="4:14">
      <c r="D31" t="s">
        <v>564</v>
      </c>
      <c r="E31" t="s">
        <v>572</v>
      </c>
      <c r="F31" s="48" t="str">
        <f t="shared" si="3"/>
        <v>NA</v>
      </c>
      <c r="G31" s="48" t="str">
        <f t="shared" si="3"/>
        <v>&lt;1%</v>
      </c>
      <c r="H31" s="48" t="str">
        <f t="shared" si="3"/>
        <v>&lt;1%</v>
      </c>
      <c r="I31" s="48" t="str">
        <f t="shared" si="3"/>
        <v>NA</v>
      </c>
      <c r="J31" s="48" t="str">
        <f t="shared" si="3"/>
        <v>&lt;1%</v>
      </c>
      <c r="K31" s="48" t="str">
        <f t="shared" si="3"/>
        <v>&lt;1%</v>
      </c>
      <c r="L31" s="48" t="str">
        <f t="shared" si="3"/>
        <v>&lt;1%</v>
      </c>
      <c r="M31" s="48" t="str">
        <f t="shared" si="3"/>
        <v>NA</v>
      </c>
    </row>
    <row r="32" spans="4:14">
      <c r="D32" t="s">
        <v>563</v>
      </c>
      <c r="E32" t="s">
        <v>572</v>
      </c>
      <c r="F32" s="48" t="str">
        <f t="shared" si="3"/>
        <v>NA</v>
      </c>
      <c r="G32" s="48" t="str">
        <f t="shared" si="3"/>
        <v>&lt;1%</v>
      </c>
      <c r="H32" s="48" t="str">
        <f t="shared" si="3"/>
        <v>&lt;1%</v>
      </c>
      <c r="I32" s="48" t="str">
        <f t="shared" si="3"/>
        <v>NA</v>
      </c>
      <c r="J32" s="48" t="str">
        <f t="shared" si="3"/>
        <v>&lt;1%</v>
      </c>
      <c r="K32" s="48" t="str">
        <f t="shared" si="3"/>
        <v>&lt;1%</v>
      </c>
      <c r="L32" s="47" t="str">
        <f t="shared" si="3"/>
        <v>&lt;1%</v>
      </c>
      <c r="M32" s="48" t="str">
        <f t="shared" si="3"/>
        <v>NA</v>
      </c>
    </row>
    <row r="33" spans="4:14">
      <c r="D33" t="s">
        <v>562</v>
      </c>
      <c r="E33" t="s">
        <v>572</v>
      </c>
      <c r="F33" s="48" t="str">
        <f t="shared" si="3"/>
        <v>NA</v>
      </c>
      <c r="G33" s="48" t="str">
        <f t="shared" si="3"/>
        <v>&lt;1%</v>
      </c>
      <c r="H33" s="48" t="str">
        <f t="shared" si="3"/>
        <v>&lt;1%</v>
      </c>
      <c r="I33" s="48" t="str">
        <f t="shared" si="3"/>
        <v>NA</v>
      </c>
      <c r="J33" s="48" t="str">
        <f t="shared" si="3"/>
        <v>&lt;1%</v>
      </c>
      <c r="K33" s="48" t="str">
        <f t="shared" si="3"/>
        <v>&lt;1%</v>
      </c>
      <c r="L33" s="48" t="str">
        <f t="shared" si="3"/>
        <v>&lt;1%</v>
      </c>
      <c r="M33" s="48" t="str">
        <f t="shared" si="3"/>
        <v>NA</v>
      </c>
    </row>
    <row r="34" spans="4:14">
      <c r="D34" t="s">
        <v>611</v>
      </c>
      <c r="E34" t="s">
        <v>13</v>
      </c>
      <c r="F34" s="79">
        <f>(F13-F19)/F19</f>
        <v>12566.248024397339</v>
      </c>
      <c r="G34" s="79">
        <f t="shared" ref="G34:M34" si="4">(G13-G19)/G19</f>
        <v>6.9887009704853596E-4</v>
      </c>
      <c r="H34" s="79">
        <f t="shared" si="4"/>
        <v>0</v>
      </c>
      <c r="I34" s="79">
        <f t="shared" si="4"/>
        <v>19938.815210716053</v>
      </c>
      <c r="J34" s="79">
        <f t="shared" si="4"/>
        <v>0</v>
      </c>
      <c r="K34" s="79">
        <f t="shared" si="4"/>
        <v>1.3619257698995629E-3</v>
      </c>
      <c r="L34" s="79">
        <f t="shared" si="4"/>
        <v>-2.898010975758028E-2</v>
      </c>
      <c r="M34" s="79">
        <f t="shared" si="4"/>
        <v>5387.1493765593796</v>
      </c>
    </row>
    <row r="35" spans="4:14">
      <c r="D35" t="s">
        <v>613</v>
      </c>
      <c r="E35" t="s">
        <v>13</v>
      </c>
      <c r="F35" s="79">
        <f>(F14-F20)/F20</f>
        <v>0</v>
      </c>
      <c r="G35" s="79" t="e">
        <f t="shared" ref="G35:M35" si="5">(G14-G20)/G20</f>
        <v>#DIV/0!</v>
      </c>
      <c r="H35" s="79">
        <f t="shared" si="5"/>
        <v>0</v>
      </c>
      <c r="I35" s="79">
        <f t="shared" si="5"/>
        <v>0</v>
      </c>
      <c r="J35" s="79">
        <f t="shared" si="5"/>
        <v>0</v>
      </c>
      <c r="K35" s="79">
        <f t="shared" si="5"/>
        <v>0</v>
      </c>
      <c r="L35" s="79">
        <f t="shared" si="5"/>
        <v>-9.1153616258218221E-3</v>
      </c>
      <c r="M35" s="79">
        <f t="shared" si="5"/>
        <v>-4.8106117363149267E-4</v>
      </c>
    </row>
    <row r="36" spans="4:14">
      <c r="D36" t="s">
        <v>560</v>
      </c>
      <c r="E36" t="s">
        <v>537</v>
      </c>
      <c r="F36" s="24">
        <f t="shared" ref="F36:M39" si="6">IF(F15="NA","NA",IF(ABS(F15)&lt;0.01,"&lt;1%",F15))</f>
        <v>617.04899999999998</v>
      </c>
      <c r="G36" s="24">
        <f t="shared" si="6"/>
        <v>633.44799999999998</v>
      </c>
      <c r="H36" s="24">
        <f t="shared" si="6"/>
        <v>674.17100000000005</v>
      </c>
      <c r="I36" s="24">
        <f t="shared" si="6"/>
        <v>392.68399999999997</v>
      </c>
      <c r="J36" s="24">
        <f t="shared" si="6"/>
        <v>10.805</v>
      </c>
      <c r="K36" s="24">
        <f t="shared" si="6"/>
        <v>162.952</v>
      </c>
      <c r="L36" s="24">
        <f t="shared" si="6"/>
        <v>640.75500000000011</v>
      </c>
      <c r="M36" s="24">
        <f t="shared" si="6"/>
        <v>3131.8639999999996</v>
      </c>
    </row>
    <row r="37" spans="4:14">
      <c r="D37" t="s">
        <v>559</v>
      </c>
      <c r="E37" t="s">
        <v>561</v>
      </c>
      <c r="F37" s="24">
        <f t="shared" si="6"/>
        <v>511.10599999999999</v>
      </c>
      <c r="G37" s="24">
        <f t="shared" si="6"/>
        <v>526.07600000000002</v>
      </c>
      <c r="H37" s="24">
        <f t="shared" si="6"/>
        <v>516.98</v>
      </c>
      <c r="I37" s="24">
        <f t="shared" si="6"/>
        <v>286.38300000000004</v>
      </c>
      <c r="J37" s="24">
        <f t="shared" si="6"/>
        <v>21.388999999999999</v>
      </c>
      <c r="K37" s="24">
        <f t="shared" si="6"/>
        <v>379.53700000000003</v>
      </c>
      <c r="L37" s="24">
        <f t="shared" si="6"/>
        <v>494.22</v>
      </c>
      <c r="M37" s="24">
        <f t="shared" si="6"/>
        <v>2735.6909999999998</v>
      </c>
    </row>
    <row r="38" spans="4:14">
      <c r="D38" t="s">
        <v>558</v>
      </c>
      <c r="E38" t="s">
        <v>561</v>
      </c>
      <c r="F38" s="24">
        <f t="shared" si="6"/>
        <v>166.75700000000001</v>
      </c>
      <c r="G38" s="24">
        <f t="shared" si="6"/>
        <v>93.941000000000003</v>
      </c>
      <c r="H38" s="24">
        <f t="shared" si="6"/>
        <v>113.5</v>
      </c>
      <c r="I38" s="24">
        <f t="shared" si="6"/>
        <v>89.153999999999996</v>
      </c>
      <c r="J38" s="24">
        <f t="shared" si="6"/>
        <v>5.2549999999999999</v>
      </c>
      <c r="K38" s="24">
        <f t="shared" si="6"/>
        <v>74.716000000000008</v>
      </c>
      <c r="L38" s="24">
        <f t="shared" si="6"/>
        <v>97.542000000000002</v>
      </c>
      <c r="M38" s="24">
        <f t="shared" si="6"/>
        <v>640.86500000000001</v>
      </c>
    </row>
    <row r="39" spans="4:14">
      <c r="D39" t="s">
        <v>557</v>
      </c>
      <c r="E39" t="s">
        <v>561</v>
      </c>
      <c r="F39" s="24">
        <f t="shared" si="6"/>
        <v>677.86300000000006</v>
      </c>
      <c r="G39" s="24">
        <f t="shared" si="6"/>
        <v>620.01699999999994</v>
      </c>
      <c r="H39" s="24">
        <f t="shared" si="6"/>
        <v>630.48</v>
      </c>
      <c r="I39" s="24">
        <f t="shared" si="6"/>
        <v>375.53700000000003</v>
      </c>
      <c r="J39" s="24">
        <f t="shared" si="6"/>
        <v>26.643999999999998</v>
      </c>
      <c r="K39" s="24">
        <f t="shared" si="6"/>
        <v>454.25300000000004</v>
      </c>
      <c r="L39" s="24">
        <f t="shared" si="6"/>
        <v>591.76199999999994</v>
      </c>
      <c r="M39" s="24">
        <f t="shared" si="6"/>
        <v>3376.5559999999996</v>
      </c>
    </row>
    <row r="40" spans="4:14">
      <c r="D40" t="str">
        <f>D19</f>
        <v>land area</v>
      </c>
      <c r="E40" t="str">
        <f t="shared" ref="E40:N40" si="7">E19</f>
        <v>km2</v>
      </c>
      <c r="F40" s="24">
        <f t="shared" si="7"/>
        <v>35367.548148148147</v>
      </c>
      <c r="G40" s="24">
        <f t="shared" si="7"/>
        <v>19608.370370370369</v>
      </c>
      <c r="H40" s="24">
        <f t="shared" si="7"/>
        <v>23367.637037037035</v>
      </c>
      <c r="I40" s="24">
        <f t="shared" si="7"/>
        <v>11145.066666666668</v>
      </c>
      <c r="J40" s="24">
        <f t="shared" si="7"/>
        <v>102.93333333333334</v>
      </c>
      <c r="K40" s="24">
        <f t="shared" si="7"/>
        <v>12955.511111111111</v>
      </c>
      <c r="L40" s="24">
        <f t="shared" si="7"/>
        <v>21202.281481481485</v>
      </c>
      <c r="M40" s="24">
        <f t="shared" si="7"/>
        <v>123749.34814814814</v>
      </c>
      <c r="N40" s="24">
        <f t="shared" si="7"/>
        <v>123749.34814814816</v>
      </c>
    </row>
    <row r="41" spans="4:14">
      <c r="D41" t="str">
        <f>D20</f>
        <v>sea area</v>
      </c>
      <c r="E41" t="str">
        <f t="shared" ref="E41:N41" si="8">E20</f>
        <v>km2</v>
      </c>
      <c r="F41" s="24">
        <f t="shared" si="8"/>
        <v>652.08333333333337</v>
      </c>
      <c r="G41" s="24">
        <f t="shared" si="8"/>
        <v>0</v>
      </c>
      <c r="H41" s="24">
        <f t="shared" si="8"/>
        <v>1836.0416666666667</v>
      </c>
      <c r="I41" s="24">
        <f t="shared" si="8"/>
        <v>110.625</v>
      </c>
      <c r="J41" s="24">
        <f t="shared" si="8"/>
        <v>1103.75</v>
      </c>
      <c r="K41" s="24">
        <f t="shared" si="8"/>
        <v>21320.625000000004</v>
      </c>
      <c r="L41" s="24">
        <f t="shared" si="8"/>
        <v>1394.1666666666667</v>
      </c>
      <c r="M41" s="24">
        <f t="shared" si="8"/>
        <v>26417.291666666672</v>
      </c>
      <c r="N41" s="24">
        <f t="shared" si="8"/>
        <v>26417.291666666672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E295-DD41-4FF4-A1E1-15DE4B4FD96D}">
  <dimension ref="A1:H43"/>
  <sheetViews>
    <sheetView workbookViewId="0">
      <selection activeCell="B8" sqref="B8"/>
    </sheetView>
  </sheetViews>
  <sheetFormatPr defaultRowHeight="15"/>
  <cols>
    <col min="1" max="1" width="21.42578125" bestFit="1" customWidth="1"/>
    <col min="2" max="2" width="11.85546875" bestFit="1" customWidth="1"/>
    <col min="3" max="3" width="14" bestFit="1" customWidth="1"/>
    <col min="6" max="6" width="11.85546875" bestFit="1" customWidth="1"/>
    <col min="8" max="8" width="11.85546875" bestFit="1" customWidth="1"/>
  </cols>
  <sheetData>
    <row r="1" spans="1:8">
      <c r="A1" t="s">
        <v>621</v>
      </c>
      <c r="B1" t="s">
        <v>619</v>
      </c>
      <c r="C1" t="s">
        <v>620</v>
      </c>
    </row>
    <row r="2" spans="1:8">
      <c r="A2" t="s">
        <v>465</v>
      </c>
      <c r="B2" s="81">
        <v>2590.0428108928932</v>
      </c>
      <c r="C2" s="81">
        <f>B2*nzau_INFLATION_CONVERSION!$D$22*nzau_CURRENCY_CONVERSION!$C$23*$F$7</f>
        <v>3882.4442900285285</v>
      </c>
    </row>
    <row r="3" spans="1:8">
      <c r="A3" t="s">
        <v>466</v>
      </c>
      <c r="B3" s="81">
        <v>2687.9512908022684</v>
      </c>
      <c r="C3" s="81">
        <f>B3*nzau_INFLATION_CONVERSION!$D$22*nzau_CURRENCY_CONVERSION!$C$23*$F$7</f>
        <v>4029.2079717602919</v>
      </c>
    </row>
    <row r="4" spans="1:8">
      <c r="A4" t="s">
        <v>467</v>
      </c>
      <c r="B4" s="81">
        <v>2847.1709972706199</v>
      </c>
      <c r="C4" s="81">
        <f>B4*nzau_INFLATION_CONVERSION!$D$22*nzau_CURRENCY_CONVERSION!$C$23*$F$7</f>
        <v>4267.8764747048299</v>
      </c>
    </row>
    <row r="5" spans="1:8">
      <c r="A5" t="s">
        <v>468</v>
      </c>
      <c r="B5" s="81">
        <v>2597.9761112474039</v>
      </c>
      <c r="C5" s="81">
        <f>B5*nzau_INFLATION_CONVERSION!$D$22*nzau_CURRENCY_CONVERSION!$C$23*$F$7</f>
        <v>3894.3362157267889</v>
      </c>
    </row>
    <row r="6" spans="1:8" ht="15.75">
      <c r="A6" t="s">
        <v>469</v>
      </c>
      <c r="B6" s="81">
        <v>2696.1844848014357</v>
      </c>
      <c r="C6" s="81">
        <f>B6*nzau_INFLATION_CONVERSION!$D$22*nzau_CURRENCY_CONVERSION!$C$23*$F$7</f>
        <v>4041.5494345717675</v>
      </c>
      <c r="F6" s="42" t="s">
        <v>448</v>
      </c>
    </row>
    <row r="7" spans="1:8">
      <c r="A7" t="s">
        <v>470</v>
      </c>
      <c r="B7" s="81">
        <v>2855.8918811830422</v>
      </c>
      <c r="C7" s="81">
        <f>B7*nzau_INFLATION_CONVERSION!$D$22*nzau_CURRENCY_CONVERSION!$C$23*$F$7</f>
        <v>4280.948979069387</v>
      </c>
      <c r="F7">
        <v>1.026</v>
      </c>
    </row>
    <row r="8" spans="1:8">
      <c r="A8" t="s">
        <v>471</v>
      </c>
      <c r="B8" s="81">
        <v>2733.1066785120065</v>
      </c>
      <c r="C8" s="81">
        <f>B8*nzau_INFLATION_CONVERSION!$D$22*nzau_CURRENCY_CONVERSION!$C$23*$F$7</f>
        <v>4096.8953769415439</v>
      </c>
    </row>
    <row r="9" spans="1:8">
      <c r="A9" t="s">
        <v>472</v>
      </c>
      <c r="B9" s="81">
        <v>2836.4232411563985</v>
      </c>
      <c r="C9" s="81">
        <f>B9*nzau_INFLATION_CONVERSION!$D$22*nzau_CURRENCY_CONVERSION!$C$23*$F$7</f>
        <v>4251.7657122955043</v>
      </c>
    </row>
    <row r="10" spans="1:8">
      <c r="A10" t="s">
        <v>473</v>
      </c>
      <c r="B10" s="81">
        <v>3004.4376234937131</v>
      </c>
      <c r="C10" s="81">
        <f>B10*nzau_INFLATION_CONVERSION!$D$22*nzau_CURRENCY_CONVERSION!$C$23*$F$7</f>
        <v>4503.617332896054</v>
      </c>
      <c r="F10" t="s">
        <v>617</v>
      </c>
    </row>
    <row r="11" spans="1:8">
      <c r="A11" t="s">
        <v>474</v>
      </c>
      <c r="B11" s="81">
        <v>2853.8830913296342</v>
      </c>
      <c r="C11" s="81">
        <f>B11*nzau_INFLATION_CONVERSION!$D$22*nzau_CURRENCY_CONVERSION!$C$23*$F$7</f>
        <v>4277.9378262562241</v>
      </c>
      <c r="F11">
        <v>2019</v>
      </c>
    </row>
    <row r="12" spans="1:8">
      <c r="A12" t="s">
        <v>475</v>
      </c>
      <c r="B12" s="81">
        <v>2961.7652290827264</v>
      </c>
      <c r="C12" s="81">
        <f>B12*nzau_INFLATION_CONVERSION!$D$22*nzau_CURRENCY_CONVERSION!$C$23*$F$7</f>
        <v>4439.6519060212495</v>
      </c>
    </row>
    <row r="13" spans="1:8">
      <c r="A13" t="s">
        <v>476</v>
      </c>
      <c r="B13" s="81">
        <v>3137.2041933289765</v>
      </c>
      <c r="C13" s="81">
        <f>B13*nzau_INFLATION_CONVERSION!$D$22*nzau_CURRENCY_CONVERSION!$C$23*$F$7</f>
        <v>4702.6328892396541</v>
      </c>
      <c r="E13" s="82"/>
      <c r="F13" s="82">
        <f>AVERAGE(S_T12!B3,S_T12!B6,S_T12!B9,S_T12!B12,S_T12!B15,S_T12!B18,S_T12!B21,S_T12!B24,S_T12!B27,S_T12!B30,S_T12!B33,S_T12!B36,S_T12!B39,S_T12!B42)</f>
        <v>3621.3661279955145</v>
      </c>
      <c r="G13" s="82"/>
      <c r="H13" s="81">
        <f>AVERAGE(S_T12!C3,S_T12!C6,S_T12!C9,S_T12!C12,S_T12!C15,S_T12!C18,S_T12!C21,S_T12!C24,S_T12!C27,S_T12!C30,S_T12!C33,S_T12!C36,S_T12!C39,S_T12!C42)</f>
        <v>5428.386043121789</v>
      </c>
    </row>
    <row r="14" spans="1:8">
      <c r="A14" t="s">
        <v>477</v>
      </c>
      <c r="B14" s="81">
        <v>2904.2443428906363</v>
      </c>
      <c r="C14" s="81">
        <f>B14*nzau_INFLATION_CONVERSION!$D$22*nzau_CURRENCY_CONVERSION!$C$23*$F$7</f>
        <v>4353.4287612860962</v>
      </c>
      <c r="H14" s="81">
        <f>F13*nzau_INFLATION_CONVERSION!$D$22*nzau_CURRENCY_CONVERSION!$C$23*$F$7</f>
        <v>5428.3860431217881</v>
      </c>
    </row>
    <row r="15" spans="1:8">
      <c r="A15" t="s">
        <v>478</v>
      </c>
      <c r="B15" s="81">
        <v>3014.0302304836669</v>
      </c>
      <c r="C15" s="81">
        <f>B15*nzau_INFLATION_CONVERSION!$D$22*nzau_CURRENCY_CONVERSION!$C$23*$F$7</f>
        <v>4517.9965400960282</v>
      </c>
    </row>
    <row r="16" spans="1:8">
      <c r="A16" t="s">
        <v>479</v>
      </c>
      <c r="B16" s="81">
        <v>3192.5650909279248</v>
      </c>
      <c r="C16" s="81">
        <f>B16*nzau_INFLATION_CONVERSION!$D$22*nzau_CURRENCY_CONVERSION!$C$23*$F$7</f>
        <v>4785.6182359952909</v>
      </c>
    </row>
    <row r="17" spans="1:3">
      <c r="A17" t="s">
        <v>480</v>
      </c>
      <c r="B17" s="81">
        <v>2931.1307426049011</v>
      </c>
      <c r="C17" s="81">
        <f>B17*nzau_INFLATION_CONVERSION!$D$22*nzau_CURRENCY_CONVERSION!$C$23*$F$7</f>
        <v>4393.7311642467976</v>
      </c>
    </row>
    <row r="18" spans="1:3">
      <c r="A18" t="s">
        <v>481</v>
      </c>
      <c r="B18" s="81">
        <v>3041.9329865744321</v>
      </c>
      <c r="C18" s="81">
        <f>B18*nzau_INFLATION_CONVERSION!$D$22*nzau_CURRENCY_CONVERSION!$C$23*$F$7</f>
        <v>4559.8224495385457</v>
      </c>
    </row>
    <row r="19" spans="1:3">
      <c r="A19" t="s">
        <v>482</v>
      </c>
      <c r="B19" s="81">
        <v>3222.1206554790338</v>
      </c>
      <c r="C19" s="81">
        <f>B19*nzau_INFLATION_CONVERSION!$D$22*nzau_CURRENCY_CONVERSION!$C$23*$F$7</f>
        <v>4829.9216862500234</v>
      </c>
    </row>
    <row r="20" spans="1:3">
      <c r="A20" t="s">
        <v>483</v>
      </c>
      <c r="B20" s="81">
        <v>3198.8783575794414</v>
      </c>
      <c r="C20" s="81">
        <f>B20*nzau_INFLATION_CONVERSION!$D$22*nzau_CURRENCY_CONVERSION!$C$23*$F$7</f>
        <v>4795.0817498644528</v>
      </c>
    </row>
    <row r="21" spans="1:3">
      <c r="A21" t="s">
        <v>484</v>
      </c>
      <c r="B21" s="81">
        <v>3319.8019639725076</v>
      </c>
      <c r="C21" s="81">
        <f>B21*nzau_INFLATION_CONVERSION!$D$22*nzau_CURRENCY_CONVERSION!$C$23*$F$7</f>
        <v>4976.3448406504194</v>
      </c>
    </row>
    <row r="22" spans="1:3">
      <c r="A22" t="s">
        <v>485</v>
      </c>
      <c r="B22" s="81">
        <v>3516.4490892554195</v>
      </c>
      <c r="C22" s="81">
        <f>B22*nzau_INFLATION_CONVERSION!$D$22*nzau_CURRENCY_CONVERSION!$C$23*$F$7</f>
        <v>5271.1166125664067</v>
      </c>
    </row>
    <row r="23" spans="1:3">
      <c r="A23" t="s">
        <v>486</v>
      </c>
      <c r="B23" s="81">
        <v>3901.9550038312782</v>
      </c>
      <c r="C23" s="81">
        <f>B23*nzau_INFLATION_CONVERSION!$D$22*nzau_CURRENCY_CONVERSION!$C$23*$F$7</f>
        <v>5848.9855306100035</v>
      </c>
    </row>
    <row r="24" spans="1:3">
      <c r="A24" t="s">
        <v>487</v>
      </c>
      <c r="B24" s="81">
        <v>4043.149845422382</v>
      </c>
      <c r="C24" s="81">
        <f>B24*nzau_INFLATION_CONVERSION!$D$22*nzau_CURRENCY_CONVERSION!$C$23*$F$7</f>
        <v>6060.634969071556</v>
      </c>
    </row>
    <row r="25" spans="1:3">
      <c r="A25" t="s">
        <v>488</v>
      </c>
      <c r="B25" s="81">
        <v>4266.3396917525479</v>
      </c>
      <c r="C25" s="81">
        <f>B25*nzau_INFLATION_CONVERSION!$D$22*nzau_CURRENCY_CONVERSION!$C$23*$F$7</f>
        <v>6395.1939735917058</v>
      </c>
    </row>
    <row r="26" spans="1:3">
      <c r="A26" t="s">
        <v>489</v>
      </c>
      <c r="B26" s="81">
        <v>3916.7561743623937</v>
      </c>
      <c r="C26" s="81">
        <f>B26*nzau_INFLATION_CONVERSION!$D$22*nzau_CURRENCY_CONVERSION!$C$23*$F$7</f>
        <v>5871.1723144626048</v>
      </c>
    </row>
    <row r="27" spans="1:3">
      <c r="A27" t="s">
        <v>490</v>
      </c>
      <c r="B27" s="81">
        <v>4058.4866061708249</v>
      </c>
      <c r="C27" s="81">
        <f>B27*nzau_INFLATION_CONVERSION!$D$22*nzau_CURRENCY_CONVERSION!$C$23*$F$7</f>
        <v>6083.6245964803775</v>
      </c>
    </row>
    <row r="28" spans="1:3">
      <c r="A28" t="s">
        <v>491</v>
      </c>
      <c r="B28" s="81">
        <v>4282.5230719451165</v>
      </c>
      <c r="C28" s="81">
        <f>B28*nzau_INFLATION_CONVERSION!$D$22*nzau_CURRENCY_CONVERSION!$C$23*$F$7</f>
        <v>6419.452673779112</v>
      </c>
    </row>
    <row r="29" spans="1:3">
      <c r="A29" t="s">
        <v>492</v>
      </c>
      <c r="B29" s="81">
        <v>4024.5093687940143</v>
      </c>
      <c r="C29" s="81">
        <f>B29*nzau_INFLATION_CONVERSION!$D$22*nzau_CURRENCY_CONVERSION!$C$23*$F$7</f>
        <v>6032.693109676472</v>
      </c>
    </row>
    <row r="30" spans="1:3">
      <c r="A30" t="s">
        <v>493</v>
      </c>
      <c r="B30" s="81">
        <v>4170.1389217362794</v>
      </c>
      <c r="C30" s="81">
        <f>B30*nzau_INFLATION_CONVERSION!$D$22*nzau_CURRENCY_CONVERSION!$C$23*$F$7</f>
        <v>6250.9901292864261</v>
      </c>
    </row>
    <row r="31" spans="1:3">
      <c r="A31" t="s">
        <v>494</v>
      </c>
      <c r="B31" s="81">
        <v>4400.3388155570674</v>
      </c>
      <c r="C31" s="81">
        <f>B31*nzau_INFLATION_CONVERSION!$D$22*nzau_CURRENCY_CONVERSION!$C$23*$F$7</f>
        <v>6596.0571141142109</v>
      </c>
    </row>
    <row r="32" spans="1:3">
      <c r="A32" t="s">
        <v>495</v>
      </c>
      <c r="B32" s="81">
        <v>4171.5591752637811</v>
      </c>
      <c r="C32" s="81">
        <f>B32*nzau_INFLATION_CONVERSION!$D$22*nzau_CURRENCY_CONVERSION!$C$23*$F$7</f>
        <v>6253.119072937493</v>
      </c>
    </row>
    <row r="33" spans="1:3">
      <c r="A33" t="s">
        <v>496</v>
      </c>
      <c r="B33" s="81">
        <v>4322.5098234288544</v>
      </c>
      <c r="C33" s="81">
        <f>B33*nzau_INFLATION_CONVERSION!$D$22*nzau_CURRENCY_CONVERSION!$C$23*$F$7</f>
        <v>6479.3923528924888</v>
      </c>
    </row>
    <row r="34" spans="1:3">
      <c r="A34" t="s">
        <v>497</v>
      </c>
      <c r="B34" s="81">
        <v>4561.120891565246</v>
      </c>
      <c r="C34" s="81">
        <f>B34*nzau_INFLATION_CONVERSION!$D$22*nzau_CURRENCY_CONVERSION!$C$23*$F$7</f>
        <v>6837.0675909725787</v>
      </c>
    </row>
    <row r="35" spans="1:3">
      <c r="A35" t="s">
        <v>498</v>
      </c>
      <c r="B35" s="81">
        <v>4216.2091224902397</v>
      </c>
      <c r="C35" s="81">
        <f>B35*nzau_INFLATION_CONVERSION!$D$22*nzau_CURRENCY_CONVERSION!$C$23*$F$7</f>
        <v>6320.0488286660011</v>
      </c>
    </row>
    <row r="36" spans="1:3">
      <c r="A36" t="s">
        <v>499</v>
      </c>
      <c r="B36" s="81">
        <v>4368.7754587448744</v>
      </c>
      <c r="C36" s="81">
        <f>B36*nzau_INFLATION_CONVERSION!$D$22*nzau_CURRENCY_CONVERSION!$C$23*$F$7</f>
        <v>6548.7440064256989</v>
      </c>
    </row>
    <row r="37" spans="1:3">
      <c r="A37" t="s">
        <v>500</v>
      </c>
      <c r="B37" s="81">
        <v>4609.9404812068124</v>
      </c>
      <c r="C37" s="81">
        <f>B37*nzau_INFLATION_CONVERSION!$D$22*nzau_CURRENCY_CONVERSION!$C$23*$F$7</f>
        <v>6910.2475925726658</v>
      </c>
    </row>
    <row r="38" spans="1:3">
      <c r="A38" t="s">
        <v>501</v>
      </c>
      <c r="B38" s="81">
        <v>4220.7761155908556</v>
      </c>
      <c r="C38" s="81">
        <f>B38*nzau_INFLATION_CONVERSION!$D$22*nzau_CURRENCY_CONVERSION!$C$23*$F$7</f>
        <v>6326.8946986305873</v>
      </c>
    </row>
    <row r="39" spans="1:3">
      <c r="A39" t="s">
        <v>502</v>
      </c>
      <c r="B39" s="81">
        <v>4373.5077115337126</v>
      </c>
      <c r="C39" s="81">
        <f>B39*nzau_INFLATION_CONVERSION!$D$22*nzau_CURRENCY_CONVERSION!$C$23*$F$7</f>
        <v>6555.8375987561913</v>
      </c>
    </row>
    <row r="40" spans="1:3">
      <c r="A40" t="s">
        <v>503</v>
      </c>
      <c r="B40" s="81">
        <v>4614.9339636836703</v>
      </c>
      <c r="C40" s="81">
        <f>B40*nzau_INFLATION_CONVERSION!$D$22*nzau_CURRENCY_CONVERSION!$C$23*$F$7</f>
        <v>6917.7327651914729</v>
      </c>
    </row>
    <row r="41" spans="1:3">
      <c r="A41" t="s">
        <v>504</v>
      </c>
      <c r="B41" s="81">
        <v>4636.6864109360331</v>
      </c>
      <c r="C41" s="81">
        <f>B41*nzau_INFLATION_CONVERSION!$D$22*nzau_CURRENCY_CONVERSION!$C$23*$F$7</f>
        <v>6950.3394326465059</v>
      </c>
    </row>
    <row r="42" spans="1:3">
      <c r="A42" t="s">
        <v>505</v>
      </c>
      <c r="B42" s="81">
        <v>4804.467998026842</v>
      </c>
      <c r="C42" s="81">
        <f>B42*nzau_INFLATION_CONVERSION!$D$22*nzau_CURRENCY_CONVERSION!$C$23*$F$7</f>
        <v>7201.8420958584984</v>
      </c>
    </row>
    <row r="43" spans="1:3">
      <c r="A43" t="s">
        <v>506</v>
      </c>
      <c r="B43" s="81">
        <v>5069.6841080337144</v>
      </c>
      <c r="C43" s="81">
        <f>B43*nzau_INFLATION_CONVERSION!$D$22*nzau_CURRENCY_CONVERSION!$C$23*$F$7</f>
        <v>7599.3979847377186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A9D0-96E7-4BDD-B6AF-ABFD190055D9}">
  <dimension ref="A1:AP207"/>
  <sheetViews>
    <sheetView topLeftCell="A3" workbookViewId="0">
      <selection activeCell="G14" sqref="G14"/>
    </sheetView>
  </sheetViews>
  <sheetFormatPr defaultRowHeight="15"/>
  <sheetData>
    <row r="1" spans="1:42" ht="15.75" thickBot="1">
      <c r="A1" s="97" t="s">
        <v>622</v>
      </c>
      <c r="B1" s="98"/>
      <c r="C1" s="99"/>
      <c r="D1" s="97" t="s">
        <v>623</v>
      </c>
      <c r="E1" s="98"/>
      <c r="F1" s="99"/>
      <c r="G1" s="97" t="s">
        <v>624</v>
      </c>
      <c r="H1" s="98"/>
      <c r="I1" s="99"/>
      <c r="P1" t="s">
        <v>68</v>
      </c>
      <c r="Q1" t="s">
        <v>447</v>
      </c>
      <c r="R1" t="s">
        <v>462</v>
      </c>
      <c r="S1" t="s">
        <v>545</v>
      </c>
      <c r="T1" t="s">
        <v>631</v>
      </c>
      <c r="U1" t="s">
        <v>632</v>
      </c>
      <c r="V1" t="s">
        <v>633</v>
      </c>
      <c r="W1" t="s">
        <v>634</v>
      </c>
      <c r="X1" t="s">
        <v>635</v>
      </c>
      <c r="Y1" t="s">
        <v>636</v>
      </c>
      <c r="Z1" t="s">
        <v>637</v>
      </c>
      <c r="AA1" t="s">
        <v>638</v>
      </c>
      <c r="AB1" t="s">
        <v>639</v>
      </c>
      <c r="AC1" t="s">
        <v>640</v>
      </c>
      <c r="AD1">
        <v>2025</v>
      </c>
      <c r="AE1">
        <v>2030</v>
      </c>
      <c r="AF1">
        <v>2035</v>
      </c>
      <c r="AG1">
        <v>2040</v>
      </c>
      <c r="AH1">
        <v>2045</v>
      </c>
      <c r="AI1">
        <v>2050</v>
      </c>
      <c r="AJ1">
        <v>2055</v>
      </c>
      <c r="AK1">
        <v>2060</v>
      </c>
      <c r="AL1" t="s">
        <v>67</v>
      </c>
      <c r="AM1" t="s">
        <v>69</v>
      </c>
      <c r="AN1" t="s">
        <v>70</v>
      </c>
      <c r="AO1" t="s">
        <v>71</v>
      </c>
      <c r="AP1" t="s">
        <v>72</v>
      </c>
    </row>
    <row r="2" spans="1:42" ht="21.75" thickBot="1">
      <c r="A2" s="83" t="s">
        <v>625</v>
      </c>
      <c r="B2" s="84" t="s">
        <v>462</v>
      </c>
      <c r="C2" s="84" t="s">
        <v>626</v>
      </c>
      <c r="D2" s="84" t="s">
        <v>627</v>
      </c>
      <c r="E2" s="84" t="s">
        <v>628</v>
      </c>
      <c r="F2" s="84" t="s">
        <v>629</v>
      </c>
      <c r="G2" s="84" t="s">
        <v>627</v>
      </c>
      <c r="H2" s="84" t="s">
        <v>630</v>
      </c>
      <c r="I2" s="84" t="s">
        <v>629</v>
      </c>
      <c r="P2" t="s">
        <v>74</v>
      </c>
      <c r="Q2" t="s">
        <v>432</v>
      </c>
      <c r="R2" t="s">
        <v>463</v>
      </c>
      <c r="S2">
        <v>1</v>
      </c>
      <c r="T2">
        <v>0.25900000000000001</v>
      </c>
      <c r="U2">
        <v>0.25700000000000001</v>
      </c>
      <c r="V2">
        <v>386</v>
      </c>
      <c r="W2">
        <v>380</v>
      </c>
      <c r="X2">
        <v>1560.6849999999999</v>
      </c>
      <c r="Y2">
        <v>1560.6849999999999</v>
      </c>
      <c r="Z2">
        <v>2.4159999999999999</v>
      </c>
      <c r="AA2">
        <v>2.4159999999999999</v>
      </c>
      <c r="AB2">
        <v>2.4159999999999999</v>
      </c>
      <c r="AC2">
        <v>8.4410000000000007</v>
      </c>
      <c r="AD2">
        <v>1.6789000000000001</v>
      </c>
      <c r="AE2">
        <v>1.679</v>
      </c>
      <c r="AF2">
        <v>1.6795</v>
      </c>
      <c r="AG2">
        <v>1.68</v>
      </c>
      <c r="AH2">
        <v>1.68</v>
      </c>
      <c r="AI2">
        <v>1.68</v>
      </c>
      <c r="AJ2">
        <v>1.68</v>
      </c>
      <c r="AK2">
        <v>1.68</v>
      </c>
      <c r="AL2" t="s">
        <v>73</v>
      </c>
      <c r="AM2" t="s">
        <v>75</v>
      </c>
      <c r="AN2" t="s">
        <v>641</v>
      </c>
      <c r="AO2" t="s">
        <v>641</v>
      </c>
      <c r="AP2" t="s">
        <v>642</v>
      </c>
    </row>
    <row r="3" spans="1:42" ht="15.75" thickBot="1">
      <c r="A3" s="85" t="str">
        <f>P2</f>
        <v>wa-south</v>
      </c>
      <c r="B3" s="86" t="str">
        <f>R2</f>
        <v>solar</v>
      </c>
      <c r="C3" s="86">
        <f>S2</f>
        <v>1</v>
      </c>
      <c r="D3" s="87">
        <f>T2</f>
        <v>0.25900000000000001</v>
      </c>
      <c r="E3" s="87">
        <f>V2</f>
        <v>386</v>
      </c>
      <c r="F3" s="88">
        <f>X2</f>
        <v>1560.6849999999999</v>
      </c>
      <c r="G3" s="87">
        <f>U2</f>
        <v>0.25700000000000001</v>
      </c>
      <c r="H3" s="87">
        <f>W2</f>
        <v>380</v>
      </c>
      <c r="I3" s="88">
        <f>Y2</f>
        <v>1560.6849999999999</v>
      </c>
      <c r="P3" t="s">
        <v>74</v>
      </c>
      <c r="Q3" t="s">
        <v>431</v>
      </c>
      <c r="R3" t="s">
        <v>463</v>
      </c>
      <c r="S3">
        <v>2</v>
      </c>
      <c r="T3">
        <v>0.24299999999999999</v>
      </c>
      <c r="U3">
        <v>0.23899999999999999</v>
      </c>
      <c r="V3">
        <v>105</v>
      </c>
      <c r="W3">
        <v>181</v>
      </c>
      <c r="X3">
        <v>1560.6849999999999</v>
      </c>
      <c r="Y3">
        <v>1560.6849999999999</v>
      </c>
      <c r="Z3">
        <v>2.1840000000000002</v>
      </c>
      <c r="AA3">
        <v>0.84199999999999997</v>
      </c>
      <c r="AB3">
        <v>2.1779999999999999</v>
      </c>
      <c r="AC3">
        <v>24.298999999999999</v>
      </c>
      <c r="AD3">
        <v>1.3255999999999999</v>
      </c>
      <c r="AE3">
        <v>1.3337000000000001</v>
      </c>
      <c r="AF3">
        <v>1.3343</v>
      </c>
      <c r="AG3">
        <v>1.335</v>
      </c>
      <c r="AH3">
        <v>1.335</v>
      </c>
      <c r="AI3">
        <v>1.335</v>
      </c>
      <c r="AJ3">
        <v>1.335</v>
      </c>
      <c r="AK3">
        <v>1.335</v>
      </c>
      <c r="AL3" t="s">
        <v>76</v>
      </c>
      <c r="AM3" t="s">
        <v>77</v>
      </c>
      <c r="AN3" t="s">
        <v>643</v>
      </c>
      <c r="AO3" t="s">
        <v>644</v>
      </c>
      <c r="AP3" t="s">
        <v>645</v>
      </c>
    </row>
    <row r="4" spans="1:42" ht="15.75" thickBot="1">
      <c r="A4" s="85" t="str">
        <f t="shared" ref="A4:A67" si="0">P3</f>
        <v>wa-south</v>
      </c>
      <c r="B4" s="86" t="str">
        <f t="shared" ref="B4:B67" si="1">R3</f>
        <v>solar</v>
      </c>
      <c r="C4" s="86">
        <f t="shared" ref="C4:C67" si="2">S3</f>
        <v>2</v>
      </c>
      <c r="D4" s="87">
        <f t="shared" ref="D4:D63" si="3">T3</f>
        <v>0.24299999999999999</v>
      </c>
      <c r="E4" s="87">
        <f t="shared" ref="E4:E63" si="4">V3</f>
        <v>105</v>
      </c>
      <c r="F4" s="88">
        <f t="shared" ref="F4:F63" si="5">X3</f>
        <v>1560.6849999999999</v>
      </c>
      <c r="G4" s="87">
        <f t="shared" ref="G4:G67" si="6">U3</f>
        <v>0.23899999999999999</v>
      </c>
      <c r="H4" s="87">
        <f t="shared" ref="H4:H67" si="7">W3</f>
        <v>181</v>
      </c>
      <c r="I4" s="88">
        <f t="shared" ref="I4:I67" si="8">Y3</f>
        <v>1560.6849999999999</v>
      </c>
      <c r="P4" t="s">
        <v>74</v>
      </c>
      <c r="Q4" t="s">
        <v>430</v>
      </c>
      <c r="R4" t="s">
        <v>463</v>
      </c>
      <c r="S4">
        <v>3</v>
      </c>
      <c r="T4">
        <v>0.23599999999999999</v>
      </c>
      <c r="U4">
        <v>0.23300000000000001</v>
      </c>
      <c r="V4">
        <v>356</v>
      </c>
      <c r="W4">
        <v>329</v>
      </c>
      <c r="X4">
        <v>1560.6849999999999</v>
      </c>
      <c r="Y4">
        <v>1560.6849999999999</v>
      </c>
      <c r="Z4">
        <v>35.902000000000001</v>
      </c>
      <c r="AA4">
        <v>28.922999999999998</v>
      </c>
      <c r="AB4">
        <v>35.698</v>
      </c>
      <c r="AC4">
        <v>324.55</v>
      </c>
      <c r="AD4" s="26">
        <v>5.0000000000000001E-4</v>
      </c>
      <c r="AE4">
        <v>2.9935</v>
      </c>
      <c r="AF4">
        <v>2.9948999999999999</v>
      </c>
      <c r="AG4">
        <v>2.9956</v>
      </c>
      <c r="AH4">
        <v>3.4992000000000001</v>
      </c>
      <c r="AI4">
        <v>4.0007999999999999</v>
      </c>
      <c r="AJ4">
        <v>4.0003000000000002</v>
      </c>
      <c r="AK4">
        <v>4.0027999999999997</v>
      </c>
      <c r="AL4" t="s">
        <v>78</v>
      </c>
      <c r="AM4" t="s">
        <v>79</v>
      </c>
      <c r="AN4" t="s">
        <v>646</v>
      </c>
      <c r="AO4" t="s">
        <v>647</v>
      </c>
      <c r="AP4" t="s">
        <v>648</v>
      </c>
    </row>
    <row r="5" spans="1:42" ht="15.75" thickBot="1">
      <c r="A5" s="85" t="str">
        <f t="shared" si="0"/>
        <v>wa-south</v>
      </c>
      <c r="B5" s="86" t="str">
        <f t="shared" si="1"/>
        <v>solar</v>
      </c>
      <c r="C5" s="86">
        <f t="shared" si="2"/>
        <v>3</v>
      </c>
      <c r="D5" s="87">
        <f t="shared" si="3"/>
        <v>0.23599999999999999</v>
      </c>
      <c r="E5" s="87">
        <f t="shared" si="4"/>
        <v>356</v>
      </c>
      <c r="F5" s="88">
        <f t="shared" si="5"/>
        <v>1560.6849999999999</v>
      </c>
      <c r="G5" s="87">
        <f t="shared" si="6"/>
        <v>0.23300000000000001</v>
      </c>
      <c r="H5" s="87">
        <f t="shared" si="7"/>
        <v>329</v>
      </c>
      <c r="I5" s="88">
        <f t="shared" si="8"/>
        <v>1560.6849999999999</v>
      </c>
      <c r="P5" t="s">
        <v>74</v>
      </c>
      <c r="Q5" t="s">
        <v>429</v>
      </c>
      <c r="R5" t="s">
        <v>463</v>
      </c>
      <c r="S5">
        <v>4</v>
      </c>
      <c r="T5">
        <v>0.221</v>
      </c>
      <c r="U5">
        <v>0.2</v>
      </c>
      <c r="V5">
        <v>239</v>
      </c>
      <c r="W5">
        <v>323</v>
      </c>
      <c r="X5">
        <v>1560.6849999999999</v>
      </c>
      <c r="Y5">
        <v>1560.6849999999999</v>
      </c>
      <c r="Z5">
        <v>0.621</v>
      </c>
      <c r="AA5">
        <v>0.48799999999999999</v>
      </c>
      <c r="AB5">
        <v>0.621</v>
      </c>
      <c r="AC5">
        <v>3.4750000000000001</v>
      </c>
      <c r="AD5" s="26">
        <v>2.0000000000000001E-4</v>
      </c>
      <c r="AE5">
        <v>4.0000000000000001E-3</v>
      </c>
      <c r="AF5">
        <v>4.7000000000000002E-3</v>
      </c>
      <c r="AG5">
        <v>6.0000000000000001E-3</v>
      </c>
      <c r="AH5">
        <v>6.7000000000000002E-3</v>
      </c>
      <c r="AI5">
        <v>9.4999999999999998E-3</v>
      </c>
      <c r="AJ5">
        <v>9.2999999999999992E-3</v>
      </c>
      <c r="AK5">
        <v>6.3E-3</v>
      </c>
      <c r="AL5" t="s">
        <v>101</v>
      </c>
      <c r="AM5" t="s">
        <v>649</v>
      </c>
      <c r="AN5" t="s">
        <v>650</v>
      </c>
      <c r="AO5" t="s">
        <v>651</v>
      </c>
      <c r="AP5" t="s">
        <v>652</v>
      </c>
    </row>
    <row r="6" spans="1:42" ht="15.75" thickBot="1">
      <c r="A6" s="85" t="str">
        <f t="shared" si="0"/>
        <v>wa-south</v>
      </c>
      <c r="B6" s="86" t="str">
        <f t="shared" si="1"/>
        <v>solar</v>
      </c>
      <c r="C6" s="86">
        <f t="shared" si="2"/>
        <v>4</v>
      </c>
      <c r="D6" s="87">
        <f t="shared" si="3"/>
        <v>0.221</v>
      </c>
      <c r="E6" s="87">
        <f t="shared" si="4"/>
        <v>239</v>
      </c>
      <c r="F6" s="88">
        <f t="shared" si="5"/>
        <v>1560.6849999999999</v>
      </c>
      <c r="G6" s="87">
        <f t="shared" si="6"/>
        <v>0.2</v>
      </c>
      <c r="H6" s="87">
        <f t="shared" si="7"/>
        <v>323</v>
      </c>
      <c r="I6" s="88">
        <f t="shared" si="8"/>
        <v>1560.6849999999999</v>
      </c>
      <c r="P6" t="s">
        <v>74</v>
      </c>
      <c r="Q6" t="s">
        <v>417</v>
      </c>
      <c r="R6" t="s">
        <v>460</v>
      </c>
      <c r="S6">
        <v>1</v>
      </c>
      <c r="T6">
        <v>0.58499999999999996</v>
      </c>
      <c r="U6">
        <v>0.56399999999999995</v>
      </c>
      <c r="V6">
        <v>966</v>
      </c>
      <c r="W6">
        <v>950</v>
      </c>
      <c r="X6">
        <v>3614.35</v>
      </c>
      <c r="Y6">
        <v>3826.511</v>
      </c>
      <c r="Z6">
        <v>47.042000000000002</v>
      </c>
      <c r="AA6">
        <v>47.042000000000002</v>
      </c>
      <c r="AB6">
        <v>47.042000000000002</v>
      </c>
      <c r="AC6">
        <v>47.042999999999999</v>
      </c>
      <c r="AD6">
        <v>0</v>
      </c>
      <c r="AE6">
        <v>2.8E-3</v>
      </c>
      <c r="AF6">
        <v>6.4000000000000003E-3</v>
      </c>
      <c r="AG6">
        <v>4.1317000000000004</v>
      </c>
      <c r="AH6">
        <v>4.2172999999999998</v>
      </c>
      <c r="AI6">
        <v>4.3023999999999996</v>
      </c>
      <c r="AJ6">
        <v>4.3868999999999998</v>
      </c>
      <c r="AK6">
        <v>4.47</v>
      </c>
      <c r="AL6" t="s">
        <v>80</v>
      </c>
      <c r="AM6" t="s">
        <v>81</v>
      </c>
      <c r="AN6" t="s">
        <v>653</v>
      </c>
      <c r="AO6" t="s">
        <v>653</v>
      </c>
      <c r="AP6" t="s">
        <v>653</v>
      </c>
    </row>
    <row r="7" spans="1:42" ht="15.75" thickBot="1">
      <c r="A7" s="85" t="str">
        <f t="shared" si="0"/>
        <v>wa-south</v>
      </c>
      <c r="B7" s="86" t="str">
        <f t="shared" si="1"/>
        <v>offshore</v>
      </c>
      <c r="C7" s="86">
        <f t="shared" si="2"/>
        <v>1</v>
      </c>
      <c r="D7" s="87">
        <f t="shared" si="3"/>
        <v>0.58499999999999996</v>
      </c>
      <c r="E7" s="87">
        <f t="shared" si="4"/>
        <v>966</v>
      </c>
      <c r="F7" s="88">
        <f t="shared" si="5"/>
        <v>3614.35</v>
      </c>
      <c r="G7" s="87">
        <f t="shared" si="6"/>
        <v>0.56399999999999995</v>
      </c>
      <c r="H7" s="87">
        <f t="shared" si="7"/>
        <v>950</v>
      </c>
      <c r="I7" s="88">
        <f t="shared" si="8"/>
        <v>3826.511</v>
      </c>
      <c r="P7" t="s">
        <v>74</v>
      </c>
      <c r="Q7" t="s">
        <v>416</v>
      </c>
      <c r="R7" t="s">
        <v>460</v>
      </c>
      <c r="S7">
        <v>2</v>
      </c>
      <c r="T7">
        <v>0.57399999999999995</v>
      </c>
      <c r="U7">
        <v>0.59499999999999997</v>
      </c>
      <c r="V7">
        <v>1602</v>
      </c>
      <c r="W7">
        <v>1213</v>
      </c>
      <c r="X7">
        <v>3550.78</v>
      </c>
      <c r="Y7">
        <v>3405.462</v>
      </c>
      <c r="Z7">
        <v>7.0869999999999997</v>
      </c>
      <c r="AA7">
        <v>7.0869999999999997</v>
      </c>
      <c r="AB7">
        <v>7.0869999999999997</v>
      </c>
      <c r="AC7">
        <v>7.0869999999999997</v>
      </c>
      <c r="AD7">
        <v>0</v>
      </c>
      <c r="AE7" s="26">
        <v>8.0000000000000004E-4</v>
      </c>
      <c r="AF7">
        <v>1.5E-3</v>
      </c>
      <c r="AG7">
        <v>1.8E-3</v>
      </c>
      <c r="AH7">
        <v>2.0999999999999999E-3</v>
      </c>
      <c r="AI7">
        <v>2.5000000000000001E-3</v>
      </c>
      <c r="AJ7">
        <v>2.8999999999999998E-3</v>
      </c>
      <c r="AK7">
        <v>2.3E-3</v>
      </c>
      <c r="AL7" t="s">
        <v>104</v>
      </c>
      <c r="AM7" t="s">
        <v>654</v>
      </c>
      <c r="AN7" t="s">
        <v>655</v>
      </c>
      <c r="AO7" t="s">
        <v>655</v>
      </c>
      <c r="AP7" t="s">
        <v>655</v>
      </c>
    </row>
    <row r="8" spans="1:42" ht="15.75" thickBot="1">
      <c r="A8" s="85" t="str">
        <f t="shared" si="0"/>
        <v>wa-south</v>
      </c>
      <c r="B8" s="86" t="str">
        <f t="shared" si="1"/>
        <v>offshore</v>
      </c>
      <c r="C8" s="86">
        <f t="shared" si="2"/>
        <v>2</v>
      </c>
      <c r="D8" s="87">
        <f t="shared" si="3"/>
        <v>0.57399999999999995</v>
      </c>
      <c r="E8" s="87">
        <f t="shared" si="4"/>
        <v>1602</v>
      </c>
      <c r="F8" s="88">
        <f t="shared" si="5"/>
        <v>3550.78</v>
      </c>
      <c r="G8" s="87">
        <f t="shared" si="6"/>
        <v>0.59499999999999997</v>
      </c>
      <c r="H8" s="87">
        <f t="shared" si="7"/>
        <v>1213</v>
      </c>
      <c r="I8" s="88">
        <f t="shared" si="8"/>
        <v>3405.462</v>
      </c>
      <c r="P8" t="s">
        <v>74</v>
      </c>
      <c r="Q8" t="s">
        <v>415</v>
      </c>
      <c r="R8" t="s">
        <v>460</v>
      </c>
      <c r="S8">
        <v>3</v>
      </c>
      <c r="T8">
        <v>0.49199999999999999</v>
      </c>
      <c r="U8">
        <v>0.46500000000000002</v>
      </c>
      <c r="V8">
        <v>1002</v>
      </c>
      <c r="W8">
        <v>967</v>
      </c>
      <c r="X8">
        <v>3512.5349999999999</v>
      </c>
      <c r="Y8">
        <v>3160.3870000000002</v>
      </c>
      <c r="Z8">
        <v>101.77</v>
      </c>
      <c r="AA8">
        <v>101.637</v>
      </c>
      <c r="AB8">
        <v>101.77</v>
      </c>
      <c r="AC8">
        <v>103.175</v>
      </c>
      <c r="AD8">
        <v>0</v>
      </c>
      <c r="AE8" s="26">
        <v>4.0000000000000002E-4</v>
      </c>
      <c r="AF8" s="26">
        <v>5.0000000000000001E-4</v>
      </c>
      <c r="AG8" s="26">
        <v>6.9999999999999999E-4</v>
      </c>
      <c r="AH8" s="26">
        <v>8.9999999999999998E-4</v>
      </c>
      <c r="AI8">
        <v>1.1000000000000001E-3</v>
      </c>
      <c r="AJ8">
        <v>1.4E-3</v>
      </c>
      <c r="AK8">
        <v>1.1000000000000001E-3</v>
      </c>
      <c r="AL8" t="s">
        <v>153</v>
      </c>
      <c r="AM8" t="s">
        <v>656</v>
      </c>
      <c r="AN8" t="s">
        <v>657</v>
      </c>
      <c r="AO8" t="s">
        <v>657</v>
      </c>
      <c r="AP8" t="s">
        <v>658</v>
      </c>
    </row>
    <row r="9" spans="1:42" ht="15.75" thickBot="1">
      <c r="A9" s="85" t="str">
        <f t="shared" si="0"/>
        <v>wa-south</v>
      </c>
      <c r="B9" s="86" t="str">
        <f t="shared" si="1"/>
        <v>offshore</v>
      </c>
      <c r="C9" s="86">
        <f t="shared" si="2"/>
        <v>3</v>
      </c>
      <c r="D9" s="87">
        <f t="shared" si="3"/>
        <v>0.49199999999999999</v>
      </c>
      <c r="E9" s="87">
        <f t="shared" si="4"/>
        <v>1002</v>
      </c>
      <c r="F9" s="88">
        <f t="shared" si="5"/>
        <v>3512.5349999999999</v>
      </c>
      <c r="G9" s="87">
        <f t="shared" si="6"/>
        <v>0.46500000000000002</v>
      </c>
      <c r="H9" s="87">
        <f t="shared" si="7"/>
        <v>967</v>
      </c>
      <c r="I9" s="88">
        <f t="shared" si="8"/>
        <v>3160.3870000000002</v>
      </c>
      <c r="P9" t="s">
        <v>74</v>
      </c>
      <c r="Q9" t="s">
        <v>414</v>
      </c>
      <c r="R9" t="s">
        <v>460</v>
      </c>
      <c r="S9">
        <v>4</v>
      </c>
      <c r="T9">
        <v>0.47799999999999998</v>
      </c>
      <c r="U9">
        <v>0.495</v>
      </c>
      <c r="V9">
        <v>1603</v>
      </c>
      <c r="W9">
        <v>1519</v>
      </c>
      <c r="X9">
        <v>3416.105</v>
      </c>
      <c r="Y9">
        <v>3458.1640000000002</v>
      </c>
      <c r="Z9">
        <v>83.238</v>
      </c>
      <c r="AA9">
        <v>83.238</v>
      </c>
      <c r="AB9">
        <v>83.238</v>
      </c>
      <c r="AC9">
        <v>83.238</v>
      </c>
      <c r="AD9">
        <v>0</v>
      </c>
      <c r="AE9" s="26">
        <v>2.9999999999999997E-4</v>
      </c>
      <c r="AF9" s="26">
        <v>5.0000000000000001E-4</v>
      </c>
      <c r="AG9" s="26">
        <v>6.9999999999999999E-4</v>
      </c>
      <c r="AH9" s="26">
        <v>8.9999999999999998E-4</v>
      </c>
      <c r="AI9">
        <v>1.1000000000000001E-3</v>
      </c>
      <c r="AJ9">
        <v>1.6000000000000001E-3</v>
      </c>
      <c r="AK9">
        <v>1.2999999999999999E-3</v>
      </c>
      <c r="AL9" t="s">
        <v>155</v>
      </c>
      <c r="AM9" t="s">
        <v>659</v>
      </c>
      <c r="AN9" t="s">
        <v>660</v>
      </c>
      <c r="AO9" t="s">
        <v>660</v>
      </c>
      <c r="AP9" t="s">
        <v>660</v>
      </c>
    </row>
    <row r="10" spans="1:42" ht="15.75" thickBot="1">
      <c r="A10" s="85" t="str">
        <f t="shared" si="0"/>
        <v>wa-south</v>
      </c>
      <c r="B10" s="86" t="str">
        <f t="shared" si="1"/>
        <v>offshore</v>
      </c>
      <c r="C10" s="86">
        <f t="shared" si="2"/>
        <v>4</v>
      </c>
      <c r="D10" s="87">
        <f t="shared" si="3"/>
        <v>0.47799999999999998</v>
      </c>
      <c r="E10" s="87">
        <f t="shared" si="4"/>
        <v>1603</v>
      </c>
      <c r="F10" s="88">
        <f t="shared" si="5"/>
        <v>3416.105</v>
      </c>
      <c r="G10" s="87">
        <f t="shared" si="6"/>
        <v>0.495</v>
      </c>
      <c r="H10" s="87">
        <f t="shared" si="7"/>
        <v>1519</v>
      </c>
      <c r="I10" s="88">
        <f t="shared" si="8"/>
        <v>3458.1640000000002</v>
      </c>
      <c r="P10" t="s">
        <v>74</v>
      </c>
      <c r="Q10" t="s">
        <v>413</v>
      </c>
      <c r="R10" t="s">
        <v>460</v>
      </c>
      <c r="S10">
        <v>5</v>
      </c>
      <c r="T10">
        <v>0.39200000000000002</v>
      </c>
      <c r="U10">
        <v>0.42099999999999999</v>
      </c>
      <c r="V10">
        <v>1273</v>
      </c>
      <c r="W10">
        <v>1431</v>
      </c>
      <c r="X10">
        <v>2783.6669999999999</v>
      </c>
      <c r="Y10">
        <v>2812.239</v>
      </c>
      <c r="Z10">
        <v>42.713999999999999</v>
      </c>
      <c r="AA10">
        <v>42.682000000000002</v>
      </c>
      <c r="AB10">
        <v>42.713999999999999</v>
      </c>
      <c r="AC10">
        <v>42.72</v>
      </c>
      <c r="AD10">
        <v>0</v>
      </c>
      <c r="AE10" s="26">
        <v>2.9999999999999997E-4</v>
      </c>
      <c r="AF10" s="26">
        <v>5.0000000000000001E-4</v>
      </c>
      <c r="AG10" s="26">
        <v>6.9999999999999999E-4</v>
      </c>
      <c r="AH10" s="26">
        <v>8.9999999999999998E-4</v>
      </c>
      <c r="AI10">
        <v>1E-3</v>
      </c>
      <c r="AJ10">
        <v>1.5E-3</v>
      </c>
      <c r="AK10">
        <v>1.1999999999999999E-3</v>
      </c>
      <c r="AL10" t="s">
        <v>170</v>
      </c>
      <c r="AM10" t="s">
        <v>661</v>
      </c>
      <c r="AN10" t="s">
        <v>662</v>
      </c>
      <c r="AO10" t="s">
        <v>662</v>
      </c>
      <c r="AP10" t="s">
        <v>662</v>
      </c>
    </row>
    <row r="11" spans="1:42" ht="15.75" thickBot="1">
      <c r="A11" s="85" t="str">
        <f t="shared" si="0"/>
        <v>wa-south</v>
      </c>
      <c r="B11" s="86" t="str">
        <f t="shared" si="1"/>
        <v>offshore</v>
      </c>
      <c r="C11" s="86">
        <f t="shared" si="2"/>
        <v>5</v>
      </c>
      <c r="D11" s="87">
        <f t="shared" si="3"/>
        <v>0.39200000000000002</v>
      </c>
      <c r="E11" s="87">
        <f t="shared" si="4"/>
        <v>1273</v>
      </c>
      <c r="F11" s="88">
        <f t="shared" si="5"/>
        <v>2783.6669999999999</v>
      </c>
      <c r="G11" s="87">
        <f t="shared" si="6"/>
        <v>0.42099999999999999</v>
      </c>
      <c r="H11" s="87">
        <f t="shared" si="7"/>
        <v>1431</v>
      </c>
      <c r="I11" s="88">
        <f t="shared" si="8"/>
        <v>2812.239</v>
      </c>
      <c r="P11" t="s">
        <v>74</v>
      </c>
      <c r="Q11" t="s">
        <v>426</v>
      </c>
      <c r="R11" t="s">
        <v>464</v>
      </c>
      <c r="S11">
        <v>1</v>
      </c>
      <c r="T11">
        <v>0.315</v>
      </c>
      <c r="U11">
        <v>0.316</v>
      </c>
      <c r="V11">
        <v>397</v>
      </c>
      <c r="W11">
        <v>441</v>
      </c>
      <c r="X11">
        <v>2023.1869999999999</v>
      </c>
      <c r="Y11">
        <v>2023.1869999999999</v>
      </c>
      <c r="Z11">
        <v>58.295999999999999</v>
      </c>
      <c r="AA11">
        <v>14.304</v>
      </c>
      <c r="AB11">
        <v>57.569000000000003</v>
      </c>
      <c r="AC11">
        <v>112.767</v>
      </c>
      <c r="AD11">
        <v>8.6999999999999994E-3</v>
      </c>
      <c r="AE11">
        <v>0.2475</v>
      </c>
      <c r="AF11">
        <v>7.1734999999999998</v>
      </c>
      <c r="AG11">
        <v>8.0858000000000008</v>
      </c>
      <c r="AH11">
        <v>8.0858000000000008</v>
      </c>
      <c r="AI11">
        <v>8.0861999999999998</v>
      </c>
      <c r="AJ11">
        <v>8.0777999999999999</v>
      </c>
      <c r="AK11">
        <v>7.8390000000000004</v>
      </c>
      <c r="AL11" t="s">
        <v>82</v>
      </c>
      <c r="AM11" t="s">
        <v>83</v>
      </c>
      <c r="AN11" t="s">
        <v>663</v>
      </c>
      <c r="AO11" t="s">
        <v>664</v>
      </c>
      <c r="AP11" t="s">
        <v>665</v>
      </c>
    </row>
    <row r="12" spans="1:42" ht="15.75" thickBot="1">
      <c r="A12" s="85" t="str">
        <f t="shared" si="0"/>
        <v>wa-south</v>
      </c>
      <c r="B12" s="86" t="str">
        <f t="shared" si="1"/>
        <v>onshore</v>
      </c>
      <c r="C12" s="86">
        <f t="shared" si="2"/>
        <v>1</v>
      </c>
      <c r="D12" s="87">
        <f t="shared" si="3"/>
        <v>0.315</v>
      </c>
      <c r="E12" s="87">
        <f t="shared" si="4"/>
        <v>397</v>
      </c>
      <c r="F12" s="88">
        <f t="shared" si="5"/>
        <v>2023.1869999999999</v>
      </c>
      <c r="G12" s="87">
        <f t="shared" si="6"/>
        <v>0.316</v>
      </c>
      <c r="H12" s="87">
        <f t="shared" si="7"/>
        <v>441</v>
      </c>
      <c r="I12" s="88">
        <f t="shared" si="8"/>
        <v>2023.1869999999999</v>
      </c>
      <c r="P12" t="s">
        <v>74</v>
      </c>
      <c r="Q12" t="s">
        <v>425</v>
      </c>
      <c r="R12" t="s">
        <v>464</v>
      </c>
      <c r="S12">
        <v>2</v>
      </c>
      <c r="T12">
        <v>0.317</v>
      </c>
      <c r="U12">
        <v>0.317</v>
      </c>
      <c r="V12">
        <v>639</v>
      </c>
      <c r="W12">
        <v>663</v>
      </c>
      <c r="X12">
        <v>2023.1869999999999</v>
      </c>
      <c r="Y12">
        <v>2023.1869999999999</v>
      </c>
      <c r="Z12">
        <v>258.59800000000001</v>
      </c>
      <c r="AA12">
        <v>129.09100000000001</v>
      </c>
      <c r="AB12">
        <v>258.54000000000002</v>
      </c>
      <c r="AC12">
        <v>327.93400000000003</v>
      </c>
      <c r="AD12">
        <v>9.1999999999999998E-3</v>
      </c>
      <c r="AE12">
        <v>1.7835000000000001</v>
      </c>
      <c r="AF12">
        <v>1.7847999999999999</v>
      </c>
      <c r="AG12">
        <v>1.7847999999999999</v>
      </c>
      <c r="AH12">
        <v>1.7847999999999999</v>
      </c>
      <c r="AI12">
        <v>1.7847999999999999</v>
      </c>
      <c r="AJ12">
        <v>1.7755000000000001</v>
      </c>
      <c r="AK12">
        <v>1.2999999999999999E-3</v>
      </c>
      <c r="AL12" t="s">
        <v>120</v>
      </c>
      <c r="AM12" t="s">
        <v>666</v>
      </c>
      <c r="AN12" t="s">
        <v>667</v>
      </c>
      <c r="AO12" t="s">
        <v>668</v>
      </c>
      <c r="AP12" t="s">
        <v>669</v>
      </c>
    </row>
    <row r="13" spans="1:42" ht="15.75" thickBot="1">
      <c r="A13" s="85" t="str">
        <f t="shared" si="0"/>
        <v>wa-south</v>
      </c>
      <c r="B13" s="86" t="str">
        <f t="shared" si="1"/>
        <v>onshore</v>
      </c>
      <c r="C13" s="86">
        <f t="shared" si="2"/>
        <v>2</v>
      </c>
      <c r="D13" s="87">
        <f t="shared" si="3"/>
        <v>0.317</v>
      </c>
      <c r="E13" s="87">
        <f t="shared" si="4"/>
        <v>639</v>
      </c>
      <c r="F13" s="88">
        <f t="shared" si="5"/>
        <v>2023.1869999999999</v>
      </c>
      <c r="G13" s="87">
        <f t="shared" si="6"/>
        <v>0.317</v>
      </c>
      <c r="H13" s="87">
        <f t="shared" si="7"/>
        <v>663</v>
      </c>
      <c r="I13" s="88">
        <f t="shared" si="8"/>
        <v>2023.1869999999999</v>
      </c>
      <c r="P13" t="s">
        <v>74</v>
      </c>
      <c r="Q13" t="s">
        <v>424</v>
      </c>
      <c r="R13" t="s">
        <v>464</v>
      </c>
      <c r="S13">
        <v>3</v>
      </c>
      <c r="T13">
        <v>0.30199999999999999</v>
      </c>
      <c r="U13">
        <v>0.30399999999999999</v>
      </c>
      <c r="V13">
        <v>188</v>
      </c>
      <c r="W13">
        <v>229</v>
      </c>
      <c r="X13">
        <v>2023.1869999999999</v>
      </c>
      <c r="Y13">
        <v>2023.1869999999999</v>
      </c>
      <c r="Z13">
        <v>3.2290000000000001</v>
      </c>
      <c r="AA13">
        <v>0.57899999999999996</v>
      </c>
      <c r="AB13">
        <v>3.2290000000000001</v>
      </c>
      <c r="AC13">
        <v>8.9960000000000004</v>
      </c>
      <c r="AD13">
        <v>4.0000000000000001E-3</v>
      </c>
      <c r="AE13">
        <v>4.9169999999999998</v>
      </c>
      <c r="AF13">
        <v>4.9169999999999998</v>
      </c>
      <c r="AG13">
        <v>4.9169999999999998</v>
      </c>
      <c r="AH13">
        <v>4.9169999999999998</v>
      </c>
      <c r="AI13">
        <v>4.9169999999999998</v>
      </c>
      <c r="AJ13">
        <v>4.9130000000000003</v>
      </c>
      <c r="AK13">
        <v>1.5E-3</v>
      </c>
      <c r="AL13" t="s">
        <v>96</v>
      </c>
      <c r="AM13" t="s">
        <v>670</v>
      </c>
      <c r="AN13" t="s">
        <v>671</v>
      </c>
      <c r="AO13" t="s">
        <v>672</v>
      </c>
      <c r="AP13" t="s">
        <v>673</v>
      </c>
    </row>
    <row r="14" spans="1:42" ht="15.75" thickBot="1">
      <c r="A14" s="85" t="str">
        <f t="shared" si="0"/>
        <v>wa-south</v>
      </c>
      <c r="B14" s="86" t="str">
        <f t="shared" si="1"/>
        <v>onshore</v>
      </c>
      <c r="C14" s="86">
        <f t="shared" si="2"/>
        <v>3</v>
      </c>
      <c r="D14" s="87">
        <f t="shared" si="3"/>
        <v>0.30199999999999999</v>
      </c>
      <c r="E14" s="87">
        <f t="shared" si="4"/>
        <v>188</v>
      </c>
      <c r="F14" s="88">
        <f t="shared" si="5"/>
        <v>2023.1869999999999</v>
      </c>
      <c r="G14" s="87">
        <f t="shared" si="6"/>
        <v>0.30399999999999999</v>
      </c>
      <c r="H14" s="87">
        <f t="shared" si="7"/>
        <v>229</v>
      </c>
      <c r="I14" s="88">
        <f t="shared" si="8"/>
        <v>2023.1869999999999</v>
      </c>
      <c r="P14" t="s">
        <v>74</v>
      </c>
      <c r="Q14" t="s">
        <v>423</v>
      </c>
      <c r="R14" t="s">
        <v>464</v>
      </c>
      <c r="S14">
        <v>4</v>
      </c>
      <c r="T14">
        <v>0.28299999999999997</v>
      </c>
      <c r="U14">
        <v>0.29399999999999998</v>
      </c>
      <c r="V14">
        <v>341</v>
      </c>
      <c r="W14">
        <v>456</v>
      </c>
      <c r="X14">
        <v>2023.1869999999999</v>
      </c>
      <c r="Y14">
        <v>2023.1869999999999</v>
      </c>
      <c r="Z14">
        <v>1.0489999999999999</v>
      </c>
      <c r="AA14">
        <v>0</v>
      </c>
      <c r="AB14">
        <v>1.0489999999999999</v>
      </c>
      <c r="AC14">
        <v>1.468</v>
      </c>
      <c r="AD14">
        <v>1E-3</v>
      </c>
      <c r="AE14">
        <v>2.7000000000000001E-3</v>
      </c>
      <c r="AF14">
        <v>3.2000000000000002E-3</v>
      </c>
      <c r="AG14">
        <v>3.2000000000000002E-3</v>
      </c>
      <c r="AH14">
        <v>3.2000000000000002E-3</v>
      </c>
      <c r="AI14">
        <v>3.2000000000000002E-3</v>
      </c>
      <c r="AJ14">
        <v>2.2000000000000001E-3</v>
      </c>
      <c r="AK14">
        <v>1E-3</v>
      </c>
      <c r="AL14" t="s">
        <v>125</v>
      </c>
      <c r="AM14" t="s">
        <v>674</v>
      </c>
      <c r="AN14" t="s">
        <v>675</v>
      </c>
      <c r="AO14" t="s">
        <v>676</v>
      </c>
      <c r="AP14" t="s">
        <v>676</v>
      </c>
    </row>
    <row r="15" spans="1:42" ht="15.75" thickBot="1">
      <c r="A15" s="85" t="str">
        <f t="shared" si="0"/>
        <v>wa-south</v>
      </c>
      <c r="B15" s="86" t="str">
        <f t="shared" si="1"/>
        <v>onshore</v>
      </c>
      <c r="C15" s="86">
        <f t="shared" si="2"/>
        <v>4</v>
      </c>
      <c r="D15" s="87">
        <f t="shared" si="3"/>
        <v>0.28299999999999997</v>
      </c>
      <c r="E15" s="87">
        <f t="shared" si="4"/>
        <v>341</v>
      </c>
      <c r="F15" s="88">
        <f t="shared" si="5"/>
        <v>2023.1869999999999</v>
      </c>
      <c r="G15" s="87">
        <f t="shared" si="6"/>
        <v>0.29399999999999998</v>
      </c>
      <c r="H15" s="87">
        <f t="shared" si="7"/>
        <v>456</v>
      </c>
      <c r="I15" s="88">
        <f t="shared" si="8"/>
        <v>2023.1869999999999</v>
      </c>
      <c r="P15" t="s">
        <v>74</v>
      </c>
      <c r="Q15" t="s">
        <v>422</v>
      </c>
      <c r="R15" t="s">
        <v>464</v>
      </c>
      <c r="S15">
        <v>5</v>
      </c>
      <c r="T15">
        <v>0.28899999999999998</v>
      </c>
      <c r="U15">
        <v>0.28899999999999998</v>
      </c>
      <c r="V15">
        <v>0</v>
      </c>
      <c r="W15">
        <v>644</v>
      </c>
      <c r="X15">
        <v>2023.1869999999999</v>
      </c>
      <c r="Y15">
        <v>2023.1869999999999</v>
      </c>
      <c r="Z15">
        <v>0</v>
      </c>
      <c r="AA15">
        <v>0</v>
      </c>
      <c r="AB15">
        <v>0</v>
      </c>
      <c r="AC15">
        <v>2.0289999999999999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161</v>
      </c>
      <c r="AM15" t="s">
        <v>677</v>
      </c>
      <c r="AN15" t="s">
        <v>678</v>
      </c>
      <c r="AO15" t="s">
        <v>678</v>
      </c>
      <c r="AP15" t="s">
        <v>679</v>
      </c>
    </row>
    <row r="16" spans="1:42" ht="15.75" thickBot="1">
      <c r="A16" s="85" t="str">
        <f t="shared" si="0"/>
        <v>wa-south</v>
      </c>
      <c r="B16" s="86" t="str">
        <f t="shared" si="1"/>
        <v>onshore</v>
      </c>
      <c r="C16" s="86">
        <f t="shared" si="2"/>
        <v>5</v>
      </c>
      <c r="D16" s="89" t="s">
        <v>321</v>
      </c>
      <c r="E16" s="89" t="s">
        <v>321</v>
      </c>
      <c r="F16" s="90" t="s">
        <v>321</v>
      </c>
      <c r="G16" s="87">
        <f t="shared" si="6"/>
        <v>0.28899999999999998</v>
      </c>
      <c r="H16" s="87">
        <f t="shared" si="7"/>
        <v>644</v>
      </c>
      <c r="I16" s="88">
        <f t="shared" si="8"/>
        <v>2023.1869999999999</v>
      </c>
      <c r="P16" t="s">
        <v>84</v>
      </c>
      <c r="Q16" t="s">
        <v>432</v>
      </c>
      <c r="R16" t="s">
        <v>463</v>
      </c>
      <c r="S16">
        <v>1</v>
      </c>
      <c r="T16">
        <v>0.28100000000000003</v>
      </c>
      <c r="U16">
        <v>0.28199999999999997</v>
      </c>
      <c r="V16">
        <v>338</v>
      </c>
      <c r="W16">
        <v>343</v>
      </c>
      <c r="X16">
        <v>1560.6849999999999</v>
      </c>
      <c r="Y16">
        <v>1560.6849999999999</v>
      </c>
      <c r="Z16">
        <v>253.1</v>
      </c>
      <c r="AA16">
        <v>227.30699999999999</v>
      </c>
      <c r="AB16">
        <v>252.69399999999999</v>
      </c>
      <c r="AC16">
        <v>253.1</v>
      </c>
      <c r="AD16" s="26">
        <v>5.9999999999999995E-4</v>
      </c>
      <c r="AE16">
        <v>1.1999999999999999E-3</v>
      </c>
      <c r="AF16">
        <v>2.5000000000000001E-3</v>
      </c>
      <c r="AG16">
        <v>4.0000000000000001E-3</v>
      </c>
      <c r="AH16">
        <v>4.4000000000000003E-3</v>
      </c>
      <c r="AI16">
        <v>5.1999999999999998E-3</v>
      </c>
      <c r="AJ16">
        <v>4.5999999999999999E-3</v>
      </c>
      <c r="AK16">
        <v>4.0000000000000001E-3</v>
      </c>
      <c r="AL16" t="s">
        <v>73</v>
      </c>
      <c r="AM16" t="s">
        <v>680</v>
      </c>
      <c r="AN16" t="s">
        <v>681</v>
      </c>
      <c r="AO16" t="s">
        <v>682</v>
      </c>
      <c r="AP16" t="s">
        <v>682</v>
      </c>
    </row>
    <row r="17" spans="1:42" ht="15.75" thickBot="1">
      <c r="A17" s="85" t="str">
        <f t="shared" si="0"/>
        <v>wa-north</v>
      </c>
      <c r="B17" s="86" t="str">
        <f t="shared" si="1"/>
        <v>solar</v>
      </c>
      <c r="C17" s="86">
        <f t="shared" si="2"/>
        <v>1</v>
      </c>
      <c r="D17" s="87">
        <f t="shared" si="3"/>
        <v>0.28100000000000003</v>
      </c>
      <c r="E17" s="87">
        <f t="shared" si="4"/>
        <v>338</v>
      </c>
      <c r="F17" s="88">
        <f t="shared" si="5"/>
        <v>1560.6849999999999</v>
      </c>
      <c r="G17" s="87">
        <f t="shared" si="6"/>
        <v>0.28199999999999997</v>
      </c>
      <c r="H17" s="87">
        <f t="shared" si="7"/>
        <v>343</v>
      </c>
      <c r="I17" s="88">
        <f t="shared" si="8"/>
        <v>1560.6849999999999</v>
      </c>
      <c r="P17" t="s">
        <v>84</v>
      </c>
      <c r="Q17" t="s">
        <v>431</v>
      </c>
      <c r="R17" t="s">
        <v>463</v>
      </c>
      <c r="S17">
        <v>2</v>
      </c>
      <c r="T17">
        <v>0.28599999999999998</v>
      </c>
      <c r="U17">
        <v>0.28499999999999998</v>
      </c>
      <c r="V17">
        <v>198</v>
      </c>
      <c r="W17">
        <v>212</v>
      </c>
      <c r="X17">
        <v>1560.6849999999999</v>
      </c>
      <c r="Y17">
        <v>1560.6849999999999</v>
      </c>
      <c r="Z17">
        <v>220.03399999999999</v>
      </c>
      <c r="AA17">
        <v>169.077</v>
      </c>
      <c r="AB17">
        <v>219.94300000000001</v>
      </c>
      <c r="AC17">
        <v>220.03399999999999</v>
      </c>
      <c r="AD17">
        <v>0.20899999999999999</v>
      </c>
      <c r="AE17">
        <v>0.88160000000000005</v>
      </c>
      <c r="AF17">
        <v>1.5535000000000001</v>
      </c>
      <c r="AG17">
        <v>3.0687000000000002</v>
      </c>
      <c r="AH17">
        <v>15.4506</v>
      </c>
      <c r="AI17">
        <v>27.832100000000001</v>
      </c>
      <c r="AJ17">
        <v>27.623200000000001</v>
      </c>
      <c r="AK17">
        <v>26.950500000000002</v>
      </c>
      <c r="AL17" t="s">
        <v>76</v>
      </c>
      <c r="AM17" t="s">
        <v>85</v>
      </c>
      <c r="AN17" t="s">
        <v>683</v>
      </c>
      <c r="AO17" t="s">
        <v>684</v>
      </c>
      <c r="AP17" t="s">
        <v>684</v>
      </c>
    </row>
    <row r="18" spans="1:42" ht="15.75" thickBot="1">
      <c r="A18" s="85" t="str">
        <f t="shared" si="0"/>
        <v>wa-north</v>
      </c>
      <c r="B18" s="86" t="str">
        <f t="shared" si="1"/>
        <v>solar</v>
      </c>
      <c r="C18" s="86">
        <f t="shared" si="2"/>
        <v>2</v>
      </c>
      <c r="D18" s="87">
        <f t="shared" si="3"/>
        <v>0.28599999999999998</v>
      </c>
      <c r="E18" s="87">
        <f t="shared" si="4"/>
        <v>198</v>
      </c>
      <c r="F18" s="88">
        <f t="shared" si="5"/>
        <v>1560.6849999999999</v>
      </c>
      <c r="G18" s="87">
        <f t="shared" si="6"/>
        <v>0.28499999999999998</v>
      </c>
      <c r="H18" s="87">
        <f t="shared" si="7"/>
        <v>212</v>
      </c>
      <c r="I18" s="88">
        <f t="shared" si="8"/>
        <v>1560.6849999999999</v>
      </c>
      <c r="P18" t="s">
        <v>84</v>
      </c>
      <c r="Q18" t="s">
        <v>415</v>
      </c>
      <c r="R18" t="s">
        <v>460</v>
      </c>
      <c r="S18">
        <v>3</v>
      </c>
      <c r="T18">
        <v>0.36599999999999999</v>
      </c>
      <c r="U18">
        <v>0.36599999999999999</v>
      </c>
      <c r="V18">
        <v>0</v>
      </c>
      <c r="W18">
        <v>915</v>
      </c>
      <c r="X18">
        <v>0</v>
      </c>
      <c r="Y18">
        <v>3177.3989999999999</v>
      </c>
      <c r="Z18">
        <v>17.457000000000001</v>
      </c>
      <c r="AA18">
        <v>17.457000000000001</v>
      </c>
      <c r="AB18">
        <v>17.457000000000001</v>
      </c>
      <c r="AC18">
        <v>17.457000000000001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153</v>
      </c>
      <c r="AM18" t="s">
        <v>685</v>
      </c>
      <c r="AN18" t="s">
        <v>686</v>
      </c>
      <c r="AO18" t="s">
        <v>686</v>
      </c>
      <c r="AP18" t="s">
        <v>686</v>
      </c>
    </row>
    <row r="19" spans="1:42" ht="15.75" thickBot="1">
      <c r="A19" s="85" t="str">
        <f t="shared" si="0"/>
        <v>wa-north</v>
      </c>
      <c r="B19" s="86" t="str">
        <f t="shared" si="1"/>
        <v>offshore</v>
      </c>
      <c r="C19" s="86">
        <f t="shared" si="2"/>
        <v>3</v>
      </c>
      <c r="D19" s="89" t="s">
        <v>321</v>
      </c>
      <c r="E19" s="89" t="s">
        <v>321</v>
      </c>
      <c r="F19" s="90" t="s">
        <v>321</v>
      </c>
      <c r="G19" s="87">
        <f t="shared" si="6"/>
        <v>0.36599999999999999</v>
      </c>
      <c r="H19" s="87">
        <f t="shared" si="7"/>
        <v>915</v>
      </c>
      <c r="I19" s="88">
        <f t="shared" si="8"/>
        <v>3177.3989999999999</v>
      </c>
      <c r="P19" t="s">
        <v>84</v>
      </c>
      <c r="Q19" t="s">
        <v>413</v>
      </c>
      <c r="R19" t="s">
        <v>460</v>
      </c>
      <c r="S19">
        <v>5</v>
      </c>
      <c r="T19">
        <v>0.36099999999999999</v>
      </c>
      <c r="U19">
        <v>0.372</v>
      </c>
      <c r="V19">
        <v>1024</v>
      </c>
      <c r="W19">
        <v>1358</v>
      </c>
      <c r="X19">
        <v>3581.6210000000001</v>
      </c>
      <c r="Y19">
        <v>3283.366</v>
      </c>
      <c r="Z19">
        <v>1.92</v>
      </c>
      <c r="AA19">
        <v>1.92</v>
      </c>
      <c r="AB19">
        <v>1.92</v>
      </c>
      <c r="AC19">
        <v>1.92</v>
      </c>
      <c r="AD19">
        <v>0</v>
      </c>
      <c r="AE19" s="26">
        <v>1E-4</v>
      </c>
      <c r="AF19" s="26">
        <v>2.9999999999999997E-4</v>
      </c>
      <c r="AG19" s="26">
        <v>4.0000000000000002E-4</v>
      </c>
      <c r="AH19" s="26">
        <v>4.0000000000000002E-4</v>
      </c>
      <c r="AI19" s="26">
        <v>4.0000000000000002E-4</v>
      </c>
      <c r="AJ19" s="26">
        <v>5.0000000000000001E-4</v>
      </c>
      <c r="AK19" s="26">
        <v>2.9999999999999997E-4</v>
      </c>
      <c r="AL19" t="s">
        <v>170</v>
      </c>
      <c r="AM19" t="s">
        <v>687</v>
      </c>
      <c r="AN19" t="s">
        <v>688</v>
      </c>
      <c r="AO19" t="s">
        <v>688</v>
      </c>
      <c r="AP19" t="s">
        <v>688</v>
      </c>
    </row>
    <row r="20" spans="1:42" ht="15.75" thickBot="1">
      <c r="A20" s="85" t="str">
        <f t="shared" si="0"/>
        <v>wa-north</v>
      </c>
      <c r="B20" s="86" t="str">
        <f t="shared" si="1"/>
        <v>offshore</v>
      </c>
      <c r="C20" s="86">
        <f t="shared" si="2"/>
        <v>5</v>
      </c>
      <c r="D20" s="87">
        <f t="shared" si="3"/>
        <v>0.36099999999999999</v>
      </c>
      <c r="E20" s="87">
        <f t="shared" si="4"/>
        <v>1024</v>
      </c>
      <c r="F20" s="88">
        <f t="shared" si="5"/>
        <v>3581.6210000000001</v>
      </c>
      <c r="G20" s="87">
        <f t="shared" si="6"/>
        <v>0.372</v>
      </c>
      <c r="H20" s="87">
        <f t="shared" si="7"/>
        <v>1358</v>
      </c>
      <c r="I20" s="88">
        <f t="shared" si="8"/>
        <v>3283.366</v>
      </c>
      <c r="P20" t="s">
        <v>84</v>
      </c>
      <c r="Q20" t="s">
        <v>426</v>
      </c>
      <c r="R20" t="s">
        <v>464</v>
      </c>
      <c r="S20">
        <v>1</v>
      </c>
      <c r="T20">
        <v>0.29799999999999999</v>
      </c>
      <c r="U20">
        <v>0.30299999999999999</v>
      </c>
      <c r="V20">
        <v>365</v>
      </c>
      <c r="W20">
        <v>369</v>
      </c>
      <c r="X20">
        <v>2023.1869999999999</v>
      </c>
      <c r="Y20">
        <v>2023.1869999999999</v>
      </c>
      <c r="Z20">
        <v>1.4690000000000001</v>
      </c>
      <c r="AA20">
        <v>1.4930000000000001</v>
      </c>
      <c r="AB20">
        <v>1.4690000000000001</v>
      </c>
      <c r="AC20">
        <v>1.4690000000000001</v>
      </c>
      <c r="AD20">
        <v>2.4299999999999999E-2</v>
      </c>
      <c r="AE20">
        <v>0.2364</v>
      </c>
      <c r="AF20">
        <v>0.44280000000000003</v>
      </c>
      <c r="AG20">
        <v>0.44280000000000003</v>
      </c>
      <c r="AH20">
        <v>0.44280000000000003</v>
      </c>
      <c r="AI20">
        <v>0.44280000000000003</v>
      </c>
      <c r="AJ20">
        <v>0.41849999999999998</v>
      </c>
      <c r="AK20">
        <v>0.2064</v>
      </c>
      <c r="AL20" t="s">
        <v>82</v>
      </c>
      <c r="AM20" t="s">
        <v>86</v>
      </c>
      <c r="AN20" t="s">
        <v>689</v>
      </c>
      <c r="AO20" t="s">
        <v>689</v>
      </c>
      <c r="AP20" t="s">
        <v>689</v>
      </c>
    </row>
    <row r="21" spans="1:42" ht="15.75" thickBot="1">
      <c r="A21" s="85" t="str">
        <f t="shared" si="0"/>
        <v>wa-north</v>
      </c>
      <c r="B21" s="86" t="str">
        <f t="shared" si="1"/>
        <v>onshore</v>
      </c>
      <c r="C21" s="86">
        <f t="shared" si="2"/>
        <v>1</v>
      </c>
      <c r="D21" s="87">
        <f t="shared" si="3"/>
        <v>0.29799999999999999</v>
      </c>
      <c r="E21" s="87">
        <f t="shared" si="4"/>
        <v>365</v>
      </c>
      <c r="F21" s="88">
        <f t="shared" si="5"/>
        <v>2023.1869999999999</v>
      </c>
      <c r="G21" s="87">
        <f t="shared" si="6"/>
        <v>0.30299999999999999</v>
      </c>
      <c r="H21" s="87">
        <f t="shared" si="7"/>
        <v>369</v>
      </c>
      <c r="I21" s="88">
        <f t="shared" si="8"/>
        <v>2023.1869999999999</v>
      </c>
      <c r="P21" t="s">
        <v>84</v>
      </c>
      <c r="Q21" t="s">
        <v>425</v>
      </c>
      <c r="R21" t="s">
        <v>464</v>
      </c>
      <c r="S21">
        <v>2</v>
      </c>
      <c r="T21">
        <v>0.29899999999999999</v>
      </c>
      <c r="U21">
        <v>0.29899999999999999</v>
      </c>
      <c r="V21">
        <v>727</v>
      </c>
      <c r="W21">
        <v>707</v>
      </c>
      <c r="X21">
        <v>2023.1869999999999</v>
      </c>
      <c r="Y21">
        <v>2023.1869999999999</v>
      </c>
      <c r="Z21">
        <v>5.31</v>
      </c>
      <c r="AA21">
        <v>1.992</v>
      </c>
      <c r="AB21">
        <v>5.31</v>
      </c>
      <c r="AC21">
        <v>5.31</v>
      </c>
      <c r="AD21">
        <v>1.1000000000000001E-3</v>
      </c>
      <c r="AE21">
        <v>2E-3</v>
      </c>
      <c r="AF21">
        <v>3.0999999999999999E-3</v>
      </c>
      <c r="AG21">
        <v>3.0999999999999999E-3</v>
      </c>
      <c r="AH21">
        <v>3.0999999999999999E-3</v>
      </c>
      <c r="AI21">
        <v>3.0999999999999999E-3</v>
      </c>
      <c r="AJ21">
        <v>1.9E-3</v>
      </c>
      <c r="AK21">
        <v>1.1000000000000001E-3</v>
      </c>
      <c r="AL21" t="s">
        <v>120</v>
      </c>
      <c r="AM21" t="s">
        <v>690</v>
      </c>
      <c r="AN21" t="s">
        <v>691</v>
      </c>
      <c r="AO21" t="s">
        <v>692</v>
      </c>
      <c r="AP21" t="s">
        <v>692</v>
      </c>
    </row>
    <row r="22" spans="1:42" ht="15.75" thickBot="1">
      <c r="A22" s="85" t="str">
        <f t="shared" si="0"/>
        <v>wa-north</v>
      </c>
      <c r="B22" s="86" t="str">
        <f t="shared" si="1"/>
        <v>onshore</v>
      </c>
      <c r="C22" s="86">
        <f t="shared" si="2"/>
        <v>2</v>
      </c>
      <c r="D22" s="87">
        <f t="shared" si="3"/>
        <v>0.29899999999999999</v>
      </c>
      <c r="E22" s="87">
        <f t="shared" si="4"/>
        <v>727</v>
      </c>
      <c r="F22" s="88">
        <f t="shared" si="5"/>
        <v>2023.1869999999999</v>
      </c>
      <c r="G22" s="87">
        <f t="shared" si="6"/>
        <v>0.29899999999999999</v>
      </c>
      <c r="H22" s="87">
        <f t="shared" si="7"/>
        <v>707</v>
      </c>
      <c r="I22" s="88">
        <f t="shared" si="8"/>
        <v>2023.1869999999999</v>
      </c>
      <c r="P22" t="s">
        <v>84</v>
      </c>
      <c r="Q22" t="s">
        <v>424</v>
      </c>
      <c r="R22" t="s">
        <v>464</v>
      </c>
      <c r="S22">
        <v>3</v>
      </c>
      <c r="T22">
        <v>0.27300000000000002</v>
      </c>
      <c r="U22">
        <v>0.27300000000000002</v>
      </c>
      <c r="V22">
        <v>184</v>
      </c>
      <c r="W22">
        <v>201</v>
      </c>
      <c r="X22">
        <v>2023.1869999999999</v>
      </c>
      <c r="Y22">
        <v>2023.1869999999999</v>
      </c>
      <c r="Z22">
        <v>53.545000000000002</v>
      </c>
      <c r="AA22">
        <v>33.718000000000004</v>
      </c>
      <c r="AB22">
        <v>53.545000000000002</v>
      </c>
      <c r="AC22">
        <v>53.545000000000002</v>
      </c>
      <c r="AD22">
        <v>1E-3</v>
      </c>
      <c r="AE22">
        <v>2E-3</v>
      </c>
      <c r="AF22">
        <v>3.3E-3</v>
      </c>
      <c r="AG22">
        <v>3.3E-3</v>
      </c>
      <c r="AH22">
        <v>3.3E-3</v>
      </c>
      <c r="AI22">
        <v>3.3E-3</v>
      </c>
      <c r="AJ22">
        <v>2.3999999999999998E-3</v>
      </c>
      <c r="AK22">
        <v>1.4E-3</v>
      </c>
      <c r="AL22" t="s">
        <v>96</v>
      </c>
      <c r="AM22" t="s">
        <v>693</v>
      </c>
      <c r="AN22" t="s">
        <v>694</v>
      </c>
      <c r="AO22" t="s">
        <v>695</v>
      </c>
      <c r="AP22" t="s">
        <v>695</v>
      </c>
    </row>
    <row r="23" spans="1:42" ht="15.75" thickBot="1">
      <c r="A23" s="85" t="str">
        <f t="shared" si="0"/>
        <v>wa-north</v>
      </c>
      <c r="B23" s="86" t="str">
        <f t="shared" si="1"/>
        <v>onshore</v>
      </c>
      <c r="C23" s="86">
        <f t="shared" si="2"/>
        <v>3</v>
      </c>
      <c r="D23" s="87">
        <f t="shared" si="3"/>
        <v>0.27300000000000002</v>
      </c>
      <c r="E23" s="87">
        <f t="shared" si="4"/>
        <v>184</v>
      </c>
      <c r="F23" s="88">
        <f t="shared" si="5"/>
        <v>2023.1869999999999</v>
      </c>
      <c r="G23" s="87">
        <f t="shared" si="6"/>
        <v>0.27300000000000002</v>
      </c>
      <c r="H23" s="87">
        <f t="shared" si="7"/>
        <v>201</v>
      </c>
      <c r="I23" s="88">
        <f t="shared" si="8"/>
        <v>2023.1869999999999</v>
      </c>
      <c r="P23" t="s">
        <v>84</v>
      </c>
      <c r="Q23" t="s">
        <v>423</v>
      </c>
      <c r="R23" t="s">
        <v>464</v>
      </c>
      <c r="S23">
        <v>4</v>
      </c>
      <c r="T23">
        <v>0.27200000000000002</v>
      </c>
      <c r="U23">
        <v>0.27200000000000002</v>
      </c>
      <c r="V23">
        <v>363</v>
      </c>
      <c r="W23">
        <v>368</v>
      </c>
      <c r="X23">
        <v>2023.1869999999999</v>
      </c>
      <c r="Y23">
        <v>2023.1869999999999</v>
      </c>
      <c r="Z23">
        <v>105.78100000000001</v>
      </c>
      <c r="AA23">
        <v>99.406000000000006</v>
      </c>
      <c r="AB23">
        <v>105.718</v>
      </c>
      <c r="AC23">
        <v>105.78100000000001</v>
      </c>
      <c r="AD23" s="26">
        <v>5.9999999999999995E-4</v>
      </c>
      <c r="AE23">
        <v>1.1000000000000001E-3</v>
      </c>
      <c r="AF23">
        <v>5.4999999999999997E-3</v>
      </c>
      <c r="AG23">
        <v>5.4999999999999997E-3</v>
      </c>
      <c r="AH23">
        <v>5.4999999999999997E-3</v>
      </c>
      <c r="AI23">
        <v>5.4999999999999997E-3</v>
      </c>
      <c r="AJ23">
        <v>4.8999999999999998E-3</v>
      </c>
      <c r="AK23">
        <v>4.4000000000000003E-3</v>
      </c>
      <c r="AL23" t="s">
        <v>125</v>
      </c>
      <c r="AM23" t="s">
        <v>696</v>
      </c>
      <c r="AN23" t="s">
        <v>697</v>
      </c>
      <c r="AO23" t="s">
        <v>698</v>
      </c>
      <c r="AP23" t="s">
        <v>698</v>
      </c>
    </row>
    <row r="24" spans="1:42" ht="15.75" thickBot="1">
      <c r="A24" s="85" t="str">
        <f t="shared" si="0"/>
        <v>wa-north</v>
      </c>
      <c r="B24" s="86" t="str">
        <f t="shared" si="1"/>
        <v>onshore</v>
      </c>
      <c r="C24" s="86">
        <f t="shared" si="2"/>
        <v>4</v>
      </c>
      <c r="D24" s="87">
        <f t="shared" si="3"/>
        <v>0.27200000000000002</v>
      </c>
      <c r="E24" s="87">
        <f t="shared" si="4"/>
        <v>363</v>
      </c>
      <c r="F24" s="88">
        <f t="shared" si="5"/>
        <v>2023.1869999999999</v>
      </c>
      <c r="G24" s="87">
        <f t="shared" si="6"/>
        <v>0.27200000000000002</v>
      </c>
      <c r="H24" s="87">
        <f t="shared" si="7"/>
        <v>368</v>
      </c>
      <c r="I24" s="88">
        <f t="shared" si="8"/>
        <v>2023.1869999999999</v>
      </c>
      <c r="P24" t="s">
        <v>84</v>
      </c>
      <c r="Q24" t="s">
        <v>422</v>
      </c>
      <c r="R24" t="s">
        <v>464</v>
      </c>
      <c r="S24">
        <v>5</v>
      </c>
      <c r="T24">
        <v>0.27400000000000002</v>
      </c>
      <c r="U24">
        <v>0.27400000000000002</v>
      </c>
      <c r="V24">
        <v>633</v>
      </c>
      <c r="W24">
        <v>648</v>
      </c>
      <c r="X24">
        <v>2023.1869999999999</v>
      </c>
      <c r="Y24">
        <v>2023.1869999999999</v>
      </c>
      <c r="Z24">
        <v>31.745000000000001</v>
      </c>
      <c r="AA24">
        <v>26.43</v>
      </c>
      <c r="AB24">
        <v>28.384</v>
      </c>
      <c r="AC24">
        <v>31.745000000000001</v>
      </c>
      <c r="AD24" s="26">
        <v>5.0000000000000001E-4</v>
      </c>
      <c r="AE24" s="26">
        <v>8.9999999999999998E-4</v>
      </c>
      <c r="AF24">
        <v>2.3999999999999998E-3</v>
      </c>
      <c r="AG24">
        <v>2.3999999999999998E-3</v>
      </c>
      <c r="AH24">
        <v>2.3999999999999998E-3</v>
      </c>
      <c r="AI24">
        <v>2.3999999999999998E-3</v>
      </c>
      <c r="AJ24">
        <v>2E-3</v>
      </c>
      <c r="AK24">
        <v>1.6000000000000001E-3</v>
      </c>
      <c r="AL24" t="s">
        <v>161</v>
      </c>
      <c r="AM24" t="s">
        <v>699</v>
      </c>
      <c r="AN24" t="s">
        <v>700</v>
      </c>
      <c r="AO24" t="s">
        <v>701</v>
      </c>
      <c r="AP24" t="s">
        <v>702</v>
      </c>
    </row>
    <row r="25" spans="1:42" ht="15.75" thickBot="1">
      <c r="A25" s="85" t="str">
        <f t="shared" si="0"/>
        <v>wa-north</v>
      </c>
      <c r="B25" s="86" t="str">
        <f t="shared" si="1"/>
        <v>onshore</v>
      </c>
      <c r="C25" s="86">
        <f t="shared" si="2"/>
        <v>5</v>
      </c>
      <c r="D25" s="87">
        <f t="shared" si="3"/>
        <v>0.27400000000000002</v>
      </c>
      <c r="E25" s="87">
        <f t="shared" si="4"/>
        <v>633</v>
      </c>
      <c r="F25" s="88">
        <f t="shared" si="5"/>
        <v>2023.1869999999999</v>
      </c>
      <c r="G25" s="87">
        <f t="shared" si="6"/>
        <v>0.27400000000000002</v>
      </c>
      <c r="H25" s="87">
        <f t="shared" si="7"/>
        <v>648</v>
      </c>
      <c r="I25" s="88">
        <f t="shared" si="8"/>
        <v>2023.1869999999999</v>
      </c>
      <c r="P25" t="s">
        <v>87</v>
      </c>
      <c r="Q25" t="s">
        <v>432</v>
      </c>
      <c r="R25" t="s">
        <v>463</v>
      </c>
      <c r="S25">
        <v>1</v>
      </c>
      <c r="T25">
        <v>0.28199999999999997</v>
      </c>
      <c r="U25">
        <v>0.28199999999999997</v>
      </c>
      <c r="V25">
        <v>314</v>
      </c>
      <c r="W25">
        <v>330</v>
      </c>
      <c r="X25">
        <v>1560.6849999999999</v>
      </c>
      <c r="Y25">
        <v>1560.6849999999999</v>
      </c>
      <c r="Z25">
        <v>2.3570000000000002</v>
      </c>
      <c r="AA25">
        <v>2.3450000000000002</v>
      </c>
      <c r="AB25">
        <v>2.3570000000000002</v>
      </c>
      <c r="AC25">
        <v>2.3570000000000002</v>
      </c>
      <c r="AD25" s="26">
        <v>8.0000000000000004E-4</v>
      </c>
      <c r="AE25">
        <v>1.2999999999999999E-3</v>
      </c>
      <c r="AF25">
        <v>2.8E-3</v>
      </c>
      <c r="AG25">
        <v>4.5999999999999999E-3</v>
      </c>
      <c r="AH25">
        <v>4.8999999999999998E-3</v>
      </c>
      <c r="AI25">
        <v>5.1999999999999998E-3</v>
      </c>
      <c r="AJ25">
        <v>4.8999999999999998E-3</v>
      </c>
      <c r="AK25">
        <v>4.7999999999999996E-3</v>
      </c>
      <c r="AL25" t="s">
        <v>73</v>
      </c>
      <c r="AM25" t="s">
        <v>703</v>
      </c>
      <c r="AN25" t="s">
        <v>704</v>
      </c>
      <c r="AO25" t="s">
        <v>704</v>
      </c>
      <c r="AP25" t="s">
        <v>704</v>
      </c>
    </row>
    <row r="26" spans="1:42" ht="15.75" thickBot="1">
      <c r="A26" s="85" t="str">
        <f t="shared" si="0"/>
        <v>wa-central</v>
      </c>
      <c r="B26" s="86" t="str">
        <f t="shared" si="1"/>
        <v>solar</v>
      </c>
      <c r="C26" s="86">
        <f t="shared" si="2"/>
        <v>1</v>
      </c>
      <c r="D26" s="87">
        <f t="shared" si="3"/>
        <v>0.28199999999999997</v>
      </c>
      <c r="E26" s="87">
        <f t="shared" si="4"/>
        <v>314</v>
      </c>
      <c r="F26" s="88">
        <f t="shared" si="5"/>
        <v>1560.6849999999999</v>
      </c>
      <c r="G26" s="87">
        <f t="shared" si="6"/>
        <v>0.28199999999999997</v>
      </c>
      <c r="H26" s="87">
        <f t="shared" si="7"/>
        <v>330</v>
      </c>
      <c r="I26" s="88">
        <f t="shared" si="8"/>
        <v>1560.6849999999999</v>
      </c>
      <c r="P26" t="s">
        <v>87</v>
      </c>
      <c r="Q26" t="s">
        <v>431</v>
      </c>
      <c r="R26" t="s">
        <v>463</v>
      </c>
      <c r="S26">
        <v>2</v>
      </c>
      <c r="T26">
        <v>0.28100000000000003</v>
      </c>
      <c r="U26">
        <v>0.28100000000000003</v>
      </c>
      <c r="V26">
        <v>158</v>
      </c>
      <c r="W26">
        <v>159</v>
      </c>
      <c r="X26">
        <v>1560.6849999999999</v>
      </c>
      <c r="Y26">
        <v>1560.6849999999999</v>
      </c>
      <c r="Z26">
        <v>60.258000000000003</v>
      </c>
      <c r="AA26">
        <v>58.616</v>
      </c>
      <c r="AB26">
        <v>60.258000000000003</v>
      </c>
      <c r="AC26">
        <v>60.301000000000002</v>
      </c>
      <c r="AD26">
        <v>3.56E-2</v>
      </c>
      <c r="AE26">
        <v>1.9410000000000001</v>
      </c>
      <c r="AF26">
        <v>3.8454999999999999</v>
      </c>
      <c r="AG26">
        <v>5.6326999999999998</v>
      </c>
      <c r="AH26">
        <v>10.1464</v>
      </c>
      <c r="AI26">
        <v>14.6601</v>
      </c>
      <c r="AJ26">
        <v>15.5831</v>
      </c>
      <c r="AK26">
        <v>14.636200000000001</v>
      </c>
      <c r="AL26" t="s">
        <v>76</v>
      </c>
      <c r="AM26" t="s">
        <v>88</v>
      </c>
      <c r="AN26" t="s">
        <v>89</v>
      </c>
      <c r="AO26" t="s">
        <v>90</v>
      </c>
      <c r="AP26" t="s">
        <v>90</v>
      </c>
    </row>
    <row r="27" spans="1:42" ht="15.75" thickBot="1">
      <c r="A27" s="85" t="str">
        <f t="shared" si="0"/>
        <v>wa-central</v>
      </c>
      <c r="B27" s="86" t="str">
        <f t="shared" si="1"/>
        <v>solar</v>
      </c>
      <c r="C27" s="86">
        <f t="shared" si="2"/>
        <v>2</v>
      </c>
      <c r="D27" s="87">
        <f t="shared" si="3"/>
        <v>0.28100000000000003</v>
      </c>
      <c r="E27" s="87">
        <f t="shared" si="4"/>
        <v>158</v>
      </c>
      <c r="F27" s="88">
        <f t="shared" si="5"/>
        <v>1560.6849999999999</v>
      </c>
      <c r="G27" s="87">
        <f t="shared" si="6"/>
        <v>0.28100000000000003</v>
      </c>
      <c r="H27" s="87">
        <f t="shared" si="7"/>
        <v>159</v>
      </c>
      <c r="I27" s="88">
        <f t="shared" si="8"/>
        <v>1560.6849999999999</v>
      </c>
      <c r="P27" t="s">
        <v>87</v>
      </c>
      <c r="Q27" t="s">
        <v>417</v>
      </c>
      <c r="R27" t="s">
        <v>460</v>
      </c>
      <c r="S27">
        <v>1</v>
      </c>
      <c r="T27">
        <v>0.63200000000000001</v>
      </c>
      <c r="U27">
        <v>0.63200000000000001</v>
      </c>
      <c r="V27">
        <v>0</v>
      </c>
      <c r="W27">
        <v>688</v>
      </c>
      <c r="X27">
        <v>0</v>
      </c>
      <c r="Y27">
        <v>2531.2939999999999</v>
      </c>
      <c r="Z27">
        <v>16.597000000000001</v>
      </c>
      <c r="AA27">
        <v>16.597000000000001</v>
      </c>
      <c r="AB27">
        <v>16.597000000000001</v>
      </c>
      <c r="AC27">
        <v>16.846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80</v>
      </c>
      <c r="AM27" t="s">
        <v>705</v>
      </c>
      <c r="AN27" t="s">
        <v>706</v>
      </c>
      <c r="AO27" t="s">
        <v>706</v>
      </c>
      <c r="AP27" t="s">
        <v>706</v>
      </c>
    </row>
    <row r="28" spans="1:42" ht="15.75" thickBot="1">
      <c r="A28" s="85" t="str">
        <f t="shared" si="0"/>
        <v>wa-central</v>
      </c>
      <c r="B28" s="86" t="str">
        <f t="shared" si="1"/>
        <v>offshore</v>
      </c>
      <c r="C28" s="86">
        <f t="shared" si="2"/>
        <v>1</v>
      </c>
      <c r="D28" s="89" t="s">
        <v>321</v>
      </c>
      <c r="E28" s="89" t="s">
        <v>321</v>
      </c>
      <c r="F28" s="90" t="s">
        <v>321</v>
      </c>
      <c r="G28" s="87">
        <f t="shared" si="6"/>
        <v>0.63200000000000001</v>
      </c>
      <c r="H28" s="87">
        <f t="shared" si="7"/>
        <v>688</v>
      </c>
      <c r="I28" s="88">
        <f t="shared" si="8"/>
        <v>2531.2939999999999</v>
      </c>
      <c r="P28" t="s">
        <v>87</v>
      </c>
      <c r="Q28" t="s">
        <v>416</v>
      </c>
      <c r="R28" t="s">
        <v>460</v>
      </c>
      <c r="S28">
        <v>2</v>
      </c>
      <c r="T28">
        <v>0.64200000000000002</v>
      </c>
      <c r="U28">
        <v>0.64200000000000002</v>
      </c>
      <c r="V28">
        <v>0</v>
      </c>
      <c r="W28">
        <v>965</v>
      </c>
      <c r="X28">
        <v>0</v>
      </c>
      <c r="Y28">
        <v>3069.5770000000002</v>
      </c>
      <c r="Z28">
        <v>0.36199999999999999</v>
      </c>
      <c r="AA28">
        <v>0.36199999999999999</v>
      </c>
      <c r="AB28">
        <v>0.36199999999999999</v>
      </c>
      <c r="AC28">
        <v>0.36199999999999999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104</v>
      </c>
      <c r="AM28" t="s">
        <v>707</v>
      </c>
      <c r="AN28" t="s">
        <v>708</v>
      </c>
      <c r="AO28" t="s">
        <v>708</v>
      </c>
      <c r="AP28" t="s">
        <v>708</v>
      </c>
    </row>
    <row r="29" spans="1:42" ht="15.75" thickBot="1">
      <c r="A29" s="85" t="str">
        <f t="shared" si="0"/>
        <v>wa-central</v>
      </c>
      <c r="B29" s="86" t="str">
        <f t="shared" si="1"/>
        <v>offshore</v>
      </c>
      <c r="C29" s="86">
        <f t="shared" si="2"/>
        <v>2</v>
      </c>
      <c r="D29" s="89" t="s">
        <v>321</v>
      </c>
      <c r="E29" s="89" t="s">
        <v>321</v>
      </c>
      <c r="F29" s="90" t="s">
        <v>321</v>
      </c>
      <c r="G29" s="87">
        <f t="shared" si="6"/>
        <v>0.64200000000000002</v>
      </c>
      <c r="H29" s="87">
        <f t="shared" si="7"/>
        <v>965</v>
      </c>
      <c r="I29" s="88">
        <f t="shared" si="8"/>
        <v>3069.5770000000002</v>
      </c>
      <c r="P29" t="s">
        <v>87</v>
      </c>
      <c r="Q29" t="s">
        <v>426</v>
      </c>
      <c r="R29" t="s">
        <v>464</v>
      </c>
      <c r="S29">
        <v>1</v>
      </c>
      <c r="T29">
        <v>0.31</v>
      </c>
      <c r="U29">
        <v>0.313</v>
      </c>
      <c r="V29">
        <v>278</v>
      </c>
      <c r="W29">
        <v>312</v>
      </c>
      <c r="X29">
        <v>2023.1869999999999</v>
      </c>
      <c r="Y29">
        <v>2023.1869999999999</v>
      </c>
      <c r="Z29">
        <v>3.4780000000000002</v>
      </c>
      <c r="AA29">
        <v>2.8130000000000002</v>
      </c>
      <c r="AB29">
        <v>3.4780000000000002</v>
      </c>
      <c r="AC29">
        <v>3.5059999999999998</v>
      </c>
      <c r="AD29">
        <v>1.6999999999999999E-3</v>
      </c>
      <c r="AE29">
        <v>1.24E-2</v>
      </c>
      <c r="AF29">
        <v>2.2200000000000001E-2</v>
      </c>
      <c r="AG29">
        <v>2.2200000000000001E-2</v>
      </c>
      <c r="AH29">
        <v>2.2200000000000001E-2</v>
      </c>
      <c r="AI29">
        <v>2.2200000000000001E-2</v>
      </c>
      <c r="AJ29">
        <v>2.0500000000000001E-2</v>
      </c>
      <c r="AK29">
        <v>9.9000000000000008E-3</v>
      </c>
      <c r="AL29" t="s">
        <v>82</v>
      </c>
      <c r="AM29" t="s">
        <v>709</v>
      </c>
      <c r="AN29" t="s">
        <v>710</v>
      </c>
      <c r="AO29" t="s">
        <v>710</v>
      </c>
      <c r="AP29" t="s">
        <v>711</v>
      </c>
    </row>
    <row r="30" spans="1:42" ht="15.75" thickBot="1">
      <c r="A30" s="85" t="str">
        <f t="shared" si="0"/>
        <v>wa-central</v>
      </c>
      <c r="B30" s="86" t="str">
        <f t="shared" si="1"/>
        <v>onshore</v>
      </c>
      <c r="C30" s="86">
        <f t="shared" si="2"/>
        <v>1</v>
      </c>
      <c r="D30" s="87">
        <f t="shared" si="3"/>
        <v>0.31</v>
      </c>
      <c r="E30" s="87">
        <f t="shared" si="4"/>
        <v>278</v>
      </c>
      <c r="F30" s="88">
        <f t="shared" si="5"/>
        <v>2023.1869999999999</v>
      </c>
      <c r="G30" s="87">
        <f t="shared" si="6"/>
        <v>0.313</v>
      </c>
      <c r="H30" s="87">
        <f t="shared" si="7"/>
        <v>312</v>
      </c>
      <c r="I30" s="88">
        <f t="shared" si="8"/>
        <v>2023.1869999999999</v>
      </c>
      <c r="P30" t="s">
        <v>87</v>
      </c>
      <c r="Q30" t="s">
        <v>425</v>
      </c>
      <c r="R30" t="s">
        <v>464</v>
      </c>
      <c r="S30">
        <v>2</v>
      </c>
      <c r="T30">
        <v>0.314</v>
      </c>
      <c r="U30">
        <v>0.314</v>
      </c>
      <c r="V30">
        <v>0</v>
      </c>
      <c r="W30">
        <v>593</v>
      </c>
      <c r="X30">
        <v>2023.1869999999999</v>
      </c>
      <c r="Y30">
        <v>2023.1869999999999</v>
      </c>
      <c r="Z30">
        <v>0.64</v>
      </c>
      <c r="AA30">
        <v>0.24299999999999999</v>
      </c>
      <c r="AB30">
        <v>0.64</v>
      </c>
      <c r="AC30">
        <v>2.5779999999999998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120</v>
      </c>
      <c r="AM30" t="s">
        <v>712</v>
      </c>
      <c r="AN30" t="s">
        <v>713</v>
      </c>
      <c r="AO30" t="s">
        <v>714</v>
      </c>
      <c r="AP30" t="s">
        <v>715</v>
      </c>
    </row>
    <row r="31" spans="1:42" ht="15.75" thickBot="1">
      <c r="A31" s="85" t="str">
        <f t="shared" si="0"/>
        <v>wa-central</v>
      </c>
      <c r="B31" s="86" t="str">
        <f t="shared" si="1"/>
        <v>onshore</v>
      </c>
      <c r="C31" s="86">
        <f t="shared" si="2"/>
        <v>2</v>
      </c>
      <c r="D31" s="89" t="s">
        <v>321</v>
      </c>
      <c r="E31" s="89" t="s">
        <v>321</v>
      </c>
      <c r="F31" s="90" t="s">
        <v>321</v>
      </c>
      <c r="G31" s="87">
        <f t="shared" si="6"/>
        <v>0.314</v>
      </c>
      <c r="H31" s="87">
        <f t="shared" si="7"/>
        <v>593</v>
      </c>
      <c r="I31" s="88">
        <f t="shared" si="8"/>
        <v>2023.1869999999999</v>
      </c>
      <c r="P31" t="s">
        <v>87</v>
      </c>
      <c r="Q31" t="s">
        <v>424</v>
      </c>
      <c r="R31" t="s">
        <v>464</v>
      </c>
      <c r="S31">
        <v>3</v>
      </c>
      <c r="T31">
        <v>0.30099999999999999</v>
      </c>
      <c r="U31">
        <v>0.30099999999999999</v>
      </c>
      <c r="V31">
        <v>149</v>
      </c>
      <c r="W31">
        <v>175</v>
      </c>
      <c r="X31">
        <v>2023.1869999999999</v>
      </c>
      <c r="Y31">
        <v>2023.1869999999999</v>
      </c>
      <c r="Z31">
        <v>14.871</v>
      </c>
      <c r="AA31">
        <v>14.871</v>
      </c>
      <c r="AB31">
        <v>14.871</v>
      </c>
      <c r="AC31">
        <v>14.871</v>
      </c>
      <c r="AD31">
        <v>1.1999999999999999E-3</v>
      </c>
      <c r="AE31">
        <v>1.9E-3</v>
      </c>
      <c r="AF31">
        <v>3.3999999999999998E-3</v>
      </c>
      <c r="AG31">
        <v>3.3999999999999998E-3</v>
      </c>
      <c r="AH31">
        <v>3.3999999999999998E-3</v>
      </c>
      <c r="AI31">
        <v>3.3999999999999998E-3</v>
      </c>
      <c r="AJ31">
        <v>2.2000000000000001E-3</v>
      </c>
      <c r="AK31">
        <v>1.5E-3</v>
      </c>
      <c r="AL31" t="s">
        <v>96</v>
      </c>
      <c r="AM31" t="s">
        <v>716</v>
      </c>
      <c r="AN31" t="s">
        <v>717</v>
      </c>
      <c r="AO31" t="s">
        <v>717</v>
      </c>
      <c r="AP31" t="s">
        <v>717</v>
      </c>
    </row>
    <row r="32" spans="1:42" ht="15.75" thickBot="1">
      <c r="A32" s="85" t="str">
        <f t="shared" si="0"/>
        <v>wa-central</v>
      </c>
      <c r="B32" s="86" t="str">
        <f t="shared" si="1"/>
        <v>onshore</v>
      </c>
      <c r="C32" s="86">
        <f t="shared" si="2"/>
        <v>3</v>
      </c>
      <c r="D32" s="87">
        <f t="shared" si="3"/>
        <v>0.30099999999999999</v>
      </c>
      <c r="E32" s="87">
        <f t="shared" si="4"/>
        <v>149</v>
      </c>
      <c r="F32" s="88">
        <f t="shared" si="5"/>
        <v>2023.1869999999999</v>
      </c>
      <c r="G32" s="87">
        <f t="shared" si="6"/>
        <v>0.30099999999999999</v>
      </c>
      <c r="H32" s="87">
        <f t="shared" si="7"/>
        <v>175</v>
      </c>
      <c r="I32" s="88">
        <f t="shared" si="8"/>
        <v>2023.1869999999999</v>
      </c>
      <c r="P32" t="s">
        <v>87</v>
      </c>
      <c r="Q32" t="s">
        <v>423</v>
      </c>
      <c r="R32" t="s">
        <v>464</v>
      </c>
      <c r="S32">
        <v>4</v>
      </c>
      <c r="T32">
        <v>0.26800000000000002</v>
      </c>
      <c r="U32">
        <v>0.27100000000000002</v>
      </c>
      <c r="V32">
        <v>490</v>
      </c>
      <c r="W32">
        <v>485</v>
      </c>
      <c r="X32">
        <v>2023.1869999999999</v>
      </c>
      <c r="Y32">
        <v>2023.1869999999999</v>
      </c>
      <c r="Z32">
        <v>4.1900000000000004</v>
      </c>
      <c r="AA32">
        <v>4.1900000000000004</v>
      </c>
      <c r="AB32">
        <v>4.1900000000000004</v>
      </c>
      <c r="AC32">
        <v>4.1900000000000004</v>
      </c>
      <c r="AD32" s="26">
        <v>4.0000000000000002E-4</v>
      </c>
      <c r="AE32" s="26">
        <v>6.9999999999999999E-4</v>
      </c>
      <c r="AF32">
        <v>1E-3</v>
      </c>
      <c r="AG32">
        <v>1.1000000000000001E-3</v>
      </c>
      <c r="AH32">
        <v>1.1000000000000001E-3</v>
      </c>
      <c r="AI32">
        <v>1.1000000000000001E-3</v>
      </c>
      <c r="AJ32" s="26">
        <v>6.9999999999999999E-4</v>
      </c>
      <c r="AK32" s="26">
        <v>5.0000000000000001E-4</v>
      </c>
      <c r="AL32" t="s">
        <v>125</v>
      </c>
      <c r="AM32" t="s">
        <v>718</v>
      </c>
      <c r="AN32" t="s">
        <v>719</v>
      </c>
      <c r="AO32" t="s">
        <v>719</v>
      </c>
      <c r="AP32" t="s">
        <v>719</v>
      </c>
    </row>
    <row r="33" spans="1:42" ht="15.75" thickBot="1">
      <c r="A33" s="85" t="str">
        <f t="shared" si="0"/>
        <v>wa-central</v>
      </c>
      <c r="B33" s="86" t="str">
        <f t="shared" si="1"/>
        <v>onshore</v>
      </c>
      <c r="C33" s="86">
        <f t="shared" si="2"/>
        <v>4</v>
      </c>
      <c r="D33" s="87">
        <f t="shared" si="3"/>
        <v>0.26800000000000002</v>
      </c>
      <c r="E33" s="87">
        <f t="shared" si="4"/>
        <v>490</v>
      </c>
      <c r="F33" s="88">
        <f t="shared" si="5"/>
        <v>2023.1869999999999</v>
      </c>
      <c r="G33" s="87">
        <f t="shared" si="6"/>
        <v>0.27100000000000002</v>
      </c>
      <c r="H33" s="87">
        <f t="shared" si="7"/>
        <v>485</v>
      </c>
      <c r="I33" s="88">
        <f t="shared" si="8"/>
        <v>2023.1869999999999</v>
      </c>
      <c r="P33" t="s">
        <v>87</v>
      </c>
      <c r="Q33" t="s">
        <v>422</v>
      </c>
      <c r="R33" t="s">
        <v>464</v>
      </c>
      <c r="S33">
        <v>5</v>
      </c>
      <c r="T33">
        <v>0.26100000000000001</v>
      </c>
      <c r="U33">
        <v>0.26300000000000001</v>
      </c>
      <c r="V33">
        <v>543</v>
      </c>
      <c r="W33">
        <v>550</v>
      </c>
      <c r="X33">
        <v>2023.1869999999999</v>
      </c>
      <c r="Y33">
        <v>2023.1869999999999</v>
      </c>
      <c r="Z33">
        <v>3.8410000000000002</v>
      </c>
      <c r="AA33">
        <v>3.8410000000000002</v>
      </c>
      <c r="AB33">
        <v>3.8410000000000002</v>
      </c>
      <c r="AC33">
        <v>3.8410000000000002</v>
      </c>
      <c r="AD33" s="26">
        <v>2.9999999999999997E-4</v>
      </c>
      <c r="AE33" s="26">
        <v>5.9999999999999995E-4</v>
      </c>
      <c r="AF33" s="26">
        <v>8.9999999999999998E-4</v>
      </c>
      <c r="AG33" s="26">
        <v>8.9999999999999998E-4</v>
      </c>
      <c r="AH33" s="26">
        <v>8.9999999999999998E-4</v>
      </c>
      <c r="AI33" s="26">
        <v>8.9999999999999998E-4</v>
      </c>
      <c r="AJ33" s="26">
        <v>5.9999999999999995E-4</v>
      </c>
      <c r="AK33" s="26">
        <v>5.0000000000000001E-4</v>
      </c>
      <c r="AL33" t="s">
        <v>161</v>
      </c>
      <c r="AM33" t="s">
        <v>720</v>
      </c>
      <c r="AN33" t="s">
        <v>721</v>
      </c>
      <c r="AO33" t="s">
        <v>721</v>
      </c>
      <c r="AP33" t="s">
        <v>721</v>
      </c>
    </row>
    <row r="34" spans="1:42" ht="15.75" thickBot="1">
      <c r="A34" s="85" t="str">
        <f t="shared" si="0"/>
        <v>wa-central</v>
      </c>
      <c r="B34" s="86" t="str">
        <f t="shared" si="1"/>
        <v>onshore</v>
      </c>
      <c r="C34" s="86">
        <f t="shared" si="2"/>
        <v>5</v>
      </c>
      <c r="D34" s="87">
        <f t="shared" si="3"/>
        <v>0.26100000000000001</v>
      </c>
      <c r="E34" s="87">
        <f t="shared" si="4"/>
        <v>543</v>
      </c>
      <c r="F34" s="88">
        <f t="shared" si="5"/>
        <v>2023.1869999999999</v>
      </c>
      <c r="G34" s="87">
        <f t="shared" si="6"/>
        <v>0.26300000000000001</v>
      </c>
      <c r="H34" s="87">
        <f t="shared" si="7"/>
        <v>550</v>
      </c>
      <c r="I34" s="88">
        <f t="shared" si="8"/>
        <v>2023.1869999999999</v>
      </c>
      <c r="P34" t="s">
        <v>91</v>
      </c>
      <c r="Q34" t="s">
        <v>431</v>
      </c>
      <c r="R34" t="s">
        <v>463</v>
      </c>
      <c r="S34">
        <v>2</v>
      </c>
      <c r="T34">
        <v>0.23200000000000001</v>
      </c>
      <c r="U34">
        <v>0.23200000000000001</v>
      </c>
      <c r="V34">
        <v>150</v>
      </c>
      <c r="W34">
        <v>152</v>
      </c>
      <c r="X34">
        <v>1560.6849999999999</v>
      </c>
      <c r="Y34">
        <v>1560.6849999999999</v>
      </c>
      <c r="Z34">
        <v>0.254</v>
      </c>
      <c r="AA34">
        <v>0.254</v>
      </c>
      <c r="AB34">
        <v>0.254</v>
      </c>
      <c r="AC34">
        <v>0.57199999999999995</v>
      </c>
      <c r="AD34">
        <v>0.33229999999999998</v>
      </c>
      <c r="AE34">
        <v>0.33239999999999997</v>
      </c>
      <c r="AF34">
        <v>0.3332</v>
      </c>
      <c r="AG34">
        <v>0.33400000000000002</v>
      </c>
      <c r="AH34">
        <v>0.33400000000000002</v>
      </c>
      <c r="AI34">
        <v>0.33400000000000002</v>
      </c>
      <c r="AJ34">
        <v>0.33400000000000002</v>
      </c>
      <c r="AK34">
        <v>0.33400000000000002</v>
      </c>
      <c r="AL34" t="s">
        <v>76</v>
      </c>
      <c r="AM34" t="s">
        <v>92</v>
      </c>
      <c r="AN34" t="s">
        <v>722</v>
      </c>
      <c r="AO34" t="s">
        <v>722</v>
      </c>
      <c r="AP34" t="s">
        <v>723</v>
      </c>
    </row>
    <row r="35" spans="1:42" ht="15.75" thickBot="1">
      <c r="A35" s="85" t="str">
        <f t="shared" si="0"/>
        <v>vic-west</v>
      </c>
      <c r="B35" s="86" t="str">
        <f t="shared" si="1"/>
        <v>solar</v>
      </c>
      <c r="C35" s="86">
        <f t="shared" si="2"/>
        <v>2</v>
      </c>
      <c r="D35" s="87">
        <f t="shared" si="3"/>
        <v>0.23200000000000001</v>
      </c>
      <c r="E35" s="87">
        <f t="shared" si="4"/>
        <v>150</v>
      </c>
      <c r="F35" s="88">
        <f t="shared" si="5"/>
        <v>1560.6849999999999</v>
      </c>
      <c r="G35" s="87">
        <f t="shared" si="6"/>
        <v>0.23200000000000001</v>
      </c>
      <c r="H35" s="87">
        <f t="shared" si="7"/>
        <v>152</v>
      </c>
      <c r="I35" s="88">
        <f t="shared" si="8"/>
        <v>1560.6849999999999</v>
      </c>
      <c r="P35" t="s">
        <v>91</v>
      </c>
      <c r="Q35" t="s">
        <v>430</v>
      </c>
      <c r="R35" t="s">
        <v>463</v>
      </c>
      <c r="S35">
        <v>3</v>
      </c>
      <c r="T35">
        <v>0.23</v>
      </c>
      <c r="U35">
        <v>0.219</v>
      </c>
      <c r="V35">
        <v>374</v>
      </c>
      <c r="W35">
        <v>351</v>
      </c>
      <c r="X35">
        <v>1560.6849999999999</v>
      </c>
      <c r="Y35">
        <v>1560.6849999999999</v>
      </c>
      <c r="Z35">
        <v>18.459</v>
      </c>
      <c r="AA35">
        <v>13.055</v>
      </c>
      <c r="AB35">
        <v>17.268000000000001</v>
      </c>
      <c r="AC35">
        <v>109.175</v>
      </c>
      <c r="AD35">
        <v>1.3310999999999999</v>
      </c>
      <c r="AE35">
        <v>3.1836000000000002</v>
      </c>
      <c r="AF35">
        <v>5.0335000000000001</v>
      </c>
      <c r="AG35">
        <v>6.8834</v>
      </c>
      <c r="AH35">
        <v>8.7340999999999998</v>
      </c>
      <c r="AI35">
        <v>10.584199999999999</v>
      </c>
      <c r="AJ35">
        <v>10.8203</v>
      </c>
      <c r="AK35">
        <v>10.867800000000001</v>
      </c>
      <c r="AL35" t="s">
        <v>78</v>
      </c>
      <c r="AM35" t="s">
        <v>93</v>
      </c>
      <c r="AN35" t="s">
        <v>724</v>
      </c>
      <c r="AO35" t="s">
        <v>725</v>
      </c>
      <c r="AP35" t="s">
        <v>726</v>
      </c>
    </row>
    <row r="36" spans="1:42" ht="15.75" thickBot="1">
      <c r="A36" s="85" t="str">
        <f t="shared" si="0"/>
        <v>vic-west</v>
      </c>
      <c r="B36" s="86" t="str">
        <f t="shared" si="1"/>
        <v>solar</v>
      </c>
      <c r="C36" s="86">
        <f t="shared" si="2"/>
        <v>3</v>
      </c>
      <c r="D36" s="87">
        <f t="shared" si="3"/>
        <v>0.23</v>
      </c>
      <c r="E36" s="87">
        <f t="shared" si="4"/>
        <v>374</v>
      </c>
      <c r="F36" s="88">
        <f t="shared" si="5"/>
        <v>1560.6849999999999</v>
      </c>
      <c r="G36" s="87">
        <f t="shared" si="6"/>
        <v>0.219</v>
      </c>
      <c r="H36" s="87">
        <f t="shared" si="7"/>
        <v>351</v>
      </c>
      <c r="I36" s="88">
        <f t="shared" si="8"/>
        <v>1560.6849999999999</v>
      </c>
      <c r="P36" t="s">
        <v>91</v>
      </c>
      <c r="Q36" t="s">
        <v>429</v>
      </c>
      <c r="R36" t="s">
        <v>463</v>
      </c>
      <c r="S36">
        <v>4</v>
      </c>
      <c r="T36">
        <v>0.18099999999999999</v>
      </c>
      <c r="U36">
        <v>0.182</v>
      </c>
      <c r="V36">
        <v>247</v>
      </c>
      <c r="W36">
        <v>270</v>
      </c>
      <c r="X36">
        <v>1560.6849999999999</v>
      </c>
      <c r="Y36">
        <v>1560.6849999999999</v>
      </c>
      <c r="Z36">
        <v>92.049000000000007</v>
      </c>
      <c r="AA36">
        <v>89.52</v>
      </c>
      <c r="AB36">
        <v>91.941000000000003</v>
      </c>
      <c r="AC36">
        <v>203.04900000000001</v>
      </c>
      <c r="AD36" s="26">
        <v>1E-4</v>
      </c>
      <c r="AE36">
        <v>1E-3</v>
      </c>
      <c r="AF36">
        <v>1.5E-3</v>
      </c>
      <c r="AG36">
        <v>1.9E-3</v>
      </c>
      <c r="AH36">
        <v>2.5000000000000001E-3</v>
      </c>
      <c r="AI36">
        <v>3.5999999999999999E-3</v>
      </c>
      <c r="AJ36">
        <v>4.0000000000000001E-3</v>
      </c>
      <c r="AK36">
        <v>3.3999999999999998E-3</v>
      </c>
      <c r="AL36" t="s">
        <v>101</v>
      </c>
      <c r="AM36" t="s">
        <v>727</v>
      </c>
      <c r="AN36" t="s">
        <v>728</v>
      </c>
      <c r="AO36" t="s">
        <v>729</v>
      </c>
      <c r="AP36" t="s">
        <v>730</v>
      </c>
    </row>
    <row r="37" spans="1:42" ht="15.75" thickBot="1">
      <c r="A37" s="85" t="str">
        <f t="shared" si="0"/>
        <v>vic-west</v>
      </c>
      <c r="B37" s="86" t="str">
        <f t="shared" si="1"/>
        <v>solar</v>
      </c>
      <c r="C37" s="86">
        <f t="shared" si="2"/>
        <v>4</v>
      </c>
      <c r="D37" s="87">
        <f t="shared" si="3"/>
        <v>0.18099999999999999</v>
      </c>
      <c r="E37" s="87">
        <f t="shared" si="4"/>
        <v>247</v>
      </c>
      <c r="F37" s="88">
        <f t="shared" si="5"/>
        <v>1560.6849999999999</v>
      </c>
      <c r="G37" s="87">
        <f t="shared" si="6"/>
        <v>0.182</v>
      </c>
      <c r="H37" s="87">
        <f t="shared" si="7"/>
        <v>270</v>
      </c>
      <c r="I37" s="88">
        <f t="shared" si="8"/>
        <v>1560.6849999999999</v>
      </c>
      <c r="P37" t="s">
        <v>91</v>
      </c>
      <c r="Q37" t="s">
        <v>417</v>
      </c>
      <c r="R37" t="s">
        <v>460</v>
      </c>
      <c r="S37">
        <v>1</v>
      </c>
      <c r="T37">
        <v>0.64300000000000002</v>
      </c>
      <c r="U37">
        <v>0.625</v>
      </c>
      <c r="V37">
        <v>1004</v>
      </c>
      <c r="W37">
        <v>943</v>
      </c>
      <c r="X37">
        <v>3422.9769999999999</v>
      </c>
      <c r="Y37">
        <v>3593.9459999999999</v>
      </c>
      <c r="Z37">
        <v>18.797000000000001</v>
      </c>
      <c r="AA37">
        <v>18.797000000000001</v>
      </c>
      <c r="AB37">
        <v>18.797000000000001</v>
      </c>
      <c r="AC37">
        <v>18.898</v>
      </c>
      <c r="AD37">
        <v>0</v>
      </c>
      <c r="AE37">
        <v>2.4199999999999999E-2</v>
      </c>
      <c r="AF37">
        <v>3.1204000000000001</v>
      </c>
      <c r="AG37">
        <v>6.4820000000000002</v>
      </c>
      <c r="AH37">
        <v>7.9711999999999996</v>
      </c>
      <c r="AI37">
        <v>8.2685999999999993</v>
      </c>
      <c r="AJ37">
        <v>8.5658999999999992</v>
      </c>
      <c r="AK37">
        <v>8.8391999999999999</v>
      </c>
      <c r="AL37" t="s">
        <v>80</v>
      </c>
      <c r="AM37" t="s">
        <v>94</v>
      </c>
      <c r="AN37" t="s">
        <v>731</v>
      </c>
      <c r="AO37" t="s">
        <v>731</v>
      </c>
      <c r="AP37" t="s">
        <v>731</v>
      </c>
    </row>
    <row r="38" spans="1:42" ht="15.75" thickBot="1">
      <c r="A38" s="85" t="str">
        <f t="shared" si="0"/>
        <v>vic-west</v>
      </c>
      <c r="B38" s="86" t="str">
        <f t="shared" si="1"/>
        <v>offshore</v>
      </c>
      <c r="C38" s="86">
        <f t="shared" si="2"/>
        <v>1</v>
      </c>
      <c r="D38" s="87">
        <f t="shared" si="3"/>
        <v>0.64300000000000002</v>
      </c>
      <c r="E38" s="87">
        <f t="shared" si="4"/>
        <v>1004</v>
      </c>
      <c r="F38" s="88">
        <f t="shared" si="5"/>
        <v>3422.9769999999999</v>
      </c>
      <c r="G38" s="87">
        <f t="shared" si="6"/>
        <v>0.625</v>
      </c>
      <c r="H38" s="87">
        <f t="shared" si="7"/>
        <v>943</v>
      </c>
      <c r="I38" s="88">
        <f t="shared" si="8"/>
        <v>3593.9459999999999</v>
      </c>
      <c r="P38" t="s">
        <v>91</v>
      </c>
      <c r="Q38" t="s">
        <v>416</v>
      </c>
      <c r="R38" t="s">
        <v>460</v>
      </c>
      <c r="S38">
        <v>2</v>
      </c>
      <c r="T38">
        <v>0.60899999999999999</v>
      </c>
      <c r="U38">
        <v>0.63900000000000001</v>
      </c>
      <c r="V38">
        <v>1483</v>
      </c>
      <c r="W38">
        <v>1068</v>
      </c>
      <c r="X38">
        <v>3727.422</v>
      </c>
      <c r="Y38">
        <v>3309.9920000000002</v>
      </c>
      <c r="Z38">
        <v>35.966000000000001</v>
      </c>
      <c r="AA38">
        <v>35.966000000000001</v>
      </c>
      <c r="AB38">
        <v>35.966000000000001</v>
      </c>
      <c r="AC38">
        <v>35.966000000000001</v>
      </c>
      <c r="AD38">
        <v>0</v>
      </c>
      <c r="AE38" s="26">
        <v>2.9999999999999997E-4</v>
      </c>
      <c r="AF38" s="26">
        <v>5.9999999999999995E-4</v>
      </c>
      <c r="AG38" s="26">
        <v>5.9999999999999995E-4</v>
      </c>
      <c r="AH38" s="26">
        <v>8.0000000000000004E-4</v>
      </c>
      <c r="AI38" s="26">
        <v>8.9999999999999998E-4</v>
      </c>
      <c r="AJ38">
        <v>1E-3</v>
      </c>
      <c r="AK38" s="26">
        <v>6.9999999999999999E-4</v>
      </c>
      <c r="AL38" t="s">
        <v>104</v>
      </c>
      <c r="AM38" t="s">
        <v>732</v>
      </c>
      <c r="AN38" t="s">
        <v>733</v>
      </c>
      <c r="AO38" t="s">
        <v>733</v>
      </c>
      <c r="AP38" t="s">
        <v>733</v>
      </c>
    </row>
    <row r="39" spans="1:42" ht="15.75" thickBot="1">
      <c r="A39" s="85" t="str">
        <f t="shared" si="0"/>
        <v>vic-west</v>
      </c>
      <c r="B39" s="86" t="str">
        <f t="shared" si="1"/>
        <v>offshore</v>
      </c>
      <c r="C39" s="86">
        <f t="shared" si="2"/>
        <v>2</v>
      </c>
      <c r="D39" s="87">
        <f t="shared" si="3"/>
        <v>0.60899999999999999</v>
      </c>
      <c r="E39" s="87">
        <f t="shared" si="4"/>
        <v>1483</v>
      </c>
      <c r="F39" s="88">
        <f t="shared" si="5"/>
        <v>3727.422</v>
      </c>
      <c r="G39" s="87">
        <f t="shared" si="6"/>
        <v>0.63900000000000001</v>
      </c>
      <c r="H39" s="87">
        <f t="shared" si="7"/>
        <v>1068</v>
      </c>
      <c r="I39" s="88">
        <f t="shared" si="8"/>
        <v>3309.9920000000002</v>
      </c>
      <c r="P39" t="s">
        <v>91</v>
      </c>
      <c r="Q39" t="s">
        <v>415</v>
      </c>
      <c r="R39" t="s">
        <v>460</v>
      </c>
      <c r="S39">
        <v>3</v>
      </c>
      <c r="T39">
        <v>0.48699999999999999</v>
      </c>
      <c r="U39">
        <v>0.45800000000000002</v>
      </c>
      <c r="V39">
        <v>958</v>
      </c>
      <c r="W39">
        <v>952</v>
      </c>
      <c r="X39">
        <v>3017.0459999999998</v>
      </c>
      <c r="Y39">
        <v>2897.848</v>
      </c>
      <c r="Z39">
        <v>7.3620000000000001</v>
      </c>
      <c r="AA39">
        <v>7.3620000000000001</v>
      </c>
      <c r="AB39">
        <v>7.3620000000000001</v>
      </c>
      <c r="AC39">
        <v>8.3390000000000004</v>
      </c>
      <c r="AD39">
        <v>0</v>
      </c>
      <c r="AE39" s="26">
        <v>2.9999999999999997E-4</v>
      </c>
      <c r="AF39" s="26">
        <v>5.0000000000000001E-4</v>
      </c>
      <c r="AG39" s="26">
        <v>6.9999999999999999E-4</v>
      </c>
      <c r="AH39" s="26">
        <v>6.9999999999999999E-4</v>
      </c>
      <c r="AI39" s="26">
        <v>8.0000000000000004E-4</v>
      </c>
      <c r="AJ39">
        <v>1E-3</v>
      </c>
      <c r="AK39" s="26">
        <v>6.9999999999999999E-4</v>
      </c>
      <c r="AL39" t="s">
        <v>153</v>
      </c>
      <c r="AM39" t="s">
        <v>734</v>
      </c>
      <c r="AN39" t="s">
        <v>735</v>
      </c>
      <c r="AO39" t="s">
        <v>735</v>
      </c>
      <c r="AP39" t="s">
        <v>736</v>
      </c>
    </row>
    <row r="40" spans="1:42" ht="15.75" thickBot="1">
      <c r="A40" s="85" t="str">
        <f t="shared" si="0"/>
        <v>vic-west</v>
      </c>
      <c r="B40" s="86" t="str">
        <f t="shared" si="1"/>
        <v>offshore</v>
      </c>
      <c r="C40" s="86">
        <f t="shared" si="2"/>
        <v>3</v>
      </c>
      <c r="D40" s="87">
        <f t="shared" si="3"/>
        <v>0.48699999999999999</v>
      </c>
      <c r="E40" s="87">
        <f t="shared" si="4"/>
        <v>958</v>
      </c>
      <c r="F40" s="88">
        <f t="shared" si="5"/>
        <v>3017.0459999999998</v>
      </c>
      <c r="G40" s="87">
        <f t="shared" si="6"/>
        <v>0.45800000000000002</v>
      </c>
      <c r="H40" s="87">
        <f t="shared" si="7"/>
        <v>952</v>
      </c>
      <c r="I40" s="88">
        <f t="shared" si="8"/>
        <v>2897.848</v>
      </c>
      <c r="P40" t="s">
        <v>91</v>
      </c>
      <c r="Q40" t="s">
        <v>414</v>
      </c>
      <c r="R40" t="s">
        <v>460</v>
      </c>
      <c r="S40">
        <v>4</v>
      </c>
      <c r="T40">
        <v>0.47</v>
      </c>
      <c r="U40">
        <v>0.55000000000000004</v>
      </c>
      <c r="V40">
        <v>1529</v>
      </c>
      <c r="W40">
        <v>1349</v>
      </c>
      <c r="X40">
        <v>2938.7080000000001</v>
      </c>
      <c r="Y40">
        <v>3057.8429999999998</v>
      </c>
      <c r="Z40">
        <v>0.999</v>
      </c>
      <c r="AA40">
        <v>0.999</v>
      </c>
      <c r="AB40">
        <v>0.999</v>
      </c>
      <c r="AC40">
        <v>1.1499999999999999</v>
      </c>
      <c r="AD40">
        <v>0</v>
      </c>
      <c r="AE40" s="26">
        <v>2.0000000000000001E-4</v>
      </c>
      <c r="AF40" s="26">
        <v>4.0000000000000002E-4</v>
      </c>
      <c r="AG40" s="26">
        <v>4.0000000000000002E-4</v>
      </c>
      <c r="AH40" s="26">
        <v>5.0000000000000001E-4</v>
      </c>
      <c r="AI40" s="26">
        <v>5.0000000000000001E-4</v>
      </c>
      <c r="AJ40" s="26">
        <v>5.9999999999999995E-4</v>
      </c>
      <c r="AK40" s="26">
        <v>5.0000000000000001E-4</v>
      </c>
      <c r="AL40" t="s">
        <v>155</v>
      </c>
      <c r="AM40" t="s">
        <v>737</v>
      </c>
      <c r="AN40" t="s">
        <v>738</v>
      </c>
      <c r="AO40" t="s">
        <v>738</v>
      </c>
      <c r="AP40" t="s">
        <v>738</v>
      </c>
    </row>
    <row r="41" spans="1:42" ht="15.75" thickBot="1">
      <c r="A41" s="85" t="str">
        <f t="shared" si="0"/>
        <v>vic-west</v>
      </c>
      <c r="B41" s="86" t="str">
        <f t="shared" si="1"/>
        <v>offshore</v>
      </c>
      <c r="C41" s="86">
        <f t="shared" si="2"/>
        <v>4</v>
      </c>
      <c r="D41" s="87">
        <f t="shared" si="3"/>
        <v>0.47</v>
      </c>
      <c r="E41" s="87">
        <f t="shared" si="4"/>
        <v>1529</v>
      </c>
      <c r="F41" s="88">
        <f t="shared" si="5"/>
        <v>2938.7080000000001</v>
      </c>
      <c r="G41" s="87">
        <f t="shared" si="6"/>
        <v>0.55000000000000004</v>
      </c>
      <c r="H41" s="87">
        <f t="shared" si="7"/>
        <v>1349</v>
      </c>
      <c r="I41" s="88">
        <f t="shared" si="8"/>
        <v>3057.8429999999998</v>
      </c>
      <c r="P41" t="s">
        <v>91</v>
      </c>
      <c r="Q41" t="s">
        <v>413</v>
      </c>
      <c r="R41" t="s">
        <v>460</v>
      </c>
      <c r="S41">
        <v>5</v>
      </c>
      <c r="T41">
        <v>0.46700000000000003</v>
      </c>
      <c r="U41">
        <v>0.46700000000000003</v>
      </c>
      <c r="V41">
        <v>0</v>
      </c>
      <c r="W41">
        <v>1287</v>
      </c>
      <c r="X41">
        <v>0</v>
      </c>
      <c r="Y41">
        <v>2939.991</v>
      </c>
      <c r="Z41">
        <v>1.4019999999999999</v>
      </c>
      <c r="AA41">
        <v>1.4019999999999999</v>
      </c>
      <c r="AB41">
        <v>1.4019999999999999</v>
      </c>
      <c r="AC41">
        <v>1.2310000000000001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170</v>
      </c>
      <c r="AM41" t="s">
        <v>739</v>
      </c>
      <c r="AN41" t="s">
        <v>740</v>
      </c>
      <c r="AO41" t="s">
        <v>740</v>
      </c>
      <c r="AP41" t="s">
        <v>740</v>
      </c>
    </row>
    <row r="42" spans="1:42" ht="15.75" thickBot="1">
      <c r="A42" s="85" t="str">
        <f t="shared" si="0"/>
        <v>vic-west</v>
      </c>
      <c r="B42" s="86" t="str">
        <f t="shared" si="1"/>
        <v>offshore</v>
      </c>
      <c r="C42" s="86">
        <f t="shared" si="2"/>
        <v>5</v>
      </c>
      <c r="D42" s="89" t="s">
        <v>321</v>
      </c>
      <c r="E42" s="89" t="s">
        <v>321</v>
      </c>
      <c r="F42" s="90" t="s">
        <v>321</v>
      </c>
      <c r="G42" s="87">
        <f t="shared" si="6"/>
        <v>0.46700000000000003</v>
      </c>
      <c r="H42" s="87">
        <f t="shared" si="7"/>
        <v>1287</v>
      </c>
      <c r="I42" s="88">
        <f t="shared" si="8"/>
        <v>2939.991</v>
      </c>
      <c r="P42" t="s">
        <v>91</v>
      </c>
      <c r="Q42" t="s">
        <v>426</v>
      </c>
      <c r="R42" t="s">
        <v>464</v>
      </c>
      <c r="S42">
        <v>1</v>
      </c>
      <c r="T42">
        <v>0.318</v>
      </c>
      <c r="U42">
        <v>0.32200000000000001</v>
      </c>
      <c r="V42">
        <v>370</v>
      </c>
      <c r="W42">
        <v>399</v>
      </c>
      <c r="X42">
        <v>2023.1869999999999</v>
      </c>
      <c r="Y42">
        <v>2023.1869999999999</v>
      </c>
      <c r="Z42">
        <v>31.966000000000001</v>
      </c>
      <c r="AA42">
        <v>17.27</v>
      </c>
      <c r="AB42">
        <v>30.814</v>
      </c>
      <c r="AC42">
        <v>59.511000000000003</v>
      </c>
      <c r="AD42">
        <v>3.5249999999999999</v>
      </c>
      <c r="AE42">
        <v>7.0511999999999997</v>
      </c>
      <c r="AF42">
        <v>19.100300000000001</v>
      </c>
      <c r="AG42">
        <v>19.100300000000001</v>
      </c>
      <c r="AH42">
        <v>19.100300000000001</v>
      </c>
      <c r="AI42">
        <v>19.100300000000001</v>
      </c>
      <c r="AJ42">
        <v>15.5753</v>
      </c>
      <c r="AK42">
        <v>12.049099999999999</v>
      </c>
      <c r="AL42" t="s">
        <v>82</v>
      </c>
      <c r="AM42" t="s">
        <v>95</v>
      </c>
      <c r="AN42" t="s">
        <v>741</v>
      </c>
      <c r="AO42" t="s">
        <v>742</v>
      </c>
      <c r="AP42" t="s">
        <v>743</v>
      </c>
    </row>
    <row r="43" spans="1:42" ht="15.75" thickBot="1">
      <c r="A43" s="85" t="str">
        <f t="shared" si="0"/>
        <v>vic-west</v>
      </c>
      <c r="B43" s="86" t="str">
        <f t="shared" si="1"/>
        <v>onshore</v>
      </c>
      <c r="C43" s="86">
        <f t="shared" si="2"/>
        <v>1</v>
      </c>
      <c r="D43" s="87">
        <f t="shared" si="3"/>
        <v>0.318</v>
      </c>
      <c r="E43" s="87">
        <f t="shared" si="4"/>
        <v>370</v>
      </c>
      <c r="F43" s="88">
        <f t="shared" si="5"/>
        <v>2023.1869999999999</v>
      </c>
      <c r="G43" s="87">
        <f t="shared" si="6"/>
        <v>0.32200000000000001</v>
      </c>
      <c r="H43" s="87">
        <f t="shared" si="7"/>
        <v>399</v>
      </c>
      <c r="I43" s="88">
        <f t="shared" si="8"/>
        <v>2023.1869999999999</v>
      </c>
      <c r="P43" t="s">
        <v>91</v>
      </c>
      <c r="Q43" t="s">
        <v>425</v>
      </c>
      <c r="R43" t="s">
        <v>464</v>
      </c>
      <c r="S43">
        <v>2</v>
      </c>
      <c r="T43">
        <v>0.30499999999999999</v>
      </c>
      <c r="U43">
        <v>0.307</v>
      </c>
      <c r="V43">
        <v>598</v>
      </c>
      <c r="W43">
        <v>615</v>
      </c>
      <c r="X43">
        <v>2023.1869999999999</v>
      </c>
      <c r="Y43">
        <v>2023.1869999999999</v>
      </c>
      <c r="Z43">
        <v>30.079000000000001</v>
      </c>
      <c r="AA43">
        <v>17.332999999999998</v>
      </c>
      <c r="AB43">
        <v>26.981999999999999</v>
      </c>
      <c r="AC43">
        <v>44.152999999999999</v>
      </c>
      <c r="AD43">
        <v>1.8E-3</v>
      </c>
      <c r="AE43">
        <v>3.0999999999999999E-3</v>
      </c>
      <c r="AF43">
        <v>3.0999999999999999E-3</v>
      </c>
      <c r="AG43">
        <v>8.0000000000000002E-3</v>
      </c>
      <c r="AH43">
        <v>8.0000000000000002E-3</v>
      </c>
      <c r="AI43">
        <v>8.0000000000000002E-3</v>
      </c>
      <c r="AJ43">
        <v>6.1999999999999998E-3</v>
      </c>
      <c r="AK43">
        <v>5.0000000000000001E-3</v>
      </c>
      <c r="AL43" t="s">
        <v>120</v>
      </c>
      <c r="AM43" t="s">
        <v>744</v>
      </c>
      <c r="AN43" t="s">
        <v>745</v>
      </c>
      <c r="AO43" t="s">
        <v>746</v>
      </c>
      <c r="AP43" t="s">
        <v>747</v>
      </c>
    </row>
    <row r="44" spans="1:42" ht="15.75" thickBot="1">
      <c r="A44" s="85" t="str">
        <f t="shared" si="0"/>
        <v>vic-west</v>
      </c>
      <c r="B44" s="86" t="str">
        <f t="shared" si="1"/>
        <v>onshore</v>
      </c>
      <c r="C44" s="86">
        <f t="shared" si="2"/>
        <v>2</v>
      </c>
      <c r="D44" s="87">
        <f t="shared" si="3"/>
        <v>0.30499999999999999</v>
      </c>
      <c r="E44" s="87">
        <f t="shared" si="4"/>
        <v>598</v>
      </c>
      <c r="F44" s="88">
        <f t="shared" si="5"/>
        <v>2023.1869999999999</v>
      </c>
      <c r="G44" s="87">
        <f t="shared" si="6"/>
        <v>0.307</v>
      </c>
      <c r="H44" s="87">
        <f t="shared" si="7"/>
        <v>615</v>
      </c>
      <c r="I44" s="88">
        <f t="shared" si="8"/>
        <v>2023.1869999999999</v>
      </c>
      <c r="P44" t="s">
        <v>91</v>
      </c>
      <c r="Q44" t="s">
        <v>424</v>
      </c>
      <c r="R44" t="s">
        <v>464</v>
      </c>
      <c r="S44">
        <v>3</v>
      </c>
      <c r="T44">
        <v>0.29699999999999999</v>
      </c>
      <c r="U44">
        <v>0.29899999999999999</v>
      </c>
      <c r="V44">
        <v>233</v>
      </c>
      <c r="W44">
        <v>243</v>
      </c>
      <c r="X44">
        <v>2023.1869999999999</v>
      </c>
      <c r="Y44">
        <v>2023.1869999999999</v>
      </c>
      <c r="Z44">
        <v>2.7530000000000001</v>
      </c>
      <c r="AA44">
        <v>1.518</v>
      </c>
      <c r="AB44">
        <v>2.7450000000000001</v>
      </c>
      <c r="AC44">
        <v>3.4529999999999998</v>
      </c>
      <c r="AD44">
        <v>3.0000000000000001E-3</v>
      </c>
      <c r="AE44">
        <v>5.7000000000000002E-3</v>
      </c>
      <c r="AF44">
        <v>5.7000000000000002E-3</v>
      </c>
      <c r="AG44">
        <v>2.5259999999999998</v>
      </c>
      <c r="AH44">
        <v>2.5259999999999998</v>
      </c>
      <c r="AI44">
        <v>2.5259999999999998</v>
      </c>
      <c r="AJ44">
        <v>2.5230000000000001</v>
      </c>
      <c r="AK44">
        <v>2.5203000000000002</v>
      </c>
      <c r="AL44" t="s">
        <v>96</v>
      </c>
      <c r="AM44" t="s">
        <v>97</v>
      </c>
      <c r="AN44" t="s">
        <v>748</v>
      </c>
      <c r="AO44" t="s">
        <v>749</v>
      </c>
      <c r="AP44" t="s">
        <v>749</v>
      </c>
    </row>
    <row r="45" spans="1:42" ht="15.75" thickBot="1">
      <c r="A45" s="85" t="str">
        <f t="shared" si="0"/>
        <v>vic-west</v>
      </c>
      <c r="B45" s="86" t="str">
        <f t="shared" si="1"/>
        <v>onshore</v>
      </c>
      <c r="C45" s="86">
        <f t="shared" si="2"/>
        <v>3</v>
      </c>
      <c r="D45" s="87">
        <f t="shared" si="3"/>
        <v>0.29699999999999999</v>
      </c>
      <c r="E45" s="87">
        <f t="shared" si="4"/>
        <v>233</v>
      </c>
      <c r="F45" s="88">
        <f t="shared" si="5"/>
        <v>2023.1869999999999</v>
      </c>
      <c r="G45" s="87">
        <f t="shared" si="6"/>
        <v>0.29899999999999999</v>
      </c>
      <c r="H45" s="87">
        <f t="shared" si="7"/>
        <v>243</v>
      </c>
      <c r="I45" s="88">
        <f t="shared" si="8"/>
        <v>2023.1869999999999</v>
      </c>
      <c r="P45" t="s">
        <v>91</v>
      </c>
      <c r="Q45" t="s">
        <v>423</v>
      </c>
      <c r="R45" t="s">
        <v>464</v>
      </c>
      <c r="S45">
        <v>4</v>
      </c>
      <c r="T45">
        <v>0.28499999999999998</v>
      </c>
      <c r="U45">
        <v>0.28499999999999998</v>
      </c>
      <c r="V45">
        <v>416</v>
      </c>
      <c r="W45">
        <v>457</v>
      </c>
      <c r="X45">
        <v>2023.1869999999999</v>
      </c>
      <c r="Y45">
        <v>2023.1869999999999</v>
      </c>
      <c r="Z45">
        <v>11.798999999999999</v>
      </c>
      <c r="AA45">
        <v>2.9140000000000001</v>
      </c>
      <c r="AB45">
        <v>10.342000000000001</v>
      </c>
      <c r="AC45">
        <v>15.414999999999999</v>
      </c>
      <c r="AD45" s="26">
        <v>8.9999999999999998E-4</v>
      </c>
      <c r="AE45">
        <v>1.6000000000000001E-3</v>
      </c>
      <c r="AF45">
        <v>1.6000000000000001E-3</v>
      </c>
      <c r="AG45">
        <v>4.4000000000000003E-3</v>
      </c>
      <c r="AH45">
        <v>4.4000000000000003E-3</v>
      </c>
      <c r="AI45">
        <v>4.4000000000000003E-3</v>
      </c>
      <c r="AJ45">
        <v>3.5999999999999999E-3</v>
      </c>
      <c r="AK45">
        <v>2.8E-3</v>
      </c>
      <c r="AL45" t="s">
        <v>125</v>
      </c>
      <c r="AM45" t="s">
        <v>750</v>
      </c>
      <c r="AN45" t="s">
        <v>751</v>
      </c>
      <c r="AO45" t="s">
        <v>752</v>
      </c>
      <c r="AP45" t="s">
        <v>753</v>
      </c>
    </row>
    <row r="46" spans="1:42" ht="15.75" thickBot="1">
      <c r="A46" s="85" t="str">
        <f t="shared" si="0"/>
        <v>vic-west</v>
      </c>
      <c r="B46" s="86" t="str">
        <f t="shared" si="1"/>
        <v>onshore</v>
      </c>
      <c r="C46" s="86">
        <f t="shared" si="2"/>
        <v>4</v>
      </c>
      <c r="D46" s="87">
        <f t="shared" si="3"/>
        <v>0.28499999999999998</v>
      </c>
      <c r="E46" s="87">
        <f t="shared" si="4"/>
        <v>416</v>
      </c>
      <c r="F46" s="88">
        <f t="shared" si="5"/>
        <v>2023.1869999999999</v>
      </c>
      <c r="G46" s="87">
        <f t="shared" si="6"/>
        <v>0.28499999999999998</v>
      </c>
      <c r="H46" s="87">
        <f t="shared" si="7"/>
        <v>457</v>
      </c>
      <c r="I46" s="88">
        <f t="shared" si="8"/>
        <v>2023.1869999999999</v>
      </c>
      <c r="P46" t="s">
        <v>91</v>
      </c>
      <c r="Q46" t="s">
        <v>422</v>
      </c>
      <c r="R46" t="s">
        <v>464</v>
      </c>
      <c r="S46">
        <v>5</v>
      </c>
      <c r="T46">
        <v>0.28899999999999998</v>
      </c>
      <c r="U46">
        <v>0.28899999999999998</v>
      </c>
      <c r="V46">
        <v>651</v>
      </c>
      <c r="W46">
        <v>675</v>
      </c>
      <c r="X46">
        <v>2023.1869999999999</v>
      </c>
      <c r="Y46">
        <v>2023.1869999999999</v>
      </c>
      <c r="Z46">
        <v>12.896000000000001</v>
      </c>
      <c r="AA46">
        <v>9.4169999999999998</v>
      </c>
      <c r="AB46">
        <v>12.17</v>
      </c>
      <c r="AC46">
        <v>13.893000000000001</v>
      </c>
      <c r="AD46" s="26">
        <v>6.9999999999999999E-4</v>
      </c>
      <c r="AE46">
        <v>1.2999999999999999E-3</v>
      </c>
      <c r="AF46">
        <v>1.2999999999999999E-3</v>
      </c>
      <c r="AG46">
        <v>2.8999999999999998E-3</v>
      </c>
      <c r="AH46">
        <v>2.8999999999999998E-3</v>
      </c>
      <c r="AI46">
        <v>2.8999999999999998E-3</v>
      </c>
      <c r="AJ46">
        <v>2.0999999999999999E-3</v>
      </c>
      <c r="AK46">
        <v>1.6000000000000001E-3</v>
      </c>
      <c r="AL46" t="s">
        <v>161</v>
      </c>
      <c r="AM46" t="s">
        <v>754</v>
      </c>
      <c r="AN46" t="s">
        <v>755</v>
      </c>
      <c r="AO46" t="s">
        <v>756</v>
      </c>
      <c r="AP46" t="s">
        <v>757</v>
      </c>
    </row>
    <row r="47" spans="1:42" ht="15.75" thickBot="1">
      <c r="A47" s="85" t="str">
        <f t="shared" si="0"/>
        <v>vic-west</v>
      </c>
      <c r="B47" s="86" t="str">
        <f t="shared" si="1"/>
        <v>onshore</v>
      </c>
      <c r="C47" s="86">
        <f t="shared" si="2"/>
        <v>5</v>
      </c>
      <c r="D47" s="87">
        <f t="shared" si="3"/>
        <v>0.28899999999999998</v>
      </c>
      <c r="E47" s="87">
        <f t="shared" si="4"/>
        <v>651</v>
      </c>
      <c r="F47" s="88">
        <f t="shared" si="5"/>
        <v>2023.1869999999999</v>
      </c>
      <c r="G47" s="87">
        <f t="shared" si="6"/>
        <v>0.28899999999999998</v>
      </c>
      <c r="H47" s="87">
        <f t="shared" si="7"/>
        <v>675</v>
      </c>
      <c r="I47" s="88">
        <f t="shared" si="8"/>
        <v>2023.1869999999999</v>
      </c>
      <c r="P47" t="s">
        <v>98</v>
      </c>
      <c r="Q47" t="s">
        <v>429</v>
      </c>
      <c r="R47" t="s">
        <v>463</v>
      </c>
      <c r="S47">
        <v>4</v>
      </c>
      <c r="T47">
        <v>0.17199999999999999</v>
      </c>
      <c r="U47">
        <v>0.17399999999999999</v>
      </c>
      <c r="V47">
        <v>237</v>
      </c>
      <c r="W47">
        <v>245</v>
      </c>
      <c r="X47">
        <v>1560.6849999999999</v>
      </c>
      <c r="Y47">
        <v>1560.6849999999999</v>
      </c>
      <c r="Z47">
        <v>7.1639999999999997</v>
      </c>
      <c r="AA47">
        <v>7.1379999999999999</v>
      </c>
      <c r="AB47">
        <v>7.16</v>
      </c>
      <c r="AC47">
        <v>24.585999999999999</v>
      </c>
      <c r="AD47" s="26">
        <v>2.0000000000000001E-4</v>
      </c>
      <c r="AE47">
        <v>1.6999999999999999E-3</v>
      </c>
      <c r="AF47">
        <v>2.3999999999999998E-3</v>
      </c>
      <c r="AG47">
        <v>3.0999999999999999E-3</v>
      </c>
      <c r="AH47">
        <v>4.3E-3</v>
      </c>
      <c r="AI47">
        <v>5.4000000000000003E-3</v>
      </c>
      <c r="AJ47">
        <v>6.4000000000000003E-3</v>
      </c>
      <c r="AK47">
        <v>6.0000000000000001E-3</v>
      </c>
      <c r="AL47" t="s">
        <v>101</v>
      </c>
      <c r="AM47" t="s">
        <v>758</v>
      </c>
      <c r="AN47" t="s">
        <v>759</v>
      </c>
      <c r="AO47" t="s">
        <v>759</v>
      </c>
      <c r="AP47" t="s">
        <v>760</v>
      </c>
    </row>
    <row r="48" spans="1:42" ht="15.75" thickBot="1">
      <c r="A48" s="85" t="str">
        <f t="shared" si="0"/>
        <v>vic-east</v>
      </c>
      <c r="B48" s="86" t="str">
        <f t="shared" si="1"/>
        <v>solar</v>
      </c>
      <c r="C48" s="86">
        <f t="shared" si="2"/>
        <v>4</v>
      </c>
      <c r="D48" s="87">
        <f t="shared" si="3"/>
        <v>0.17199999999999999</v>
      </c>
      <c r="E48" s="87">
        <f t="shared" si="4"/>
        <v>237</v>
      </c>
      <c r="F48" s="88">
        <f t="shared" si="5"/>
        <v>1560.6849999999999</v>
      </c>
      <c r="G48" s="87">
        <f t="shared" si="6"/>
        <v>0.17399999999999999</v>
      </c>
      <c r="H48" s="87">
        <f t="shared" si="7"/>
        <v>245</v>
      </c>
      <c r="I48" s="88">
        <f t="shared" si="8"/>
        <v>1560.6849999999999</v>
      </c>
      <c r="P48" t="s">
        <v>98</v>
      </c>
      <c r="Q48" t="s">
        <v>417</v>
      </c>
      <c r="R48" t="s">
        <v>460</v>
      </c>
      <c r="S48">
        <v>1</v>
      </c>
      <c r="T48">
        <v>0.66500000000000004</v>
      </c>
      <c r="U48">
        <v>0.65800000000000003</v>
      </c>
      <c r="V48">
        <v>1116</v>
      </c>
      <c r="W48">
        <v>816</v>
      </c>
      <c r="X48">
        <v>3114.962</v>
      </c>
      <c r="Y48">
        <v>3109.069</v>
      </c>
      <c r="Z48">
        <v>100.642</v>
      </c>
      <c r="AA48">
        <v>100.64100000000001</v>
      </c>
      <c r="AB48">
        <v>100.64100000000001</v>
      </c>
      <c r="AC48">
        <v>100.642</v>
      </c>
      <c r="AD48">
        <v>0</v>
      </c>
      <c r="AE48">
        <v>1.1930000000000001</v>
      </c>
      <c r="AF48">
        <v>8.6165000000000003</v>
      </c>
      <c r="AG48">
        <v>17.1568</v>
      </c>
      <c r="AH48">
        <v>19.722999999999999</v>
      </c>
      <c r="AI48">
        <v>19.723099999999999</v>
      </c>
      <c r="AJ48">
        <v>19.723099999999999</v>
      </c>
      <c r="AK48">
        <v>18.530200000000001</v>
      </c>
      <c r="AL48" t="s">
        <v>80</v>
      </c>
      <c r="AM48" t="s">
        <v>99</v>
      </c>
      <c r="AN48" t="s">
        <v>761</v>
      </c>
      <c r="AO48" t="s">
        <v>761</v>
      </c>
      <c r="AP48" t="s">
        <v>761</v>
      </c>
    </row>
    <row r="49" spans="1:42" ht="15.75" thickBot="1">
      <c r="A49" s="85" t="str">
        <f t="shared" si="0"/>
        <v>vic-east</v>
      </c>
      <c r="B49" s="86" t="str">
        <f t="shared" si="1"/>
        <v>offshore</v>
      </c>
      <c r="C49" s="86">
        <f t="shared" si="2"/>
        <v>1</v>
      </c>
      <c r="D49" s="87">
        <f t="shared" si="3"/>
        <v>0.66500000000000004</v>
      </c>
      <c r="E49" s="87">
        <f t="shared" si="4"/>
        <v>1116</v>
      </c>
      <c r="F49" s="88">
        <f t="shared" si="5"/>
        <v>3114.962</v>
      </c>
      <c r="G49" s="87">
        <f t="shared" si="6"/>
        <v>0.65800000000000003</v>
      </c>
      <c r="H49" s="87">
        <f t="shared" si="7"/>
        <v>816</v>
      </c>
      <c r="I49" s="88">
        <f t="shared" si="8"/>
        <v>3109.069</v>
      </c>
      <c r="P49" t="s">
        <v>98</v>
      </c>
      <c r="Q49" t="s">
        <v>416</v>
      </c>
      <c r="R49" t="s">
        <v>460</v>
      </c>
      <c r="S49">
        <v>2</v>
      </c>
      <c r="T49">
        <v>0.65200000000000002</v>
      </c>
      <c r="U49">
        <v>0.65400000000000003</v>
      </c>
      <c r="V49">
        <v>1432</v>
      </c>
      <c r="W49">
        <v>1038</v>
      </c>
      <c r="X49">
        <v>3091.7449999999999</v>
      </c>
      <c r="Y49">
        <v>3170.4160000000002</v>
      </c>
      <c r="Z49">
        <v>7.3689999999999998</v>
      </c>
      <c r="AA49">
        <v>7.3689999999999998</v>
      </c>
      <c r="AB49">
        <v>7.3689999999999998</v>
      </c>
      <c r="AC49">
        <v>7.42</v>
      </c>
      <c r="AD49">
        <v>0</v>
      </c>
      <c r="AE49">
        <v>1.2999999999999999E-3</v>
      </c>
      <c r="AF49">
        <v>2.0999999999999999E-3</v>
      </c>
      <c r="AG49">
        <v>2.2000000000000001E-3</v>
      </c>
      <c r="AH49">
        <v>3.0000000000000001E-3</v>
      </c>
      <c r="AI49">
        <v>3.0999999999999999E-3</v>
      </c>
      <c r="AJ49">
        <v>3.3E-3</v>
      </c>
      <c r="AK49">
        <v>2.3E-3</v>
      </c>
      <c r="AL49" t="s">
        <v>104</v>
      </c>
      <c r="AM49" t="s">
        <v>762</v>
      </c>
      <c r="AN49" t="s">
        <v>763</v>
      </c>
      <c r="AO49" t="s">
        <v>763</v>
      </c>
      <c r="AP49" t="s">
        <v>763</v>
      </c>
    </row>
    <row r="50" spans="1:42" ht="15.75" thickBot="1">
      <c r="A50" s="85" t="str">
        <f t="shared" si="0"/>
        <v>vic-east</v>
      </c>
      <c r="B50" s="86" t="str">
        <f t="shared" si="1"/>
        <v>offshore</v>
      </c>
      <c r="C50" s="86">
        <f t="shared" si="2"/>
        <v>2</v>
      </c>
      <c r="D50" s="87">
        <f t="shared" si="3"/>
        <v>0.65200000000000002</v>
      </c>
      <c r="E50" s="87">
        <f t="shared" si="4"/>
        <v>1432</v>
      </c>
      <c r="F50" s="88">
        <f t="shared" si="5"/>
        <v>3091.7449999999999</v>
      </c>
      <c r="G50" s="87">
        <f t="shared" si="6"/>
        <v>0.65400000000000003</v>
      </c>
      <c r="H50" s="87">
        <f t="shared" si="7"/>
        <v>1038</v>
      </c>
      <c r="I50" s="88">
        <f t="shared" si="8"/>
        <v>3170.4160000000002</v>
      </c>
      <c r="P50" t="s">
        <v>98</v>
      </c>
      <c r="Q50" t="s">
        <v>415</v>
      </c>
      <c r="R50" t="s">
        <v>460</v>
      </c>
      <c r="S50">
        <v>3</v>
      </c>
      <c r="T50">
        <v>0.5</v>
      </c>
      <c r="U50">
        <v>0.44500000000000001</v>
      </c>
      <c r="V50">
        <v>902</v>
      </c>
      <c r="W50">
        <v>791</v>
      </c>
      <c r="X50">
        <v>3295.904</v>
      </c>
      <c r="Y50">
        <v>2989.893</v>
      </c>
      <c r="Z50">
        <v>24.388000000000002</v>
      </c>
      <c r="AA50">
        <v>24.385000000000002</v>
      </c>
      <c r="AB50">
        <v>24.385000000000002</v>
      </c>
      <c r="AC50">
        <v>24.952999999999999</v>
      </c>
      <c r="AD50">
        <v>0</v>
      </c>
      <c r="AE50" s="26">
        <v>2.0000000000000001E-4</v>
      </c>
      <c r="AF50" s="26">
        <v>4.0000000000000002E-4</v>
      </c>
      <c r="AG50" s="26">
        <v>4.0000000000000002E-4</v>
      </c>
      <c r="AH50" s="26">
        <v>5.0000000000000001E-4</v>
      </c>
      <c r="AI50" s="26">
        <v>5.9999999999999995E-4</v>
      </c>
      <c r="AJ50" s="26">
        <v>6.9999999999999999E-4</v>
      </c>
      <c r="AK50" s="26">
        <v>5.0000000000000001E-4</v>
      </c>
      <c r="AL50" t="s">
        <v>153</v>
      </c>
      <c r="AM50" t="s">
        <v>764</v>
      </c>
      <c r="AN50" t="s">
        <v>765</v>
      </c>
      <c r="AO50" t="s">
        <v>765</v>
      </c>
      <c r="AP50" t="s">
        <v>766</v>
      </c>
    </row>
    <row r="51" spans="1:42" ht="15.75" thickBot="1">
      <c r="A51" s="85" t="str">
        <f t="shared" si="0"/>
        <v>vic-east</v>
      </c>
      <c r="B51" s="86" t="str">
        <f t="shared" si="1"/>
        <v>offshore</v>
      </c>
      <c r="C51" s="86">
        <f t="shared" si="2"/>
        <v>3</v>
      </c>
      <c r="D51" s="87">
        <f t="shared" si="3"/>
        <v>0.5</v>
      </c>
      <c r="E51" s="87">
        <f t="shared" si="4"/>
        <v>902</v>
      </c>
      <c r="F51" s="88">
        <f t="shared" si="5"/>
        <v>3295.904</v>
      </c>
      <c r="G51" s="87">
        <f t="shared" si="6"/>
        <v>0.44500000000000001</v>
      </c>
      <c r="H51" s="87">
        <f t="shared" si="7"/>
        <v>791</v>
      </c>
      <c r="I51" s="88">
        <f t="shared" si="8"/>
        <v>2989.893</v>
      </c>
      <c r="P51" t="s">
        <v>98</v>
      </c>
      <c r="Q51" t="s">
        <v>414</v>
      </c>
      <c r="R51" t="s">
        <v>460</v>
      </c>
      <c r="S51">
        <v>4</v>
      </c>
      <c r="T51">
        <v>0.49199999999999999</v>
      </c>
      <c r="U51">
        <v>0.51100000000000001</v>
      </c>
      <c r="V51">
        <v>1354</v>
      </c>
      <c r="W51">
        <v>1317</v>
      </c>
      <c r="X51">
        <v>3084.643</v>
      </c>
      <c r="Y51">
        <v>3114.19</v>
      </c>
      <c r="Z51">
        <v>0.32700000000000001</v>
      </c>
      <c r="AA51">
        <v>0.32700000000000001</v>
      </c>
      <c r="AB51">
        <v>0.32700000000000001</v>
      </c>
      <c r="AC51">
        <v>0.32700000000000001</v>
      </c>
      <c r="AD51">
        <v>0</v>
      </c>
      <c r="AE51" s="26">
        <v>2.0000000000000001E-4</v>
      </c>
      <c r="AF51" s="26">
        <v>4.0000000000000002E-4</v>
      </c>
      <c r="AG51" s="26">
        <v>4.0000000000000002E-4</v>
      </c>
      <c r="AH51" s="26">
        <v>5.0000000000000001E-4</v>
      </c>
      <c r="AI51" s="26">
        <v>6.9999999999999999E-4</v>
      </c>
      <c r="AJ51" s="26">
        <v>6.9999999999999999E-4</v>
      </c>
      <c r="AK51" s="26">
        <v>5.0000000000000001E-4</v>
      </c>
      <c r="AL51" t="s">
        <v>155</v>
      </c>
      <c r="AM51" t="s">
        <v>767</v>
      </c>
      <c r="AN51" t="s">
        <v>768</v>
      </c>
      <c r="AO51" t="s">
        <v>768</v>
      </c>
      <c r="AP51" t="s">
        <v>768</v>
      </c>
    </row>
    <row r="52" spans="1:42" ht="15.75" thickBot="1">
      <c r="A52" s="85" t="str">
        <f t="shared" si="0"/>
        <v>vic-east</v>
      </c>
      <c r="B52" s="86" t="str">
        <f t="shared" si="1"/>
        <v>offshore</v>
      </c>
      <c r="C52" s="86">
        <f t="shared" si="2"/>
        <v>4</v>
      </c>
      <c r="D52" s="87">
        <f t="shared" si="3"/>
        <v>0.49199999999999999</v>
      </c>
      <c r="E52" s="87">
        <f t="shared" si="4"/>
        <v>1354</v>
      </c>
      <c r="F52" s="88">
        <f t="shared" si="5"/>
        <v>3084.643</v>
      </c>
      <c r="G52" s="87">
        <f t="shared" si="6"/>
        <v>0.51100000000000001</v>
      </c>
      <c r="H52" s="87">
        <f t="shared" si="7"/>
        <v>1317</v>
      </c>
      <c r="I52" s="88">
        <f t="shared" si="8"/>
        <v>3114.19</v>
      </c>
      <c r="P52" t="s">
        <v>98</v>
      </c>
      <c r="Q52" t="s">
        <v>413</v>
      </c>
      <c r="R52" t="s">
        <v>460</v>
      </c>
      <c r="S52">
        <v>5</v>
      </c>
      <c r="T52">
        <v>0.38800000000000001</v>
      </c>
      <c r="U52">
        <v>0.38800000000000001</v>
      </c>
      <c r="V52">
        <v>822</v>
      </c>
      <c r="W52">
        <v>0</v>
      </c>
      <c r="X52">
        <v>3015.32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26">
        <v>2.0000000000000001E-4</v>
      </c>
      <c r="AF52" s="26">
        <v>2.9999999999999997E-4</v>
      </c>
      <c r="AG52" s="26">
        <v>2.9999999999999997E-4</v>
      </c>
      <c r="AH52" s="26">
        <v>4.0000000000000002E-4</v>
      </c>
      <c r="AI52" s="26">
        <v>5.0000000000000001E-4</v>
      </c>
      <c r="AJ52" s="26">
        <v>5.0000000000000001E-4</v>
      </c>
      <c r="AK52" s="26">
        <v>4.0000000000000002E-4</v>
      </c>
      <c r="AL52" t="s">
        <v>170</v>
      </c>
      <c r="AM52" t="s">
        <v>769</v>
      </c>
      <c r="AN52" t="s">
        <v>770</v>
      </c>
      <c r="AO52" t="s">
        <v>770</v>
      </c>
      <c r="AP52" t="s">
        <v>770</v>
      </c>
    </row>
    <row r="53" spans="1:42" ht="15.75" thickBot="1">
      <c r="A53" s="85" t="str">
        <f t="shared" si="0"/>
        <v>vic-east</v>
      </c>
      <c r="B53" s="86" t="str">
        <f t="shared" si="1"/>
        <v>offshore</v>
      </c>
      <c r="C53" s="86">
        <f t="shared" si="2"/>
        <v>5</v>
      </c>
      <c r="D53" s="87">
        <f t="shared" si="3"/>
        <v>0.38800000000000001</v>
      </c>
      <c r="E53" s="87">
        <f t="shared" si="4"/>
        <v>822</v>
      </c>
      <c r="F53" s="88">
        <f t="shared" si="5"/>
        <v>3015.32</v>
      </c>
      <c r="G53" s="89" t="s">
        <v>321</v>
      </c>
      <c r="H53" s="89" t="s">
        <v>321</v>
      </c>
      <c r="I53" s="90" t="s">
        <v>321</v>
      </c>
      <c r="P53" t="s">
        <v>98</v>
      </c>
      <c r="Q53" t="s">
        <v>426</v>
      </c>
      <c r="R53" t="s">
        <v>464</v>
      </c>
      <c r="S53">
        <v>1</v>
      </c>
      <c r="T53">
        <v>0.33600000000000002</v>
      </c>
      <c r="U53">
        <v>0.32900000000000001</v>
      </c>
      <c r="V53">
        <v>304</v>
      </c>
      <c r="W53">
        <v>305</v>
      </c>
      <c r="X53">
        <v>2023.1869999999999</v>
      </c>
      <c r="Y53">
        <v>2023.1869999999999</v>
      </c>
      <c r="Z53">
        <v>2.0009999999999999</v>
      </c>
      <c r="AA53">
        <v>2.0009999999999999</v>
      </c>
      <c r="AB53">
        <v>2.0009999999999999</v>
      </c>
      <c r="AC53">
        <v>3.1379999999999999</v>
      </c>
      <c r="AD53">
        <v>0.31769999999999998</v>
      </c>
      <c r="AE53">
        <v>0.63529999999999998</v>
      </c>
      <c r="AF53">
        <v>0.95299999999999996</v>
      </c>
      <c r="AG53">
        <v>0.95299999999999996</v>
      </c>
      <c r="AH53">
        <v>0.95299999999999996</v>
      </c>
      <c r="AI53">
        <v>0.95299999999999996</v>
      </c>
      <c r="AJ53">
        <v>0.63549999999999995</v>
      </c>
      <c r="AK53">
        <v>0.31790000000000002</v>
      </c>
      <c r="AL53" t="s">
        <v>82</v>
      </c>
      <c r="AM53" t="s">
        <v>100</v>
      </c>
      <c r="AN53" t="s">
        <v>771</v>
      </c>
      <c r="AO53" t="s">
        <v>771</v>
      </c>
      <c r="AP53" t="s">
        <v>772</v>
      </c>
    </row>
    <row r="54" spans="1:42" ht="15.75" thickBot="1">
      <c r="A54" s="85" t="str">
        <f t="shared" si="0"/>
        <v>vic-east</v>
      </c>
      <c r="B54" s="86" t="str">
        <f t="shared" si="1"/>
        <v>onshore</v>
      </c>
      <c r="C54" s="86">
        <f t="shared" si="2"/>
        <v>1</v>
      </c>
      <c r="D54" s="87">
        <f t="shared" si="3"/>
        <v>0.33600000000000002</v>
      </c>
      <c r="E54" s="87">
        <f t="shared" si="4"/>
        <v>304</v>
      </c>
      <c r="F54" s="88">
        <f t="shared" si="5"/>
        <v>2023.1869999999999</v>
      </c>
      <c r="G54" s="87">
        <f t="shared" si="6"/>
        <v>0.32900000000000001</v>
      </c>
      <c r="H54" s="87">
        <f t="shared" si="7"/>
        <v>305</v>
      </c>
      <c r="I54" s="88">
        <f t="shared" si="8"/>
        <v>2023.1869999999999</v>
      </c>
      <c r="P54" t="s">
        <v>98</v>
      </c>
      <c r="Q54" t="s">
        <v>424</v>
      </c>
      <c r="R54" t="s">
        <v>464</v>
      </c>
      <c r="S54">
        <v>3</v>
      </c>
      <c r="T54">
        <v>0.30399999999999999</v>
      </c>
      <c r="U54">
        <v>0.30399999999999999</v>
      </c>
      <c r="V54">
        <v>0</v>
      </c>
      <c r="W54">
        <v>207</v>
      </c>
      <c r="X54">
        <v>2023.1869999999999</v>
      </c>
      <c r="Y54">
        <v>2023.1869999999999</v>
      </c>
      <c r="Z54">
        <v>5.0999999999999997E-2</v>
      </c>
      <c r="AA54">
        <v>5.0999999999999997E-2</v>
      </c>
      <c r="AB54">
        <v>5.0999999999999997E-2</v>
      </c>
      <c r="AC54">
        <v>1.85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96</v>
      </c>
      <c r="AM54" t="s">
        <v>773</v>
      </c>
      <c r="AN54" t="s">
        <v>774</v>
      </c>
      <c r="AO54" t="s">
        <v>774</v>
      </c>
      <c r="AP54" t="s">
        <v>775</v>
      </c>
    </row>
    <row r="55" spans="1:42" ht="15.75" thickBot="1">
      <c r="A55" s="85" t="str">
        <f t="shared" si="0"/>
        <v>vic-east</v>
      </c>
      <c r="B55" s="86" t="str">
        <f t="shared" si="1"/>
        <v>onshore</v>
      </c>
      <c r="C55" s="86">
        <f t="shared" si="2"/>
        <v>3</v>
      </c>
      <c r="D55" s="89" t="s">
        <v>321</v>
      </c>
      <c r="E55" s="89" t="s">
        <v>321</v>
      </c>
      <c r="F55" s="90" t="s">
        <v>321</v>
      </c>
      <c r="G55" s="87">
        <f t="shared" si="6"/>
        <v>0.30399999999999999</v>
      </c>
      <c r="H55" s="87">
        <f t="shared" si="7"/>
        <v>207</v>
      </c>
      <c r="I55" s="88">
        <f t="shared" si="8"/>
        <v>2023.1869999999999</v>
      </c>
      <c r="P55" t="s">
        <v>98</v>
      </c>
      <c r="Q55" t="s">
        <v>423</v>
      </c>
      <c r="R55" t="s">
        <v>464</v>
      </c>
      <c r="S55">
        <v>4</v>
      </c>
      <c r="T55">
        <v>0.26800000000000002</v>
      </c>
      <c r="U55">
        <v>0.26800000000000002</v>
      </c>
      <c r="V55">
        <v>0</v>
      </c>
      <c r="W55">
        <v>342</v>
      </c>
      <c r="X55">
        <v>2023.1869999999999</v>
      </c>
      <c r="Y55">
        <v>2023.1869999999999</v>
      </c>
      <c r="Z55">
        <v>0</v>
      </c>
      <c r="AA55">
        <v>0</v>
      </c>
      <c r="AB55">
        <v>0</v>
      </c>
      <c r="AC55">
        <v>0.74199999999999999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125</v>
      </c>
      <c r="AM55" t="s">
        <v>776</v>
      </c>
      <c r="AN55" t="s">
        <v>777</v>
      </c>
      <c r="AO55" t="s">
        <v>777</v>
      </c>
      <c r="AP55" t="s">
        <v>778</v>
      </c>
    </row>
    <row r="56" spans="1:42" ht="15.75" thickBot="1">
      <c r="A56" s="85" t="str">
        <f t="shared" si="0"/>
        <v>vic-east</v>
      </c>
      <c r="B56" s="86" t="str">
        <f t="shared" si="1"/>
        <v>onshore</v>
      </c>
      <c r="C56" s="86">
        <f t="shared" si="2"/>
        <v>4</v>
      </c>
      <c r="D56" s="89" t="s">
        <v>321</v>
      </c>
      <c r="E56" s="89" t="s">
        <v>321</v>
      </c>
      <c r="F56" s="90" t="s">
        <v>321</v>
      </c>
      <c r="G56" s="87">
        <f t="shared" si="6"/>
        <v>0.26800000000000002</v>
      </c>
      <c r="H56" s="87">
        <f t="shared" si="7"/>
        <v>342</v>
      </c>
      <c r="I56" s="88">
        <f t="shared" si="8"/>
        <v>2023.1869999999999</v>
      </c>
      <c r="P56" t="s">
        <v>98</v>
      </c>
      <c r="Q56" t="s">
        <v>422</v>
      </c>
      <c r="R56" t="s">
        <v>464</v>
      </c>
      <c r="S56">
        <v>5</v>
      </c>
      <c r="T56">
        <v>0.26600000000000001</v>
      </c>
      <c r="U56">
        <v>0.26600000000000001</v>
      </c>
      <c r="V56">
        <v>0</v>
      </c>
      <c r="W56">
        <v>555</v>
      </c>
      <c r="X56">
        <v>2023.1869999999999</v>
      </c>
      <c r="Y56">
        <v>2023.1869999999999</v>
      </c>
      <c r="Z56">
        <v>7.6999999999999999E-2</v>
      </c>
      <c r="AA56">
        <v>7.6999999999999999E-2</v>
      </c>
      <c r="AB56">
        <v>7.6999999999999999E-2</v>
      </c>
      <c r="AC56">
        <v>0.35899999999999999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161</v>
      </c>
      <c r="AM56" t="s">
        <v>779</v>
      </c>
      <c r="AN56" t="s">
        <v>780</v>
      </c>
      <c r="AO56" t="s">
        <v>780</v>
      </c>
      <c r="AP56" t="s">
        <v>781</v>
      </c>
    </row>
    <row r="57" spans="1:42" ht="15.75" thickBot="1">
      <c r="A57" s="85" t="str">
        <f t="shared" si="0"/>
        <v>vic-east</v>
      </c>
      <c r="B57" s="86" t="str">
        <f t="shared" si="1"/>
        <v>onshore</v>
      </c>
      <c r="C57" s="86">
        <f t="shared" si="2"/>
        <v>5</v>
      </c>
      <c r="D57" s="89" t="s">
        <v>321</v>
      </c>
      <c r="E57" s="89" t="s">
        <v>321</v>
      </c>
      <c r="F57" s="90" t="s">
        <v>321</v>
      </c>
      <c r="G57" s="87">
        <f t="shared" si="6"/>
        <v>0.26600000000000001</v>
      </c>
      <c r="H57" s="87">
        <f t="shared" si="7"/>
        <v>555</v>
      </c>
      <c r="I57" s="88">
        <f t="shared" si="8"/>
        <v>2023.1869999999999</v>
      </c>
      <c r="P57" t="s">
        <v>102</v>
      </c>
      <c r="Q57" t="s">
        <v>429</v>
      </c>
      <c r="R57" t="s">
        <v>463</v>
      </c>
      <c r="S57">
        <v>4</v>
      </c>
      <c r="T57">
        <v>0.16600000000000001</v>
      </c>
      <c r="U57">
        <v>0.16700000000000001</v>
      </c>
      <c r="V57">
        <v>233</v>
      </c>
      <c r="W57">
        <v>295</v>
      </c>
      <c r="X57">
        <v>1560.6849999999999</v>
      </c>
      <c r="Y57">
        <v>1560.6849999999999</v>
      </c>
      <c r="Z57">
        <v>7.4790000000000001</v>
      </c>
      <c r="AA57">
        <v>3.3740000000000001</v>
      </c>
      <c r="AB57">
        <v>7.4790000000000001</v>
      </c>
      <c r="AC57">
        <v>24.196000000000002</v>
      </c>
      <c r="AD57">
        <v>1.2999999999999999E-3</v>
      </c>
      <c r="AE57">
        <v>0.81310000000000004</v>
      </c>
      <c r="AF57">
        <v>0.81359999999999999</v>
      </c>
      <c r="AG57">
        <v>0.81420000000000003</v>
      </c>
      <c r="AH57">
        <v>0.81569999999999998</v>
      </c>
      <c r="AI57">
        <v>1.1625000000000001</v>
      </c>
      <c r="AJ57">
        <v>1.5079</v>
      </c>
      <c r="AK57">
        <v>1.2936000000000001</v>
      </c>
      <c r="AL57" t="s">
        <v>101</v>
      </c>
      <c r="AM57" t="s">
        <v>103</v>
      </c>
      <c r="AN57" t="s">
        <v>782</v>
      </c>
      <c r="AO57" t="s">
        <v>783</v>
      </c>
      <c r="AP57" t="s">
        <v>784</v>
      </c>
    </row>
    <row r="58" spans="1:42" ht="15.75" thickBot="1">
      <c r="A58" s="85" t="str">
        <f t="shared" si="0"/>
        <v>tas</v>
      </c>
      <c r="B58" s="86" t="str">
        <f t="shared" si="1"/>
        <v>solar</v>
      </c>
      <c r="C58" s="86">
        <f t="shared" si="2"/>
        <v>4</v>
      </c>
      <c r="D58" s="87">
        <f t="shared" si="3"/>
        <v>0.16600000000000001</v>
      </c>
      <c r="E58" s="87">
        <f t="shared" si="4"/>
        <v>233</v>
      </c>
      <c r="F58" s="88">
        <f t="shared" si="5"/>
        <v>1560.6849999999999</v>
      </c>
      <c r="G58" s="87">
        <f t="shared" si="6"/>
        <v>0.16700000000000001</v>
      </c>
      <c r="H58" s="87">
        <f t="shared" si="7"/>
        <v>295</v>
      </c>
      <c r="I58" s="88">
        <f t="shared" si="8"/>
        <v>1560.6849999999999</v>
      </c>
      <c r="P58" t="s">
        <v>102</v>
      </c>
      <c r="Q58" t="s">
        <v>417</v>
      </c>
      <c r="R58" t="s">
        <v>460</v>
      </c>
      <c r="S58">
        <v>1</v>
      </c>
      <c r="T58">
        <v>0.65</v>
      </c>
      <c r="U58">
        <v>0.64</v>
      </c>
      <c r="V58">
        <v>1012</v>
      </c>
      <c r="W58">
        <v>874</v>
      </c>
      <c r="X58">
        <v>3397.69</v>
      </c>
      <c r="Y58">
        <v>3656.4670000000001</v>
      </c>
      <c r="Z58">
        <v>109.88200000000001</v>
      </c>
      <c r="AA58">
        <v>105.895</v>
      </c>
      <c r="AB58">
        <v>109.88200000000001</v>
      </c>
      <c r="AC58">
        <v>112.432</v>
      </c>
      <c r="AD58">
        <v>0</v>
      </c>
      <c r="AE58" s="26">
        <v>6.9999999999999999E-4</v>
      </c>
      <c r="AF58">
        <v>1.4E-3</v>
      </c>
      <c r="AG58">
        <v>1.5E-3</v>
      </c>
      <c r="AH58">
        <v>1.6999999999999999E-3</v>
      </c>
      <c r="AI58">
        <v>1.8E-3</v>
      </c>
      <c r="AJ58">
        <v>2E-3</v>
      </c>
      <c r="AK58">
        <v>1.5E-3</v>
      </c>
      <c r="AL58" t="s">
        <v>80</v>
      </c>
      <c r="AM58" t="s">
        <v>785</v>
      </c>
      <c r="AN58" t="s">
        <v>786</v>
      </c>
      <c r="AO58" t="s">
        <v>787</v>
      </c>
      <c r="AP58" t="s">
        <v>788</v>
      </c>
    </row>
    <row r="59" spans="1:42" ht="15.75" thickBot="1">
      <c r="A59" s="85" t="str">
        <f t="shared" si="0"/>
        <v>tas</v>
      </c>
      <c r="B59" s="86" t="str">
        <f t="shared" si="1"/>
        <v>offshore</v>
      </c>
      <c r="C59" s="86">
        <f t="shared" si="2"/>
        <v>1</v>
      </c>
      <c r="D59" s="87">
        <f t="shared" si="3"/>
        <v>0.65</v>
      </c>
      <c r="E59" s="87">
        <f t="shared" si="4"/>
        <v>1012</v>
      </c>
      <c r="F59" s="88">
        <f t="shared" si="5"/>
        <v>3397.69</v>
      </c>
      <c r="G59" s="87">
        <f t="shared" si="6"/>
        <v>0.64</v>
      </c>
      <c r="H59" s="87">
        <f t="shared" si="7"/>
        <v>874</v>
      </c>
      <c r="I59" s="88">
        <f t="shared" si="8"/>
        <v>3656.4670000000001</v>
      </c>
      <c r="P59" t="s">
        <v>102</v>
      </c>
      <c r="Q59" t="s">
        <v>416</v>
      </c>
      <c r="R59" t="s">
        <v>460</v>
      </c>
      <c r="S59">
        <v>2</v>
      </c>
      <c r="T59">
        <v>0.64500000000000002</v>
      </c>
      <c r="U59">
        <v>0.65500000000000003</v>
      </c>
      <c r="V59">
        <v>1505</v>
      </c>
      <c r="W59">
        <v>1130</v>
      </c>
      <c r="X59">
        <v>2920.11</v>
      </c>
      <c r="Y59">
        <v>3182.49</v>
      </c>
      <c r="Z59">
        <v>139.917</v>
      </c>
      <c r="AA59">
        <v>138.637</v>
      </c>
      <c r="AB59">
        <v>139.69399999999999</v>
      </c>
      <c r="AC59">
        <v>140.488</v>
      </c>
      <c r="AD59">
        <v>0</v>
      </c>
      <c r="AE59">
        <v>1.4200000000000001E-2</v>
      </c>
      <c r="AF59">
        <v>0.51900000000000002</v>
      </c>
      <c r="AG59">
        <v>1.0246</v>
      </c>
      <c r="AH59">
        <v>1.3112999999999999</v>
      </c>
      <c r="AI59">
        <v>1.3112999999999999</v>
      </c>
      <c r="AJ59">
        <v>1.3112999999999999</v>
      </c>
      <c r="AK59">
        <v>1.2971999999999999</v>
      </c>
      <c r="AL59" t="s">
        <v>104</v>
      </c>
      <c r="AM59" t="s">
        <v>105</v>
      </c>
      <c r="AN59" t="s">
        <v>789</v>
      </c>
      <c r="AO59" t="s">
        <v>790</v>
      </c>
      <c r="AP59" t="s">
        <v>790</v>
      </c>
    </row>
    <row r="60" spans="1:42" ht="15.75" thickBot="1">
      <c r="A60" s="85" t="str">
        <f t="shared" si="0"/>
        <v>tas</v>
      </c>
      <c r="B60" s="86" t="str">
        <f t="shared" si="1"/>
        <v>offshore</v>
      </c>
      <c r="C60" s="86">
        <f t="shared" si="2"/>
        <v>2</v>
      </c>
      <c r="D60" s="87">
        <f t="shared" si="3"/>
        <v>0.64500000000000002</v>
      </c>
      <c r="E60" s="87">
        <f t="shared" si="4"/>
        <v>1505</v>
      </c>
      <c r="F60" s="88">
        <f t="shared" si="5"/>
        <v>2920.11</v>
      </c>
      <c r="G60" s="87">
        <f t="shared" si="6"/>
        <v>0.65500000000000003</v>
      </c>
      <c r="H60" s="87">
        <f t="shared" si="7"/>
        <v>1130</v>
      </c>
      <c r="I60" s="88">
        <f t="shared" si="8"/>
        <v>3182.49</v>
      </c>
      <c r="P60" t="s">
        <v>102</v>
      </c>
      <c r="Q60" t="s">
        <v>415</v>
      </c>
      <c r="R60" t="s">
        <v>460</v>
      </c>
      <c r="S60">
        <v>3</v>
      </c>
      <c r="T60">
        <v>0.51200000000000001</v>
      </c>
      <c r="U60">
        <v>0.48799999999999999</v>
      </c>
      <c r="V60">
        <v>897</v>
      </c>
      <c r="W60">
        <v>856</v>
      </c>
      <c r="X60">
        <v>3262.2379999999998</v>
      </c>
      <c r="Y60">
        <v>3191.5819999999999</v>
      </c>
      <c r="Z60">
        <v>24.073</v>
      </c>
      <c r="AA60">
        <v>21.812000000000001</v>
      </c>
      <c r="AB60">
        <v>24.073</v>
      </c>
      <c r="AC60">
        <v>24.460999999999999</v>
      </c>
      <c r="AD60">
        <v>0</v>
      </c>
      <c r="AE60" s="26">
        <v>2.9999999999999997E-4</v>
      </c>
      <c r="AF60" s="26">
        <v>4.0000000000000002E-4</v>
      </c>
      <c r="AG60" s="26">
        <v>4.0000000000000002E-4</v>
      </c>
      <c r="AH60" s="26">
        <v>5.9999999999999995E-4</v>
      </c>
      <c r="AI60" s="26">
        <v>6.9999999999999999E-4</v>
      </c>
      <c r="AJ60" s="26">
        <v>8.0000000000000004E-4</v>
      </c>
      <c r="AK60" s="26">
        <v>5.9999999999999995E-4</v>
      </c>
      <c r="AL60" t="s">
        <v>153</v>
      </c>
      <c r="AM60" t="s">
        <v>791</v>
      </c>
      <c r="AN60" t="s">
        <v>792</v>
      </c>
      <c r="AO60" t="s">
        <v>793</v>
      </c>
      <c r="AP60" t="s">
        <v>793</v>
      </c>
    </row>
    <row r="61" spans="1:42" ht="15.75" thickBot="1">
      <c r="A61" s="85" t="str">
        <f t="shared" si="0"/>
        <v>tas</v>
      </c>
      <c r="B61" s="86" t="str">
        <f t="shared" si="1"/>
        <v>offshore</v>
      </c>
      <c r="C61" s="86">
        <f t="shared" si="2"/>
        <v>3</v>
      </c>
      <c r="D61" s="87">
        <f t="shared" si="3"/>
        <v>0.51200000000000001</v>
      </c>
      <c r="E61" s="87">
        <f t="shared" si="4"/>
        <v>897</v>
      </c>
      <c r="F61" s="88">
        <f t="shared" si="5"/>
        <v>3262.2379999999998</v>
      </c>
      <c r="G61" s="87">
        <f t="shared" si="6"/>
        <v>0.48799999999999999</v>
      </c>
      <c r="H61" s="87">
        <f t="shared" si="7"/>
        <v>856</v>
      </c>
      <c r="I61" s="88">
        <f t="shared" si="8"/>
        <v>3191.5819999999999</v>
      </c>
      <c r="P61" t="s">
        <v>102</v>
      </c>
      <c r="Q61" t="s">
        <v>414</v>
      </c>
      <c r="R61" t="s">
        <v>460</v>
      </c>
      <c r="S61">
        <v>4</v>
      </c>
      <c r="T61">
        <v>0.47699999999999998</v>
      </c>
      <c r="U61">
        <v>0.56299999999999994</v>
      </c>
      <c r="V61">
        <v>1441</v>
      </c>
      <c r="W61">
        <v>1536</v>
      </c>
      <c r="X61">
        <v>3432.02</v>
      </c>
      <c r="Y61">
        <v>2801.5720000000001</v>
      </c>
      <c r="Z61">
        <v>2.2799999999999998</v>
      </c>
      <c r="AA61">
        <v>1.9610000000000001</v>
      </c>
      <c r="AB61">
        <v>2.2799999999999998</v>
      </c>
      <c r="AC61">
        <v>2.78</v>
      </c>
      <c r="AD61">
        <v>0</v>
      </c>
      <c r="AE61" s="26">
        <v>2.0000000000000001E-4</v>
      </c>
      <c r="AF61" s="26">
        <v>2.9999999999999997E-4</v>
      </c>
      <c r="AG61" s="26">
        <v>2.9999999999999997E-4</v>
      </c>
      <c r="AH61" s="26">
        <v>4.0000000000000002E-4</v>
      </c>
      <c r="AI61" s="26">
        <v>5.0000000000000001E-4</v>
      </c>
      <c r="AJ61" s="26">
        <v>5.0000000000000001E-4</v>
      </c>
      <c r="AK61" s="26">
        <v>4.0000000000000002E-4</v>
      </c>
      <c r="AL61" t="s">
        <v>155</v>
      </c>
      <c r="AM61" t="s">
        <v>794</v>
      </c>
      <c r="AN61" t="s">
        <v>795</v>
      </c>
      <c r="AO61" t="s">
        <v>795</v>
      </c>
      <c r="AP61" t="s">
        <v>796</v>
      </c>
    </row>
    <row r="62" spans="1:42" ht="15.75" thickBot="1">
      <c r="A62" s="85" t="str">
        <f t="shared" si="0"/>
        <v>tas</v>
      </c>
      <c r="B62" s="86" t="str">
        <f t="shared" si="1"/>
        <v>offshore</v>
      </c>
      <c r="C62" s="86">
        <f t="shared" si="2"/>
        <v>4</v>
      </c>
      <c r="D62" s="87">
        <f t="shared" si="3"/>
        <v>0.47699999999999998</v>
      </c>
      <c r="E62" s="87">
        <f t="shared" si="4"/>
        <v>1441</v>
      </c>
      <c r="F62" s="88">
        <f t="shared" si="5"/>
        <v>3432.02</v>
      </c>
      <c r="G62" s="87">
        <f t="shared" si="6"/>
        <v>0.56299999999999994</v>
      </c>
      <c r="H62" s="87">
        <f t="shared" si="7"/>
        <v>1536</v>
      </c>
      <c r="I62" s="88">
        <f t="shared" si="8"/>
        <v>2801.5720000000001</v>
      </c>
      <c r="P62" t="s">
        <v>102</v>
      </c>
      <c r="Q62" t="s">
        <v>413</v>
      </c>
      <c r="R62" t="s">
        <v>460</v>
      </c>
      <c r="S62">
        <v>5</v>
      </c>
      <c r="T62">
        <v>0.39400000000000002</v>
      </c>
      <c r="U62">
        <v>0.42399999999999999</v>
      </c>
      <c r="V62">
        <v>1261</v>
      </c>
      <c r="W62">
        <v>1311</v>
      </c>
      <c r="X62">
        <v>3037.34</v>
      </c>
      <c r="Y62">
        <v>3112.683</v>
      </c>
      <c r="Z62">
        <v>2.2879999999999998</v>
      </c>
      <c r="AA62">
        <v>2.2879999999999998</v>
      </c>
      <c r="AB62">
        <v>2.2879999999999998</v>
      </c>
      <c r="AC62">
        <v>2.7930000000000001</v>
      </c>
      <c r="AD62">
        <v>0</v>
      </c>
      <c r="AE62" s="26">
        <v>2.0000000000000001E-4</v>
      </c>
      <c r="AF62" s="26">
        <v>2.9999999999999997E-4</v>
      </c>
      <c r="AG62" s="26">
        <v>2.9999999999999997E-4</v>
      </c>
      <c r="AH62" s="26">
        <v>4.0000000000000002E-4</v>
      </c>
      <c r="AI62" s="26">
        <v>4.0000000000000002E-4</v>
      </c>
      <c r="AJ62" s="26">
        <v>5.0000000000000001E-4</v>
      </c>
      <c r="AK62" s="26">
        <v>4.0000000000000002E-4</v>
      </c>
      <c r="AL62" t="s">
        <v>170</v>
      </c>
      <c r="AM62" t="s">
        <v>797</v>
      </c>
      <c r="AN62" t="s">
        <v>798</v>
      </c>
      <c r="AO62" t="s">
        <v>798</v>
      </c>
      <c r="AP62" t="s">
        <v>799</v>
      </c>
    </row>
    <row r="63" spans="1:42" ht="15.75" thickBot="1">
      <c r="A63" s="85" t="str">
        <f t="shared" si="0"/>
        <v>tas</v>
      </c>
      <c r="B63" s="86" t="str">
        <f t="shared" si="1"/>
        <v>offshore</v>
      </c>
      <c r="C63" s="86">
        <f t="shared" si="2"/>
        <v>5</v>
      </c>
      <c r="D63" s="87">
        <f t="shared" si="3"/>
        <v>0.39400000000000002</v>
      </c>
      <c r="E63" s="87">
        <f t="shared" si="4"/>
        <v>1261</v>
      </c>
      <c r="F63" s="88">
        <f t="shared" si="5"/>
        <v>3037.34</v>
      </c>
      <c r="G63" s="87">
        <f t="shared" si="6"/>
        <v>0.42399999999999999</v>
      </c>
      <c r="H63" s="87">
        <f t="shared" si="7"/>
        <v>1311</v>
      </c>
      <c r="I63" s="88">
        <f t="shared" si="8"/>
        <v>3112.683</v>
      </c>
      <c r="P63" t="s">
        <v>102</v>
      </c>
      <c r="Q63" t="s">
        <v>426</v>
      </c>
      <c r="R63" t="s">
        <v>464</v>
      </c>
      <c r="S63">
        <v>1</v>
      </c>
      <c r="T63">
        <v>0.34300000000000003</v>
      </c>
      <c r="U63">
        <v>0.34300000000000003</v>
      </c>
      <c r="V63">
        <v>0</v>
      </c>
      <c r="W63">
        <v>395</v>
      </c>
      <c r="X63">
        <v>2023.1869999999999</v>
      </c>
      <c r="Y63">
        <v>2023.1869999999999</v>
      </c>
      <c r="Z63">
        <v>0.66200000000000003</v>
      </c>
      <c r="AA63">
        <v>0.309</v>
      </c>
      <c r="AB63">
        <v>0.66200000000000003</v>
      </c>
      <c r="AC63">
        <v>4.2789999999999999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82</v>
      </c>
      <c r="AM63" t="s">
        <v>800</v>
      </c>
      <c r="AN63" t="s">
        <v>801</v>
      </c>
      <c r="AO63" t="s">
        <v>802</v>
      </c>
      <c r="AP63" t="s">
        <v>803</v>
      </c>
    </row>
    <row r="64" spans="1:42" ht="15.75" thickBot="1">
      <c r="A64" s="85" t="str">
        <f t="shared" si="0"/>
        <v>tas</v>
      </c>
      <c r="B64" s="86" t="str">
        <f t="shared" si="1"/>
        <v>onshore</v>
      </c>
      <c r="C64" s="86">
        <f t="shared" si="2"/>
        <v>1</v>
      </c>
      <c r="D64" s="89" t="s">
        <v>321</v>
      </c>
      <c r="E64" s="89" t="s">
        <v>321</v>
      </c>
      <c r="F64" s="90" t="s">
        <v>321</v>
      </c>
      <c r="G64" s="87">
        <f t="shared" si="6"/>
        <v>0.34300000000000003</v>
      </c>
      <c r="H64" s="87">
        <f t="shared" si="7"/>
        <v>395</v>
      </c>
      <c r="I64" s="88">
        <f t="shared" si="8"/>
        <v>2023.1869999999999</v>
      </c>
      <c r="P64" t="s">
        <v>102</v>
      </c>
      <c r="Q64" t="s">
        <v>425</v>
      </c>
      <c r="R64" t="s">
        <v>464</v>
      </c>
      <c r="S64">
        <v>2</v>
      </c>
      <c r="T64">
        <v>0.34899999999999998</v>
      </c>
      <c r="U64">
        <v>0.34899999999999998</v>
      </c>
      <c r="V64">
        <v>0</v>
      </c>
      <c r="W64">
        <v>642</v>
      </c>
      <c r="X64">
        <v>2023.1869999999999</v>
      </c>
      <c r="Y64">
        <v>2023.1869999999999</v>
      </c>
      <c r="Z64">
        <v>0.41199999999999998</v>
      </c>
      <c r="AA64">
        <v>0.215</v>
      </c>
      <c r="AB64">
        <v>0.41199999999999998</v>
      </c>
      <c r="AC64">
        <v>2.74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120</v>
      </c>
      <c r="AM64" t="s">
        <v>804</v>
      </c>
      <c r="AN64" t="s">
        <v>805</v>
      </c>
      <c r="AO64" t="s">
        <v>806</v>
      </c>
      <c r="AP64" t="s">
        <v>807</v>
      </c>
    </row>
    <row r="65" spans="1:42" ht="15.75" thickBot="1">
      <c r="A65" s="85" t="str">
        <f t="shared" si="0"/>
        <v>tas</v>
      </c>
      <c r="B65" s="86" t="str">
        <f t="shared" si="1"/>
        <v>onshore</v>
      </c>
      <c r="C65" s="86">
        <f t="shared" si="2"/>
        <v>2</v>
      </c>
      <c r="D65" s="89" t="s">
        <v>321</v>
      </c>
      <c r="E65" s="89" t="s">
        <v>321</v>
      </c>
      <c r="F65" s="90" t="s">
        <v>321</v>
      </c>
      <c r="G65" s="87">
        <f t="shared" si="6"/>
        <v>0.34899999999999998</v>
      </c>
      <c r="H65" s="87">
        <f t="shared" si="7"/>
        <v>642</v>
      </c>
      <c r="I65" s="88">
        <f t="shared" si="8"/>
        <v>2023.1869999999999</v>
      </c>
      <c r="P65" t="s">
        <v>102</v>
      </c>
      <c r="Q65" t="s">
        <v>424</v>
      </c>
      <c r="R65" t="s">
        <v>464</v>
      </c>
      <c r="S65">
        <v>3</v>
      </c>
      <c r="T65">
        <v>0.307</v>
      </c>
      <c r="U65">
        <v>0.307</v>
      </c>
      <c r="V65">
        <v>0</v>
      </c>
      <c r="W65">
        <v>223</v>
      </c>
      <c r="X65">
        <v>2023.1869999999999</v>
      </c>
      <c r="Y65">
        <v>2023.1869999999999</v>
      </c>
      <c r="Z65">
        <v>0.20699999999999999</v>
      </c>
      <c r="AA65">
        <v>0</v>
      </c>
      <c r="AB65">
        <v>0.20699999999999999</v>
      </c>
      <c r="AC65">
        <v>1.022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96</v>
      </c>
      <c r="AM65" t="s">
        <v>808</v>
      </c>
      <c r="AN65" t="s">
        <v>809</v>
      </c>
      <c r="AO65" t="s">
        <v>810</v>
      </c>
      <c r="AP65" t="s">
        <v>811</v>
      </c>
    </row>
    <row r="66" spans="1:42" ht="15.75" thickBot="1">
      <c r="A66" s="85" t="str">
        <f t="shared" si="0"/>
        <v>tas</v>
      </c>
      <c r="B66" s="86" t="str">
        <f t="shared" si="1"/>
        <v>onshore</v>
      </c>
      <c r="C66" s="86">
        <f t="shared" si="2"/>
        <v>3</v>
      </c>
      <c r="D66" s="89" t="s">
        <v>321</v>
      </c>
      <c r="E66" s="89" t="s">
        <v>321</v>
      </c>
      <c r="F66" s="90" t="s">
        <v>321</v>
      </c>
      <c r="G66" s="87">
        <f t="shared" si="6"/>
        <v>0.307</v>
      </c>
      <c r="H66" s="87">
        <f t="shared" si="7"/>
        <v>223</v>
      </c>
      <c r="I66" s="88">
        <f t="shared" si="8"/>
        <v>2023.1869999999999</v>
      </c>
      <c r="P66" t="s">
        <v>102</v>
      </c>
      <c r="Q66" t="s">
        <v>423</v>
      </c>
      <c r="R66" t="s">
        <v>464</v>
      </c>
      <c r="S66">
        <v>4</v>
      </c>
      <c r="T66">
        <v>0.27500000000000002</v>
      </c>
      <c r="U66">
        <v>0.27500000000000002</v>
      </c>
      <c r="V66">
        <v>0</v>
      </c>
      <c r="W66">
        <v>398</v>
      </c>
      <c r="X66">
        <v>2023.1869999999999</v>
      </c>
      <c r="Y66">
        <v>2023.1869999999999</v>
      </c>
      <c r="Z66">
        <v>0.27900000000000003</v>
      </c>
      <c r="AA66">
        <v>0</v>
      </c>
      <c r="AB66">
        <v>0.27900000000000003</v>
      </c>
      <c r="AC66">
        <v>0.34399999999999997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125</v>
      </c>
      <c r="AM66" t="s">
        <v>812</v>
      </c>
      <c r="AN66" t="s">
        <v>813</v>
      </c>
      <c r="AO66" t="s">
        <v>814</v>
      </c>
      <c r="AP66" t="s">
        <v>814</v>
      </c>
    </row>
    <row r="67" spans="1:42" ht="15.75" thickBot="1">
      <c r="A67" s="85" t="str">
        <f t="shared" si="0"/>
        <v>tas</v>
      </c>
      <c r="B67" s="86" t="str">
        <f t="shared" si="1"/>
        <v>onshore</v>
      </c>
      <c r="C67" s="86">
        <f t="shared" si="2"/>
        <v>4</v>
      </c>
      <c r="D67" s="89" t="s">
        <v>321</v>
      </c>
      <c r="E67" s="89" t="s">
        <v>321</v>
      </c>
      <c r="F67" s="90" t="s">
        <v>321</v>
      </c>
      <c r="G67" s="87">
        <f t="shared" si="6"/>
        <v>0.27500000000000002</v>
      </c>
      <c r="H67" s="87">
        <f t="shared" si="7"/>
        <v>398</v>
      </c>
      <c r="I67" s="88">
        <f t="shared" si="8"/>
        <v>2023.1869999999999</v>
      </c>
      <c r="P67" t="s">
        <v>102</v>
      </c>
      <c r="Q67" t="s">
        <v>422</v>
      </c>
      <c r="R67" t="s">
        <v>464</v>
      </c>
      <c r="S67">
        <v>5</v>
      </c>
      <c r="T67">
        <v>0.28299999999999997</v>
      </c>
      <c r="U67">
        <v>0.28299999999999997</v>
      </c>
      <c r="V67">
        <v>0</v>
      </c>
      <c r="W67">
        <v>670</v>
      </c>
      <c r="X67">
        <v>2023.1869999999999</v>
      </c>
      <c r="Y67">
        <v>2023.1869999999999</v>
      </c>
      <c r="Z67">
        <v>0</v>
      </c>
      <c r="AA67">
        <v>0</v>
      </c>
      <c r="AB67">
        <v>0</v>
      </c>
      <c r="AC67">
        <v>0.105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161</v>
      </c>
      <c r="AM67" t="s">
        <v>815</v>
      </c>
      <c r="AN67" t="s">
        <v>816</v>
      </c>
      <c r="AO67" t="s">
        <v>816</v>
      </c>
      <c r="AP67" t="s">
        <v>817</v>
      </c>
    </row>
    <row r="68" spans="1:42" ht="15.75" thickBot="1">
      <c r="A68" s="85" t="str">
        <f t="shared" ref="A68:A131" si="9">P67</f>
        <v>tas</v>
      </c>
      <c r="B68" s="86" t="str">
        <f t="shared" ref="B68:B131" si="10">R67</f>
        <v>onshore</v>
      </c>
      <c r="C68" s="86">
        <f t="shared" ref="C68:C131" si="11">S67</f>
        <v>5</v>
      </c>
      <c r="D68" s="89" t="s">
        <v>321</v>
      </c>
      <c r="E68" s="89" t="s">
        <v>321</v>
      </c>
      <c r="F68" s="90" t="s">
        <v>321</v>
      </c>
      <c r="G68" s="87">
        <f t="shared" ref="G68:G131" si="12">U67</f>
        <v>0.28299999999999997</v>
      </c>
      <c r="H68" s="87">
        <f t="shared" ref="H68:H131" si="13">W67</f>
        <v>670</v>
      </c>
      <c r="I68" s="88">
        <f t="shared" ref="I68:I131" si="14">Y67</f>
        <v>2023.1869999999999</v>
      </c>
      <c r="P68" t="s">
        <v>106</v>
      </c>
      <c r="Q68" t="s">
        <v>431</v>
      </c>
      <c r="R68" t="s">
        <v>463</v>
      </c>
      <c r="S68">
        <v>2</v>
      </c>
      <c r="T68">
        <v>0.23599999999999999</v>
      </c>
      <c r="U68">
        <v>0.23599999999999999</v>
      </c>
      <c r="V68">
        <v>158</v>
      </c>
      <c r="W68">
        <v>190</v>
      </c>
      <c r="X68">
        <v>1560.6849999999999</v>
      </c>
      <c r="Y68">
        <v>1560.6849999999999</v>
      </c>
      <c r="Z68">
        <v>3.7290000000000001</v>
      </c>
      <c r="AA68">
        <v>3.7290000000000001</v>
      </c>
      <c r="AB68">
        <v>3.7290000000000001</v>
      </c>
      <c r="AC68">
        <v>5.0289999999999999</v>
      </c>
      <c r="AD68" s="26">
        <v>2.0000000000000001E-4</v>
      </c>
      <c r="AE68">
        <v>0.24890000000000001</v>
      </c>
      <c r="AF68">
        <v>0.25030000000000002</v>
      </c>
      <c r="AG68">
        <v>0.253</v>
      </c>
      <c r="AH68">
        <v>0.253</v>
      </c>
      <c r="AI68">
        <v>0.253</v>
      </c>
      <c r="AJ68">
        <v>0.253</v>
      </c>
      <c r="AK68">
        <v>0.253</v>
      </c>
      <c r="AL68" t="s">
        <v>76</v>
      </c>
      <c r="AM68" t="s">
        <v>818</v>
      </c>
      <c r="AN68" t="s">
        <v>819</v>
      </c>
      <c r="AO68" t="s">
        <v>819</v>
      </c>
      <c r="AP68" t="s">
        <v>820</v>
      </c>
    </row>
    <row r="69" spans="1:42" ht="15.75" thickBot="1">
      <c r="A69" s="85" t="str">
        <f t="shared" si="9"/>
        <v>sa</v>
      </c>
      <c r="B69" s="86" t="str">
        <f t="shared" si="10"/>
        <v>solar</v>
      </c>
      <c r="C69" s="86">
        <f t="shared" si="11"/>
        <v>2</v>
      </c>
      <c r="D69" s="87">
        <f t="shared" ref="D69:D131" si="15">T68</f>
        <v>0.23599999999999999</v>
      </c>
      <c r="E69" s="87">
        <f t="shared" ref="E69:E131" si="16">V68</f>
        <v>158</v>
      </c>
      <c r="F69" s="88">
        <f t="shared" ref="F69:F131" si="17">X68</f>
        <v>1560.6849999999999</v>
      </c>
      <c r="G69" s="87">
        <f t="shared" si="12"/>
        <v>0.23599999999999999</v>
      </c>
      <c r="H69" s="87">
        <f t="shared" si="13"/>
        <v>190</v>
      </c>
      <c r="I69" s="88">
        <f t="shared" si="14"/>
        <v>1560.6849999999999</v>
      </c>
      <c r="P69" t="s">
        <v>106</v>
      </c>
      <c r="Q69" t="s">
        <v>430</v>
      </c>
      <c r="R69" t="s">
        <v>463</v>
      </c>
      <c r="S69">
        <v>3</v>
      </c>
      <c r="T69">
        <v>0.23599999999999999</v>
      </c>
      <c r="U69">
        <v>0.22900000000000001</v>
      </c>
      <c r="V69">
        <v>313</v>
      </c>
      <c r="W69">
        <v>300</v>
      </c>
      <c r="X69">
        <v>1560.6849999999999</v>
      </c>
      <c r="Y69">
        <v>1560.6849999999999</v>
      </c>
      <c r="Z69">
        <v>173.81200000000001</v>
      </c>
      <c r="AA69">
        <v>164.36199999999999</v>
      </c>
      <c r="AB69">
        <v>173.34200000000001</v>
      </c>
      <c r="AC69">
        <v>411.48399999999998</v>
      </c>
      <c r="AD69" s="26">
        <v>1E-4</v>
      </c>
      <c r="AE69">
        <v>5.7000000000000002E-2</v>
      </c>
      <c r="AF69">
        <v>0.27879999999999999</v>
      </c>
      <c r="AG69">
        <v>6.4861000000000004</v>
      </c>
      <c r="AH69">
        <v>12.696099999999999</v>
      </c>
      <c r="AI69">
        <v>14.673299999999999</v>
      </c>
      <c r="AJ69">
        <v>15.523899999999999</v>
      </c>
      <c r="AK69">
        <v>16.069400000000002</v>
      </c>
      <c r="AL69" t="s">
        <v>78</v>
      </c>
      <c r="AM69" t="s">
        <v>107</v>
      </c>
      <c r="AN69" t="s">
        <v>821</v>
      </c>
      <c r="AO69" t="s">
        <v>822</v>
      </c>
      <c r="AP69" t="s">
        <v>823</v>
      </c>
    </row>
    <row r="70" spans="1:42" ht="15.75" thickBot="1">
      <c r="A70" s="85" t="str">
        <f t="shared" si="9"/>
        <v>sa</v>
      </c>
      <c r="B70" s="86" t="str">
        <f t="shared" si="10"/>
        <v>solar</v>
      </c>
      <c r="C70" s="86">
        <f t="shared" si="11"/>
        <v>3</v>
      </c>
      <c r="D70" s="87">
        <f t="shared" si="15"/>
        <v>0.23599999999999999</v>
      </c>
      <c r="E70" s="87">
        <f t="shared" si="16"/>
        <v>313</v>
      </c>
      <c r="F70" s="88">
        <f t="shared" si="17"/>
        <v>1560.6849999999999</v>
      </c>
      <c r="G70" s="87">
        <f t="shared" si="12"/>
        <v>0.22900000000000001</v>
      </c>
      <c r="H70" s="87">
        <f t="shared" si="13"/>
        <v>300</v>
      </c>
      <c r="I70" s="88">
        <f t="shared" si="14"/>
        <v>1560.6849999999999</v>
      </c>
      <c r="P70" t="s">
        <v>106</v>
      </c>
      <c r="Q70" t="s">
        <v>429</v>
      </c>
      <c r="R70" t="s">
        <v>463</v>
      </c>
      <c r="S70">
        <v>4</v>
      </c>
      <c r="T70">
        <v>0.2</v>
      </c>
      <c r="U70">
        <v>0.19700000000000001</v>
      </c>
      <c r="V70">
        <v>282</v>
      </c>
      <c r="W70">
        <v>308</v>
      </c>
      <c r="X70">
        <v>1560.6849999999999</v>
      </c>
      <c r="Y70">
        <v>1560.6849999999999</v>
      </c>
      <c r="Z70">
        <v>43.219000000000001</v>
      </c>
      <c r="AA70">
        <v>33.850999999999999</v>
      </c>
      <c r="AB70">
        <v>43.174999999999997</v>
      </c>
      <c r="AC70">
        <v>69.814999999999998</v>
      </c>
      <c r="AD70" s="26">
        <v>1E-4</v>
      </c>
      <c r="AE70" s="26">
        <v>6.9999999999999999E-4</v>
      </c>
      <c r="AF70">
        <v>1.4E-3</v>
      </c>
      <c r="AG70">
        <v>1.8E-3</v>
      </c>
      <c r="AH70">
        <v>2.3E-3</v>
      </c>
      <c r="AI70">
        <v>2.7000000000000001E-3</v>
      </c>
      <c r="AJ70">
        <v>3.0000000000000001E-3</v>
      </c>
      <c r="AK70">
        <v>2.5999999999999999E-3</v>
      </c>
      <c r="AL70" t="s">
        <v>101</v>
      </c>
      <c r="AM70" t="s">
        <v>824</v>
      </c>
      <c r="AN70" t="s">
        <v>825</v>
      </c>
      <c r="AO70" t="s">
        <v>826</v>
      </c>
      <c r="AP70" t="s">
        <v>827</v>
      </c>
    </row>
    <row r="71" spans="1:42" ht="15.75" thickBot="1">
      <c r="A71" s="85" t="str">
        <f t="shared" si="9"/>
        <v>sa</v>
      </c>
      <c r="B71" s="86" t="str">
        <f t="shared" si="10"/>
        <v>solar</v>
      </c>
      <c r="C71" s="86">
        <f t="shared" si="11"/>
        <v>4</v>
      </c>
      <c r="D71" s="87">
        <f t="shared" si="15"/>
        <v>0.2</v>
      </c>
      <c r="E71" s="87">
        <f t="shared" si="16"/>
        <v>282</v>
      </c>
      <c r="F71" s="88">
        <f t="shared" si="17"/>
        <v>1560.6849999999999</v>
      </c>
      <c r="G71" s="87">
        <f t="shared" si="12"/>
        <v>0.19700000000000001</v>
      </c>
      <c r="H71" s="87">
        <f t="shared" si="13"/>
        <v>308</v>
      </c>
      <c r="I71" s="88">
        <f t="shared" si="14"/>
        <v>1560.6849999999999</v>
      </c>
      <c r="P71" t="s">
        <v>106</v>
      </c>
      <c r="Q71" t="s">
        <v>417</v>
      </c>
      <c r="R71" t="s">
        <v>460</v>
      </c>
      <c r="S71">
        <v>1</v>
      </c>
      <c r="T71">
        <v>0.57299999999999995</v>
      </c>
      <c r="U71">
        <v>0.55900000000000005</v>
      </c>
      <c r="V71">
        <v>1019</v>
      </c>
      <c r="W71">
        <v>973</v>
      </c>
      <c r="X71">
        <v>4034.569</v>
      </c>
      <c r="Y71">
        <v>3604.2979999999998</v>
      </c>
      <c r="Z71">
        <v>41.981000000000002</v>
      </c>
      <c r="AA71">
        <v>41.981000000000002</v>
      </c>
      <c r="AB71">
        <v>41.981000000000002</v>
      </c>
      <c r="AC71">
        <v>40.5</v>
      </c>
      <c r="AD71">
        <v>0</v>
      </c>
      <c r="AE71" s="26">
        <v>2.9999999999999997E-4</v>
      </c>
      <c r="AF71" s="26">
        <v>5.0000000000000001E-4</v>
      </c>
      <c r="AG71" s="26">
        <v>6.9999999999999999E-4</v>
      </c>
      <c r="AH71" s="26">
        <v>6.9999999999999999E-4</v>
      </c>
      <c r="AI71" s="26">
        <v>6.9999999999999999E-4</v>
      </c>
      <c r="AJ71" s="26">
        <v>6.9999999999999999E-4</v>
      </c>
      <c r="AK71" s="26">
        <v>5.0000000000000001E-4</v>
      </c>
      <c r="AL71" t="s">
        <v>80</v>
      </c>
      <c r="AM71" t="s">
        <v>828</v>
      </c>
      <c r="AN71" t="s">
        <v>829</v>
      </c>
      <c r="AO71" t="s">
        <v>829</v>
      </c>
      <c r="AP71" t="s">
        <v>830</v>
      </c>
    </row>
    <row r="72" spans="1:42" ht="15.75" thickBot="1">
      <c r="A72" s="85" t="str">
        <f t="shared" si="9"/>
        <v>sa</v>
      </c>
      <c r="B72" s="86" t="str">
        <f t="shared" si="10"/>
        <v>offshore</v>
      </c>
      <c r="C72" s="86">
        <f t="shared" si="11"/>
        <v>1</v>
      </c>
      <c r="D72" s="87">
        <f t="shared" si="15"/>
        <v>0.57299999999999995</v>
      </c>
      <c r="E72" s="87">
        <f t="shared" si="16"/>
        <v>1019</v>
      </c>
      <c r="F72" s="88">
        <f t="shared" si="17"/>
        <v>4034.569</v>
      </c>
      <c r="G72" s="87">
        <f t="shared" si="12"/>
        <v>0.55900000000000005</v>
      </c>
      <c r="H72" s="87">
        <f t="shared" si="13"/>
        <v>973</v>
      </c>
      <c r="I72" s="88">
        <f t="shared" si="14"/>
        <v>3604.2979999999998</v>
      </c>
      <c r="P72" t="s">
        <v>106</v>
      </c>
      <c r="Q72" t="s">
        <v>416</v>
      </c>
      <c r="R72" t="s">
        <v>460</v>
      </c>
      <c r="S72">
        <v>2</v>
      </c>
      <c r="T72">
        <v>0.55000000000000004</v>
      </c>
      <c r="U72">
        <v>0.55000000000000004</v>
      </c>
      <c r="V72">
        <v>1447</v>
      </c>
      <c r="W72">
        <v>0</v>
      </c>
      <c r="X72">
        <v>2902.8580000000002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3.2000000000000002E-3</v>
      </c>
      <c r="AF72">
        <v>3.5999999999999997E-2</v>
      </c>
      <c r="AG72">
        <v>0.80269999999999997</v>
      </c>
      <c r="AH72">
        <v>0.80269999999999997</v>
      </c>
      <c r="AI72">
        <v>0.80269999999999997</v>
      </c>
      <c r="AJ72">
        <v>0.80269999999999997</v>
      </c>
      <c r="AK72">
        <v>0.79959999999999998</v>
      </c>
      <c r="AL72" t="s">
        <v>104</v>
      </c>
      <c r="AM72" t="s">
        <v>108</v>
      </c>
      <c r="AN72" t="s">
        <v>831</v>
      </c>
      <c r="AO72" t="s">
        <v>831</v>
      </c>
      <c r="AP72" t="s">
        <v>831</v>
      </c>
    </row>
    <row r="73" spans="1:42" ht="15.75" thickBot="1">
      <c r="A73" s="85" t="str">
        <f t="shared" si="9"/>
        <v>sa</v>
      </c>
      <c r="B73" s="86" t="str">
        <f t="shared" si="10"/>
        <v>offshore</v>
      </c>
      <c r="C73" s="86">
        <f t="shared" si="11"/>
        <v>2</v>
      </c>
      <c r="D73" s="87">
        <f t="shared" si="15"/>
        <v>0.55000000000000004</v>
      </c>
      <c r="E73" s="87">
        <f t="shared" si="16"/>
        <v>1447</v>
      </c>
      <c r="F73" s="88">
        <f t="shared" si="17"/>
        <v>2902.8580000000002</v>
      </c>
      <c r="G73" s="89" t="s">
        <v>321</v>
      </c>
      <c r="H73" s="89" t="s">
        <v>321</v>
      </c>
      <c r="I73" s="90" t="s">
        <v>321</v>
      </c>
      <c r="P73" t="s">
        <v>106</v>
      </c>
      <c r="Q73" t="s">
        <v>415</v>
      </c>
      <c r="R73" t="s">
        <v>460</v>
      </c>
      <c r="S73">
        <v>3</v>
      </c>
      <c r="T73">
        <v>0.51600000000000001</v>
      </c>
      <c r="U73">
        <v>0.47099999999999997</v>
      </c>
      <c r="V73">
        <v>1058</v>
      </c>
      <c r="W73">
        <v>958</v>
      </c>
      <c r="X73">
        <v>3225.2350000000001</v>
      </c>
      <c r="Y73">
        <v>2920.7950000000001</v>
      </c>
      <c r="Z73">
        <v>98.813000000000002</v>
      </c>
      <c r="AA73">
        <v>98.56</v>
      </c>
      <c r="AB73">
        <v>98.701999999999998</v>
      </c>
      <c r="AC73">
        <v>107.196</v>
      </c>
      <c r="AD73">
        <v>0</v>
      </c>
      <c r="AE73" s="26">
        <v>5.0000000000000001E-4</v>
      </c>
      <c r="AF73" s="26">
        <v>8.0000000000000004E-4</v>
      </c>
      <c r="AG73">
        <v>1.1000000000000001E-3</v>
      </c>
      <c r="AH73">
        <v>1.1000000000000001E-3</v>
      </c>
      <c r="AI73">
        <v>1.1000000000000001E-3</v>
      </c>
      <c r="AJ73">
        <v>1.1000000000000001E-3</v>
      </c>
      <c r="AK73" s="26">
        <v>8.0000000000000004E-4</v>
      </c>
      <c r="AL73" t="s">
        <v>153</v>
      </c>
      <c r="AM73" t="s">
        <v>832</v>
      </c>
      <c r="AN73" t="s">
        <v>833</v>
      </c>
      <c r="AO73" t="s">
        <v>833</v>
      </c>
      <c r="AP73" t="s">
        <v>834</v>
      </c>
    </row>
    <row r="74" spans="1:42" ht="15.75" thickBot="1">
      <c r="A74" s="85" t="str">
        <f t="shared" si="9"/>
        <v>sa</v>
      </c>
      <c r="B74" s="86" t="str">
        <f t="shared" si="10"/>
        <v>offshore</v>
      </c>
      <c r="C74" s="86">
        <f t="shared" si="11"/>
        <v>3</v>
      </c>
      <c r="D74" s="87">
        <f t="shared" si="15"/>
        <v>0.51600000000000001</v>
      </c>
      <c r="E74" s="87">
        <f t="shared" si="16"/>
        <v>1058</v>
      </c>
      <c r="F74" s="88">
        <f t="shared" si="17"/>
        <v>3225.2350000000001</v>
      </c>
      <c r="G74" s="87">
        <f t="shared" si="12"/>
        <v>0.47099999999999997</v>
      </c>
      <c r="H74" s="87">
        <f t="shared" si="13"/>
        <v>958</v>
      </c>
      <c r="I74" s="88">
        <f t="shared" si="14"/>
        <v>2920.7950000000001</v>
      </c>
      <c r="P74" t="s">
        <v>106</v>
      </c>
      <c r="Q74" t="s">
        <v>414</v>
      </c>
      <c r="R74" t="s">
        <v>460</v>
      </c>
      <c r="S74">
        <v>4</v>
      </c>
      <c r="T74">
        <v>0.47399999999999998</v>
      </c>
      <c r="U74">
        <v>0.495</v>
      </c>
      <c r="V74">
        <v>1587</v>
      </c>
      <c r="W74">
        <v>1527</v>
      </c>
      <c r="X74">
        <v>3420.3110000000001</v>
      </c>
      <c r="Y74">
        <v>3506.931</v>
      </c>
      <c r="Z74">
        <v>150.82499999999999</v>
      </c>
      <c r="AA74">
        <v>150.82499999999999</v>
      </c>
      <c r="AB74">
        <v>150.82499999999999</v>
      </c>
      <c r="AC74">
        <v>150.39699999999999</v>
      </c>
      <c r="AD74">
        <v>0</v>
      </c>
      <c r="AE74" s="26">
        <v>2.0000000000000001E-4</v>
      </c>
      <c r="AF74" s="26">
        <v>2.9999999999999997E-4</v>
      </c>
      <c r="AG74" s="26">
        <v>4.0000000000000002E-4</v>
      </c>
      <c r="AH74" s="26">
        <v>4.0000000000000002E-4</v>
      </c>
      <c r="AI74" s="26">
        <v>4.0000000000000002E-4</v>
      </c>
      <c r="AJ74" s="26">
        <v>5.0000000000000001E-4</v>
      </c>
      <c r="AK74" s="26">
        <v>2.9999999999999997E-4</v>
      </c>
      <c r="AL74" t="s">
        <v>155</v>
      </c>
      <c r="AM74" t="s">
        <v>835</v>
      </c>
      <c r="AN74" t="s">
        <v>836</v>
      </c>
      <c r="AO74" t="s">
        <v>836</v>
      </c>
      <c r="AP74" t="s">
        <v>837</v>
      </c>
    </row>
    <row r="75" spans="1:42" ht="15.75" thickBot="1">
      <c r="A75" s="85" t="str">
        <f t="shared" si="9"/>
        <v>sa</v>
      </c>
      <c r="B75" s="86" t="str">
        <f t="shared" si="10"/>
        <v>offshore</v>
      </c>
      <c r="C75" s="86">
        <f t="shared" si="11"/>
        <v>4</v>
      </c>
      <c r="D75" s="87">
        <f t="shared" si="15"/>
        <v>0.47399999999999998</v>
      </c>
      <c r="E75" s="87">
        <f t="shared" si="16"/>
        <v>1587</v>
      </c>
      <c r="F75" s="88">
        <f t="shared" si="17"/>
        <v>3420.3110000000001</v>
      </c>
      <c r="G75" s="87">
        <f t="shared" si="12"/>
        <v>0.495</v>
      </c>
      <c r="H75" s="87">
        <f t="shared" si="13"/>
        <v>1527</v>
      </c>
      <c r="I75" s="88">
        <f t="shared" si="14"/>
        <v>3506.931</v>
      </c>
      <c r="P75" t="s">
        <v>106</v>
      </c>
      <c r="Q75" t="s">
        <v>413</v>
      </c>
      <c r="R75" t="s">
        <v>460</v>
      </c>
      <c r="S75">
        <v>5</v>
      </c>
      <c r="T75">
        <v>0.39800000000000002</v>
      </c>
      <c r="U75">
        <v>0.45400000000000001</v>
      </c>
      <c r="V75">
        <v>1211</v>
      </c>
      <c r="W75">
        <v>1396</v>
      </c>
      <c r="X75">
        <v>2653.2170000000001</v>
      </c>
      <c r="Y75">
        <v>3072.7040000000002</v>
      </c>
      <c r="Z75">
        <v>69.608000000000004</v>
      </c>
      <c r="AA75">
        <v>69.183999999999997</v>
      </c>
      <c r="AB75">
        <v>69.608000000000004</v>
      </c>
      <c r="AC75">
        <v>69.745000000000005</v>
      </c>
      <c r="AD75">
        <v>0</v>
      </c>
      <c r="AE75" s="26">
        <v>2.0000000000000001E-4</v>
      </c>
      <c r="AF75" s="26">
        <v>4.0000000000000002E-4</v>
      </c>
      <c r="AG75" s="26">
        <v>5.0000000000000001E-4</v>
      </c>
      <c r="AH75" s="26">
        <v>5.0000000000000001E-4</v>
      </c>
      <c r="AI75" s="26">
        <v>5.0000000000000001E-4</v>
      </c>
      <c r="AJ75" s="26">
        <v>5.9999999999999995E-4</v>
      </c>
      <c r="AK75" s="26">
        <v>4.0000000000000002E-4</v>
      </c>
      <c r="AL75" t="s">
        <v>170</v>
      </c>
      <c r="AM75" t="s">
        <v>838</v>
      </c>
      <c r="AN75" t="s">
        <v>839</v>
      </c>
      <c r="AO75" t="s">
        <v>840</v>
      </c>
      <c r="AP75" t="s">
        <v>840</v>
      </c>
    </row>
    <row r="76" spans="1:42" ht="15.75" thickBot="1">
      <c r="A76" s="85" t="str">
        <f t="shared" si="9"/>
        <v>sa</v>
      </c>
      <c r="B76" s="86" t="str">
        <f t="shared" si="10"/>
        <v>offshore</v>
      </c>
      <c r="C76" s="86">
        <f t="shared" si="11"/>
        <v>5</v>
      </c>
      <c r="D76" s="87">
        <f t="shared" si="15"/>
        <v>0.39800000000000002</v>
      </c>
      <c r="E76" s="87">
        <f t="shared" si="16"/>
        <v>1211</v>
      </c>
      <c r="F76" s="88">
        <f t="shared" si="17"/>
        <v>2653.2170000000001</v>
      </c>
      <c r="G76" s="87">
        <f t="shared" si="12"/>
        <v>0.45400000000000001</v>
      </c>
      <c r="H76" s="87">
        <f t="shared" si="13"/>
        <v>1396</v>
      </c>
      <c r="I76" s="88">
        <f t="shared" si="14"/>
        <v>3072.7040000000002</v>
      </c>
      <c r="P76" t="s">
        <v>106</v>
      </c>
      <c r="Q76" t="s">
        <v>426</v>
      </c>
      <c r="R76" t="s">
        <v>464</v>
      </c>
      <c r="S76">
        <v>1</v>
      </c>
      <c r="T76">
        <v>0.312</v>
      </c>
      <c r="U76">
        <v>0.313</v>
      </c>
      <c r="V76">
        <v>354</v>
      </c>
      <c r="W76">
        <v>400</v>
      </c>
      <c r="X76">
        <v>2023.1869999999999</v>
      </c>
      <c r="Y76">
        <v>2023.1869999999999</v>
      </c>
      <c r="Z76">
        <v>53.710999999999999</v>
      </c>
      <c r="AA76">
        <v>21.59</v>
      </c>
      <c r="AB76">
        <v>53.680999999999997</v>
      </c>
      <c r="AC76">
        <v>72.843999999999994</v>
      </c>
      <c r="AD76">
        <v>0.84560000000000002</v>
      </c>
      <c r="AE76">
        <v>1.6918</v>
      </c>
      <c r="AF76">
        <v>2.5366</v>
      </c>
      <c r="AG76">
        <v>2.5366</v>
      </c>
      <c r="AH76">
        <v>2.5366</v>
      </c>
      <c r="AI76">
        <v>2.5366</v>
      </c>
      <c r="AJ76">
        <v>1.6909000000000001</v>
      </c>
      <c r="AK76">
        <v>0.84470000000000001</v>
      </c>
      <c r="AL76" t="s">
        <v>82</v>
      </c>
      <c r="AM76" t="s">
        <v>109</v>
      </c>
      <c r="AN76" t="s">
        <v>841</v>
      </c>
      <c r="AO76" t="s">
        <v>842</v>
      </c>
      <c r="AP76" t="s">
        <v>843</v>
      </c>
    </row>
    <row r="77" spans="1:42" ht="15.75" thickBot="1">
      <c r="A77" s="85" t="str">
        <f t="shared" si="9"/>
        <v>sa</v>
      </c>
      <c r="B77" s="86" t="str">
        <f t="shared" si="10"/>
        <v>onshore</v>
      </c>
      <c r="C77" s="86">
        <f t="shared" si="11"/>
        <v>1</v>
      </c>
      <c r="D77" s="87">
        <f t="shared" si="15"/>
        <v>0.312</v>
      </c>
      <c r="E77" s="87">
        <f t="shared" si="16"/>
        <v>354</v>
      </c>
      <c r="F77" s="88">
        <f t="shared" si="17"/>
        <v>2023.1869999999999</v>
      </c>
      <c r="G77" s="87">
        <f t="shared" si="12"/>
        <v>0.313</v>
      </c>
      <c r="H77" s="87">
        <f t="shared" si="13"/>
        <v>400</v>
      </c>
      <c r="I77" s="88">
        <f t="shared" si="14"/>
        <v>2023.1869999999999</v>
      </c>
      <c r="P77" t="s">
        <v>106</v>
      </c>
      <c r="Q77" t="s">
        <v>425</v>
      </c>
      <c r="R77" t="s">
        <v>464</v>
      </c>
      <c r="S77">
        <v>2</v>
      </c>
      <c r="T77">
        <v>0.309</v>
      </c>
      <c r="U77">
        <v>0.308</v>
      </c>
      <c r="V77">
        <v>658</v>
      </c>
      <c r="W77">
        <v>676</v>
      </c>
      <c r="X77">
        <v>2023.1869999999999</v>
      </c>
      <c r="Y77">
        <v>2023.1869999999999</v>
      </c>
      <c r="Z77">
        <v>100.398</v>
      </c>
      <c r="AA77">
        <v>52.823999999999998</v>
      </c>
      <c r="AB77">
        <v>100.158</v>
      </c>
      <c r="AC77">
        <v>117.706</v>
      </c>
      <c r="AD77" s="26">
        <v>5.9999999999999995E-4</v>
      </c>
      <c r="AE77">
        <v>1E-3</v>
      </c>
      <c r="AF77">
        <v>1.6999999999999999E-3</v>
      </c>
      <c r="AG77">
        <v>1.6999999999999999E-3</v>
      </c>
      <c r="AH77">
        <v>1.6999999999999999E-3</v>
      </c>
      <c r="AI77">
        <v>1.6999999999999999E-3</v>
      </c>
      <c r="AJ77">
        <v>1.1000000000000001E-3</v>
      </c>
      <c r="AK77" s="26">
        <v>8.0000000000000004E-4</v>
      </c>
      <c r="AL77" t="s">
        <v>120</v>
      </c>
      <c r="AM77" t="s">
        <v>844</v>
      </c>
      <c r="AN77" t="s">
        <v>845</v>
      </c>
      <c r="AO77" t="s">
        <v>846</v>
      </c>
      <c r="AP77" t="s">
        <v>847</v>
      </c>
    </row>
    <row r="78" spans="1:42" ht="15.75" thickBot="1">
      <c r="A78" s="85" t="str">
        <f t="shared" si="9"/>
        <v>sa</v>
      </c>
      <c r="B78" s="86" t="str">
        <f t="shared" si="10"/>
        <v>onshore</v>
      </c>
      <c r="C78" s="86">
        <f t="shared" si="11"/>
        <v>2</v>
      </c>
      <c r="D78" s="87">
        <f t="shared" si="15"/>
        <v>0.309</v>
      </c>
      <c r="E78" s="87">
        <f t="shared" si="16"/>
        <v>658</v>
      </c>
      <c r="F78" s="88">
        <f t="shared" si="17"/>
        <v>2023.1869999999999</v>
      </c>
      <c r="G78" s="87">
        <f t="shared" si="12"/>
        <v>0.308</v>
      </c>
      <c r="H78" s="87">
        <f t="shared" si="13"/>
        <v>676</v>
      </c>
      <c r="I78" s="88">
        <f t="shared" si="14"/>
        <v>2023.1869999999999</v>
      </c>
      <c r="P78" t="s">
        <v>106</v>
      </c>
      <c r="Q78" t="s">
        <v>424</v>
      </c>
      <c r="R78" t="s">
        <v>464</v>
      </c>
      <c r="S78">
        <v>3</v>
      </c>
      <c r="T78">
        <v>0.28899999999999998</v>
      </c>
      <c r="U78">
        <v>0.28799999999999998</v>
      </c>
      <c r="V78">
        <v>213</v>
      </c>
      <c r="W78">
        <v>241</v>
      </c>
      <c r="X78">
        <v>2023.1869999999999</v>
      </c>
      <c r="Y78">
        <v>2023.1869999999999</v>
      </c>
      <c r="Z78">
        <v>27.21</v>
      </c>
      <c r="AA78">
        <v>8.4589999999999996</v>
      </c>
      <c r="AB78">
        <v>27.076000000000001</v>
      </c>
      <c r="AC78">
        <v>31.83</v>
      </c>
      <c r="AD78" s="26">
        <v>5.9999999999999995E-4</v>
      </c>
      <c r="AE78">
        <v>1.1000000000000001E-3</v>
      </c>
      <c r="AF78">
        <v>2E-3</v>
      </c>
      <c r="AG78">
        <v>2E-3</v>
      </c>
      <c r="AH78">
        <v>2E-3</v>
      </c>
      <c r="AI78">
        <v>2E-3</v>
      </c>
      <c r="AJ78">
        <v>1.4E-3</v>
      </c>
      <c r="AK78">
        <v>1E-3</v>
      </c>
      <c r="AL78" t="s">
        <v>96</v>
      </c>
      <c r="AM78" t="s">
        <v>848</v>
      </c>
      <c r="AN78" t="s">
        <v>849</v>
      </c>
      <c r="AO78" t="s">
        <v>850</v>
      </c>
      <c r="AP78" t="s">
        <v>851</v>
      </c>
    </row>
    <row r="79" spans="1:42" ht="15.75" thickBot="1">
      <c r="A79" s="85" t="str">
        <f t="shared" si="9"/>
        <v>sa</v>
      </c>
      <c r="B79" s="86" t="str">
        <f t="shared" si="10"/>
        <v>onshore</v>
      </c>
      <c r="C79" s="86">
        <f t="shared" si="11"/>
        <v>3</v>
      </c>
      <c r="D79" s="87">
        <f t="shared" si="15"/>
        <v>0.28899999999999998</v>
      </c>
      <c r="E79" s="87">
        <f t="shared" si="16"/>
        <v>213</v>
      </c>
      <c r="F79" s="88">
        <f t="shared" si="17"/>
        <v>2023.1869999999999</v>
      </c>
      <c r="G79" s="87">
        <f t="shared" si="12"/>
        <v>0.28799999999999998</v>
      </c>
      <c r="H79" s="87">
        <f t="shared" si="13"/>
        <v>241</v>
      </c>
      <c r="I79" s="88">
        <f t="shared" si="14"/>
        <v>2023.1869999999999</v>
      </c>
      <c r="P79" t="s">
        <v>106</v>
      </c>
      <c r="Q79" t="s">
        <v>423</v>
      </c>
      <c r="R79" t="s">
        <v>464</v>
      </c>
      <c r="S79">
        <v>4</v>
      </c>
      <c r="T79">
        <v>0.28000000000000003</v>
      </c>
      <c r="U79">
        <v>0.28100000000000003</v>
      </c>
      <c r="V79">
        <v>394</v>
      </c>
      <c r="W79">
        <v>396</v>
      </c>
      <c r="X79">
        <v>2023.1869999999999</v>
      </c>
      <c r="Y79">
        <v>2023.1869999999999</v>
      </c>
      <c r="Z79">
        <v>43.603000000000002</v>
      </c>
      <c r="AA79">
        <v>31.675000000000001</v>
      </c>
      <c r="AB79">
        <v>43.625999999999998</v>
      </c>
      <c r="AC79">
        <v>43.747</v>
      </c>
      <c r="AD79" s="26">
        <v>5.0000000000000001E-4</v>
      </c>
      <c r="AE79" s="26">
        <v>8.9999999999999998E-4</v>
      </c>
      <c r="AF79">
        <v>1.6999999999999999E-3</v>
      </c>
      <c r="AG79">
        <v>1.6999999999999999E-3</v>
      </c>
      <c r="AH79">
        <v>1.6999999999999999E-3</v>
      </c>
      <c r="AI79">
        <v>1.6999999999999999E-3</v>
      </c>
      <c r="AJ79">
        <v>1.1999999999999999E-3</v>
      </c>
      <c r="AK79" s="26">
        <v>8.0000000000000004E-4</v>
      </c>
      <c r="AL79" t="s">
        <v>125</v>
      </c>
      <c r="AM79" t="s">
        <v>852</v>
      </c>
      <c r="AN79" t="s">
        <v>853</v>
      </c>
      <c r="AO79" t="s">
        <v>854</v>
      </c>
      <c r="AP79" t="s">
        <v>854</v>
      </c>
    </row>
    <row r="80" spans="1:42" ht="15.75" thickBot="1">
      <c r="A80" s="85" t="str">
        <f t="shared" si="9"/>
        <v>sa</v>
      </c>
      <c r="B80" s="86" t="str">
        <f t="shared" si="10"/>
        <v>onshore</v>
      </c>
      <c r="C80" s="86">
        <f t="shared" si="11"/>
        <v>4</v>
      </c>
      <c r="D80" s="87">
        <f t="shared" si="15"/>
        <v>0.28000000000000003</v>
      </c>
      <c r="E80" s="87">
        <f t="shared" si="16"/>
        <v>394</v>
      </c>
      <c r="F80" s="88">
        <f t="shared" si="17"/>
        <v>2023.1869999999999</v>
      </c>
      <c r="G80" s="87">
        <f t="shared" si="12"/>
        <v>0.28100000000000003</v>
      </c>
      <c r="H80" s="87">
        <f t="shared" si="13"/>
        <v>396</v>
      </c>
      <c r="I80" s="88">
        <f t="shared" si="14"/>
        <v>2023.1869999999999</v>
      </c>
      <c r="P80" t="s">
        <v>106</v>
      </c>
      <c r="Q80" t="s">
        <v>422</v>
      </c>
      <c r="R80" t="s">
        <v>464</v>
      </c>
      <c r="S80">
        <v>5</v>
      </c>
      <c r="T80">
        <v>0.27900000000000003</v>
      </c>
      <c r="U80">
        <v>0.27800000000000002</v>
      </c>
      <c r="V80">
        <v>642</v>
      </c>
      <c r="W80">
        <v>646</v>
      </c>
      <c r="X80">
        <v>2023.1869999999999</v>
      </c>
      <c r="Y80">
        <v>2023.1869999999999</v>
      </c>
      <c r="Z80">
        <v>29.719000000000001</v>
      </c>
      <c r="AA80">
        <v>19.675000000000001</v>
      </c>
      <c r="AB80">
        <v>29.718</v>
      </c>
      <c r="AC80">
        <v>30.06</v>
      </c>
      <c r="AD80" s="26">
        <v>4.0000000000000002E-4</v>
      </c>
      <c r="AE80" s="26">
        <v>6.9999999999999999E-4</v>
      </c>
      <c r="AF80">
        <v>1.2999999999999999E-3</v>
      </c>
      <c r="AG80">
        <v>1.2999999999999999E-3</v>
      </c>
      <c r="AH80">
        <v>1.2999999999999999E-3</v>
      </c>
      <c r="AI80">
        <v>1.2999999999999999E-3</v>
      </c>
      <c r="AJ80" s="26">
        <v>8.9999999999999998E-4</v>
      </c>
      <c r="AK80" s="26">
        <v>5.9999999999999995E-4</v>
      </c>
      <c r="AL80" t="s">
        <v>161</v>
      </c>
      <c r="AM80" t="s">
        <v>855</v>
      </c>
      <c r="AN80" t="s">
        <v>856</v>
      </c>
      <c r="AO80" t="s">
        <v>857</v>
      </c>
      <c r="AP80" t="s">
        <v>857</v>
      </c>
    </row>
    <row r="81" spans="1:42" ht="15.75" thickBot="1">
      <c r="A81" s="85" t="str">
        <f t="shared" si="9"/>
        <v>sa</v>
      </c>
      <c r="B81" s="86" t="str">
        <f t="shared" si="10"/>
        <v>onshore</v>
      </c>
      <c r="C81" s="86">
        <f t="shared" si="11"/>
        <v>5</v>
      </c>
      <c r="D81" s="87">
        <f t="shared" si="15"/>
        <v>0.27900000000000003</v>
      </c>
      <c r="E81" s="87">
        <f t="shared" si="16"/>
        <v>642</v>
      </c>
      <c r="F81" s="88">
        <f t="shared" si="17"/>
        <v>2023.1869999999999</v>
      </c>
      <c r="G81" s="87">
        <f t="shared" si="12"/>
        <v>0.27800000000000002</v>
      </c>
      <c r="H81" s="87">
        <f t="shared" si="13"/>
        <v>646</v>
      </c>
      <c r="I81" s="88">
        <f t="shared" si="14"/>
        <v>2023.1869999999999</v>
      </c>
      <c r="P81" t="s">
        <v>110</v>
      </c>
      <c r="Q81" t="s">
        <v>432</v>
      </c>
      <c r="R81" t="s">
        <v>463</v>
      </c>
      <c r="S81">
        <v>1</v>
      </c>
      <c r="T81">
        <v>0.25700000000000001</v>
      </c>
      <c r="U81">
        <v>0.254</v>
      </c>
      <c r="V81">
        <v>376</v>
      </c>
      <c r="W81">
        <v>355</v>
      </c>
      <c r="X81">
        <v>1560.6849999999999</v>
      </c>
      <c r="Y81">
        <v>1560.6849999999999</v>
      </c>
      <c r="Z81">
        <v>55.555999999999997</v>
      </c>
      <c r="AA81">
        <v>44.856999999999999</v>
      </c>
      <c r="AB81">
        <v>55.024000000000001</v>
      </c>
      <c r="AC81">
        <v>112.151</v>
      </c>
      <c r="AD81">
        <v>1.7814000000000001</v>
      </c>
      <c r="AE81">
        <v>1.7814000000000001</v>
      </c>
      <c r="AF81">
        <v>1.7829999999999999</v>
      </c>
      <c r="AG81">
        <v>1.7891999999999999</v>
      </c>
      <c r="AH81">
        <v>1.7892999999999999</v>
      </c>
      <c r="AI81">
        <v>1.7892999999999999</v>
      </c>
      <c r="AJ81">
        <v>7.9000000000000008E-3</v>
      </c>
      <c r="AK81">
        <v>8.0000000000000002E-3</v>
      </c>
      <c r="AL81" t="s">
        <v>73</v>
      </c>
      <c r="AM81" t="s">
        <v>858</v>
      </c>
      <c r="AN81" t="s">
        <v>859</v>
      </c>
      <c r="AO81" t="s">
        <v>860</v>
      </c>
      <c r="AP81" t="s">
        <v>861</v>
      </c>
    </row>
    <row r="82" spans="1:42" ht="15.75" thickBot="1">
      <c r="A82" s="85" t="str">
        <f t="shared" si="9"/>
        <v>qld-south</v>
      </c>
      <c r="B82" s="86" t="str">
        <f t="shared" si="10"/>
        <v>solar</v>
      </c>
      <c r="C82" s="86">
        <f t="shared" si="11"/>
        <v>1</v>
      </c>
      <c r="D82" s="87">
        <f t="shared" si="15"/>
        <v>0.25700000000000001</v>
      </c>
      <c r="E82" s="87">
        <f t="shared" si="16"/>
        <v>376</v>
      </c>
      <c r="F82" s="88">
        <f t="shared" si="17"/>
        <v>1560.6849999999999</v>
      </c>
      <c r="G82" s="87">
        <f t="shared" si="12"/>
        <v>0.254</v>
      </c>
      <c r="H82" s="87">
        <f t="shared" si="13"/>
        <v>355</v>
      </c>
      <c r="I82" s="88">
        <f t="shared" si="14"/>
        <v>1560.6849999999999</v>
      </c>
      <c r="P82" t="s">
        <v>110</v>
      </c>
      <c r="Q82" t="s">
        <v>431</v>
      </c>
      <c r="R82" t="s">
        <v>463</v>
      </c>
      <c r="S82">
        <v>2</v>
      </c>
      <c r="T82">
        <v>0.248</v>
      </c>
      <c r="U82">
        <v>0.247</v>
      </c>
      <c r="V82">
        <v>208</v>
      </c>
      <c r="W82">
        <v>228</v>
      </c>
      <c r="X82">
        <v>1560.6849999999999</v>
      </c>
      <c r="Y82">
        <v>1560.6849999999999</v>
      </c>
      <c r="Z82">
        <v>33.392000000000003</v>
      </c>
      <c r="AA82">
        <v>23.085000000000001</v>
      </c>
      <c r="AB82">
        <v>33.392000000000003</v>
      </c>
      <c r="AC82">
        <v>68.870999999999995</v>
      </c>
      <c r="AD82">
        <v>0.93840000000000001</v>
      </c>
      <c r="AE82">
        <v>5.6012000000000004</v>
      </c>
      <c r="AF82">
        <v>7.4756</v>
      </c>
      <c r="AG82">
        <v>9.3439999999999994</v>
      </c>
      <c r="AH82">
        <v>11.2227</v>
      </c>
      <c r="AI82">
        <v>15.332100000000001</v>
      </c>
      <c r="AJ82">
        <v>18.504200000000001</v>
      </c>
      <c r="AK82">
        <v>25.564699999999998</v>
      </c>
      <c r="AL82" t="s">
        <v>76</v>
      </c>
      <c r="AM82" t="s">
        <v>111</v>
      </c>
      <c r="AN82" t="s">
        <v>862</v>
      </c>
      <c r="AO82" t="s">
        <v>863</v>
      </c>
      <c r="AP82" t="s">
        <v>864</v>
      </c>
    </row>
    <row r="83" spans="1:42" ht="15.75" thickBot="1">
      <c r="A83" s="85" t="str">
        <f t="shared" si="9"/>
        <v>qld-south</v>
      </c>
      <c r="B83" s="86" t="str">
        <f t="shared" si="10"/>
        <v>solar</v>
      </c>
      <c r="C83" s="86">
        <f t="shared" si="11"/>
        <v>2</v>
      </c>
      <c r="D83" s="87">
        <f t="shared" si="15"/>
        <v>0.248</v>
      </c>
      <c r="E83" s="87">
        <f t="shared" si="16"/>
        <v>208</v>
      </c>
      <c r="F83" s="88">
        <f t="shared" si="17"/>
        <v>1560.6849999999999</v>
      </c>
      <c r="G83" s="87">
        <f t="shared" si="12"/>
        <v>0.247</v>
      </c>
      <c r="H83" s="87">
        <f t="shared" si="13"/>
        <v>228</v>
      </c>
      <c r="I83" s="88">
        <f t="shared" si="14"/>
        <v>1560.6849999999999</v>
      </c>
      <c r="P83" t="s">
        <v>110</v>
      </c>
      <c r="Q83" t="s">
        <v>430</v>
      </c>
      <c r="R83" t="s">
        <v>463</v>
      </c>
      <c r="S83">
        <v>3</v>
      </c>
      <c r="T83">
        <v>0.247</v>
      </c>
      <c r="U83">
        <v>0.24199999999999999</v>
      </c>
      <c r="V83">
        <v>324</v>
      </c>
      <c r="W83">
        <v>327</v>
      </c>
      <c r="X83">
        <v>1560.6849999999999</v>
      </c>
      <c r="Y83">
        <v>1560.6849999999999</v>
      </c>
      <c r="Z83">
        <v>61.274999999999999</v>
      </c>
      <c r="AA83">
        <v>46.956000000000003</v>
      </c>
      <c r="AB83">
        <v>59.988</v>
      </c>
      <c r="AC83">
        <v>110.601</v>
      </c>
      <c r="AD83">
        <v>1.1000000000000001E-3</v>
      </c>
      <c r="AE83">
        <v>1.6000000000000001E-3</v>
      </c>
      <c r="AF83">
        <v>3.5000000000000001E-3</v>
      </c>
      <c r="AG83">
        <v>5.7000000000000002E-3</v>
      </c>
      <c r="AH83">
        <v>6.1000000000000004E-3</v>
      </c>
      <c r="AI83">
        <v>6.4999999999999997E-3</v>
      </c>
      <c r="AJ83">
        <v>5.8999999999999999E-3</v>
      </c>
      <c r="AK83">
        <v>5.8999999999999999E-3</v>
      </c>
      <c r="AL83" t="s">
        <v>78</v>
      </c>
      <c r="AM83" t="s">
        <v>865</v>
      </c>
      <c r="AN83" t="s">
        <v>866</v>
      </c>
      <c r="AO83" t="s">
        <v>867</v>
      </c>
      <c r="AP83" t="s">
        <v>868</v>
      </c>
    </row>
    <row r="84" spans="1:42" ht="15.75" thickBot="1">
      <c r="A84" s="85" t="str">
        <f t="shared" si="9"/>
        <v>qld-south</v>
      </c>
      <c r="B84" s="86" t="str">
        <f t="shared" si="10"/>
        <v>solar</v>
      </c>
      <c r="C84" s="86">
        <f t="shared" si="11"/>
        <v>3</v>
      </c>
      <c r="D84" s="87">
        <f t="shared" si="15"/>
        <v>0.247</v>
      </c>
      <c r="E84" s="87">
        <f t="shared" si="16"/>
        <v>324</v>
      </c>
      <c r="F84" s="88">
        <f t="shared" si="17"/>
        <v>1560.6849999999999</v>
      </c>
      <c r="G84" s="87">
        <f t="shared" si="12"/>
        <v>0.24199999999999999</v>
      </c>
      <c r="H84" s="87">
        <f t="shared" si="13"/>
        <v>327</v>
      </c>
      <c r="I84" s="88">
        <f t="shared" si="14"/>
        <v>1560.6849999999999</v>
      </c>
      <c r="P84" t="s">
        <v>110</v>
      </c>
      <c r="Q84" t="s">
        <v>429</v>
      </c>
      <c r="R84" t="s">
        <v>463</v>
      </c>
      <c r="S84">
        <v>4</v>
      </c>
      <c r="T84">
        <v>0.22600000000000001</v>
      </c>
      <c r="U84">
        <v>0.22600000000000001</v>
      </c>
      <c r="V84">
        <v>124</v>
      </c>
      <c r="W84">
        <v>0</v>
      </c>
      <c r="X84">
        <v>1560.6849999999999</v>
      </c>
      <c r="Y84">
        <v>1560.6849999999999</v>
      </c>
      <c r="Z84">
        <v>0</v>
      </c>
      <c r="AA84">
        <v>0</v>
      </c>
      <c r="AB84">
        <v>0</v>
      </c>
      <c r="AC84">
        <v>0</v>
      </c>
      <c r="AD84" s="26">
        <v>2.9999999999999997E-4</v>
      </c>
      <c r="AE84">
        <v>3.8999999999999998E-3</v>
      </c>
      <c r="AF84">
        <v>5.5999999999999999E-3</v>
      </c>
      <c r="AG84">
        <v>8.2000000000000007E-3</v>
      </c>
      <c r="AH84">
        <v>8.6E-3</v>
      </c>
      <c r="AI84">
        <v>9.5999999999999992E-3</v>
      </c>
      <c r="AJ84">
        <v>1.0200000000000001E-2</v>
      </c>
      <c r="AK84">
        <v>7.4000000000000003E-3</v>
      </c>
      <c r="AL84" t="s">
        <v>101</v>
      </c>
      <c r="AM84" t="s">
        <v>869</v>
      </c>
      <c r="AN84" t="s">
        <v>870</v>
      </c>
      <c r="AO84" t="s">
        <v>870</v>
      </c>
      <c r="AP84" t="s">
        <v>870</v>
      </c>
    </row>
    <row r="85" spans="1:42" ht="15.75" thickBot="1">
      <c r="A85" s="85" t="str">
        <f t="shared" si="9"/>
        <v>qld-south</v>
      </c>
      <c r="B85" s="86" t="str">
        <f t="shared" si="10"/>
        <v>solar</v>
      </c>
      <c r="C85" s="86">
        <f t="shared" si="11"/>
        <v>4</v>
      </c>
      <c r="D85" s="87">
        <f t="shared" si="15"/>
        <v>0.22600000000000001</v>
      </c>
      <c r="E85" s="87">
        <f t="shared" si="16"/>
        <v>124</v>
      </c>
      <c r="F85" s="88">
        <f t="shared" si="17"/>
        <v>1560.6849999999999</v>
      </c>
      <c r="G85" s="89" t="s">
        <v>321</v>
      </c>
      <c r="H85" s="89" t="s">
        <v>321</v>
      </c>
      <c r="I85" s="90" t="s">
        <v>321</v>
      </c>
      <c r="P85" t="s">
        <v>110</v>
      </c>
      <c r="Q85" t="s">
        <v>415</v>
      </c>
      <c r="R85" t="s">
        <v>460</v>
      </c>
      <c r="S85">
        <v>3</v>
      </c>
      <c r="T85">
        <v>0.441</v>
      </c>
      <c r="U85">
        <v>0.42499999999999999</v>
      </c>
      <c r="V85">
        <v>987</v>
      </c>
      <c r="W85">
        <v>979</v>
      </c>
      <c r="X85">
        <v>3215.317</v>
      </c>
      <c r="Y85">
        <v>3231.1930000000002</v>
      </c>
      <c r="Z85">
        <v>33.597999999999999</v>
      </c>
      <c r="AA85">
        <v>33.597999999999999</v>
      </c>
      <c r="AB85">
        <v>33.597999999999999</v>
      </c>
      <c r="AC85">
        <v>33.597999999999999</v>
      </c>
      <c r="AD85">
        <v>0</v>
      </c>
      <c r="AE85" s="26">
        <v>2.9999999999999997E-4</v>
      </c>
      <c r="AF85" s="26">
        <v>4.0000000000000002E-4</v>
      </c>
      <c r="AG85" s="26">
        <v>8.0000000000000004E-4</v>
      </c>
      <c r="AH85" s="26">
        <v>8.0000000000000004E-4</v>
      </c>
      <c r="AI85" s="26">
        <v>8.0000000000000004E-4</v>
      </c>
      <c r="AJ85" s="26">
        <v>8.0000000000000004E-4</v>
      </c>
      <c r="AK85" s="26">
        <v>5.9999999999999995E-4</v>
      </c>
      <c r="AL85" t="s">
        <v>153</v>
      </c>
      <c r="AM85" t="s">
        <v>871</v>
      </c>
      <c r="AN85" t="s">
        <v>872</v>
      </c>
      <c r="AO85" t="s">
        <v>872</v>
      </c>
      <c r="AP85" t="s">
        <v>872</v>
      </c>
    </row>
    <row r="86" spans="1:42" ht="15.75" thickBot="1">
      <c r="A86" s="85" t="str">
        <f t="shared" si="9"/>
        <v>qld-south</v>
      </c>
      <c r="B86" s="86" t="str">
        <f t="shared" si="10"/>
        <v>offshore</v>
      </c>
      <c r="C86" s="86">
        <f t="shared" si="11"/>
        <v>3</v>
      </c>
      <c r="D86" s="87">
        <f t="shared" si="15"/>
        <v>0.441</v>
      </c>
      <c r="E86" s="87">
        <f t="shared" si="16"/>
        <v>987</v>
      </c>
      <c r="F86" s="88">
        <f t="shared" si="17"/>
        <v>3215.317</v>
      </c>
      <c r="G86" s="87">
        <f t="shared" si="12"/>
        <v>0.42499999999999999</v>
      </c>
      <c r="H86" s="87">
        <f t="shared" si="13"/>
        <v>979</v>
      </c>
      <c r="I86" s="88">
        <f t="shared" si="14"/>
        <v>3231.1930000000002</v>
      </c>
      <c r="P86" t="s">
        <v>110</v>
      </c>
      <c r="Q86" t="s">
        <v>414</v>
      </c>
      <c r="R86" t="s">
        <v>460</v>
      </c>
      <c r="S86">
        <v>4</v>
      </c>
      <c r="T86">
        <v>0.45600000000000002</v>
      </c>
      <c r="U86">
        <v>0.47</v>
      </c>
      <c r="V86">
        <v>1541</v>
      </c>
      <c r="W86">
        <v>1602</v>
      </c>
      <c r="X86">
        <v>3005.0569999999998</v>
      </c>
      <c r="Y86">
        <v>3118.0859999999998</v>
      </c>
      <c r="Z86">
        <v>0.70199999999999996</v>
      </c>
      <c r="AA86">
        <v>0.70199999999999996</v>
      </c>
      <c r="AB86">
        <v>0.70199999999999996</v>
      </c>
      <c r="AC86">
        <v>0.70199999999999996</v>
      </c>
      <c r="AD86">
        <v>0</v>
      </c>
      <c r="AE86" s="26">
        <v>2.9999999999999997E-4</v>
      </c>
      <c r="AF86" s="26">
        <v>5.0000000000000001E-4</v>
      </c>
      <c r="AG86">
        <v>1E-3</v>
      </c>
      <c r="AH86">
        <v>1E-3</v>
      </c>
      <c r="AI86">
        <v>1E-3</v>
      </c>
      <c r="AJ86">
        <v>1E-3</v>
      </c>
      <c r="AK86" s="26">
        <v>6.9999999999999999E-4</v>
      </c>
      <c r="AL86" t="s">
        <v>155</v>
      </c>
      <c r="AM86" t="s">
        <v>873</v>
      </c>
      <c r="AN86" t="s">
        <v>874</v>
      </c>
      <c r="AO86" t="s">
        <v>874</v>
      </c>
      <c r="AP86" t="s">
        <v>874</v>
      </c>
    </row>
    <row r="87" spans="1:42" ht="15.75" thickBot="1">
      <c r="A87" s="85" t="str">
        <f t="shared" si="9"/>
        <v>qld-south</v>
      </c>
      <c r="B87" s="86" t="str">
        <f t="shared" si="10"/>
        <v>offshore</v>
      </c>
      <c r="C87" s="86">
        <f t="shared" si="11"/>
        <v>4</v>
      </c>
      <c r="D87" s="87">
        <f t="shared" si="15"/>
        <v>0.45600000000000002</v>
      </c>
      <c r="E87" s="87">
        <f t="shared" si="16"/>
        <v>1541</v>
      </c>
      <c r="F87" s="88">
        <f t="shared" si="17"/>
        <v>3005.0569999999998</v>
      </c>
      <c r="G87" s="87">
        <f t="shared" si="12"/>
        <v>0.47</v>
      </c>
      <c r="H87" s="87">
        <f t="shared" si="13"/>
        <v>1602</v>
      </c>
      <c r="I87" s="88">
        <f t="shared" si="14"/>
        <v>3118.0859999999998</v>
      </c>
      <c r="P87" t="s">
        <v>110</v>
      </c>
      <c r="Q87" t="s">
        <v>413</v>
      </c>
      <c r="R87" t="s">
        <v>460</v>
      </c>
      <c r="S87">
        <v>5</v>
      </c>
      <c r="T87">
        <v>0.40300000000000002</v>
      </c>
      <c r="U87">
        <v>0.44500000000000001</v>
      </c>
      <c r="V87">
        <v>1096</v>
      </c>
      <c r="W87">
        <v>1373</v>
      </c>
      <c r="X87">
        <v>3145.1550000000002</v>
      </c>
      <c r="Y87">
        <v>3308.1170000000002</v>
      </c>
      <c r="Z87">
        <v>3.3170000000000002</v>
      </c>
      <c r="AA87">
        <v>3.3170000000000002</v>
      </c>
      <c r="AB87">
        <v>3.3170000000000002</v>
      </c>
      <c r="AC87">
        <v>3.3170000000000002</v>
      </c>
      <c r="AD87">
        <v>0</v>
      </c>
      <c r="AE87" s="26">
        <v>2.0000000000000001E-4</v>
      </c>
      <c r="AF87" s="26">
        <v>2.9999999999999997E-4</v>
      </c>
      <c r="AG87" s="26">
        <v>5.0000000000000001E-4</v>
      </c>
      <c r="AH87" s="26">
        <v>5.9999999999999995E-4</v>
      </c>
      <c r="AI87" s="26">
        <v>5.9999999999999995E-4</v>
      </c>
      <c r="AJ87" s="26">
        <v>5.9999999999999995E-4</v>
      </c>
      <c r="AK87" s="26">
        <v>5.0000000000000001E-4</v>
      </c>
      <c r="AL87" t="s">
        <v>170</v>
      </c>
      <c r="AM87" t="s">
        <v>875</v>
      </c>
      <c r="AN87" t="s">
        <v>876</v>
      </c>
      <c r="AO87" t="s">
        <v>876</v>
      </c>
      <c r="AP87" t="s">
        <v>876</v>
      </c>
    </row>
    <row r="88" spans="1:42" ht="15.75" thickBot="1">
      <c r="A88" s="85" t="str">
        <f t="shared" si="9"/>
        <v>qld-south</v>
      </c>
      <c r="B88" s="86" t="str">
        <f t="shared" si="10"/>
        <v>offshore</v>
      </c>
      <c r="C88" s="86">
        <f t="shared" si="11"/>
        <v>5</v>
      </c>
      <c r="D88" s="87">
        <f t="shared" si="15"/>
        <v>0.40300000000000002</v>
      </c>
      <c r="E88" s="87">
        <f t="shared" si="16"/>
        <v>1096</v>
      </c>
      <c r="F88" s="88">
        <f t="shared" si="17"/>
        <v>3145.1550000000002</v>
      </c>
      <c r="G88" s="87">
        <f t="shared" si="12"/>
        <v>0.44500000000000001</v>
      </c>
      <c r="H88" s="87">
        <f t="shared" si="13"/>
        <v>1373</v>
      </c>
      <c r="I88" s="88">
        <f t="shared" si="14"/>
        <v>3308.1170000000002</v>
      </c>
      <c r="P88" t="s">
        <v>110</v>
      </c>
      <c r="Q88" t="s">
        <v>426</v>
      </c>
      <c r="R88" t="s">
        <v>464</v>
      </c>
      <c r="S88">
        <v>1</v>
      </c>
      <c r="T88">
        <v>0.315</v>
      </c>
      <c r="U88">
        <v>0.315</v>
      </c>
      <c r="V88">
        <v>349</v>
      </c>
      <c r="W88">
        <v>373</v>
      </c>
      <c r="X88">
        <v>2023.1869999999999</v>
      </c>
      <c r="Y88">
        <v>2023.1869999999999</v>
      </c>
      <c r="Z88">
        <v>20.91</v>
      </c>
      <c r="AA88">
        <v>15.448</v>
      </c>
      <c r="AB88">
        <v>19.992999999999999</v>
      </c>
      <c r="AC88">
        <v>36.773000000000003</v>
      </c>
      <c r="AD88">
        <v>0.25290000000000001</v>
      </c>
      <c r="AE88">
        <v>7.4443000000000001</v>
      </c>
      <c r="AF88">
        <v>18.452500000000001</v>
      </c>
      <c r="AG88">
        <v>18.452500000000001</v>
      </c>
      <c r="AH88">
        <v>18.452500000000001</v>
      </c>
      <c r="AI88">
        <v>18.452500000000001</v>
      </c>
      <c r="AJ88">
        <v>18.1996</v>
      </c>
      <c r="AK88">
        <v>11.0082</v>
      </c>
      <c r="AL88" t="s">
        <v>82</v>
      </c>
      <c r="AM88" t="s">
        <v>112</v>
      </c>
      <c r="AN88" t="s">
        <v>877</v>
      </c>
      <c r="AO88" t="s">
        <v>878</v>
      </c>
      <c r="AP88" t="s">
        <v>879</v>
      </c>
    </row>
    <row r="89" spans="1:42" ht="15.75" thickBot="1">
      <c r="A89" s="85" t="str">
        <f t="shared" si="9"/>
        <v>qld-south</v>
      </c>
      <c r="B89" s="86" t="str">
        <f t="shared" si="10"/>
        <v>onshore</v>
      </c>
      <c r="C89" s="86">
        <f t="shared" si="11"/>
        <v>1</v>
      </c>
      <c r="D89" s="87">
        <f t="shared" si="15"/>
        <v>0.315</v>
      </c>
      <c r="E89" s="87">
        <f t="shared" si="16"/>
        <v>349</v>
      </c>
      <c r="F89" s="88">
        <f t="shared" si="17"/>
        <v>2023.1869999999999</v>
      </c>
      <c r="G89" s="87">
        <f t="shared" si="12"/>
        <v>0.315</v>
      </c>
      <c r="H89" s="87">
        <f t="shared" si="13"/>
        <v>373</v>
      </c>
      <c r="I89" s="88">
        <f t="shared" si="14"/>
        <v>2023.1869999999999</v>
      </c>
      <c r="P89" t="s">
        <v>110</v>
      </c>
      <c r="Q89" t="s">
        <v>425</v>
      </c>
      <c r="R89" t="s">
        <v>464</v>
      </c>
      <c r="S89">
        <v>2</v>
      </c>
      <c r="T89">
        <v>0.30399999999999999</v>
      </c>
      <c r="U89">
        <v>0.30399999999999999</v>
      </c>
      <c r="V89">
        <v>668</v>
      </c>
      <c r="W89">
        <v>655</v>
      </c>
      <c r="X89">
        <v>2023.1869999999999</v>
      </c>
      <c r="Y89">
        <v>2023.1869999999999</v>
      </c>
      <c r="Z89">
        <v>27.765000000000001</v>
      </c>
      <c r="AA89">
        <v>21.088999999999999</v>
      </c>
      <c r="AB89">
        <v>28.471</v>
      </c>
      <c r="AC89">
        <v>36.308</v>
      </c>
      <c r="AD89" s="26">
        <v>8.9999999999999998E-4</v>
      </c>
      <c r="AE89">
        <v>1.6000000000000001E-3</v>
      </c>
      <c r="AF89">
        <v>2.2000000000000001E-3</v>
      </c>
      <c r="AG89">
        <v>2.2000000000000001E-3</v>
      </c>
      <c r="AH89">
        <v>2.2000000000000001E-3</v>
      </c>
      <c r="AI89">
        <v>2.2000000000000001E-3</v>
      </c>
      <c r="AJ89">
        <v>1.2999999999999999E-3</v>
      </c>
      <c r="AK89" s="26">
        <v>8.0000000000000004E-4</v>
      </c>
      <c r="AL89" t="s">
        <v>120</v>
      </c>
      <c r="AM89" t="s">
        <v>880</v>
      </c>
      <c r="AN89" t="s">
        <v>881</v>
      </c>
      <c r="AO89" t="s">
        <v>882</v>
      </c>
      <c r="AP89" t="s">
        <v>883</v>
      </c>
    </row>
    <row r="90" spans="1:42" ht="15.75" thickBot="1">
      <c r="A90" s="85" t="str">
        <f t="shared" si="9"/>
        <v>qld-south</v>
      </c>
      <c r="B90" s="86" t="str">
        <f t="shared" si="10"/>
        <v>onshore</v>
      </c>
      <c r="C90" s="86">
        <f t="shared" si="11"/>
        <v>2</v>
      </c>
      <c r="D90" s="87">
        <f t="shared" si="15"/>
        <v>0.30399999999999999</v>
      </c>
      <c r="E90" s="87">
        <f t="shared" si="16"/>
        <v>668</v>
      </c>
      <c r="F90" s="88">
        <f t="shared" si="17"/>
        <v>2023.1869999999999</v>
      </c>
      <c r="G90" s="87">
        <f t="shared" si="12"/>
        <v>0.30399999999999999</v>
      </c>
      <c r="H90" s="87">
        <f t="shared" si="13"/>
        <v>655</v>
      </c>
      <c r="I90" s="88">
        <f t="shared" si="14"/>
        <v>2023.1869999999999</v>
      </c>
      <c r="P90" t="s">
        <v>110</v>
      </c>
      <c r="Q90" t="s">
        <v>424</v>
      </c>
      <c r="R90" t="s">
        <v>464</v>
      </c>
      <c r="S90">
        <v>3</v>
      </c>
      <c r="T90">
        <v>0.29099999999999998</v>
      </c>
      <c r="U90">
        <v>0.28899999999999998</v>
      </c>
      <c r="V90">
        <v>214</v>
      </c>
      <c r="W90">
        <v>250</v>
      </c>
      <c r="X90">
        <v>2023.1869999999999</v>
      </c>
      <c r="Y90">
        <v>2023.1869999999999</v>
      </c>
      <c r="Z90">
        <v>3.8929999999999998</v>
      </c>
      <c r="AA90">
        <v>2.0129999999999999</v>
      </c>
      <c r="AB90">
        <v>3.5760000000000001</v>
      </c>
      <c r="AC90">
        <v>7.16</v>
      </c>
      <c r="AD90">
        <v>1.2999999999999999E-3</v>
      </c>
      <c r="AE90">
        <v>2.3999999999999998E-3</v>
      </c>
      <c r="AF90">
        <v>3.5999999999999999E-3</v>
      </c>
      <c r="AG90">
        <v>3.5999999999999999E-3</v>
      </c>
      <c r="AH90">
        <v>3.5999999999999999E-3</v>
      </c>
      <c r="AI90">
        <v>3.5999999999999999E-3</v>
      </c>
      <c r="AJ90">
        <v>2.3E-3</v>
      </c>
      <c r="AK90">
        <v>1.1999999999999999E-3</v>
      </c>
      <c r="AL90" t="s">
        <v>96</v>
      </c>
      <c r="AM90" t="s">
        <v>884</v>
      </c>
      <c r="AN90" t="s">
        <v>885</v>
      </c>
      <c r="AO90" t="s">
        <v>886</v>
      </c>
      <c r="AP90" t="s">
        <v>887</v>
      </c>
    </row>
    <row r="91" spans="1:42" ht="15.75" thickBot="1">
      <c r="A91" s="85" t="str">
        <f t="shared" si="9"/>
        <v>qld-south</v>
      </c>
      <c r="B91" s="86" t="str">
        <f t="shared" si="10"/>
        <v>onshore</v>
      </c>
      <c r="C91" s="86">
        <f t="shared" si="11"/>
        <v>3</v>
      </c>
      <c r="D91" s="87">
        <f t="shared" si="15"/>
        <v>0.29099999999999998</v>
      </c>
      <c r="E91" s="87">
        <f t="shared" si="16"/>
        <v>214</v>
      </c>
      <c r="F91" s="88">
        <f t="shared" si="17"/>
        <v>2023.1869999999999</v>
      </c>
      <c r="G91" s="87">
        <f t="shared" si="12"/>
        <v>0.28899999999999998</v>
      </c>
      <c r="H91" s="87">
        <f t="shared" si="13"/>
        <v>250</v>
      </c>
      <c r="I91" s="88">
        <f t="shared" si="14"/>
        <v>2023.1869999999999</v>
      </c>
      <c r="P91" t="s">
        <v>110</v>
      </c>
      <c r="Q91" t="s">
        <v>423</v>
      </c>
      <c r="R91" t="s">
        <v>464</v>
      </c>
      <c r="S91">
        <v>4</v>
      </c>
      <c r="T91">
        <v>0.27700000000000002</v>
      </c>
      <c r="U91">
        <v>0.27900000000000003</v>
      </c>
      <c r="V91">
        <v>455</v>
      </c>
      <c r="W91">
        <v>461</v>
      </c>
      <c r="X91">
        <v>2023.1869999999999</v>
      </c>
      <c r="Y91">
        <v>2023.1869999999999</v>
      </c>
      <c r="Z91">
        <v>56.48</v>
      </c>
      <c r="AA91">
        <v>38.96</v>
      </c>
      <c r="AB91">
        <v>56.411000000000001</v>
      </c>
      <c r="AC91">
        <v>77.626999999999995</v>
      </c>
      <c r="AD91" s="26">
        <v>5.9999999999999995E-4</v>
      </c>
      <c r="AE91">
        <v>1.2999999999999999E-3</v>
      </c>
      <c r="AF91">
        <v>1.4E-3</v>
      </c>
      <c r="AG91">
        <v>1.6999999999999999E-3</v>
      </c>
      <c r="AH91">
        <v>1.8E-3</v>
      </c>
      <c r="AI91">
        <v>1.8E-3</v>
      </c>
      <c r="AJ91">
        <v>1.2999999999999999E-3</v>
      </c>
      <c r="AK91" s="26">
        <v>8.0000000000000004E-4</v>
      </c>
      <c r="AL91" t="s">
        <v>125</v>
      </c>
      <c r="AM91" t="s">
        <v>888</v>
      </c>
      <c r="AN91" t="s">
        <v>889</v>
      </c>
      <c r="AO91" t="s">
        <v>890</v>
      </c>
      <c r="AP91" t="s">
        <v>891</v>
      </c>
    </row>
    <row r="92" spans="1:42" ht="15.75" thickBot="1">
      <c r="A92" s="85" t="str">
        <f t="shared" si="9"/>
        <v>qld-south</v>
      </c>
      <c r="B92" s="86" t="str">
        <f t="shared" si="10"/>
        <v>onshore</v>
      </c>
      <c r="C92" s="86">
        <f t="shared" si="11"/>
        <v>4</v>
      </c>
      <c r="D92" s="87">
        <f t="shared" si="15"/>
        <v>0.27700000000000002</v>
      </c>
      <c r="E92" s="87">
        <f t="shared" si="16"/>
        <v>455</v>
      </c>
      <c r="F92" s="88">
        <f t="shared" si="17"/>
        <v>2023.1869999999999</v>
      </c>
      <c r="G92" s="87">
        <f t="shared" si="12"/>
        <v>0.27900000000000003</v>
      </c>
      <c r="H92" s="87">
        <f t="shared" si="13"/>
        <v>461</v>
      </c>
      <c r="I92" s="88">
        <f t="shared" si="14"/>
        <v>2023.1869999999999</v>
      </c>
      <c r="P92" t="s">
        <v>110</v>
      </c>
      <c r="Q92" t="s">
        <v>422</v>
      </c>
      <c r="R92" t="s">
        <v>464</v>
      </c>
      <c r="S92">
        <v>5</v>
      </c>
      <c r="T92">
        <v>0.27800000000000002</v>
      </c>
      <c r="U92">
        <v>0.27700000000000002</v>
      </c>
      <c r="V92">
        <v>662</v>
      </c>
      <c r="W92">
        <v>668</v>
      </c>
      <c r="X92">
        <v>2023.1869999999999</v>
      </c>
      <c r="Y92">
        <v>2023.1869999999999</v>
      </c>
      <c r="Z92">
        <v>117.806</v>
      </c>
      <c r="AA92">
        <v>81.852000000000004</v>
      </c>
      <c r="AB92">
        <v>117.932</v>
      </c>
      <c r="AC92">
        <v>132.72499999999999</v>
      </c>
      <c r="AD92" s="26">
        <v>5.0000000000000001E-4</v>
      </c>
      <c r="AE92">
        <v>1.1000000000000001E-3</v>
      </c>
      <c r="AF92">
        <v>1.1000000000000001E-3</v>
      </c>
      <c r="AG92">
        <v>1.2999999999999999E-3</v>
      </c>
      <c r="AH92">
        <v>1.4E-3</v>
      </c>
      <c r="AI92">
        <v>1.5E-3</v>
      </c>
      <c r="AJ92">
        <v>1E-3</v>
      </c>
      <c r="AK92" s="26">
        <v>6.9999999999999999E-4</v>
      </c>
      <c r="AL92" t="s">
        <v>161</v>
      </c>
      <c r="AM92" t="s">
        <v>892</v>
      </c>
      <c r="AN92" t="s">
        <v>893</v>
      </c>
      <c r="AO92" t="s">
        <v>894</v>
      </c>
      <c r="AP92" t="s">
        <v>895</v>
      </c>
    </row>
    <row r="93" spans="1:42" ht="15.75" thickBot="1">
      <c r="A93" s="85" t="str">
        <f t="shared" si="9"/>
        <v>qld-south</v>
      </c>
      <c r="B93" s="86" t="str">
        <f t="shared" si="10"/>
        <v>onshore</v>
      </c>
      <c r="C93" s="86">
        <f t="shared" si="11"/>
        <v>5</v>
      </c>
      <c r="D93" s="87">
        <f t="shared" si="15"/>
        <v>0.27800000000000002</v>
      </c>
      <c r="E93" s="87">
        <f t="shared" si="16"/>
        <v>662</v>
      </c>
      <c r="F93" s="88">
        <f t="shared" si="17"/>
        <v>2023.1869999999999</v>
      </c>
      <c r="G93" s="87">
        <f t="shared" si="12"/>
        <v>0.27700000000000002</v>
      </c>
      <c r="H93" s="87">
        <f t="shared" si="13"/>
        <v>668</v>
      </c>
      <c r="I93" s="88">
        <f t="shared" si="14"/>
        <v>2023.1869999999999</v>
      </c>
      <c r="P93" t="s">
        <v>113</v>
      </c>
      <c r="Q93" t="s">
        <v>432</v>
      </c>
      <c r="R93" t="s">
        <v>463</v>
      </c>
      <c r="S93">
        <v>1</v>
      </c>
      <c r="T93">
        <v>0.28100000000000003</v>
      </c>
      <c r="U93">
        <v>0.28100000000000003</v>
      </c>
      <c r="V93">
        <v>332</v>
      </c>
      <c r="W93">
        <v>338</v>
      </c>
      <c r="X93">
        <v>1560.6849999999999</v>
      </c>
      <c r="Y93">
        <v>1560.6849999999999</v>
      </c>
      <c r="Z93">
        <v>639.98199999999997</v>
      </c>
      <c r="AA93">
        <v>590.67700000000002</v>
      </c>
      <c r="AB93">
        <v>641.32399999999996</v>
      </c>
      <c r="AC93">
        <v>639.98199999999997</v>
      </c>
      <c r="AD93" s="26">
        <v>8.9999999999999998E-4</v>
      </c>
      <c r="AE93">
        <v>1.5E-3</v>
      </c>
      <c r="AF93">
        <v>3.0999999999999999E-3</v>
      </c>
      <c r="AG93">
        <v>5.1000000000000004E-3</v>
      </c>
      <c r="AH93">
        <v>5.4999999999999997E-3</v>
      </c>
      <c r="AI93">
        <v>6.0000000000000001E-3</v>
      </c>
      <c r="AJ93">
        <v>5.5999999999999999E-3</v>
      </c>
      <c r="AK93">
        <v>5.4000000000000003E-3</v>
      </c>
      <c r="AL93" t="s">
        <v>73</v>
      </c>
      <c r="AM93" t="s">
        <v>896</v>
      </c>
      <c r="AN93" t="s">
        <v>897</v>
      </c>
      <c r="AO93" t="s">
        <v>898</v>
      </c>
      <c r="AP93" t="s">
        <v>899</v>
      </c>
    </row>
    <row r="94" spans="1:42" ht="15.75" thickBot="1">
      <c r="A94" s="85" t="str">
        <f t="shared" si="9"/>
        <v>qld-outback</v>
      </c>
      <c r="B94" s="86" t="str">
        <f t="shared" si="10"/>
        <v>solar</v>
      </c>
      <c r="C94" s="86">
        <f t="shared" si="11"/>
        <v>1</v>
      </c>
      <c r="D94" s="87">
        <f t="shared" si="15"/>
        <v>0.28100000000000003</v>
      </c>
      <c r="E94" s="87">
        <f t="shared" si="16"/>
        <v>332</v>
      </c>
      <c r="F94" s="88">
        <f t="shared" si="17"/>
        <v>1560.6849999999999</v>
      </c>
      <c r="G94" s="87">
        <f t="shared" si="12"/>
        <v>0.28100000000000003</v>
      </c>
      <c r="H94" s="87">
        <f t="shared" si="13"/>
        <v>338</v>
      </c>
      <c r="I94" s="88">
        <f t="shared" si="14"/>
        <v>1560.6849999999999</v>
      </c>
      <c r="P94" t="s">
        <v>113</v>
      </c>
      <c r="Q94" t="s">
        <v>431</v>
      </c>
      <c r="R94" t="s">
        <v>463</v>
      </c>
      <c r="S94">
        <v>2</v>
      </c>
      <c r="T94">
        <v>0.28100000000000003</v>
      </c>
      <c r="U94">
        <v>0.28199999999999997</v>
      </c>
      <c r="V94">
        <v>199</v>
      </c>
      <c r="W94">
        <v>213</v>
      </c>
      <c r="X94">
        <v>1560.6849999999999</v>
      </c>
      <c r="Y94">
        <v>1560.6849999999999</v>
      </c>
      <c r="Z94">
        <v>434.64299999999997</v>
      </c>
      <c r="AA94">
        <v>392.38200000000001</v>
      </c>
      <c r="AB94">
        <v>392.38200000000001</v>
      </c>
      <c r="AC94">
        <v>434.64299999999997</v>
      </c>
      <c r="AD94">
        <v>0.1193</v>
      </c>
      <c r="AE94">
        <v>4.0110999999999999</v>
      </c>
      <c r="AF94">
        <v>7.9016999999999999</v>
      </c>
      <c r="AG94">
        <v>11.7921</v>
      </c>
      <c r="AH94">
        <v>15.1235</v>
      </c>
      <c r="AI94">
        <v>18.1937</v>
      </c>
      <c r="AJ94">
        <v>21.144600000000001</v>
      </c>
      <c r="AK94">
        <v>20.785599999999999</v>
      </c>
      <c r="AL94" t="s">
        <v>76</v>
      </c>
      <c r="AM94" t="s">
        <v>114</v>
      </c>
      <c r="AN94" t="s">
        <v>900</v>
      </c>
      <c r="AO94" t="s">
        <v>900</v>
      </c>
      <c r="AP94" t="s">
        <v>901</v>
      </c>
    </row>
    <row r="95" spans="1:42" ht="15.75" thickBot="1">
      <c r="A95" s="85" t="str">
        <f t="shared" si="9"/>
        <v>qld-outback</v>
      </c>
      <c r="B95" s="86" t="str">
        <f t="shared" si="10"/>
        <v>solar</v>
      </c>
      <c r="C95" s="86">
        <f t="shared" si="11"/>
        <v>2</v>
      </c>
      <c r="D95" s="87">
        <f t="shared" si="15"/>
        <v>0.28100000000000003</v>
      </c>
      <c r="E95" s="87">
        <f t="shared" si="16"/>
        <v>199</v>
      </c>
      <c r="F95" s="88">
        <f t="shared" si="17"/>
        <v>1560.6849999999999</v>
      </c>
      <c r="G95" s="87">
        <f t="shared" si="12"/>
        <v>0.28199999999999997</v>
      </c>
      <c r="H95" s="87">
        <f t="shared" si="13"/>
        <v>213</v>
      </c>
      <c r="I95" s="88">
        <f t="shared" si="14"/>
        <v>1560.6849999999999</v>
      </c>
      <c r="P95" t="s">
        <v>113</v>
      </c>
      <c r="Q95" t="s">
        <v>426</v>
      </c>
      <c r="R95" t="s">
        <v>464</v>
      </c>
      <c r="S95">
        <v>1</v>
      </c>
      <c r="T95">
        <v>0.30299999999999999</v>
      </c>
      <c r="U95">
        <v>0.30399999999999999</v>
      </c>
      <c r="V95">
        <v>357</v>
      </c>
      <c r="W95">
        <v>386</v>
      </c>
      <c r="X95">
        <v>2023.1869999999999</v>
      </c>
      <c r="Y95">
        <v>2023.1869999999999</v>
      </c>
      <c r="Z95">
        <v>91.322000000000003</v>
      </c>
      <c r="AA95">
        <v>62.063000000000002</v>
      </c>
      <c r="AB95">
        <v>91.007000000000005</v>
      </c>
      <c r="AC95">
        <v>91.373999999999995</v>
      </c>
      <c r="AD95">
        <v>4.5999999999999999E-3</v>
      </c>
      <c r="AE95">
        <v>5.3E-3</v>
      </c>
      <c r="AF95">
        <v>5.7999999999999996E-3</v>
      </c>
      <c r="AG95">
        <v>6.0000000000000001E-3</v>
      </c>
      <c r="AH95">
        <v>6.0000000000000001E-3</v>
      </c>
      <c r="AI95">
        <v>6.0000000000000001E-3</v>
      </c>
      <c r="AJ95">
        <v>1.4E-3</v>
      </c>
      <c r="AK95" s="26">
        <v>6.9999999999999999E-4</v>
      </c>
      <c r="AL95" t="s">
        <v>82</v>
      </c>
      <c r="AM95" t="s">
        <v>902</v>
      </c>
      <c r="AN95" t="s">
        <v>903</v>
      </c>
      <c r="AO95" t="s">
        <v>904</v>
      </c>
      <c r="AP95" t="s">
        <v>904</v>
      </c>
    </row>
    <row r="96" spans="1:42" ht="15.75" thickBot="1">
      <c r="A96" s="85" t="str">
        <f t="shared" si="9"/>
        <v>qld-outback</v>
      </c>
      <c r="B96" s="86" t="str">
        <f t="shared" si="10"/>
        <v>onshore</v>
      </c>
      <c r="C96" s="86">
        <f t="shared" si="11"/>
        <v>1</v>
      </c>
      <c r="D96" s="87">
        <f t="shared" si="15"/>
        <v>0.30299999999999999</v>
      </c>
      <c r="E96" s="87">
        <f t="shared" si="16"/>
        <v>357</v>
      </c>
      <c r="F96" s="88">
        <f t="shared" si="17"/>
        <v>2023.1869999999999</v>
      </c>
      <c r="G96" s="87">
        <f t="shared" si="12"/>
        <v>0.30399999999999999</v>
      </c>
      <c r="H96" s="87">
        <f t="shared" si="13"/>
        <v>386</v>
      </c>
      <c r="I96" s="88">
        <f t="shared" si="14"/>
        <v>2023.1869999999999</v>
      </c>
      <c r="P96" t="s">
        <v>113</v>
      </c>
      <c r="Q96" t="s">
        <v>425</v>
      </c>
      <c r="R96" t="s">
        <v>464</v>
      </c>
      <c r="S96">
        <v>2</v>
      </c>
      <c r="T96">
        <v>0.3</v>
      </c>
      <c r="U96">
        <v>0.3</v>
      </c>
      <c r="V96">
        <v>566</v>
      </c>
      <c r="W96">
        <v>581</v>
      </c>
      <c r="X96">
        <v>2023.1869999999999</v>
      </c>
      <c r="Y96">
        <v>2023.1869999999999</v>
      </c>
      <c r="Z96">
        <v>102.10899999999999</v>
      </c>
      <c r="AA96">
        <v>73.929000000000002</v>
      </c>
      <c r="AB96">
        <v>101.474</v>
      </c>
      <c r="AC96">
        <v>103.364</v>
      </c>
      <c r="AD96">
        <v>1.1000000000000001E-3</v>
      </c>
      <c r="AE96">
        <v>1.6000000000000001E-3</v>
      </c>
      <c r="AF96">
        <v>1.9E-3</v>
      </c>
      <c r="AG96">
        <v>2.0999999999999999E-3</v>
      </c>
      <c r="AH96">
        <v>2.0999999999999999E-3</v>
      </c>
      <c r="AI96">
        <v>2.0999999999999999E-3</v>
      </c>
      <c r="AJ96">
        <v>1E-3</v>
      </c>
      <c r="AK96" s="26">
        <v>5.9999999999999995E-4</v>
      </c>
      <c r="AL96" t="s">
        <v>120</v>
      </c>
      <c r="AM96" t="s">
        <v>905</v>
      </c>
      <c r="AN96" t="s">
        <v>906</v>
      </c>
      <c r="AO96" t="s">
        <v>907</v>
      </c>
      <c r="AP96" t="s">
        <v>908</v>
      </c>
    </row>
    <row r="97" spans="1:42" ht="15.75" thickBot="1">
      <c r="A97" s="85" t="str">
        <f t="shared" si="9"/>
        <v>qld-outback</v>
      </c>
      <c r="B97" s="86" t="str">
        <f t="shared" si="10"/>
        <v>onshore</v>
      </c>
      <c r="C97" s="86">
        <f t="shared" si="11"/>
        <v>2</v>
      </c>
      <c r="D97" s="87">
        <f t="shared" si="15"/>
        <v>0.3</v>
      </c>
      <c r="E97" s="87">
        <f t="shared" si="16"/>
        <v>566</v>
      </c>
      <c r="F97" s="88">
        <f t="shared" si="17"/>
        <v>2023.1869999999999</v>
      </c>
      <c r="G97" s="87">
        <f t="shared" si="12"/>
        <v>0.3</v>
      </c>
      <c r="H97" s="87">
        <f t="shared" si="13"/>
        <v>581</v>
      </c>
      <c r="I97" s="88">
        <f t="shared" si="14"/>
        <v>2023.1869999999999</v>
      </c>
      <c r="P97" t="s">
        <v>113</v>
      </c>
      <c r="Q97" t="s">
        <v>424</v>
      </c>
      <c r="R97" t="s">
        <v>464</v>
      </c>
      <c r="S97">
        <v>3</v>
      </c>
      <c r="T97">
        <v>0.29299999999999998</v>
      </c>
      <c r="U97">
        <v>0.29299999999999998</v>
      </c>
      <c r="V97">
        <v>204</v>
      </c>
      <c r="W97">
        <v>223</v>
      </c>
      <c r="X97">
        <v>2023.1869999999999</v>
      </c>
      <c r="Y97">
        <v>2023.1869999999999</v>
      </c>
      <c r="Z97">
        <v>180.24199999999999</v>
      </c>
      <c r="AA97">
        <v>165.28399999999999</v>
      </c>
      <c r="AB97">
        <v>168.57499999999999</v>
      </c>
      <c r="AC97">
        <v>180.24199999999999</v>
      </c>
      <c r="AD97">
        <v>2.2000000000000001E-3</v>
      </c>
      <c r="AE97">
        <v>2.8999999999999998E-3</v>
      </c>
      <c r="AF97">
        <v>3.3999999999999998E-3</v>
      </c>
      <c r="AG97">
        <v>3.5999999999999999E-3</v>
      </c>
      <c r="AH97">
        <v>3.5999999999999999E-3</v>
      </c>
      <c r="AI97">
        <v>3.5999999999999999E-3</v>
      </c>
      <c r="AJ97">
        <v>1.4E-3</v>
      </c>
      <c r="AK97" s="26">
        <v>6.9999999999999999E-4</v>
      </c>
      <c r="AL97" t="s">
        <v>96</v>
      </c>
      <c r="AM97" t="s">
        <v>909</v>
      </c>
      <c r="AN97" t="s">
        <v>910</v>
      </c>
      <c r="AO97" t="s">
        <v>911</v>
      </c>
      <c r="AP97" t="s">
        <v>912</v>
      </c>
    </row>
    <row r="98" spans="1:42" ht="15.75" thickBot="1">
      <c r="A98" s="85" t="str">
        <f t="shared" si="9"/>
        <v>qld-outback</v>
      </c>
      <c r="B98" s="86" t="str">
        <f t="shared" si="10"/>
        <v>onshore</v>
      </c>
      <c r="C98" s="86">
        <f t="shared" si="11"/>
        <v>3</v>
      </c>
      <c r="D98" s="87">
        <f t="shared" si="15"/>
        <v>0.29299999999999998</v>
      </c>
      <c r="E98" s="87">
        <f t="shared" si="16"/>
        <v>204</v>
      </c>
      <c r="F98" s="88">
        <f t="shared" si="17"/>
        <v>2023.1869999999999</v>
      </c>
      <c r="G98" s="87">
        <f t="shared" si="12"/>
        <v>0.29299999999999998</v>
      </c>
      <c r="H98" s="87">
        <f t="shared" si="13"/>
        <v>223</v>
      </c>
      <c r="I98" s="88">
        <f t="shared" si="14"/>
        <v>2023.1869999999999</v>
      </c>
      <c r="P98" t="s">
        <v>113</v>
      </c>
      <c r="Q98" t="s">
        <v>423</v>
      </c>
      <c r="R98" t="s">
        <v>464</v>
      </c>
      <c r="S98">
        <v>4</v>
      </c>
      <c r="T98">
        <v>0.27300000000000002</v>
      </c>
      <c r="U98">
        <v>0.27500000000000002</v>
      </c>
      <c r="V98">
        <v>399</v>
      </c>
      <c r="W98">
        <v>409</v>
      </c>
      <c r="X98">
        <v>2023.1869999999999</v>
      </c>
      <c r="Y98">
        <v>2023.1869999999999</v>
      </c>
      <c r="Z98">
        <v>252.14400000000001</v>
      </c>
      <c r="AA98">
        <v>191.57300000000001</v>
      </c>
      <c r="AB98">
        <v>249.35599999999999</v>
      </c>
      <c r="AC98">
        <v>253.221</v>
      </c>
      <c r="AD98" s="26">
        <v>5.9999999999999995E-4</v>
      </c>
      <c r="AE98">
        <v>1E-3</v>
      </c>
      <c r="AF98">
        <v>1.6000000000000001E-3</v>
      </c>
      <c r="AG98">
        <v>1.6000000000000001E-3</v>
      </c>
      <c r="AH98">
        <v>1.6000000000000001E-3</v>
      </c>
      <c r="AI98">
        <v>1.6000000000000001E-3</v>
      </c>
      <c r="AJ98" s="26">
        <v>8.9999999999999998E-4</v>
      </c>
      <c r="AK98" s="26">
        <v>5.9999999999999995E-4</v>
      </c>
      <c r="AL98" t="s">
        <v>125</v>
      </c>
      <c r="AM98" t="s">
        <v>913</v>
      </c>
      <c r="AN98" t="s">
        <v>914</v>
      </c>
      <c r="AO98" t="s">
        <v>915</v>
      </c>
      <c r="AP98" t="s">
        <v>916</v>
      </c>
    </row>
    <row r="99" spans="1:42" ht="15.75" thickBot="1">
      <c r="A99" s="85" t="str">
        <f t="shared" si="9"/>
        <v>qld-outback</v>
      </c>
      <c r="B99" s="86" t="str">
        <f t="shared" si="10"/>
        <v>onshore</v>
      </c>
      <c r="C99" s="86">
        <f t="shared" si="11"/>
        <v>4</v>
      </c>
      <c r="D99" s="87">
        <f t="shared" si="15"/>
        <v>0.27300000000000002</v>
      </c>
      <c r="E99" s="87">
        <f t="shared" si="16"/>
        <v>399</v>
      </c>
      <c r="F99" s="88">
        <f t="shared" si="17"/>
        <v>2023.1869999999999</v>
      </c>
      <c r="G99" s="87">
        <f t="shared" si="12"/>
        <v>0.27500000000000002</v>
      </c>
      <c r="H99" s="87">
        <f t="shared" si="13"/>
        <v>409</v>
      </c>
      <c r="I99" s="88">
        <f t="shared" si="14"/>
        <v>2023.1869999999999</v>
      </c>
      <c r="P99" t="s">
        <v>113</v>
      </c>
      <c r="Q99" t="s">
        <v>422</v>
      </c>
      <c r="R99" t="s">
        <v>464</v>
      </c>
      <c r="S99">
        <v>5</v>
      </c>
      <c r="T99">
        <v>0.27</v>
      </c>
      <c r="U99">
        <v>0.27</v>
      </c>
      <c r="V99">
        <v>586</v>
      </c>
      <c r="W99">
        <v>597</v>
      </c>
      <c r="X99">
        <v>2023.1869999999999</v>
      </c>
      <c r="Y99">
        <v>2023.1869999999999</v>
      </c>
      <c r="Z99">
        <v>102.235</v>
      </c>
      <c r="AA99">
        <v>85.137</v>
      </c>
      <c r="AB99">
        <v>102.58799999999999</v>
      </c>
      <c r="AC99">
        <v>102.235</v>
      </c>
      <c r="AD99" s="26">
        <v>5.0000000000000001E-4</v>
      </c>
      <c r="AE99" s="26">
        <v>8.0000000000000004E-4</v>
      </c>
      <c r="AF99">
        <v>1.1999999999999999E-3</v>
      </c>
      <c r="AG99">
        <v>1.1999999999999999E-3</v>
      </c>
      <c r="AH99">
        <v>1.1999999999999999E-3</v>
      </c>
      <c r="AI99">
        <v>1.1999999999999999E-3</v>
      </c>
      <c r="AJ99" s="26">
        <v>6.9999999999999999E-4</v>
      </c>
      <c r="AK99" s="26">
        <v>5.0000000000000001E-4</v>
      </c>
      <c r="AL99" t="s">
        <v>161</v>
      </c>
      <c r="AM99" t="s">
        <v>917</v>
      </c>
      <c r="AN99" t="s">
        <v>918</v>
      </c>
      <c r="AO99" t="s">
        <v>919</v>
      </c>
      <c r="AP99" t="s">
        <v>920</v>
      </c>
    </row>
    <row r="100" spans="1:42" ht="15.75" thickBot="1">
      <c r="A100" s="85" t="str">
        <f t="shared" si="9"/>
        <v>qld-outback</v>
      </c>
      <c r="B100" s="86" t="str">
        <f t="shared" si="10"/>
        <v>onshore</v>
      </c>
      <c r="C100" s="86">
        <f t="shared" si="11"/>
        <v>5</v>
      </c>
      <c r="D100" s="87">
        <f t="shared" si="15"/>
        <v>0.27</v>
      </c>
      <c r="E100" s="87">
        <f t="shared" si="16"/>
        <v>586</v>
      </c>
      <c r="F100" s="88">
        <f t="shared" si="17"/>
        <v>2023.1869999999999</v>
      </c>
      <c r="G100" s="87">
        <f t="shared" si="12"/>
        <v>0.27</v>
      </c>
      <c r="H100" s="87">
        <f t="shared" si="13"/>
        <v>597</v>
      </c>
      <c r="I100" s="88">
        <f t="shared" si="14"/>
        <v>2023.1869999999999</v>
      </c>
      <c r="P100" t="s">
        <v>115</v>
      </c>
      <c r="Q100" t="s">
        <v>432</v>
      </c>
      <c r="R100" t="s">
        <v>463</v>
      </c>
      <c r="S100">
        <v>1</v>
      </c>
      <c r="T100">
        <v>0.27100000000000002</v>
      </c>
      <c r="U100">
        <v>0.27100000000000002</v>
      </c>
      <c r="V100">
        <v>334</v>
      </c>
      <c r="W100">
        <v>339</v>
      </c>
      <c r="X100">
        <v>1560.6849999999999</v>
      </c>
      <c r="Y100">
        <v>1560.6849999999999</v>
      </c>
      <c r="Z100">
        <v>152.82300000000001</v>
      </c>
      <c r="AA100">
        <v>138.56899999999999</v>
      </c>
      <c r="AB100">
        <v>152.74700000000001</v>
      </c>
      <c r="AC100">
        <v>222.78700000000001</v>
      </c>
      <c r="AD100">
        <v>1.6000000000000001E-3</v>
      </c>
      <c r="AE100">
        <v>1.8E-3</v>
      </c>
      <c r="AF100">
        <v>3.8999999999999998E-3</v>
      </c>
      <c r="AG100">
        <v>6.3E-3</v>
      </c>
      <c r="AH100">
        <v>6.7999999999999996E-3</v>
      </c>
      <c r="AI100">
        <v>7.3000000000000001E-3</v>
      </c>
      <c r="AJ100">
        <v>6.1999999999999998E-3</v>
      </c>
      <c r="AK100">
        <v>6.7000000000000002E-3</v>
      </c>
      <c r="AL100" t="s">
        <v>73</v>
      </c>
      <c r="AM100" t="s">
        <v>921</v>
      </c>
      <c r="AN100" t="s">
        <v>922</v>
      </c>
      <c r="AO100" t="s">
        <v>923</v>
      </c>
      <c r="AP100" t="s">
        <v>924</v>
      </c>
    </row>
    <row r="101" spans="1:42" ht="15.75" thickBot="1">
      <c r="A101" s="85" t="str">
        <f t="shared" si="9"/>
        <v>qld-north</v>
      </c>
      <c r="B101" s="86" t="str">
        <f t="shared" si="10"/>
        <v>solar</v>
      </c>
      <c r="C101" s="86">
        <f t="shared" si="11"/>
        <v>1</v>
      </c>
      <c r="D101" s="87">
        <f t="shared" si="15"/>
        <v>0.27100000000000002</v>
      </c>
      <c r="E101" s="87">
        <f t="shared" si="16"/>
        <v>334</v>
      </c>
      <c r="F101" s="88">
        <f t="shared" si="17"/>
        <v>1560.6849999999999</v>
      </c>
      <c r="G101" s="87">
        <f t="shared" si="12"/>
        <v>0.27100000000000002</v>
      </c>
      <c r="H101" s="87">
        <f t="shared" si="13"/>
        <v>339</v>
      </c>
      <c r="I101" s="88">
        <f t="shared" si="14"/>
        <v>1560.6849999999999</v>
      </c>
      <c r="P101" t="s">
        <v>115</v>
      </c>
      <c r="Q101" t="s">
        <v>431</v>
      </c>
      <c r="R101" t="s">
        <v>463</v>
      </c>
      <c r="S101">
        <v>2</v>
      </c>
      <c r="T101">
        <v>0.26900000000000002</v>
      </c>
      <c r="U101">
        <v>0.27</v>
      </c>
      <c r="V101">
        <v>211</v>
      </c>
      <c r="W101">
        <v>221</v>
      </c>
      <c r="X101">
        <v>1560.6849999999999</v>
      </c>
      <c r="Y101">
        <v>1560.6849999999999</v>
      </c>
      <c r="Z101">
        <v>183.631</v>
      </c>
      <c r="AA101">
        <v>167.96100000000001</v>
      </c>
      <c r="AB101">
        <v>183.24</v>
      </c>
      <c r="AC101">
        <v>228.18899999999999</v>
      </c>
      <c r="AD101">
        <v>3.1562999999999999</v>
      </c>
      <c r="AE101">
        <v>6.3136000000000001</v>
      </c>
      <c r="AF101">
        <v>8.2141999999999999</v>
      </c>
      <c r="AG101">
        <v>10.1145</v>
      </c>
      <c r="AH101">
        <v>12.017099999999999</v>
      </c>
      <c r="AI101">
        <v>13.919700000000001</v>
      </c>
      <c r="AJ101">
        <v>12.6661</v>
      </c>
      <c r="AK101">
        <v>18.301600000000001</v>
      </c>
      <c r="AL101" t="s">
        <v>76</v>
      </c>
      <c r="AM101" t="s">
        <v>116</v>
      </c>
      <c r="AN101" t="s">
        <v>925</v>
      </c>
      <c r="AO101" t="s">
        <v>926</v>
      </c>
      <c r="AP101" t="s">
        <v>927</v>
      </c>
    </row>
    <row r="102" spans="1:42" ht="15.75" thickBot="1">
      <c r="A102" s="85" t="str">
        <f t="shared" si="9"/>
        <v>qld-north</v>
      </c>
      <c r="B102" s="86" t="str">
        <f t="shared" si="10"/>
        <v>solar</v>
      </c>
      <c r="C102" s="86">
        <f t="shared" si="11"/>
        <v>2</v>
      </c>
      <c r="D102" s="87">
        <f t="shared" si="15"/>
        <v>0.26900000000000002</v>
      </c>
      <c r="E102" s="87">
        <f t="shared" si="16"/>
        <v>211</v>
      </c>
      <c r="F102" s="88">
        <f t="shared" si="17"/>
        <v>1560.6849999999999</v>
      </c>
      <c r="G102" s="87">
        <f t="shared" si="12"/>
        <v>0.27</v>
      </c>
      <c r="H102" s="87">
        <f t="shared" si="13"/>
        <v>221</v>
      </c>
      <c r="I102" s="88">
        <f t="shared" si="14"/>
        <v>1560.6849999999999</v>
      </c>
      <c r="P102" t="s">
        <v>115</v>
      </c>
      <c r="Q102" t="s">
        <v>430</v>
      </c>
      <c r="R102" t="s">
        <v>463</v>
      </c>
      <c r="S102">
        <v>3</v>
      </c>
      <c r="T102">
        <v>0.25</v>
      </c>
      <c r="U102">
        <v>0.249</v>
      </c>
      <c r="V102">
        <v>294</v>
      </c>
      <c r="W102">
        <v>323</v>
      </c>
      <c r="X102">
        <v>1560.6849999999999</v>
      </c>
      <c r="Y102">
        <v>1560.6849999999999</v>
      </c>
      <c r="Z102">
        <v>2.5000000000000001E-2</v>
      </c>
      <c r="AA102">
        <v>9.1999999999999998E-2</v>
      </c>
      <c r="AB102">
        <v>2.5000000000000001E-2</v>
      </c>
      <c r="AC102">
        <v>3.1E-2</v>
      </c>
      <c r="AD102" s="26">
        <v>2.9999999999999997E-4</v>
      </c>
      <c r="AE102" s="26">
        <v>8.9999999999999998E-4</v>
      </c>
      <c r="AF102">
        <v>1.6999999999999999E-3</v>
      </c>
      <c r="AG102">
        <v>2.5000000000000001E-3</v>
      </c>
      <c r="AH102">
        <v>2.8999999999999998E-3</v>
      </c>
      <c r="AI102">
        <v>3.2000000000000002E-3</v>
      </c>
      <c r="AJ102">
        <v>3.3E-3</v>
      </c>
      <c r="AK102">
        <v>3.0000000000000001E-3</v>
      </c>
      <c r="AL102" t="s">
        <v>78</v>
      </c>
      <c r="AM102" t="s">
        <v>928</v>
      </c>
      <c r="AN102" t="s">
        <v>929</v>
      </c>
      <c r="AO102" t="s">
        <v>930</v>
      </c>
      <c r="AP102" t="s">
        <v>930</v>
      </c>
    </row>
    <row r="103" spans="1:42" ht="15.75" thickBot="1">
      <c r="A103" s="85" t="str">
        <f t="shared" si="9"/>
        <v>qld-north</v>
      </c>
      <c r="B103" s="86" t="str">
        <f t="shared" si="10"/>
        <v>solar</v>
      </c>
      <c r="C103" s="86">
        <f t="shared" si="11"/>
        <v>3</v>
      </c>
      <c r="D103" s="87">
        <f t="shared" si="15"/>
        <v>0.25</v>
      </c>
      <c r="E103" s="87">
        <f t="shared" si="16"/>
        <v>294</v>
      </c>
      <c r="F103" s="88">
        <f t="shared" si="17"/>
        <v>1560.6849999999999</v>
      </c>
      <c r="G103" s="87">
        <f t="shared" si="12"/>
        <v>0.249</v>
      </c>
      <c r="H103" s="87">
        <f t="shared" si="13"/>
        <v>323</v>
      </c>
      <c r="I103" s="88">
        <f t="shared" si="14"/>
        <v>1560.6849999999999</v>
      </c>
      <c r="P103" t="s">
        <v>115</v>
      </c>
      <c r="Q103" t="s">
        <v>416</v>
      </c>
      <c r="R103" t="s">
        <v>460</v>
      </c>
      <c r="S103">
        <v>2</v>
      </c>
      <c r="T103">
        <v>0.56499999999999995</v>
      </c>
      <c r="U103">
        <v>0.56499999999999995</v>
      </c>
      <c r="V103">
        <v>1794</v>
      </c>
      <c r="W103">
        <v>0</v>
      </c>
      <c r="X103">
        <v>2494.364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1.8427</v>
      </c>
      <c r="AF103">
        <v>3.6857000000000002</v>
      </c>
      <c r="AG103">
        <v>8.5962999999999994</v>
      </c>
      <c r="AH103">
        <v>9.2209000000000003</v>
      </c>
      <c r="AI103">
        <v>9.2209000000000003</v>
      </c>
      <c r="AJ103">
        <v>9.2209000000000003</v>
      </c>
      <c r="AK103">
        <v>7.3781999999999996</v>
      </c>
      <c r="AL103" t="s">
        <v>104</v>
      </c>
      <c r="AM103" t="s">
        <v>117</v>
      </c>
      <c r="AN103" t="s">
        <v>931</v>
      </c>
      <c r="AO103" t="s">
        <v>931</v>
      </c>
      <c r="AP103" t="s">
        <v>931</v>
      </c>
    </row>
    <row r="104" spans="1:42" ht="15.75" thickBot="1">
      <c r="A104" s="85" t="str">
        <f t="shared" si="9"/>
        <v>qld-north</v>
      </c>
      <c r="B104" s="86" t="str">
        <f t="shared" si="10"/>
        <v>offshore</v>
      </c>
      <c r="C104" s="86">
        <f t="shared" si="11"/>
        <v>2</v>
      </c>
      <c r="D104" s="87">
        <f t="shared" si="15"/>
        <v>0.56499999999999995</v>
      </c>
      <c r="E104" s="87">
        <f t="shared" si="16"/>
        <v>1794</v>
      </c>
      <c r="F104" s="88">
        <f t="shared" si="17"/>
        <v>2494.364</v>
      </c>
      <c r="G104" s="89" t="s">
        <v>321</v>
      </c>
      <c r="H104" s="89" t="s">
        <v>321</v>
      </c>
      <c r="I104" s="90" t="s">
        <v>321</v>
      </c>
      <c r="P104" t="s">
        <v>115</v>
      </c>
      <c r="Q104" t="s">
        <v>414</v>
      </c>
      <c r="R104" t="s">
        <v>460</v>
      </c>
      <c r="S104">
        <v>4</v>
      </c>
      <c r="T104">
        <v>0.46700000000000003</v>
      </c>
      <c r="U104">
        <v>0.54300000000000004</v>
      </c>
      <c r="V104">
        <v>1830</v>
      </c>
      <c r="W104">
        <v>1816</v>
      </c>
      <c r="X104">
        <v>2644.63</v>
      </c>
      <c r="Y104">
        <v>2543.221</v>
      </c>
      <c r="Z104">
        <v>142.28800000000001</v>
      </c>
      <c r="AA104">
        <v>142.28800000000001</v>
      </c>
      <c r="AB104">
        <v>142.28800000000001</v>
      </c>
      <c r="AC104">
        <v>143.26</v>
      </c>
      <c r="AD104">
        <v>0</v>
      </c>
      <c r="AE104" s="26">
        <v>2.9999999999999997E-4</v>
      </c>
      <c r="AF104" s="26">
        <v>5.0000000000000001E-4</v>
      </c>
      <c r="AG104" s="26">
        <v>5.9999999999999995E-4</v>
      </c>
      <c r="AH104" s="26">
        <v>6.9999999999999999E-4</v>
      </c>
      <c r="AI104" s="26">
        <v>8.0000000000000004E-4</v>
      </c>
      <c r="AJ104" s="26">
        <v>8.9999999999999998E-4</v>
      </c>
      <c r="AK104" s="26">
        <v>6.9999999999999999E-4</v>
      </c>
      <c r="AL104" t="s">
        <v>155</v>
      </c>
      <c r="AM104" t="s">
        <v>932</v>
      </c>
      <c r="AN104" t="s">
        <v>933</v>
      </c>
      <c r="AO104" t="s">
        <v>933</v>
      </c>
      <c r="AP104" t="s">
        <v>934</v>
      </c>
    </row>
    <row r="105" spans="1:42" ht="15.75" thickBot="1">
      <c r="A105" s="85" t="str">
        <f t="shared" si="9"/>
        <v>qld-north</v>
      </c>
      <c r="B105" s="86" t="str">
        <f t="shared" si="10"/>
        <v>offshore</v>
      </c>
      <c r="C105" s="86">
        <f t="shared" si="11"/>
        <v>4</v>
      </c>
      <c r="D105" s="87">
        <f t="shared" si="15"/>
        <v>0.46700000000000003</v>
      </c>
      <c r="E105" s="87">
        <f t="shared" si="16"/>
        <v>1830</v>
      </c>
      <c r="F105" s="88">
        <f t="shared" si="17"/>
        <v>2644.63</v>
      </c>
      <c r="G105" s="87">
        <f t="shared" si="12"/>
        <v>0.54300000000000004</v>
      </c>
      <c r="H105" s="87">
        <f t="shared" si="13"/>
        <v>1816</v>
      </c>
      <c r="I105" s="88">
        <f t="shared" si="14"/>
        <v>2543.221</v>
      </c>
      <c r="P105" t="s">
        <v>115</v>
      </c>
      <c r="Q105" t="s">
        <v>413</v>
      </c>
      <c r="R105" t="s">
        <v>460</v>
      </c>
      <c r="S105">
        <v>5</v>
      </c>
      <c r="T105">
        <v>0.371</v>
      </c>
      <c r="U105">
        <v>0.39900000000000002</v>
      </c>
      <c r="V105">
        <v>1682</v>
      </c>
      <c r="W105">
        <v>1755</v>
      </c>
      <c r="X105">
        <v>2817.1190000000001</v>
      </c>
      <c r="Y105">
        <v>2692.837</v>
      </c>
      <c r="Z105">
        <v>57.070999999999998</v>
      </c>
      <c r="AA105">
        <v>57.066000000000003</v>
      </c>
      <c r="AB105">
        <v>57.070999999999998</v>
      </c>
      <c r="AC105">
        <v>58.84</v>
      </c>
      <c r="AD105">
        <v>0</v>
      </c>
      <c r="AE105" s="26">
        <v>2.0000000000000001E-4</v>
      </c>
      <c r="AF105" s="26">
        <v>2.9999999999999997E-4</v>
      </c>
      <c r="AG105" s="26">
        <v>2.9999999999999997E-4</v>
      </c>
      <c r="AH105" s="26">
        <v>4.0000000000000002E-4</v>
      </c>
      <c r="AI105" s="26">
        <v>5.0000000000000001E-4</v>
      </c>
      <c r="AJ105" s="26">
        <v>5.0000000000000001E-4</v>
      </c>
      <c r="AK105" s="26">
        <v>4.0000000000000002E-4</v>
      </c>
      <c r="AL105" t="s">
        <v>170</v>
      </c>
      <c r="AM105" t="s">
        <v>935</v>
      </c>
      <c r="AN105" t="s">
        <v>936</v>
      </c>
      <c r="AO105" t="s">
        <v>936</v>
      </c>
      <c r="AP105" t="s">
        <v>937</v>
      </c>
    </row>
    <row r="106" spans="1:42" ht="15.75" thickBot="1">
      <c r="A106" s="85" t="str">
        <f t="shared" si="9"/>
        <v>qld-north</v>
      </c>
      <c r="B106" s="86" t="str">
        <f t="shared" si="10"/>
        <v>offshore</v>
      </c>
      <c r="C106" s="86">
        <f t="shared" si="11"/>
        <v>5</v>
      </c>
      <c r="D106" s="87">
        <f t="shared" si="15"/>
        <v>0.371</v>
      </c>
      <c r="E106" s="87">
        <f t="shared" si="16"/>
        <v>1682</v>
      </c>
      <c r="F106" s="88">
        <f t="shared" si="17"/>
        <v>2817.1190000000001</v>
      </c>
      <c r="G106" s="87">
        <f t="shared" si="12"/>
        <v>0.39900000000000002</v>
      </c>
      <c r="H106" s="87">
        <f t="shared" si="13"/>
        <v>1755</v>
      </c>
      <c r="I106" s="88">
        <f t="shared" si="14"/>
        <v>2692.837</v>
      </c>
      <c r="P106" t="s">
        <v>115</v>
      </c>
      <c r="Q106" t="s">
        <v>426</v>
      </c>
      <c r="R106" t="s">
        <v>464</v>
      </c>
      <c r="S106">
        <v>1</v>
      </c>
      <c r="T106">
        <v>0.311</v>
      </c>
      <c r="U106">
        <v>0.315</v>
      </c>
      <c r="V106">
        <v>353</v>
      </c>
      <c r="W106">
        <v>391</v>
      </c>
      <c r="X106">
        <v>2023.1869999999999</v>
      </c>
      <c r="Y106">
        <v>2023.1869999999999</v>
      </c>
      <c r="Z106">
        <v>27.849</v>
      </c>
      <c r="AA106">
        <v>20.324999999999999</v>
      </c>
      <c r="AB106">
        <v>27.849</v>
      </c>
      <c r="AC106">
        <v>33.383000000000003</v>
      </c>
      <c r="AD106">
        <v>4.7999999999999996E-3</v>
      </c>
      <c r="AE106">
        <v>7.4999999999999997E-3</v>
      </c>
      <c r="AF106">
        <v>9.9000000000000008E-3</v>
      </c>
      <c r="AG106">
        <v>9.9000000000000008E-3</v>
      </c>
      <c r="AH106">
        <v>9.9000000000000008E-3</v>
      </c>
      <c r="AI106">
        <v>9.9000000000000008E-3</v>
      </c>
      <c r="AJ106">
        <v>5.1000000000000004E-3</v>
      </c>
      <c r="AK106">
        <v>2.3999999999999998E-3</v>
      </c>
      <c r="AL106" t="s">
        <v>82</v>
      </c>
      <c r="AM106" t="s">
        <v>938</v>
      </c>
      <c r="AN106" t="s">
        <v>939</v>
      </c>
      <c r="AO106" t="s">
        <v>940</v>
      </c>
      <c r="AP106" t="s">
        <v>941</v>
      </c>
    </row>
    <row r="107" spans="1:42" ht="15.75" thickBot="1">
      <c r="A107" s="85" t="str">
        <f t="shared" si="9"/>
        <v>qld-north</v>
      </c>
      <c r="B107" s="86" t="str">
        <f t="shared" si="10"/>
        <v>onshore</v>
      </c>
      <c r="C107" s="86">
        <f t="shared" si="11"/>
        <v>1</v>
      </c>
      <c r="D107" s="87">
        <f t="shared" si="15"/>
        <v>0.311</v>
      </c>
      <c r="E107" s="87">
        <f t="shared" si="16"/>
        <v>353</v>
      </c>
      <c r="F107" s="88">
        <f t="shared" si="17"/>
        <v>2023.1869999999999</v>
      </c>
      <c r="G107" s="87">
        <f t="shared" si="12"/>
        <v>0.315</v>
      </c>
      <c r="H107" s="87">
        <f t="shared" si="13"/>
        <v>391</v>
      </c>
      <c r="I107" s="88">
        <f t="shared" si="14"/>
        <v>2023.1869999999999</v>
      </c>
      <c r="P107" t="s">
        <v>115</v>
      </c>
      <c r="Q107" t="s">
        <v>425</v>
      </c>
      <c r="R107" t="s">
        <v>464</v>
      </c>
      <c r="S107">
        <v>2</v>
      </c>
      <c r="T107">
        <v>0.31900000000000001</v>
      </c>
      <c r="U107">
        <v>0.317</v>
      </c>
      <c r="V107">
        <v>635</v>
      </c>
      <c r="W107">
        <v>648</v>
      </c>
      <c r="X107">
        <v>2023.1869999999999</v>
      </c>
      <c r="Y107">
        <v>2023.1869999999999</v>
      </c>
      <c r="Z107">
        <v>68.89</v>
      </c>
      <c r="AA107">
        <v>35.497</v>
      </c>
      <c r="AB107">
        <v>68.89</v>
      </c>
      <c r="AC107">
        <v>78.287000000000006</v>
      </c>
      <c r="AD107">
        <v>1.1000000000000001E-3</v>
      </c>
      <c r="AE107">
        <v>1.5E-3</v>
      </c>
      <c r="AF107">
        <v>2.3E-3</v>
      </c>
      <c r="AG107">
        <v>2.3E-3</v>
      </c>
      <c r="AH107">
        <v>2.3E-3</v>
      </c>
      <c r="AI107">
        <v>2.3E-3</v>
      </c>
      <c r="AJ107">
        <v>1.2999999999999999E-3</v>
      </c>
      <c r="AK107" s="26">
        <v>8.0000000000000004E-4</v>
      </c>
      <c r="AL107" t="s">
        <v>120</v>
      </c>
      <c r="AM107" t="s">
        <v>942</v>
      </c>
      <c r="AN107" t="s">
        <v>943</v>
      </c>
      <c r="AO107" t="s">
        <v>944</v>
      </c>
      <c r="AP107" t="s">
        <v>945</v>
      </c>
    </row>
    <row r="108" spans="1:42" ht="15.75" thickBot="1">
      <c r="A108" s="85" t="str">
        <f t="shared" si="9"/>
        <v>qld-north</v>
      </c>
      <c r="B108" s="86" t="str">
        <f t="shared" si="10"/>
        <v>onshore</v>
      </c>
      <c r="C108" s="86">
        <f t="shared" si="11"/>
        <v>2</v>
      </c>
      <c r="D108" s="87">
        <f t="shared" si="15"/>
        <v>0.31900000000000001</v>
      </c>
      <c r="E108" s="87">
        <f t="shared" si="16"/>
        <v>635</v>
      </c>
      <c r="F108" s="88">
        <f t="shared" si="17"/>
        <v>2023.1869999999999</v>
      </c>
      <c r="G108" s="87">
        <f t="shared" si="12"/>
        <v>0.317</v>
      </c>
      <c r="H108" s="87">
        <f t="shared" si="13"/>
        <v>648</v>
      </c>
      <c r="I108" s="88">
        <f t="shared" si="14"/>
        <v>2023.1869999999999</v>
      </c>
      <c r="P108" t="s">
        <v>115</v>
      </c>
      <c r="Q108" t="s">
        <v>424</v>
      </c>
      <c r="R108" t="s">
        <v>464</v>
      </c>
      <c r="S108">
        <v>3</v>
      </c>
      <c r="T108">
        <v>0.27900000000000003</v>
      </c>
      <c r="U108">
        <v>0.28100000000000003</v>
      </c>
      <c r="V108">
        <v>184</v>
      </c>
      <c r="W108">
        <v>215</v>
      </c>
      <c r="X108">
        <v>2023.1869999999999</v>
      </c>
      <c r="Y108">
        <v>2023.1869999999999</v>
      </c>
      <c r="Z108">
        <v>23.739000000000001</v>
      </c>
      <c r="AA108">
        <v>20.050999999999998</v>
      </c>
      <c r="AB108">
        <v>23.460999999999999</v>
      </c>
      <c r="AC108">
        <v>30.335000000000001</v>
      </c>
      <c r="AD108" s="26">
        <v>5.9999999999999995E-4</v>
      </c>
      <c r="AE108">
        <v>1E-3</v>
      </c>
      <c r="AF108">
        <v>1.6999999999999999E-3</v>
      </c>
      <c r="AG108">
        <v>1.6999999999999999E-3</v>
      </c>
      <c r="AH108">
        <v>1.6999999999999999E-3</v>
      </c>
      <c r="AI108">
        <v>1.6999999999999999E-3</v>
      </c>
      <c r="AJ108">
        <v>1.1000000000000001E-3</v>
      </c>
      <c r="AK108" s="26">
        <v>6.9999999999999999E-4</v>
      </c>
      <c r="AL108" t="s">
        <v>96</v>
      </c>
      <c r="AM108" t="s">
        <v>946</v>
      </c>
      <c r="AN108" t="s">
        <v>947</v>
      </c>
      <c r="AO108" t="s">
        <v>948</v>
      </c>
      <c r="AP108" t="s">
        <v>949</v>
      </c>
    </row>
    <row r="109" spans="1:42" ht="15.75" thickBot="1">
      <c r="A109" s="85" t="str">
        <f t="shared" si="9"/>
        <v>qld-north</v>
      </c>
      <c r="B109" s="86" t="str">
        <f t="shared" si="10"/>
        <v>onshore</v>
      </c>
      <c r="C109" s="86">
        <f t="shared" si="11"/>
        <v>3</v>
      </c>
      <c r="D109" s="87">
        <f t="shared" si="15"/>
        <v>0.27900000000000003</v>
      </c>
      <c r="E109" s="87">
        <f t="shared" si="16"/>
        <v>184</v>
      </c>
      <c r="F109" s="88">
        <f t="shared" si="17"/>
        <v>2023.1869999999999</v>
      </c>
      <c r="G109" s="87">
        <f t="shared" si="12"/>
        <v>0.28100000000000003</v>
      </c>
      <c r="H109" s="87">
        <f t="shared" si="13"/>
        <v>215</v>
      </c>
      <c r="I109" s="88">
        <f t="shared" si="14"/>
        <v>2023.1869999999999</v>
      </c>
      <c r="P109" t="s">
        <v>115</v>
      </c>
      <c r="Q109" t="s">
        <v>423</v>
      </c>
      <c r="R109" t="s">
        <v>464</v>
      </c>
      <c r="S109">
        <v>4</v>
      </c>
      <c r="T109">
        <v>0.27</v>
      </c>
      <c r="U109">
        <v>0.27</v>
      </c>
      <c r="V109">
        <v>407</v>
      </c>
      <c r="W109">
        <v>413</v>
      </c>
      <c r="X109">
        <v>2023.1869999999999</v>
      </c>
      <c r="Y109">
        <v>2023.1869999999999</v>
      </c>
      <c r="Z109">
        <v>63.377000000000002</v>
      </c>
      <c r="AA109">
        <v>56.034999999999997</v>
      </c>
      <c r="AB109">
        <v>63.372999999999998</v>
      </c>
      <c r="AC109">
        <v>72.44</v>
      </c>
      <c r="AD109" s="26">
        <v>4.0000000000000002E-4</v>
      </c>
      <c r="AE109" s="26">
        <v>6.9999999999999999E-4</v>
      </c>
      <c r="AF109" s="26">
        <v>8.9999999999999998E-4</v>
      </c>
      <c r="AG109" s="26">
        <v>8.9999999999999998E-4</v>
      </c>
      <c r="AH109">
        <v>1E-3</v>
      </c>
      <c r="AI109">
        <v>1E-3</v>
      </c>
      <c r="AJ109" s="26">
        <v>8.0000000000000004E-4</v>
      </c>
      <c r="AK109" s="26">
        <v>5.0000000000000001E-4</v>
      </c>
      <c r="AL109" t="s">
        <v>125</v>
      </c>
      <c r="AM109" t="s">
        <v>950</v>
      </c>
      <c r="AN109" t="s">
        <v>951</v>
      </c>
      <c r="AO109" t="s">
        <v>952</v>
      </c>
      <c r="AP109" t="s">
        <v>953</v>
      </c>
    </row>
    <row r="110" spans="1:42" ht="15.75" thickBot="1">
      <c r="A110" s="85" t="str">
        <f t="shared" si="9"/>
        <v>qld-north</v>
      </c>
      <c r="B110" s="86" t="str">
        <f t="shared" si="10"/>
        <v>onshore</v>
      </c>
      <c r="C110" s="86">
        <f t="shared" si="11"/>
        <v>4</v>
      </c>
      <c r="D110" s="87">
        <f t="shared" si="15"/>
        <v>0.27</v>
      </c>
      <c r="E110" s="87">
        <f t="shared" si="16"/>
        <v>407</v>
      </c>
      <c r="F110" s="88">
        <f t="shared" si="17"/>
        <v>2023.1869999999999</v>
      </c>
      <c r="G110" s="87">
        <f t="shared" si="12"/>
        <v>0.27</v>
      </c>
      <c r="H110" s="87">
        <f t="shared" si="13"/>
        <v>413</v>
      </c>
      <c r="I110" s="88">
        <f t="shared" si="14"/>
        <v>2023.1869999999999</v>
      </c>
      <c r="P110" t="s">
        <v>115</v>
      </c>
      <c r="Q110" t="s">
        <v>422</v>
      </c>
      <c r="R110" t="s">
        <v>464</v>
      </c>
      <c r="S110">
        <v>5</v>
      </c>
      <c r="T110">
        <v>0.26900000000000002</v>
      </c>
      <c r="U110">
        <v>0.26900000000000002</v>
      </c>
      <c r="V110">
        <v>661</v>
      </c>
      <c r="W110">
        <v>659</v>
      </c>
      <c r="X110">
        <v>2023.1869999999999</v>
      </c>
      <c r="Y110">
        <v>2023.1869999999999</v>
      </c>
      <c r="Z110">
        <v>95.87</v>
      </c>
      <c r="AA110">
        <v>83.72</v>
      </c>
      <c r="AB110">
        <v>95.869</v>
      </c>
      <c r="AC110">
        <v>110.63500000000001</v>
      </c>
      <c r="AD110" s="26">
        <v>2.9999999999999997E-4</v>
      </c>
      <c r="AE110" s="26">
        <v>5.9999999999999995E-4</v>
      </c>
      <c r="AF110" s="26">
        <v>8.0000000000000004E-4</v>
      </c>
      <c r="AG110" s="26">
        <v>8.0000000000000004E-4</v>
      </c>
      <c r="AH110" s="26">
        <v>8.0000000000000004E-4</v>
      </c>
      <c r="AI110" s="26">
        <v>8.9999999999999998E-4</v>
      </c>
      <c r="AJ110" s="26">
        <v>5.9999999999999995E-4</v>
      </c>
      <c r="AK110" s="26">
        <v>5.0000000000000001E-4</v>
      </c>
      <c r="AL110" t="s">
        <v>161</v>
      </c>
      <c r="AM110" t="s">
        <v>954</v>
      </c>
      <c r="AN110" t="s">
        <v>955</v>
      </c>
      <c r="AO110" t="s">
        <v>956</v>
      </c>
      <c r="AP110" t="s">
        <v>957</v>
      </c>
    </row>
    <row r="111" spans="1:42" ht="15.75" thickBot="1">
      <c r="A111" s="85" t="str">
        <f t="shared" si="9"/>
        <v>qld-north</v>
      </c>
      <c r="B111" s="86" t="str">
        <f t="shared" si="10"/>
        <v>onshore</v>
      </c>
      <c r="C111" s="86">
        <f t="shared" si="11"/>
        <v>5</v>
      </c>
      <c r="D111" s="87">
        <f t="shared" si="15"/>
        <v>0.26900000000000002</v>
      </c>
      <c r="E111" s="87">
        <f t="shared" si="16"/>
        <v>661</v>
      </c>
      <c r="F111" s="88">
        <f t="shared" si="17"/>
        <v>2023.1869999999999</v>
      </c>
      <c r="G111" s="87">
        <f t="shared" si="12"/>
        <v>0.26900000000000002</v>
      </c>
      <c r="H111" s="87">
        <f t="shared" si="13"/>
        <v>659</v>
      </c>
      <c r="I111" s="88">
        <f t="shared" si="14"/>
        <v>2023.1869999999999</v>
      </c>
      <c r="P111" t="s">
        <v>118</v>
      </c>
      <c r="Q111" t="s">
        <v>432</v>
      </c>
      <c r="R111" t="s">
        <v>463</v>
      </c>
      <c r="S111">
        <v>1</v>
      </c>
      <c r="T111">
        <v>0.28399999999999997</v>
      </c>
      <c r="U111">
        <v>0.28399999999999997</v>
      </c>
      <c r="V111">
        <v>321</v>
      </c>
      <c r="W111">
        <v>336</v>
      </c>
      <c r="X111">
        <v>1560.6849999999999</v>
      </c>
      <c r="Y111">
        <v>1560.6849999999999</v>
      </c>
      <c r="Z111">
        <v>114.014</v>
      </c>
      <c r="AA111">
        <v>27.443000000000001</v>
      </c>
      <c r="AB111">
        <v>105.438</v>
      </c>
      <c r="AC111">
        <v>130.97800000000001</v>
      </c>
      <c r="AD111">
        <v>2.5000000000000001E-3</v>
      </c>
      <c r="AE111">
        <v>2.5999999999999999E-3</v>
      </c>
      <c r="AF111">
        <v>5.4999999999999997E-3</v>
      </c>
      <c r="AG111">
        <v>9.2999999999999992E-3</v>
      </c>
      <c r="AH111">
        <v>9.9000000000000008E-3</v>
      </c>
      <c r="AI111">
        <v>1.0500000000000001E-2</v>
      </c>
      <c r="AJ111">
        <v>8.5000000000000006E-3</v>
      </c>
      <c r="AK111">
        <v>9.1999999999999998E-3</v>
      </c>
      <c r="AL111" t="s">
        <v>73</v>
      </c>
      <c r="AM111" t="s">
        <v>958</v>
      </c>
      <c r="AN111" t="s">
        <v>959</v>
      </c>
      <c r="AO111" t="s">
        <v>960</v>
      </c>
      <c r="AP111" t="s">
        <v>961</v>
      </c>
    </row>
    <row r="112" spans="1:42" ht="15.75" thickBot="1">
      <c r="A112" s="85" t="str">
        <f t="shared" si="9"/>
        <v>nt</v>
      </c>
      <c r="B112" s="86" t="str">
        <f t="shared" si="10"/>
        <v>solar</v>
      </c>
      <c r="C112" s="86">
        <f t="shared" si="11"/>
        <v>1</v>
      </c>
      <c r="D112" s="87">
        <f t="shared" si="15"/>
        <v>0.28399999999999997</v>
      </c>
      <c r="E112" s="87">
        <f t="shared" si="16"/>
        <v>321</v>
      </c>
      <c r="F112" s="88">
        <f t="shared" si="17"/>
        <v>1560.6849999999999</v>
      </c>
      <c r="G112" s="87">
        <f t="shared" si="12"/>
        <v>0.28399999999999997</v>
      </c>
      <c r="H112" s="87">
        <f t="shared" si="13"/>
        <v>336</v>
      </c>
      <c r="I112" s="88">
        <f t="shared" si="14"/>
        <v>1560.6849999999999</v>
      </c>
      <c r="P112" t="s">
        <v>118</v>
      </c>
      <c r="Q112" t="s">
        <v>431</v>
      </c>
      <c r="R112" t="s">
        <v>463</v>
      </c>
      <c r="S112">
        <v>2</v>
      </c>
      <c r="T112">
        <v>0.28100000000000003</v>
      </c>
      <c r="U112">
        <v>0.28100000000000003</v>
      </c>
      <c r="V112">
        <v>210</v>
      </c>
      <c r="W112">
        <v>220</v>
      </c>
      <c r="X112">
        <v>1560.6849999999999</v>
      </c>
      <c r="Y112">
        <v>1560.6849999999999</v>
      </c>
      <c r="Z112">
        <v>78.040999999999997</v>
      </c>
      <c r="AA112">
        <v>31.140999999999998</v>
      </c>
      <c r="AB112">
        <v>76.697999999999993</v>
      </c>
      <c r="AC112">
        <v>100.00700000000001</v>
      </c>
      <c r="AD112">
        <v>0.47460000000000002</v>
      </c>
      <c r="AE112">
        <v>1.1835</v>
      </c>
      <c r="AF112">
        <v>1.8895</v>
      </c>
      <c r="AG112">
        <v>4.5152999999999999</v>
      </c>
      <c r="AH112">
        <v>11.946999999999999</v>
      </c>
      <c r="AI112">
        <v>19.378499999999999</v>
      </c>
      <c r="AJ112">
        <v>19.182400000000001</v>
      </c>
      <c r="AK112">
        <v>18.6646</v>
      </c>
      <c r="AL112" t="s">
        <v>76</v>
      </c>
      <c r="AM112" t="s">
        <v>119</v>
      </c>
      <c r="AN112" t="s">
        <v>962</v>
      </c>
      <c r="AO112" t="s">
        <v>963</v>
      </c>
      <c r="AP112" t="s">
        <v>964</v>
      </c>
    </row>
    <row r="113" spans="1:42" ht="15.75" thickBot="1">
      <c r="A113" s="85" t="str">
        <f t="shared" si="9"/>
        <v>nt</v>
      </c>
      <c r="B113" s="86" t="str">
        <f t="shared" si="10"/>
        <v>solar</v>
      </c>
      <c r="C113" s="86">
        <f t="shared" si="11"/>
        <v>2</v>
      </c>
      <c r="D113" s="87">
        <f t="shared" si="15"/>
        <v>0.28100000000000003</v>
      </c>
      <c r="E113" s="87">
        <f t="shared" si="16"/>
        <v>210</v>
      </c>
      <c r="F113" s="88">
        <f t="shared" si="17"/>
        <v>1560.6849999999999</v>
      </c>
      <c r="G113" s="87">
        <f t="shared" si="12"/>
        <v>0.28100000000000003</v>
      </c>
      <c r="H113" s="87">
        <f t="shared" si="13"/>
        <v>220</v>
      </c>
      <c r="I113" s="88">
        <f t="shared" si="14"/>
        <v>1560.6849999999999</v>
      </c>
      <c r="P113" t="s">
        <v>118</v>
      </c>
      <c r="Q113" t="s">
        <v>415</v>
      </c>
      <c r="R113" t="s">
        <v>460</v>
      </c>
      <c r="S113">
        <v>3</v>
      </c>
      <c r="T113">
        <v>0.44600000000000001</v>
      </c>
      <c r="U113">
        <v>0.41899999999999998</v>
      </c>
      <c r="V113">
        <v>1066</v>
      </c>
      <c r="W113">
        <v>1084</v>
      </c>
      <c r="X113">
        <v>3108.1239999999998</v>
      </c>
      <c r="Y113">
        <v>3054.0549999999998</v>
      </c>
      <c r="Z113">
        <v>103.762</v>
      </c>
      <c r="AA113">
        <v>103.758</v>
      </c>
      <c r="AB113">
        <v>103.758</v>
      </c>
      <c r="AC113">
        <v>103.762</v>
      </c>
      <c r="AD113">
        <v>0</v>
      </c>
      <c r="AE113" s="26">
        <v>2.9999999999999997E-4</v>
      </c>
      <c r="AF113" s="26">
        <v>5.0000000000000001E-4</v>
      </c>
      <c r="AG113">
        <v>2.8E-3</v>
      </c>
      <c r="AH113">
        <v>5.5999999999999999E-3</v>
      </c>
      <c r="AI113">
        <v>6.1000000000000004E-3</v>
      </c>
      <c r="AJ113">
        <v>6.1000000000000004E-3</v>
      </c>
      <c r="AK113">
        <v>5.7999999999999996E-3</v>
      </c>
      <c r="AL113" t="s">
        <v>153</v>
      </c>
      <c r="AM113" t="s">
        <v>965</v>
      </c>
      <c r="AN113" t="s">
        <v>966</v>
      </c>
      <c r="AO113" t="s">
        <v>966</v>
      </c>
      <c r="AP113" t="s">
        <v>966</v>
      </c>
    </row>
    <row r="114" spans="1:42" ht="15.75" thickBot="1">
      <c r="A114" s="85" t="str">
        <f t="shared" si="9"/>
        <v>nt</v>
      </c>
      <c r="B114" s="86" t="str">
        <f t="shared" si="10"/>
        <v>offshore</v>
      </c>
      <c r="C114" s="86">
        <f t="shared" si="11"/>
        <v>3</v>
      </c>
      <c r="D114" s="87">
        <f t="shared" si="15"/>
        <v>0.44600000000000001</v>
      </c>
      <c r="E114" s="87">
        <f t="shared" si="16"/>
        <v>1066</v>
      </c>
      <c r="F114" s="88">
        <f t="shared" si="17"/>
        <v>3108.1239999999998</v>
      </c>
      <c r="G114" s="87">
        <f t="shared" si="12"/>
        <v>0.41899999999999998</v>
      </c>
      <c r="H114" s="87">
        <f t="shared" si="13"/>
        <v>1084</v>
      </c>
      <c r="I114" s="88">
        <f t="shared" si="14"/>
        <v>3054.0549999999998</v>
      </c>
      <c r="P114" t="s">
        <v>118</v>
      </c>
      <c r="Q114" t="s">
        <v>414</v>
      </c>
      <c r="R114" t="s">
        <v>460</v>
      </c>
      <c r="S114">
        <v>4</v>
      </c>
      <c r="T114">
        <v>0.45</v>
      </c>
      <c r="U114">
        <v>0.46500000000000002</v>
      </c>
      <c r="V114">
        <v>1624</v>
      </c>
      <c r="W114">
        <v>1712</v>
      </c>
      <c r="X114">
        <v>3059.8870000000002</v>
      </c>
      <c r="Y114">
        <v>3121.2179999999998</v>
      </c>
      <c r="Z114">
        <v>7.48</v>
      </c>
      <c r="AA114">
        <v>7.48</v>
      </c>
      <c r="AB114">
        <v>7.48</v>
      </c>
      <c r="AC114">
        <v>7.48</v>
      </c>
      <c r="AD114">
        <v>0</v>
      </c>
      <c r="AE114" s="26">
        <v>2.9999999999999997E-4</v>
      </c>
      <c r="AF114" s="26">
        <v>5.0000000000000001E-4</v>
      </c>
      <c r="AG114">
        <v>1.6999999999999999E-3</v>
      </c>
      <c r="AH114">
        <v>2.5999999999999999E-3</v>
      </c>
      <c r="AI114">
        <v>3.3999999999999998E-3</v>
      </c>
      <c r="AJ114">
        <v>3.3999999999999998E-3</v>
      </c>
      <c r="AK114">
        <v>3.0999999999999999E-3</v>
      </c>
      <c r="AL114" t="s">
        <v>155</v>
      </c>
      <c r="AM114" t="s">
        <v>967</v>
      </c>
      <c r="AN114" t="s">
        <v>968</v>
      </c>
      <c r="AO114" t="s">
        <v>968</v>
      </c>
      <c r="AP114" t="s">
        <v>968</v>
      </c>
    </row>
    <row r="115" spans="1:42" ht="15.75" thickBot="1">
      <c r="A115" s="85" t="str">
        <f t="shared" si="9"/>
        <v>nt</v>
      </c>
      <c r="B115" s="86" t="str">
        <f t="shared" si="10"/>
        <v>offshore</v>
      </c>
      <c r="C115" s="86">
        <f t="shared" si="11"/>
        <v>4</v>
      </c>
      <c r="D115" s="87">
        <f t="shared" si="15"/>
        <v>0.45</v>
      </c>
      <c r="E115" s="87">
        <f t="shared" si="16"/>
        <v>1624</v>
      </c>
      <c r="F115" s="88">
        <f t="shared" si="17"/>
        <v>3059.8870000000002</v>
      </c>
      <c r="G115" s="87">
        <f t="shared" si="12"/>
        <v>0.46500000000000002</v>
      </c>
      <c r="H115" s="87">
        <f t="shared" si="13"/>
        <v>1712</v>
      </c>
      <c r="I115" s="88">
        <f t="shared" si="14"/>
        <v>3121.2179999999998</v>
      </c>
      <c r="P115" t="s">
        <v>118</v>
      </c>
      <c r="Q115" t="s">
        <v>413</v>
      </c>
      <c r="R115" t="s">
        <v>460</v>
      </c>
      <c r="S115">
        <v>5</v>
      </c>
      <c r="T115">
        <v>0.40300000000000002</v>
      </c>
      <c r="U115">
        <v>0.42299999999999999</v>
      </c>
      <c r="V115">
        <v>1315</v>
      </c>
      <c r="W115">
        <v>1476</v>
      </c>
      <c r="X115">
        <v>3002.288</v>
      </c>
      <c r="Y115">
        <v>2995.444</v>
      </c>
      <c r="Z115">
        <v>403.79599999999999</v>
      </c>
      <c r="AA115">
        <v>403.79599999999999</v>
      </c>
      <c r="AB115">
        <v>403.79599999999999</v>
      </c>
      <c r="AC115">
        <v>403.79599999999999</v>
      </c>
      <c r="AD115">
        <v>0</v>
      </c>
      <c r="AE115" s="26">
        <v>2.9999999999999997E-4</v>
      </c>
      <c r="AF115" s="26">
        <v>4.0000000000000002E-4</v>
      </c>
      <c r="AG115" s="26">
        <v>8.0000000000000004E-4</v>
      </c>
      <c r="AH115">
        <v>1E-3</v>
      </c>
      <c r="AI115">
        <v>1.2999999999999999E-3</v>
      </c>
      <c r="AJ115">
        <v>1.2999999999999999E-3</v>
      </c>
      <c r="AK115">
        <v>1.1000000000000001E-3</v>
      </c>
      <c r="AL115" t="s">
        <v>170</v>
      </c>
      <c r="AM115" t="s">
        <v>969</v>
      </c>
      <c r="AN115" t="s">
        <v>970</v>
      </c>
      <c r="AO115" t="s">
        <v>970</v>
      </c>
      <c r="AP115" t="s">
        <v>970</v>
      </c>
    </row>
    <row r="116" spans="1:42" ht="15.75" thickBot="1">
      <c r="A116" s="85" t="str">
        <f t="shared" si="9"/>
        <v>nt</v>
      </c>
      <c r="B116" s="86" t="str">
        <f t="shared" si="10"/>
        <v>offshore</v>
      </c>
      <c r="C116" s="86">
        <f t="shared" si="11"/>
        <v>5</v>
      </c>
      <c r="D116" s="87">
        <f t="shared" si="15"/>
        <v>0.40300000000000002</v>
      </c>
      <c r="E116" s="87">
        <f t="shared" si="16"/>
        <v>1315</v>
      </c>
      <c r="F116" s="88">
        <f t="shared" si="17"/>
        <v>3002.288</v>
      </c>
      <c r="G116" s="87">
        <f t="shared" si="12"/>
        <v>0.42299999999999999</v>
      </c>
      <c r="H116" s="87">
        <f t="shared" si="13"/>
        <v>1476</v>
      </c>
      <c r="I116" s="88">
        <f t="shared" si="14"/>
        <v>2995.444</v>
      </c>
      <c r="P116" t="s">
        <v>118</v>
      </c>
      <c r="Q116" t="s">
        <v>425</v>
      </c>
      <c r="R116" t="s">
        <v>464</v>
      </c>
      <c r="S116">
        <v>2</v>
      </c>
      <c r="T116">
        <v>0.29599999999999999</v>
      </c>
      <c r="U116">
        <v>0.29599999999999999</v>
      </c>
      <c r="V116">
        <v>609</v>
      </c>
      <c r="W116">
        <v>653</v>
      </c>
      <c r="X116">
        <v>2023.1869999999999</v>
      </c>
      <c r="Y116">
        <v>2023.1869999999999</v>
      </c>
      <c r="Z116">
        <v>0.59699999999999998</v>
      </c>
      <c r="AA116">
        <v>0</v>
      </c>
      <c r="AB116">
        <v>0</v>
      </c>
      <c r="AC116">
        <v>1.1359999999999999</v>
      </c>
      <c r="AD116">
        <v>1.1999999999999999E-3</v>
      </c>
      <c r="AE116">
        <v>2.8E-3</v>
      </c>
      <c r="AF116">
        <v>0.59550000000000003</v>
      </c>
      <c r="AG116">
        <v>0.59699999999999998</v>
      </c>
      <c r="AH116">
        <v>0.59699999999999998</v>
      </c>
      <c r="AI116">
        <v>0.59699999999999998</v>
      </c>
      <c r="AJ116">
        <v>0.5958</v>
      </c>
      <c r="AK116">
        <v>0.59419999999999995</v>
      </c>
      <c r="AL116" t="s">
        <v>120</v>
      </c>
      <c r="AM116" t="s">
        <v>121</v>
      </c>
      <c r="AN116" t="s">
        <v>122</v>
      </c>
      <c r="AO116" t="s">
        <v>122</v>
      </c>
      <c r="AP116" t="s">
        <v>123</v>
      </c>
    </row>
    <row r="117" spans="1:42" ht="15.75" thickBot="1">
      <c r="A117" s="85" t="str">
        <f t="shared" si="9"/>
        <v>nt</v>
      </c>
      <c r="B117" s="86" t="str">
        <f t="shared" si="10"/>
        <v>onshore</v>
      </c>
      <c r="C117" s="86">
        <f t="shared" si="11"/>
        <v>2</v>
      </c>
      <c r="D117" s="87">
        <f t="shared" si="15"/>
        <v>0.29599999999999999</v>
      </c>
      <c r="E117" s="87">
        <f t="shared" si="16"/>
        <v>609</v>
      </c>
      <c r="F117" s="88">
        <f t="shared" si="17"/>
        <v>2023.1869999999999</v>
      </c>
      <c r="G117" s="87">
        <f t="shared" si="12"/>
        <v>0.29599999999999999</v>
      </c>
      <c r="H117" s="87">
        <f t="shared" si="13"/>
        <v>653</v>
      </c>
      <c r="I117" s="88">
        <f t="shared" si="14"/>
        <v>2023.1869999999999</v>
      </c>
      <c r="P117" t="s">
        <v>118</v>
      </c>
      <c r="Q117" t="s">
        <v>424</v>
      </c>
      <c r="R117" t="s">
        <v>464</v>
      </c>
      <c r="S117">
        <v>3</v>
      </c>
      <c r="T117">
        <v>0.29799999999999999</v>
      </c>
      <c r="U117">
        <v>0.27900000000000003</v>
      </c>
      <c r="V117">
        <v>94</v>
      </c>
      <c r="W117">
        <v>166</v>
      </c>
      <c r="X117">
        <v>2023.1869999999999</v>
      </c>
      <c r="Y117">
        <v>2023.1869999999999</v>
      </c>
      <c r="Z117">
        <v>1.7350000000000001</v>
      </c>
      <c r="AA117">
        <v>0.32100000000000001</v>
      </c>
      <c r="AB117">
        <v>1.7350000000000001</v>
      </c>
      <c r="AC117">
        <v>1.7350000000000001</v>
      </c>
      <c r="AD117">
        <v>2.5000000000000001E-3</v>
      </c>
      <c r="AE117">
        <v>0.51390000000000002</v>
      </c>
      <c r="AF117">
        <v>0.77800000000000002</v>
      </c>
      <c r="AG117">
        <v>0.77800000000000002</v>
      </c>
      <c r="AH117">
        <v>0.77800000000000002</v>
      </c>
      <c r="AI117">
        <v>0.77800000000000002</v>
      </c>
      <c r="AJ117">
        <v>0.77800000000000002</v>
      </c>
      <c r="AK117">
        <v>0.26869999999999999</v>
      </c>
      <c r="AL117" t="s">
        <v>96</v>
      </c>
      <c r="AM117" t="s">
        <v>124</v>
      </c>
      <c r="AN117" t="s">
        <v>971</v>
      </c>
      <c r="AO117" t="s">
        <v>972</v>
      </c>
      <c r="AP117" t="s">
        <v>972</v>
      </c>
    </row>
    <row r="118" spans="1:42" ht="15.75" thickBot="1">
      <c r="A118" s="85" t="str">
        <f t="shared" si="9"/>
        <v>nt</v>
      </c>
      <c r="B118" s="86" t="str">
        <f t="shared" si="10"/>
        <v>onshore</v>
      </c>
      <c r="C118" s="86">
        <f t="shared" si="11"/>
        <v>3</v>
      </c>
      <c r="D118" s="87">
        <f t="shared" si="15"/>
        <v>0.29799999999999999</v>
      </c>
      <c r="E118" s="87">
        <f t="shared" si="16"/>
        <v>94</v>
      </c>
      <c r="F118" s="88">
        <f t="shared" si="17"/>
        <v>2023.1869999999999</v>
      </c>
      <c r="G118" s="87">
        <f t="shared" si="12"/>
        <v>0.27900000000000003</v>
      </c>
      <c r="H118" s="87">
        <f t="shared" si="13"/>
        <v>166</v>
      </c>
      <c r="I118" s="88">
        <f t="shared" si="14"/>
        <v>2023.1869999999999</v>
      </c>
      <c r="P118" t="s">
        <v>118</v>
      </c>
      <c r="Q118" t="s">
        <v>423</v>
      </c>
      <c r="R118" t="s">
        <v>464</v>
      </c>
      <c r="S118">
        <v>4</v>
      </c>
      <c r="T118">
        <v>0.26400000000000001</v>
      </c>
      <c r="U118">
        <v>0.26300000000000001</v>
      </c>
      <c r="V118">
        <v>435</v>
      </c>
      <c r="W118">
        <v>443</v>
      </c>
      <c r="X118">
        <v>2023.1869999999999</v>
      </c>
      <c r="Y118">
        <v>2023.1869999999999</v>
      </c>
      <c r="Z118">
        <v>78.953000000000003</v>
      </c>
      <c r="AA118">
        <v>7.5709999999999997</v>
      </c>
      <c r="AB118">
        <v>74.317999999999998</v>
      </c>
      <c r="AC118">
        <v>79.626000000000005</v>
      </c>
      <c r="AD118" s="26">
        <v>6.9999999999999999E-4</v>
      </c>
      <c r="AE118">
        <v>1.5E-3</v>
      </c>
      <c r="AF118">
        <v>1.6999999999999999E-3</v>
      </c>
      <c r="AG118">
        <v>0.85340000000000005</v>
      </c>
      <c r="AH118">
        <v>0.85350000000000004</v>
      </c>
      <c r="AI118">
        <v>0.85350000000000004</v>
      </c>
      <c r="AJ118">
        <v>0.8528</v>
      </c>
      <c r="AK118">
        <v>0.85189999999999999</v>
      </c>
      <c r="AL118" t="s">
        <v>125</v>
      </c>
      <c r="AM118" t="s">
        <v>203</v>
      </c>
      <c r="AN118" t="s">
        <v>973</v>
      </c>
      <c r="AO118" t="s">
        <v>974</v>
      </c>
      <c r="AP118" t="s">
        <v>975</v>
      </c>
    </row>
    <row r="119" spans="1:42" ht="15.75" thickBot="1">
      <c r="A119" s="85" t="str">
        <f t="shared" si="9"/>
        <v>nt</v>
      </c>
      <c r="B119" s="86" t="str">
        <f t="shared" si="10"/>
        <v>onshore</v>
      </c>
      <c r="C119" s="86">
        <f t="shared" si="11"/>
        <v>4</v>
      </c>
      <c r="D119" s="87">
        <f t="shared" si="15"/>
        <v>0.26400000000000001</v>
      </c>
      <c r="E119" s="87">
        <f t="shared" si="16"/>
        <v>435</v>
      </c>
      <c r="F119" s="88">
        <f t="shared" si="17"/>
        <v>2023.1869999999999</v>
      </c>
      <c r="G119" s="87">
        <f t="shared" si="12"/>
        <v>0.26300000000000001</v>
      </c>
      <c r="H119" s="87">
        <f t="shared" si="13"/>
        <v>443</v>
      </c>
      <c r="I119" s="88">
        <f t="shared" si="14"/>
        <v>2023.1869999999999</v>
      </c>
      <c r="P119" t="s">
        <v>118</v>
      </c>
      <c r="Q119" t="s">
        <v>422</v>
      </c>
      <c r="R119" t="s">
        <v>464</v>
      </c>
      <c r="S119">
        <v>5</v>
      </c>
      <c r="T119">
        <v>0.26800000000000002</v>
      </c>
      <c r="U119">
        <v>0.26700000000000002</v>
      </c>
      <c r="V119">
        <v>668</v>
      </c>
      <c r="W119">
        <v>671</v>
      </c>
      <c r="X119">
        <v>2023.1869999999999</v>
      </c>
      <c r="Y119">
        <v>2023.1869999999999</v>
      </c>
      <c r="Z119">
        <v>158.482</v>
      </c>
      <c r="AA119">
        <v>20.84</v>
      </c>
      <c r="AB119">
        <v>157.595</v>
      </c>
      <c r="AC119">
        <v>160.95099999999999</v>
      </c>
      <c r="AD119" s="26">
        <v>5.9999999999999995E-4</v>
      </c>
      <c r="AE119">
        <v>1.2999999999999999E-3</v>
      </c>
      <c r="AF119">
        <v>1.4E-3</v>
      </c>
      <c r="AG119">
        <v>5.3E-3</v>
      </c>
      <c r="AH119">
        <v>5.3E-3</v>
      </c>
      <c r="AI119">
        <v>5.4000000000000003E-3</v>
      </c>
      <c r="AJ119">
        <v>4.7999999999999996E-3</v>
      </c>
      <c r="AK119">
        <v>4.1999999999999997E-3</v>
      </c>
      <c r="AL119" t="s">
        <v>161</v>
      </c>
      <c r="AM119" t="s">
        <v>976</v>
      </c>
      <c r="AN119" t="s">
        <v>977</v>
      </c>
      <c r="AO119" t="s">
        <v>978</v>
      </c>
      <c r="AP119" t="s">
        <v>979</v>
      </c>
    </row>
    <row r="120" spans="1:42" ht="15.75" thickBot="1">
      <c r="A120" s="85" t="str">
        <f t="shared" si="9"/>
        <v>nt</v>
      </c>
      <c r="B120" s="86" t="str">
        <f t="shared" si="10"/>
        <v>onshore</v>
      </c>
      <c r="C120" s="86">
        <f t="shared" si="11"/>
        <v>5</v>
      </c>
      <c r="D120" s="87">
        <f t="shared" si="15"/>
        <v>0.26800000000000002</v>
      </c>
      <c r="E120" s="87">
        <f t="shared" si="16"/>
        <v>668</v>
      </c>
      <c r="F120" s="88">
        <f t="shared" si="17"/>
        <v>2023.1869999999999</v>
      </c>
      <c r="G120" s="87">
        <f t="shared" si="12"/>
        <v>0.26700000000000002</v>
      </c>
      <c r="H120" s="87">
        <f t="shared" si="13"/>
        <v>671</v>
      </c>
      <c r="I120" s="88">
        <f t="shared" si="14"/>
        <v>2023.1869999999999</v>
      </c>
      <c r="P120" t="s">
        <v>126</v>
      </c>
      <c r="Q120" t="s">
        <v>431</v>
      </c>
      <c r="R120" t="s">
        <v>463</v>
      </c>
      <c r="S120">
        <v>2</v>
      </c>
      <c r="T120">
        <v>0.219</v>
      </c>
      <c r="U120">
        <v>0.219</v>
      </c>
      <c r="V120">
        <v>0</v>
      </c>
      <c r="W120">
        <v>110</v>
      </c>
      <c r="X120">
        <v>1560.6849999999999</v>
      </c>
      <c r="Y120">
        <v>1560.6849999999999</v>
      </c>
      <c r="Z120">
        <v>1.111</v>
      </c>
      <c r="AA120">
        <v>0.61799999999999999</v>
      </c>
      <c r="AB120">
        <v>0.61799999999999999</v>
      </c>
      <c r="AC120">
        <v>1.504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76</v>
      </c>
      <c r="AM120" t="s">
        <v>980</v>
      </c>
      <c r="AN120" t="s">
        <v>981</v>
      </c>
      <c r="AO120" t="s">
        <v>981</v>
      </c>
      <c r="AP120" t="s">
        <v>982</v>
      </c>
    </row>
    <row r="121" spans="1:42" ht="15.75" thickBot="1">
      <c r="A121" s="85" t="str">
        <f t="shared" si="9"/>
        <v>nsw-south</v>
      </c>
      <c r="B121" s="86" t="str">
        <f t="shared" si="10"/>
        <v>solar</v>
      </c>
      <c r="C121" s="86">
        <f t="shared" si="11"/>
        <v>2</v>
      </c>
      <c r="D121" s="89" t="s">
        <v>321</v>
      </c>
      <c r="E121" s="89" t="s">
        <v>321</v>
      </c>
      <c r="F121" s="90" t="s">
        <v>321</v>
      </c>
      <c r="G121" s="87">
        <f t="shared" si="12"/>
        <v>0.219</v>
      </c>
      <c r="H121" s="87">
        <f t="shared" si="13"/>
        <v>110</v>
      </c>
      <c r="I121" s="88">
        <f t="shared" si="14"/>
        <v>1560.6849999999999</v>
      </c>
      <c r="P121" t="s">
        <v>126</v>
      </c>
      <c r="Q121" t="s">
        <v>430</v>
      </c>
      <c r="R121" t="s">
        <v>463</v>
      </c>
      <c r="S121">
        <v>3</v>
      </c>
      <c r="T121">
        <v>0.222</v>
      </c>
      <c r="U121">
        <v>0.218</v>
      </c>
      <c r="V121">
        <v>328</v>
      </c>
      <c r="W121">
        <v>262</v>
      </c>
      <c r="X121">
        <v>1560.6849999999999</v>
      </c>
      <c r="Y121">
        <v>1560.6849999999999</v>
      </c>
      <c r="Z121">
        <v>137.273</v>
      </c>
      <c r="AA121">
        <v>58.896000000000001</v>
      </c>
      <c r="AB121">
        <v>81.055000000000007</v>
      </c>
      <c r="AC121">
        <v>351.45299999999997</v>
      </c>
      <c r="AD121" s="26">
        <v>2.9999999999999997E-4</v>
      </c>
      <c r="AE121">
        <v>2E-3</v>
      </c>
      <c r="AF121">
        <v>4.5999999999999999E-3</v>
      </c>
      <c r="AG121">
        <v>7.7000000000000002E-3</v>
      </c>
      <c r="AH121">
        <v>7.7000000000000002E-3</v>
      </c>
      <c r="AI121">
        <v>7.7999999999999996E-3</v>
      </c>
      <c r="AJ121">
        <v>7.7000000000000002E-3</v>
      </c>
      <c r="AK121">
        <v>7.3000000000000001E-3</v>
      </c>
      <c r="AL121" t="s">
        <v>78</v>
      </c>
      <c r="AM121" t="s">
        <v>983</v>
      </c>
      <c r="AN121" t="s">
        <v>984</v>
      </c>
      <c r="AO121" t="s">
        <v>985</v>
      </c>
      <c r="AP121" t="s">
        <v>986</v>
      </c>
    </row>
    <row r="122" spans="1:42" ht="15.75" thickBot="1">
      <c r="A122" s="85" t="str">
        <f t="shared" si="9"/>
        <v>nsw-south</v>
      </c>
      <c r="B122" s="86" t="str">
        <f t="shared" si="10"/>
        <v>solar</v>
      </c>
      <c r="C122" s="86">
        <f t="shared" si="11"/>
        <v>3</v>
      </c>
      <c r="D122" s="87">
        <f t="shared" si="15"/>
        <v>0.222</v>
      </c>
      <c r="E122" s="87">
        <f t="shared" si="16"/>
        <v>328</v>
      </c>
      <c r="F122" s="88">
        <f t="shared" si="17"/>
        <v>1560.6849999999999</v>
      </c>
      <c r="G122" s="87">
        <f t="shared" si="12"/>
        <v>0.218</v>
      </c>
      <c r="H122" s="87">
        <f t="shared" si="13"/>
        <v>262</v>
      </c>
      <c r="I122" s="88">
        <f t="shared" si="14"/>
        <v>1560.6849999999999</v>
      </c>
      <c r="P122" t="s">
        <v>126</v>
      </c>
      <c r="Q122" t="s">
        <v>429</v>
      </c>
      <c r="R122" t="s">
        <v>463</v>
      </c>
      <c r="S122">
        <v>4</v>
      </c>
      <c r="T122">
        <v>0.214</v>
      </c>
      <c r="U122">
        <v>0.20300000000000001</v>
      </c>
      <c r="V122">
        <v>205</v>
      </c>
      <c r="W122">
        <v>248</v>
      </c>
      <c r="X122">
        <v>1560.6849999999999</v>
      </c>
      <c r="Y122">
        <v>1560.6849999999999</v>
      </c>
      <c r="Z122">
        <v>26.295000000000002</v>
      </c>
      <c r="AA122">
        <v>9.1690000000000005</v>
      </c>
      <c r="AB122">
        <v>26.274999999999999</v>
      </c>
      <c r="AC122">
        <v>60.390999999999998</v>
      </c>
      <c r="AD122" s="26">
        <v>5.0000000000000001E-4</v>
      </c>
      <c r="AE122">
        <v>3.4079000000000002</v>
      </c>
      <c r="AF122">
        <v>3.4097</v>
      </c>
      <c r="AG122">
        <v>3.4110999999999998</v>
      </c>
      <c r="AH122">
        <v>3.4216000000000002</v>
      </c>
      <c r="AI122">
        <v>3.4321999999999999</v>
      </c>
      <c r="AJ122">
        <v>3.4422999999999999</v>
      </c>
      <c r="AK122">
        <v>3.5720999999999998</v>
      </c>
      <c r="AL122" t="s">
        <v>101</v>
      </c>
      <c r="AM122" t="s">
        <v>127</v>
      </c>
      <c r="AN122" t="s">
        <v>987</v>
      </c>
      <c r="AO122" t="s">
        <v>988</v>
      </c>
      <c r="AP122" t="s">
        <v>989</v>
      </c>
    </row>
    <row r="123" spans="1:42" ht="15.75" thickBot="1">
      <c r="A123" s="85" t="str">
        <f t="shared" si="9"/>
        <v>nsw-south</v>
      </c>
      <c r="B123" s="86" t="str">
        <f t="shared" si="10"/>
        <v>solar</v>
      </c>
      <c r="C123" s="86">
        <f t="shared" si="11"/>
        <v>4</v>
      </c>
      <c r="D123" s="87">
        <f t="shared" si="15"/>
        <v>0.214</v>
      </c>
      <c r="E123" s="87">
        <f t="shared" si="16"/>
        <v>205</v>
      </c>
      <c r="F123" s="88">
        <f t="shared" si="17"/>
        <v>1560.6849999999999</v>
      </c>
      <c r="G123" s="87">
        <f t="shared" si="12"/>
        <v>0.20300000000000001</v>
      </c>
      <c r="H123" s="87">
        <f t="shared" si="13"/>
        <v>248</v>
      </c>
      <c r="I123" s="88">
        <f t="shared" si="14"/>
        <v>1560.6849999999999</v>
      </c>
      <c r="P123" t="s">
        <v>126</v>
      </c>
      <c r="Q123" t="s">
        <v>417</v>
      </c>
      <c r="R123" t="s">
        <v>460</v>
      </c>
      <c r="S123">
        <v>1</v>
      </c>
      <c r="T123">
        <v>0.60199999999999998</v>
      </c>
      <c r="U123">
        <v>0.60199999999999998</v>
      </c>
      <c r="V123">
        <v>1024</v>
      </c>
      <c r="W123">
        <v>1024</v>
      </c>
      <c r="X123">
        <v>4073.2310000000002</v>
      </c>
      <c r="Y123">
        <v>4073.2310000000002</v>
      </c>
      <c r="Z123">
        <v>8.2490000000000006</v>
      </c>
      <c r="AA123">
        <v>8.2490000000000006</v>
      </c>
      <c r="AB123">
        <v>8.2490000000000006</v>
      </c>
      <c r="AC123">
        <v>8.2490000000000006</v>
      </c>
      <c r="AD123">
        <v>0</v>
      </c>
      <c r="AE123" s="26">
        <v>5.0000000000000001E-4</v>
      </c>
      <c r="AF123">
        <v>1.1999999999999999E-3</v>
      </c>
      <c r="AG123">
        <v>4.7571000000000003</v>
      </c>
      <c r="AH123">
        <v>4.7948000000000004</v>
      </c>
      <c r="AI123">
        <v>4.8337000000000003</v>
      </c>
      <c r="AJ123">
        <v>4.8723999999999998</v>
      </c>
      <c r="AK123">
        <v>4.9107000000000003</v>
      </c>
      <c r="AL123" t="s">
        <v>80</v>
      </c>
      <c r="AM123" t="s">
        <v>128</v>
      </c>
      <c r="AN123" t="s">
        <v>990</v>
      </c>
      <c r="AO123" t="s">
        <v>990</v>
      </c>
      <c r="AP123" t="s">
        <v>990</v>
      </c>
    </row>
    <row r="124" spans="1:42" ht="15.75" thickBot="1">
      <c r="A124" s="85" t="str">
        <f t="shared" si="9"/>
        <v>nsw-south</v>
      </c>
      <c r="B124" s="86" t="str">
        <f t="shared" si="10"/>
        <v>offshore</v>
      </c>
      <c r="C124" s="86">
        <f t="shared" si="11"/>
        <v>1</v>
      </c>
      <c r="D124" s="87">
        <f t="shared" si="15"/>
        <v>0.60199999999999998</v>
      </c>
      <c r="E124" s="87">
        <f t="shared" si="16"/>
        <v>1024</v>
      </c>
      <c r="F124" s="88">
        <f t="shared" si="17"/>
        <v>4073.2310000000002</v>
      </c>
      <c r="G124" s="87">
        <f t="shared" si="12"/>
        <v>0.60199999999999998</v>
      </c>
      <c r="H124" s="87">
        <f t="shared" si="13"/>
        <v>1024</v>
      </c>
      <c r="I124" s="88">
        <f t="shared" si="14"/>
        <v>4073.2310000000002</v>
      </c>
      <c r="P124" t="s">
        <v>126</v>
      </c>
      <c r="Q124" t="s">
        <v>416</v>
      </c>
      <c r="R124" t="s">
        <v>460</v>
      </c>
      <c r="S124">
        <v>2</v>
      </c>
      <c r="T124">
        <v>0.58599999999999997</v>
      </c>
      <c r="U124">
        <v>0.59799999999999998</v>
      </c>
      <c r="V124">
        <v>1538</v>
      </c>
      <c r="W124">
        <v>1313</v>
      </c>
      <c r="X124">
        <v>3852.4749999999999</v>
      </c>
      <c r="Y124">
        <v>3934.7370000000001</v>
      </c>
      <c r="Z124">
        <v>1.978</v>
      </c>
      <c r="AA124">
        <v>1.978</v>
      </c>
      <c r="AB124">
        <v>1.978</v>
      </c>
      <c r="AC124">
        <v>1.978</v>
      </c>
      <c r="AD124">
        <v>0</v>
      </c>
      <c r="AE124" s="26">
        <v>5.0000000000000001E-4</v>
      </c>
      <c r="AF124">
        <v>1E-3</v>
      </c>
      <c r="AG124">
        <v>1.6000000000000001E-3</v>
      </c>
      <c r="AH124">
        <v>2.8999999999999998E-3</v>
      </c>
      <c r="AI124">
        <v>3.3E-3</v>
      </c>
      <c r="AJ124">
        <v>3.8999999999999998E-3</v>
      </c>
      <c r="AK124">
        <v>3.8999999999999998E-3</v>
      </c>
      <c r="AL124" t="s">
        <v>104</v>
      </c>
      <c r="AM124" t="s">
        <v>991</v>
      </c>
      <c r="AN124" t="s">
        <v>992</v>
      </c>
      <c r="AO124" t="s">
        <v>992</v>
      </c>
      <c r="AP124" t="s">
        <v>992</v>
      </c>
    </row>
    <row r="125" spans="1:42" ht="15.75" thickBot="1">
      <c r="A125" s="85" t="str">
        <f t="shared" si="9"/>
        <v>nsw-south</v>
      </c>
      <c r="B125" s="86" t="str">
        <f t="shared" si="10"/>
        <v>offshore</v>
      </c>
      <c r="C125" s="86">
        <f t="shared" si="11"/>
        <v>2</v>
      </c>
      <c r="D125" s="87">
        <f t="shared" si="15"/>
        <v>0.58599999999999997</v>
      </c>
      <c r="E125" s="87">
        <f t="shared" si="16"/>
        <v>1538</v>
      </c>
      <c r="F125" s="88">
        <f t="shared" si="17"/>
        <v>3852.4749999999999</v>
      </c>
      <c r="G125" s="87">
        <f t="shared" si="12"/>
        <v>0.59799999999999998</v>
      </c>
      <c r="H125" s="87">
        <f t="shared" si="13"/>
        <v>1313</v>
      </c>
      <c r="I125" s="88">
        <f t="shared" si="14"/>
        <v>3934.7370000000001</v>
      </c>
      <c r="P125" t="s">
        <v>126</v>
      </c>
      <c r="Q125" t="s">
        <v>415</v>
      </c>
      <c r="R125" t="s">
        <v>460</v>
      </c>
      <c r="S125">
        <v>3</v>
      </c>
      <c r="T125">
        <v>0.49299999999999999</v>
      </c>
      <c r="U125">
        <v>0.47199999999999998</v>
      </c>
      <c r="V125">
        <v>918</v>
      </c>
      <c r="W125">
        <v>925</v>
      </c>
      <c r="X125">
        <v>3314.174</v>
      </c>
      <c r="Y125">
        <v>3297.26</v>
      </c>
      <c r="Z125">
        <v>13.333</v>
      </c>
      <c r="AA125">
        <v>13.333</v>
      </c>
      <c r="AB125">
        <v>13.333</v>
      </c>
      <c r="AC125">
        <v>13.333</v>
      </c>
      <c r="AD125">
        <v>0</v>
      </c>
      <c r="AE125" s="26">
        <v>4.0000000000000002E-4</v>
      </c>
      <c r="AF125" s="26">
        <v>6.9999999999999999E-4</v>
      </c>
      <c r="AG125" s="26">
        <v>6.9999999999999999E-4</v>
      </c>
      <c r="AH125">
        <v>1.1000000000000001E-3</v>
      </c>
      <c r="AI125">
        <v>1.4E-3</v>
      </c>
      <c r="AJ125">
        <v>1.6000000000000001E-3</v>
      </c>
      <c r="AK125">
        <v>1.5E-3</v>
      </c>
      <c r="AL125" t="s">
        <v>153</v>
      </c>
      <c r="AM125" t="s">
        <v>993</v>
      </c>
      <c r="AN125" t="s">
        <v>994</v>
      </c>
      <c r="AO125" t="s">
        <v>994</v>
      </c>
      <c r="AP125" t="s">
        <v>994</v>
      </c>
    </row>
    <row r="126" spans="1:42" ht="15.75" thickBot="1">
      <c r="A126" s="85" t="str">
        <f t="shared" si="9"/>
        <v>nsw-south</v>
      </c>
      <c r="B126" s="86" t="str">
        <f t="shared" si="10"/>
        <v>offshore</v>
      </c>
      <c r="C126" s="86">
        <f t="shared" si="11"/>
        <v>3</v>
      </c>
      <c r="D126" s="87">
        <f t="shared" si="15"/>
        <v>0.49299999999999999</v>
      </c>
      <c r="E126" s="87">
        <f t="shared" si="16"/>
        <v>918</v>
      </c>
      <c r="F126" s="88">
        <f t="shared" si="17"/>
        <v>3314.174</v>
      </c>
      <c r="G126" s="87">
        <f t="shared" si="12"/>
        <v>0.47199999999999998</v>
      </c>
      <c r="H126" s="87">
        <f t="shared" si="13"/>
        <v>925</v>
      </c>
      <c r="I126" s="88">
        <f t="shared" si="14"/>
        <v>3297.26</v>
      </c>
      <c r="P126" t="s">
        <v>126</v>
      </c>
      <c r="Q126" t="s">
        <v>414</v>
      </c>
      <c r="R126" t="s">
        <v>460</v>
      </c>
      <c r="S126">
        <v>4</v>
      </c>
      <c r="T126">
        <v>0.49299999999999999</v>
      </c>
      <c r="U126">
        <v>0.54300000000000004</v>
      </c>
      <c r="V126">
        <v>1616</v>
      </c>
      <c r="W126">
        <v>1469</v>
      </c>
      <c r="X126">
        <v>3370.5880000000002</v>
      </c>
      <c r="Y126">
        <v>3659.306</v>
      </c>
      <c r="Z126">
        <v>1.252</v>
      </c>
      <c r="AA126">
        <v>1.252</v>
      </c>
      <c r="AB126">
        <v>1.252</v>
      </c>
      <c r="AC126">
        <v>1.252</v>
      </c>
      <c r="AD126">
        <v>0</v>
      </c>
      <c r="AE126" s="26">
        <v>2.9999999999999997E-4</v>
      </c>
      <c r="AF126" s="26">
        <v>5.0000000000000001E-4</v>
      </c>
      <c r="AG126" s="26">
        <v>5.0000000000000001E-4</v>
      </c>
      <c r="AH126" s="26">
        <v>8.0000000000000004E-4</v>
      </c>
      <c r="AI126" s="26">
        <v>8.9999999999999998E-4</v>
      </c>
      <c r="AJ126">
        <v>1.1000000000000001E-3</v>
      </c>
      <c r="AK126" s="26">
        <v>8.9999999999999998E-4</v>
      </c>
      <c r="AL126" t="s">
        <v>155</v>
      </c>
      <c r="AM126" t="s">
        <v>995</v>
      </c>
      <c r="AN126" t="s">
        <v>996</v>
      </c>
      <c r="AO126" t="s">
        <v>996</v>
      </c>
      <c r="AP126" t="s">
        <v>996</v>
      </c>
    </row>
    <row r="127" spans="1:42" ht="15.75" thickBot="1">
      <c r="A127" s="85" t="str">
        <f t="shared" si="9"/>
        <v>nsw-south</v>
      </c>
      <c r="B127" s="86" t="str">
        <f t="shared" si="10"/>
        <v>offshore</v>
      </c>
      <c r="C127" s="86">
        <f t="shared" si="11"/>
        <v>4</v>
      </c>
      <c r="D127" s="87">
        <f t="shared" si="15"/>
        <v>0.49299999999999999</v>
      </c>
      <c r="E127" s="87">
        <f t="shared" si="16"/>
        <v>1616</v>
      </c>
      <c r="F127" s="88">
        <f t="shared" si="17"/>
        <v>3370.5880000000002</v>
      </c>
      <c r="G127" s="87">
        <f t="shared" si="12"/>
        <v>0.54300000000000004</v>
      </c>
      <c r="H127" s="87">
        <f t="shared" si="13"/>
        <v>1469</v>
      </c>
      <c r="I127" s="88">
        <f t="shared" si="14"/>
        <v>3659.306</v>
      </c>
      <c r="P127" t="s">
        <v>126</v>
      </c>
      <c r="Q127" t="s">
        <v>413</v>
      </c>
      <c r="R127" t="s">
        <v>460</v>
      </c>
      <c r="S127">
        <v>5</v>
      </c>
      <c r="T127">
        <v>0.40200000000000002</v>
      </c>
      <c r="U127">
        <v>0.42199999999999999</v>
      </c>
      <c r="V127">
        <v>1038</v>
      </c>
      <c r="W127">
        <v>1409</v>
      </c>
      <c r="X127">
        <v>3216.4989999999998</v>
      </c>
      <c r="Y127">
        <v>2939.4490000000001</v>
      </c>
      <c r="Z127">
        <v>0.629</v>
      </c>
      <c r="AA127">
        <v>0.629</v>
      </c>
      <c r="AB127">
        <v>0.629</v>
      </c>
      <c r="AC127">
        <v>0.629</v>
      </c>
      <c r="AD127">
        <v>0</v>
      </c>
      <c r="AE127" s="26">
        <v>2.0000000000000001E-4</v>
      </c>
      <c r="AF127" s="26">
        <v>2.9999999999999997E-4</v>
      </c>
      <c r="AG127" s="26">
        <v>4.0000000000000002E-4</v>
      </c>
      <c r="AH127" s="26">
        <v>5.0000000000000001E-4</v>
      </c>
      <c r="AI127" s="26">
        <v>5.9999999999999995E-4</v>
      </c>
      <c r="AJ127" s="26">
        <v>5.9999999999999995E-4</v>
      </c>
      <c r="AK127" s="26">
        <v>5.0000000000000001E-4</v>
      </c>
      <c r="AL127" t="s">
        <v>170</v>
      </c>
      <c r="AM127" t="s">
        <v>997</v>
      </c>
      <c r="AN127" t="s">
        <v>998</v>
      </c>
      <c r="AO127" t="s">
        <v>998</v>
      </c>
      <c r="AP127" t="s">
        <v>998</v>
      </c>
    </row>
    <row r="128" spans="1:42" ht="15.75" thickBot="1">
      <c r="A128" s="85" t="str">
        <f t="shared" si="9"/>
        <v>nsw-south</v>
      </c>
      <c r="B128" s="86" t="str">
        <f t="shared" si="10"/>
        <v>offshore</v>
      </c>
      <c r="C128" s="86">
        <f t="shared" si="11"/>
        <v>5</v>
      </c>
      <c r="D128" s="87">
        <f t="shared" si="15"/>
        <v>0.40200000000000002</v>
      </c>
      <c r="E128" s="87">
        <f t="shared" si="16"/>
        <v>1038</v>
      </c>
      <c r="F128" s="88">
        <f t="shared" si="17"/>
        <v>3216.4989999999998</v>
      </c>
      <c r="G128" s="87">
        <f t="shared" si="12"/>
        <v>0.42199999999999999</v>
      </c>
      <c r="H128" s="87">
        <f t="shared" si="13"/>
        <v>1409</v>
      </c>
      <c r="I128" s="88">
        <f t="shared" si="14"/>
        <v>2939.4490000000001</v>
      </c>
      <c r="P128" t="s">
        <v>126</v>
      </c>
      <c r="Q128" t="s">
        <v>426</v>
      </c>
      <c r="R128" t="s">
        <v>464</v>
      </c>
      <c r="S128">
        <v>1</v>
      </c>
      <c r="T128">
        <v>0.32400000000000001</v>
      </c>
      <c r="U128">
        <v>0.32800000000000001</v>
      </c>
      <c r="V128">
        <v>266</v>
      </c>
      <c r="W128">
        <v>290</v>
      </c>
      <c r="X128">
        <v>2023.1869999999999</v>
      </c>
      <c r="Y128">
        <v>2023.1869999999999</v>
      </c>
      <c r="Z128">
        <v>8.2530000000000001</v>
      </c>
      <c r="AA128">
        <v>6.9089999999999998</v>
      </c>
      <c r="AB128">
        <v>8.8810000000000002</v>
      </c>
      <c r="AC128">
        <v>12.946</v>
      </c>
      <c r="AD128">
        <v>5.8999999999999999E-3</v>
      </c>
      <c r="AE128">
        <v>9.4000000000000004E-3</v>
      </c>
      <c r="AF128">
        <v>9.4000000000000004E-3</v>
      </c>
      <c r="AG128">
        <v>9.4000000000000004E-3</v>
      </c>
      <c r="AH128">
        <v>9.4000000000000004E-3</v>
      </c>
      <c r="AI128">
        <v>9.4000000000000004E-3</v>
      </c>
      <c r="AJ128">
        <v>3.5999999999999999E-3</v>
      </c>
      <c r="AK128">
        <v>1E-3</v>
      </c>
      <c r="AL128" t="s">
        <v>82</v>
      </c>
      <c r="AM128" t="s">
        <v>999</v>
      </c>
      <c r="AN128" t="s">
        <v>1000</v>
      </c>
      <c r="AO128" t="s">
        <v>1001</v>
      </c>
      <c r="AP128" t="s">
        <v>1002</v>
      </c>
    </row>
    <row r="129" spans="1:42" ht="15.75" thickBot="1">
      <c r="A129" s="85" t="str">
        <f t="shared" si="9"/>
        <v>nsw-south</v>
      </c>
      <c r="B129" s="86" t="str">
        <f t="shared" si="10"/>
        <v>onshore</v>
      </c>
      <c r="C129" s="86">
        <f t="shared" si="11"/>
        <v>1</v>
      </c>
      <c r="D129" s="87">
        <f t="shared" si="15"/>
        <v>0.32400000000000001</v>
      </c>
      <c r="E129" s="87">
        <f t="shared" si="16"/>
        <v>266</v>
      </c>
      <c r="F129" s="88">
        <f t="shared" si="17"/>
        <v>2023.1869999999999</v>
      </c>
      <c r="G129" s="87">
        <f t="shared" si="12"/>
        <v>0.32800000000000001</v>
      </c>
      <c r="H129" s="87">
        <f t="shared" si="13"/>
        <v>290</v>
      </c>
      <c r="I129" s="88">
        <f t="shared" si="14"/>
        <v>2023.1869999999999</v>
      </c>
      <c r="P129" t="s">
        <v>126</v>
      </c>
      <c r="Q129" t="s">
        <v>425</v>
      </c>
      <c r="R129" t="s">
        <v>464</v>
      </c>
      <c r="S129">
        <v>2</v>
      </c>
      <c r="T129">
        <v>0.29799999999999999</v>
      </c>
      <c r="U129">
        <v>0.29799999999999999</v>
      </c>
      <c r="V129">
        <v>673</v>
      </c>
      <c r="W129">
        <v>661</v>
      </c>
      <c r="X129">
        <v>2023.1869999999999</v>
      </c>
      <c r="Y129">
        <v>2023.1869999999999</v>
      </c>
      <c r="Z129">
        <v>16.417000000000002</v>
      </c>
      <c r="AA129">
        <v>4.7519999999999998</v>
      </c>
      <c r="AB129">
        <v>15.805</v>
      </c>
      <c r="AC129">
        <v>17.218</v>
      </c>
      <c r="AD129">
        <v>3.0000000000000001E-3</v>
      </c>
      <c r="AE129">
        <v>4.1999999999999997E-3</v>
      </c>
      <c r="AF129">
        <v>5.8999999999999999E-3</v>
      </c>
      <c r="AG129">
        <v>5.8999999999999999E-3</v>
      </c>
      <c r="AH129">
        <v>5.8999999999999999E-3</v>
      </c>
      <c r="AI129">
        <v>5.8999999999999999E-3</v>
      </c>
      <c r="AJ129">
        <v>2.8999999999999998E-3</v>
      </c>
      <c r="AK129">
        <v>1.8E-3</v>
      </c>
      <c r="AL129" t="s">
        <v>120</v>
      </c>
      <c r="AM129" t="s">
        <v>1003</v>
      </c>
      <c r="AN129" t="s">
        <v>1004</v>
      </c>
      <c r="AO129" t="s">
        <v>1005</v>
      </c>
      <c r="AP129" t="s">
        <v>1006</v>
      </c>
    </row>
    <row r="130" spans="1:42" ht="15.75" thickBot="1">
      <c r="A130" s="85" t="str">
        <f t="shared" si="9"/>
        <v>nsw-south</v>
      </c>
      <c r="B130" s="86" t="str">
        <f t="shared" si="10"/>
        <v>onshore</v>
      </c>
      <c r="C130" s="86">
        <f t="shared" si="11"/>
        <v>2</v>
      </c>
      <c r="D130" s="87">
        <f t="shared" si="15"/>
        <v>0.29799999999999999</v>
      </c>
      <c r="E130" s="87">
        <f t="shared" si="16"/>
        <v>673</v>
      </c>
      <c r="F130" s="88">
        <f t="shared" si="17"/>
        <v>2023.1869999999999</v>
      </c>
      <c r="G130" s="87">
        <f t="shared" si="12"/>
        <v>0.29799999999999999</v>
      </c>
      <c r="H130" s="87">
        <f t="shared" si="13"/>
        <v>661</v>
      </c>
      <c r="I130" s="88">
        <f t="shared" si="14"/>
        <v>2023.1869999999999</v>
      </c>
      <c r="P130" t="s">
        <v>126</v>
      </c>
      <c r="Q130" t="s">
        <v>424</v>
      </c>
      <c r="R130" t="s">
        <v>464</v>
      </c>
      <c r="S130">
        <v>3</v>
      </c>
      <c r="T130">
        <v>0.28499999999999998</v>
      </c>
      <c r="U130">
        <v>0.28699999999999998</v>
      </c>
      <c r="V130">
        <v>195</v>
      </c>
      <c r="W130">
        <v>225</v>
      </c>
      <c r="X130">
        <v>2023.1869999999999</v>
      </c>
      <c r="Y130">
        <v>2023.1869999999999</v>
      </c>
      <c r="Z130">
        <v>15.576000000000001</v>
      </c>
      <c r="AA130">
        <v>3.3740000000000001</v>
      </c>
      <c r="AB130">
        <v>7.2960000000000003</v>
      </c>
      <c r="AC130">
        <v>23.939</v>
      </c>
      <c r="AD130">
        <v>0.64159999999999995</v>
      </c>
      <c r="AE130">
        <v>1.2873000000000001</v>
      </c>
      <c r="AF130">
        <v>3.6728000000000001</v>
      </c>
      <c r="AG130">
        <v>3.6728000000000001</v>
      </c>
      <c r="AH130">
        <v>3.6728000000000001</v>
      </c>
      <c r="AI130">
        <v>3.6728000000000001</v>
      </c>
      <c r="AJ130">
        <v>3.0310999999999999</v>
      </c>
      <c r="AK130">
        <v>2.3855</v>
      </c>
      <c r="AL130" t="s">
        <v>96</v>
      </c>
      <c r="AM130" t="s">
        <v>129</v>
      </c>
      <c r="AN130" t="s">
        <v>1007</v>
      </c>
      <c r="AO130" t="s">
        <v>1008</v>
      </c>
      <c r="AP130" t="s">
        <v>1009</v>
      </c>
    </row>
    <row r="131" spans="1:42" ht="15.75" thickBot="1">
      <c r="A131" s="85" t="str">
        <f t="shared" si="9"/>
        <v>nsw-south</v>
      </c>
      <c r="B131" s="86" t="str">
        <f t="shared" si="10"/>
        <v>onshore</v>
      </c>
      <c r="C131" s="86">
        <f t="shared" si="11"/>
        <v>3</v>
      </c>
      <c r="D131" s="87">
        <f t="shared" si="15"/>
        <v>0.28499999999999998</v>
      </c>
      <c r="E131" s="87">
        <f t="shared" si="16"/>
        <v>195</v>
      </c>
      <c r="F131" s="88">
        <f t="shared" si="17"/>
        <v>2023.1869999999999</v>
      </c>
      <c r="G131" s="87">
        <f t="shared" si="12"/>
        <v>0.28699999999999998</v>
      </c>
      <c r="H131" s="87">
        <f t="shared" si="13"/>
        <v>225</v>
      </c>
      <c r="I131" s="88">
        <f t="shared" si="14"/>
        <v>2023.1869999999999</v>
      </c>
      <c r="P131" t="s">
        <v>126</v>
      </c>
      <c r="Q131" t="s">
        <v>423</v>
      </c>
      <c r="R131" t="s">
        <v>464</v>
      </c>
      <c r="S131">
        <v>4</v>
      </c>
      <c r="T131">
        <v>0.27500000000000002</v>
      </c>
      <c r="U131">
        <v>0.27700000000000002</v>
      </c>
      <c r="V131">
        <v>398</v>
      </c>
      <c r="W131">
        <v>429</v>
      </c>
      <c r="X131">
        <v>2023.1869999999999</v>
      </c>
      <c r="Y131">
        <v>2023.1869999999999</v>
      </c>
      <c r="Z131">
        <v>63.039000000000001</v>
      </c>
      <c r="AA131">
        <v>7.423</v>
      </c>
      <c r="AB131">
        <v>45.997999999999998</v>
      </c>
      <c r="AC131">
        <v>69.849000000000004</v>
      </c>
      <c r="AD131" s="26">
        <v>5.0000000000000001E-4</v>
      </c>
      <c r="AE131">
        <v>1.1000000000000001E-3</v>
      </c>
      <c r="AF131">
        <v>1.1000000000000001E-3</v>
      </c>
      <c r="AG131">
        <v>1.2999999999999999E-3</v>
      </c>
      <c r="AH131">
        <v>1.2999999999999999E-3</v>
      </c>
      <c r="AI131">
        <v>1.4E-3</v>
      </c>
      <c r="AJ131">
        <v>1.1000000000000001E-3</v>
      </c>
      <c r="AK131" s="26">
        <v>6.9999999999999999E-4</v>
      </c>
      <c r="AL131" t="s">
        <v>125</v>
      </c>
      <c r="AM131" t="s">
        <v>813</v>
      </c>
      <c r="AN131" t="s">
        <v>1010</v>
      </c>
      <c r="AO131" t="s">
        <v>1011</v>
      </c>
      <c r="AP131" t="s">
        <v>1012</v>
      </c>
    </row>
    <row r="132" spans="1:42" ht="15.75" thickBot="1">
      <c r="A132" s="85" t="str">
        <f t="shared" ref="A132:A195" si="18">P131</f>
        <v>nsw-south</v>
      </c>
      <c r="B132" s="86" t="str">
        <f t="shared" ref="B132:B195" si="19">R131</f>
        <v>onshore</v>
      </c>
      <c r="C132" s="86">
        <f t="shared" ref="C132:C195" si="20">S131</f>
        <v>4</v>
      </c>
      <c r="D132" s="87">
        <f t="shared" ref="D132:D195" si="21">T131</f>
        <v>0.27500000000000002</v>
      </c>
      <c r="E132" s="87">
        <f t="shared" ref="E132:E195" si="22">V131</f>
        <v>398</v>
      </c>
      <c r="F132" s="88">
        <f t="shared" ref="F132:F195" si="23">X131</f>
        <v>2023.1869999999999</v>
      </c>
      <c r="G132" s="87">
        <f t="shared" ref="G132:G195" si="24">U131</f>
        <v>0.27700000000000002</v>
      </c>
      <c r="H132" s="87">
        <f t="shared" ref="H132:H195" si="25">W131</f>
        <v>429</v>
      </c>
      <c r="I132" s="88">
        <f t="shared" ref="I132:I195" si="26">Y131</f>
        <v>2023.1869999999999</v>
      </c>
      <c r="P132" t="s">
        <v>126</v>
      </c>
      <c r="Q132" t="s">
        <v>422</v>
      </c>
      <c r="R132" t="s">
        <v>464</v>
      </c>
      <c r="S132">
        <v>5</v>
      </c>
      <c r="T132">
        <v>0.28199999999999997</v>
      </c>
      <c r="U132">
        <v>0.28000000000000003</v>
      </c>
      <c r="V132">
        <v>610</v>
      </c>
      <c r="W132">
        <v>640</v>
      </c>
      <c r="X132">
        <v>2023.1869999999999</v>
      </c>
      <c r="Y132">
        <v>2023.1869999999999</v>
      </c>
      <c r="Z132">
        <v>40.360999999999997</v>
      </c>
      <c r="AA132">
        <v>6.01</v>
      </c>
      <c r="AB132">
        <v>36.78</v>
      </c>
      <c r="AC132">
        <v>40.334000000000003</v>
      </c>
      <c r="AD132" s="26">
        <v>4.0000000000000002E-4</v>
      </c>
      <c r="AE132">
        <v>1E-3</v>
      </c>
      <c r="AF132">
        <v>1E-3</v>
      </c>
      <c r="AG132">
        <v>1.1999999999999999E-3</v>
      </c>
      <c r="AH132">
        <v>1.1999999999999999E-3</v>
      </c>
      <c r="AI132">
        <v>1.1999999999999999E-3</v>
      </c>
      <c r="AJ132">
        <v>1E-3</v>
      </c>
      <c r="AK132" s="26">
        <v>6.9999999999999999E-4</v>
      </c>
      <c r="AL132" t="s">
        <v>161</v>
      </c>
      <c r="AM132" t="s">
        <v>1013</v>
      </c>
      <c r="AN132" t="s">
        <v>1014</v>
      </c>
      <c r="AO132" t="s">
        <v>1015</v>
      </c>
      <c r="AP132" t="s">
        <v>1016</v>
      </c>
    </row>
    <row r="133" spans="1:42" ht="15.75" thickBot="1">
      <c r="A133" s="85" t="str">
        <f t="shared" si="18"/>
        <v>nsw-south</v>
      </c>
      <c r="B133" s="86" t="str">
        <f t="shared" si="19"/>
        <v>onshore</v>
      </c>
      <c r="C133" s="86">
        <f t="shared" si="20"/>
        <v>5</v>
      </c>
      <c r="D133" s="87">
        <f t="shared" si="21"/>
        <v>0.28199999999999997</v>
      </c>
      <c r="E133" s="87">
        <f t="shared" si="22"/>
        <v>610</v>
      </c>
      <c r="F133" s="88">
        <f t="shared" si="23"/>
        <v>2023.1869999999999</v>
      </c>
      <c r="G133" s="87">
        <f t="shared" si="24"/>
        <v>0.28000000000000003</v>
      </c>
      <c r="H133" s="87">
        <f t="shared" si="25"/>
        <v>640</v>
      </c>
      <c r="I133" s="88">
        <f t="shared" si="26"/>
        <v>2023.1869999999999</v>
      </c>
      <c r="P133" t="s">
        <v>130</v>
      </c>
      <c r="Q133" t="s">
        <v>432</v>
      </c>
      <c r="R133" t="s">
        <v>463</v>
      </c>
      <c r="S133">
        <v>1</v>
      </c>
      <c r="T133">
        <v>0.25900000000000001</v>
      </c>
      <c r="U133">
        <v>0.25600000000000001</v>
      </c>
      <c r="V133">
        <v>324</v>
      </c>
      <c r="W133">
        <v>332</v>
      </c>
      <c r="X133">
        <v>1560.6849999999999</v>
      </c>
      <c r="Y133">
        <v>1560.6849999999999</v>
      </c>
      <c r="Z133">
        <v>112.73699999999999</v>
      </c>
      <c r="AA133">
        <v>99.734999999999999</v>
      </c>
      <c r="AB133">
        <v>113.066</v>
      </c>
      <c r="AC133">
        <v>124.489</v>
      </c>
      <c r="AD133">
        <v>0</v>
      </c>
      <c r="AE133">
        <v>2.2000000000000001E-3</v>
      </c>
      <c r="AF133">
        <v>5.7999999999999996E-3</v>
      </c>
      <c r="AG133">
        <v>1.1599999999999999E-2</v>
      </c>
      <c r="AH133">
        <v>1.17E-2</v>
      </c>
      <c r="AI133">
        <v>1.18E-2</v>
      </c>
      <c r="AJ133">
        <v>1.1900000000000001E-2</v>
      </c>
      <c r="AK133">
        <v>1.04E-2</v>
      </c>
      <c r="AL133" t="s">
        <v>73</v>
      </c>
      <c r="AM133" t="s">
        <v>1017</v>
      </c>
      <c r="AN133" t="s">
        <v>1018</v>
      </c>
      <c r="AO133" t="s">
        <v>1019</v>
      </c>
      <c r="AP133" t="s">
        <v>1020</v>
      </c>
    </row>
    <row r="134" spans="1:42" ht="15.75" thickBot="1">
      <c r="A134" s="85" t="str">
        <f t="shared" si="18"/>
        <v>nsw-outback</v>
      </c>
      <c r="B134" s="86" t="str">
        <f t="shared" si="19"/>
        <v>solar</v>
      </c>
      <c r="C134" s="86">
        <f t="shared" si="20"/>
        <v>1</v>
      </c>
      <c r="D134" s="87">
        <f t="shared" si="21"/>
        <v>0.25900000000000001</v>
      </c>
      <c r="E134" s="87">
        <f t="shared" si="22"/>
        <v>324</v>
      </c>
      <c r="F134" s="88">
        <f t="shared" si="23"/>
        <v>1560.6849999999999</v>
      </c>
      <c r="G134" s="87">
        <f t="shared" si="24"/>
        <v>0.25600000000000001</v>
      </c>
      <c r="H134" s="87">
        <f t="shared" si="25"/>
        <v>332</v>
      </c>
      <c r="I134" s="88">
        <f t="shared" si="26"/>
        <v>1560.6849999999999</v>
      </c>
      <c r="P134" t="s">
        <v>130</v>
      </c>
      <c r="Q134" t="s">
        <v>431</v>
      </c>
      <c r="R134" t="s">
        <v>463</v>
      </c>
      <c r="S134">
        <v>2</v>
      </c>
      <c r="T134">
        <v>0.252</v>
      </c>
      <c r="U134">
        <v>0.252</v>
      </c>
      <c r="V134">
        <v>191</v>
      </c>
      <c r="W134">
        <v>198</v>
      </c>
      <c r="X134">
        <v>1560.6849999999999</v>
      </c>
      <c r="Y134">
        <v>1560.6849999999999</v>
      </c>
      <c r="Z134">
        <v>395.73599999999999</v>
      </c>
      <c r="AA134">
        <v>336.58199999999999</v>
      </c>
      <c r="AB134">
        <v>363.75900000000001</v>
      </c>
      <c r="AC134">
        <v>395.77800000000002</v>
      </c>
      <c r="AD134">
        <v>0</v>
      </c>
      <c r="AE134">
        <v>0.45479999999999998</v>
      </c>
      <c r="AF134">
        <v>0.90810000000000002</v>
      </c>
      <c r="AG134">
        <v>1.3591</v>
      </c>
      <c r="AH134">
        <v>1.8165</v>
      </c>
      <c r="AI134">
        <v>2.2736999999999998</v>
      </c>
      <c r="AJ134">
        <v>2.7309999999999999</v>
      </c>
      <c r="AK134">
        <v>4.3292999999999999</v>
      </c>
      <c r="AL134" t="s">
        <v>76</v>
      </c>
      <c r="AM134" t="s">
        <v>131</v>
      </c>
      <c r="AN134" t="s">
        <v>1021</v>
      </c>
      <c r="AO134" t="s">
        <v>1022</v>
      </c>
      <c r="AP134" t="s">
        <v>1023</v>
      </c>
    </row>
    <row r="135" spans="1:42" ht="15.75" thickBot="1">
      <c r="A135" s="85" t="str">
        <f t="shared" si="18"/>
        <v>nsw-outback</v>
      </c>
      <c r="B135" s="86" t="str">
        <f t="shared" si="19"/>
        <v>solar</v>
      </c>
      <c r="C135" s="86">
        <f t="shared" si="20"/>
        <v>2</v>
      </c>
      <c r="D135" s="87">
        <f t="shared" si="21"/>
        <v>0.252</v>
      </c>
      <c r="E135" s="87">
        <f t="shared" si="22"/>
        <v>191</v>
      </c>
      <c r="F135" s="88">
        <f t="shared" si="23"/>
        <v>1560.6849999999999</v>
      </c>
      <c r="G135" s="87">
        <f t="shared" si="24"/>
        <v>0.252</v>
      </c>
      <c r="H135" s="87">
        <f t="shared" si="25"/>
        <v>198</v>
      </c>
      <c r="I135" s="88">
        <f t="shared" si="26"/>
        <v>1560.6849999999999</v>
      </c>
      <c r="P135" t="s">
        <v>130</v>
      </c>
      <c r="Q135" t="s">
        <v>430</v>
      </c>
      <c r="R135" t="s">
        <v>463</v>
      </c>
      <c r="S135">
        <v>3</v>
      </c>
      <c r="T135">
        <v>0.24299999999999999</v>
      </c>
      <c r="U135">
        <v>0.24</v>
      </c>
      <c r="V135">
        <v>312</v>
      </c>
      <c r="W135">
        <v>316</v>
      </c>
      <c r="X135">
        <v>1560.6849999999999</v>
      </c>
      <c r="Y135">
        <v>1560.6849999999999</v>
      </c>
      <c r="Z135">
        <v>210.036</v>
      </c>
      <c r="AA135">
        <v>136.471</v>
      </c>
      <c r="AB135">
        <v>168.56299999999999</v>
      </c>
      <c r="AC135">
        <v>227.642</v>
      </c>
      <c r="AD135">
        <v>0</v>
      </c>
      <c r="AE135">
        <v>1E-3</v>
      </c>
      <c r="AF135">
        <v>2E-3</v>
      </c>
      <c r="AG135">
        <v>3.0999999999999999E-3</v>
      </c>
      <c r="AH135">
        <v>3.5000000000000001E-3</v>
      </c>
      <c r="AI135">
        <v>3.8999999999999998E-3</v>
      </c>
      <c r="AJ135">
        <v>4.3E-3</v>
      </c>
      <c r="AK135">
        <v>3.5999999999999999E-3</v>
      </c>
      <c r="AL135" t="s">
        <v>78</v>
      </c>
      <c r="AM135" t="s">
        <v>1024</v>
      </c>
      <c r="AN135" t="s">
        <v>1025</v>
      </c>
      <c r="AO135" t="s">
        <v>1026</v>
      </c>
      <c r="AP135" t="s">
        <v>1027</v>
      </c>
    </row>
    <row r="136" spans="1:42" ht="15.75" thickBot="1">
      <c r="A136" s="85" t="str">
        <f t="shared" si="18"/>
        <v>nsw-outback</v>
      </c>
      <c r="B136" s="86" t="str">
        <f t="shared" si="19"/>
        <v>solar</v>
      </c>
      <c r="C136" s="86">
        <f t="shared" si="20"/>
        <v>3</v>
      </c>
      <c r="D136" s="87">
        <f t="shared" si="21"/>
        <v>0.24299999999999999</v>
      </c>
      <c r="E136" s="87">
        <f t="shared" si="22"/>
        <v>312</v>
      </c>
      <c r="F136" s="88">
        <f t="shared" si="23"/>
        <v>1560.6849999999999</v>
      </c>
      <c r="G136" s="87">
        <f t="shared" si="24"/>
        <v>0.24</v>
      </c>
      <c r="H136" s="87">
        <f t="shared" si="25"/>
        <v>316</v>
      </c>
      <c r="I136" s="88">
        <f t="shared" si="26"/>
        <v>1560.6849999999999</v>
      </c>
      <c r="P136" t="s">
        <v>130</v>
      </c>
      <c r="Q136" t="s">
        <v>426</v>
      </c>
      <c r="R136" t="s">
        <v>464</v>
      </c>
      <c r="S136">
        <v>1</v>
      </c>
      <c r="T136">
        <v>0.30099999999999999</v>
      </c>
      <c r="U136">
        <v>0.30199999999999999</v>
      </c>
      <c r="V136">
        <v>361</v>
      </c>
      <c r="W136">
        <v>388</v>
      </c>
      <c r="X136">
        <v>2023.1869999999999</v>
      </c>
      <c r="Y136">
        <v>2023.1869999999999</v>
      </c>
      <c r="Z136">
        <v>34.628</v>
      </c>
      <c r="AA136">
        <v>13.791</v>
      </c>
      <c r="AB136">
        <v>22.73</v>
      </c>
      <c r="AC136">
        <v>37.082999999999998</v>
      </c>
      <c r="AD136" s="26">
        <v>4.0000000000000002E-4</v>
      </c>
      <c r="AE136">
        <v>1E-3</v>
      </c>
      <c r="AF136">
        <v>1.9E-3</v>
      </c>
      <c r="AG136">
        <v>1.9E-3</v>
      </c>
      <c r="AH136">
        <v>1.9E-3</v>
      </c>
      <c r="AI136">
        <v>1.9E-3</v>
      </c>
      <c r="AJ136">
        <v>1.5E-3</v>
      </c>
      <c r="AK136" s="26">
        <v>8.0000000000000004E-4</v>
      </c>
      <c r="AL136" t="s">
        <v>82</v>
      </c>
      <c r="AM136" t="s">
        <v>1028</v>
      </c>
      <c r="AN136" t="s">
        <v>1029</v>
      </c>
      <c r="AO136" t="s">
        <v>1030</v>
      </c>
      <c r="AP136" t="s">
        <v>1031</v>
      </c>
    </row>
    <row r="137" spans="1:42" ht="15.75" thickBot="1">
      <c r="A137" s="85" t="str">
        <f t="shared" si="18"/>
        <v>nsw-outback</v>
      </c>
      <c r="B137" s="86" t="str">
        <f t="shared" si="19"/>
        <v>onshore</v>
      </c>
      <c r="C137" s="86">
        <f t="shared" si="20"/>
        <v>1</v>
      </c>
      <c r="D137" s="87">
        <f t="shared" si="21"/>
        <v>0.30099999999999999</v>
      </c>
      <c r="E137" s="87">
        <f t="shared" si="22"/>
        <v>361</v>
      </c>
      <c r="F137" s="88">
        <f t="shared" si="23"/>
        <v>2023.1869999999999</v>
      </c>
      <c r="G137" s="87">
        <f t="shared" si="24"/>
        <v>0.30199999999999999</v>
      </c>
      <c r="H137" s="87">
        <f t="shared" si="25"/>
        <v>388</v>
      </c>
      <c r="I137" s="88">
        <f t="shared" si="26"/>
        <v>2023.1869999999999</v>
      </c>
      <c r="P137" t="s">
        <v>130</v>
      </c>
      <c r="Q137" t="s">
        <v>425</v>
      </c>
      <c r="R137" t="s">
        <v>464</v>
      </c>
      <c r="S137">
        <v>2</v>
      </c>
      <c r="T137">
        <v>0.29899999999999999</v>
      </c>
      <c r="U137">
        <v>0.29899999999999999</v>
      </c>
      <c r="V137">
        <v>577</v>
      </c>
      <c r="W137">
        <v>605</v>
      </c>
      <c r="X137">
        <v>2023.1869999999999</v>
      </c>
      <c r="Y137">
        <v>2023.1869999999999</v>
      </c>
      <c r="Z137">
        <v>64.646000000000001</v>
      </c>
      <c r="AA137">
        <v>36.14</v>
      </c>
      <c r="AB137">
        <v>63.720999999999997</v>
      </c>
      <c r="AC137">
        <v>66.028000000000006</v>
      </c>
      <c r="AD137" s="26">
        <v>4.0000000000000002E-4</v>
      </c>
      <c r="AE137">
        <v>1E-3</v>
      </c>
      <c r="AF137">
        <v>2.8999999999999998E-3</v>
      </c>
      <c r="AG137">
        <v>3.0000000000000001E-3</v>
      </c>
      <c r="AH137">
        <v>3.0000000000000001E-3</v>
      </c>
      <c r="AI137">
        <v>3.0000000000000001E-3</v>
      </c>
      <c r="AJ137">
        <v>2.5000000000000001E-3</v>
      </c>
      <c r="AK137">
        <v>1.9E-3</v>
      </c>
      <c r="AL137" t="s">
        <v>120</v>
      </c>
      <c r="AM137" t="s">
        <v>1032</v>
      </c>
      <c r="AN137" t="s">
        <v>1033</v>
      </c>
      <c r="AO137" t="s">
        <v>1034</v>
      </c>
      <c r="AP137" t="s">
        <v>1035</v>
      </c>
    </row>
    <row r="138" spans="1:42" ht="15.75" thickBot="1">
      <c r="A138" s="85" t="str">
        <f t="shared" si="18"/>
        <v>nsw-outback</v>
      </c>
      <c r="B138" s="86" t="str">
        <f t="shared" si="19"/>
        <v>onshore</v>
      </c>
      <c r="C138" s="86">
        <f t="shared" si="20"/>
        <v>2</v>
      </c>
      <c r="D138" s="87">
        <f t="shared" si="21"/>
        <v>0.29899999999999999</v>
      </c>
      <c r="E138" s="87">
        <f t="shared" si="22"/>
        <v>577</v>
      </c>
      <c r="F138" s="88">
        <f t="shared" si="23"/>
        <v>2023.1869999999999</v>
      </c>
      <c r="G138" s="87">
        <f t="shared" si="24"/>
        <v>0.29899999999999999</v>
      </c>
      <c r="H138" s="87">
        <f t="shared" si="25"/>
        <v>605</v>
      </c>
      <c r="I138" s="88">
        <f t="shared" si="26"/>
        <v>2023.1869999999999</v>
      </c>
      <c r="P138" t="s">
        <v>130</v>
      </c>
      <c r="Q138" t="s">
        <v>424</v>
      </c>
      <c r="R138" t="s">
        <v>464</v>
      </c>
      <c r="S138">
        <v>3</v>
      </c>
      <c r="T138">
        <v>0.29299999999999998</v>
      </c>
      <c r="U138">
        <v>0.29299999999999998</v>
      </c>
      <c r="V138">
        <v>204</v>
      </c>
      <c r="W138">
        <v>212</v>
      </c>
      <c r="X138">
        <v>2023.1869999999999</v>
      </c>
      <c r="Y138">
        <v>2023.1869999999999</v>
      </c>
      <c r="Z138">
        <v>145.39699999999999</v>
      </c>
      <c r="AA138">
        <v>115.995</v>
      </c>
      <c r="AB138">
        <v>134.22300000000001</v>
      </c>
      <c r="AC138">
        <v>148.119</v>
      </c>
      <c r="AD138" s="26">
        <v>5.0000000000000001E-4</v>
      </c>
      <c r="AE138">
        <v>1.6000000000000001E-3</v>
      </c>
      <c r="AF138">
        <v>1.2790999999999999</v>
      </c>
      <c r="AG138">
        <v>1.2790999999999999</v>
      </c>
      <c r="AH138">
        <v>1.2790999999999999</v>
      </c>
      <c r="AI138">
        <v>1.2790999999999999</v>
      </c>
      <c r="AJ138">
        <v>1.2785</v>
      </c>
      <c r="AK138">
        <v>1.2775000000000001</v>
      </c>
      <c r="AL138" t="s">
        <v>96</v>
      </c>
      <c r="AM138" t="s">
        <v>132</v>
      </c>
      <c r="AN138" t="s">
        <v>1036</v>
      </c>
      <c r="AO138" t="s">
        <v>1037</v>
      </c>
      <c r="AP138" t="s">
        <v>1038</v>
      </c>
    </row>
    <row r="139" spans="1:42" ht="15.75" thickBot="1">
      <c r="A139" s="85" t="str">
        <f t="shared" si="18"/>
        <v>nsw-outback</v>
      </c>
      <c r="B139" s="86" t="str">
        <f t="shared" si="19"/>
        <v>onshore</v>
      </c>
      <c r="C139" s="86">
        <f t="shared" si="20"/>
        <v>3</v>
      </c>
      <c r="D139" s="87">
        <f t="shared" si="21"/>
        <v>0.29299999999999998</v>
      </c>
      <c r="E139" s="87">
        <f t="shared" si="22"/>
        <v>204</v>
      </c>
      <c r="F139" s="88">
        <f t="shared" si="23"/>
        <v>2023.1869999999999</v>
      </c>
      <c r="G139" s="87">
        <f t="shared" si="24"/>
        <v>0.29299999999999998</v>
      </c>
      <c r="H139" s="87">
        <f t="shared" si="25"/>
        <v>212</v>
      </c>
      <c r="I139" s="88">
        <f t="shared" si="26"/>
        <v>2023.1869999999999</v>
      </c>
      <c r="P139" t="s">
        <v>130</v>
      </c>
      <c r="Q139" t="s">
        <v>423</v>
      </c>
      <c r="R139" t="s">
        <v>464</v>
      </c>
      <c r="S139">
        <v>4</v>
      </c>
      <c r="T139">
        <v>0.28699999999999998</v>
      </c>
      <c r="U139">
        <v>0.28899999999999998</v>
      </c>
      <c r="V139">
        <v>358</v>
      </c>
      <c r="W139">
        <v>391</v>
      </c>
      <c r="X139">
        <v>2023.1869999999999</v>
      </c>
      <c r="Y139">
        <v>2023.1869999999999</v>
      </c>
      <c r="Z139">
        <v>36.249000000000002</v>
      </c>
      <c r="AA139">
        <v>32.350999999999999</v>
      </c>
      <c r="AB139">
        <v>34.722999999999999</v>
      </c>
      <c r="AC139">
        <v>36.091999999999999</v>
      </c>
      <c r="AD139" s="26">
        <v>2.9999999999999997E-4</v>
      </c>
      <c r="AE139" s="26">
        <v>8.9999999999999998E-4</v>
      </c>
      <c r="AF139">
        <v>2.3999999999999998E-3</v>
      </c>
      <c r="AG139">
        <v>2.3999999999999998E-3</v>
      </c>
      <c r="AH139">
        <v>2.3999999999999998E-3</v>
      </c>
      <c r="AI139">
        <v>2.3999999999999998E-3</v>
      </c>
      <c r="AJ139">
        <v>2.0999999999999999E-3</v>
      </c>
      <c r="AK139">
        <v>1.5E-3</v>
      </c>
      <c r="AL139" t="s">
        <v>125</v>
      </c>
      <c r="AM139" t="s">
        <v>1039</v>
      </c>
      <c r="AN139" t="s">
        <v>1040</v>
      </c>
      <c r="AO139" t="s">
        <v>1041</v>
      </c>
      <c r="AP139" t="s">
        <v>1042</v>
      </c>
    </row>
    <row r="140" spans="1:42" ht="15.75" thickBot="1">
      <c r="A140" s="85" t="str">
        <f t="shared" si="18"/>
        <v>nsw-outback</v>
      </c>
      <c r="B140" s="86" t="str">
        <f t="shared" si="19"/>
        <v>onshore</v>
      </c>
      <c r="C140" s="86">
        <f t="shared" si="20"/>
        <v>4</v>
      </c>
      <c r="D140" s="87">
        <f t="shared" si="21"/>
        <v>0.28699999999999998</v>
      </c>
      <c r="E140" s="87">
        <f t="shared" si="22"/>
        <v>358</v>
      </c>
      <c r="F140" s="88">
        <f t="shared" si="23"/>
        <v>2023.1869999999999</v>
      </c>
      <c r="G140" s="87">
        <f t="shared" si="24"/>
        <v>0.28899999999999998</v>
      </c>
      <c r="H140" s="87">
        <f t="shared" si="25"/>
        <v>391</v>
      </c>
      <c r="I140" s="88">
        <f t="shared" si="26"/>
        <v>2023.1869999999999</v>
      </c>
      <c r="P140" t="s">
        <v>130</v>
      </c>
      <c r="Q140" t="s">
        <v>422</v>
      </c>
      <c r="R140" t="s">
        <v>464</v>
      </c>
      <c r="S140">
        <v>5</v>
      </c>
      <c r="T140">
        <v>0.28699999999999998</v>
      </c>
      <c r="U140">
        <v>0.28699999999999998</v>
      </c>
      <c r="V140">
        <v>665</v>
      </c>
      <c r="W140">
        <v>665</v>
      </c>
      <c r="X140">
        <v>2023.1869999999999</v>
      </c>
      <c r="Y140">
        <v>2023.1869999999999</v>
      </c>
      <c r="Z140">
        <v>52.67</v>
      </c>
      <c r="AA140">
        <v>23.257999999999999</v>
      </c>
      <c r="AB140">
        <v>52.67</v>
      </c>
      <c r="AC140">
        <v>53.009</v>
      </c>
      <c r="AD140" s="26">
        <v>2.9999999999999997E-4</v>
      </c>
      <c r="AE140" s="26">
        <v>6.9999999999999999E-4</v>
      </c>
      <c r="AF140">
        <v>1.4E-3</v>
      </c>
      <c r="AG140">
        <v>1.4E-3</v>
      </c>
      <c r="AH140">
        <v>1.4E-3</v>
      </c>
      <c r="AI140">
        <v>1.5E-3</v>
      </c>
      <c r="AJ140">
        <v>1.1999999999999999E-3</v>
      </c>
      <c r="AK140" s="26">
        <v>8.0000000000000004E-4</v>
      </c>
      <c r="AL140" t="s">
        <v>161</v>
      </c>
      <c r="AM140" t="s">
        <v>1043</v>
      </c>
      <c r="AN140" t="s">
        <v>1044</v>
      </c>
      <c r="AO140" t="s">
        <v>1045</v>
      </c>
      <c r="AP140" t="s">
        <v>1045</v>
      </c>
    </row>
    <row r="141" spans="1:42" ht="15.75" thickBot="1">
      <c r="A141" s="85" t="str">
        <f t="shared" si="18"/>
        <v>nsw-outback</v>
      </c>
      <c r="B141" s="86" t="str">
        <f t="shared" si="19"/>
        <v>onshore</v>
      </c>
      <c r="C141" s="86">
        <f t="shared" si="20"/>
        <v>5</v>
      </c>
      <c r="D141" s="87">
        <f t="shared" si="21"/>
        <v>0.28699999999999998</v>
      </c>
      <c r="E141" s="87">
        <f t="shared" si="22"/>
        <v>665</v>
      </c>
      <c r="F141" s="88">
        <f t="shared" si="23"/>
        <v>2023.1869999999999</v>
      </c>
      <c r="G141" s="87">
        <f t="shared" si="24"/>
        <v>0.28699999999999998</v>
      </c>
      <c r="H141" s="87">
        <f t="shared" si="25"/>
        <v>665</v>
      </c>
      <c r="I141" s="88">
        <f t="shared" si="26"/>
        <v>2023.1869999999999</v>
      </c>
      <c r="P141" t="s">
        <v>133</v>
      </c>
      <c r="Q141" t="s">
        <v>432</v>
      </c>
      <c r="R141" t="s">
        <v>463</v>
      </c>
      <c r="S141">
        <v>1</v>
      </c>
      <c r="T141">
        <v>0.249</v>
      </c>
      <c r="U141">
        <v>0.249</v>
      </c>
      <c r="V141">
        <v>0</v>
      </c>
      <c r="W141">
        <v>386</v>
      </c>
      <c r="X141">
        <v>1560.6849999999999</v>
      </c>
      <c r="Y141">
        <v>1560.6849999999999</v>
      </c>
      <c r="Z141">
        <v>0</v>
      </c>
      <c r="AA141">
        <v>0</v>
      </c>
      <c r="AB141">
        <v>0</v>
      </c>
      <c r="AC141">
        <v>0.73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73</v>
      </c>
      <c r="AM141" t="s">
        <v>1046</v>
      </c>
      <c r="AN141" t="s">
        <v>1047</v>
      </c>
      <c r="AO141" t="s">
        <v>1047</v>
      </c>
      <c r="AP141" t="s">
        <v>1048</v>
      </c>
    </row>
    <row r="142" spans="1:42" ht="15.75" thickBot="1">
      <c r="A142" s="85" t="str">
        <f t="shared" si="18"/>
        <v>nsw-north</v>
      </c>
      <c r="B142" s="86" t="str">
        <f t="shared" si="19"/>
        <v>solar</v>
      </c>
      <c r="C142" s="86">
        <f t="shared" si="20"/>
        <v>1</v>
      </c>
      <c r="D142" s="89" t="s">
        <v>321</v>
      </c>
      <c r="E142" s="89" t="s">
        <v>321</v>
      </c>
      <c r="F142" s="90" t="s">
        <v>321</v>
      </c>
      <c r="G142" s="87">
        <f t="shared" si="24"/>
        <v>0.249</v>
      </c>
      <c r="H142" s="87">
        <f t="shared" si="25"/>
        <v>386</v>
      </c>
      <c r="I142" s="88">
        <f t="shared" si="26"/>
        <v>1560.6849999999999</v>
      </c>
      <c r="P142" t="s">
        <v>133</v>
      </c>
      <c r="Q142" t="s">
        <v>431</v>
      </c>
      <c r="R142" t="s">
        <v>463</v>
      </c>
      <c r="S142">
        <v>2</v>
      </c>
      <c r="T142">
        <v>0.24</v>
      </c>
      <c r="U142">
        <v>0.24399999999999999</v>
      </c>
      <c r="V142">
        <v>158</v>
      </c>
      <c r="W142">
        <v>181</v>
      </c>
      <c r="X142">
        <v>1560.6849999999999</v>
      </c>
      <c r="Y142">
        <v>1560.6849999999999</v>
      </c>
      <c r="Z142">
        <v>0.51700000000000002</v>
      </c>
      <c r="AA142">
        <v>0.51700000000000002</v>
      </c>
      <c r="AB142">
        <v>0.51700000000000002</v>
      </c>
      <c r="AC142">
        <v>0.24199999999999999</v>
      </c>
      <c r="AD142">
        <v>0.19289999999999999</v>
      </c>
      <c r="AE142">
        <v>0.33639999999999998</v>
      </c>
      <c r="AF142">
        <v>0.33760000000000001</v>
      </c>
      <c r="AG142">
        <v>0.33900000000000002</v>
      </c>
      <c r="AH142">
        <v>0.33900000000000002</v>
      </c>
      <c r="AI142">
        <v>0.33900000000000002</v>
      </c>
      <c r="AJ142">
        <v>0.33900000000000002</v>
      </c>
      <c r="AK142">
        <v>0.33900000000000002</v>
      </c>
      <c r="AL142" t="s">
        <v>76</v>
      </c>
      <c r="AM142" t="s">
        <v>134</v>
      </c>
      <c r="AN142" t="s">
        <v>1049</v>
      </c>
      <c r="AO142" t="s">
        <v>1049</v>
      </c>
      <c r="AP142" t="s">
        <v>1050</v>
      </c>
    </row>
    <row r="143" spans="1:42" ht="15.75" thickBot="1">
      <c r="A143" s="85" t="str">
        <f t="shared" si="18"/>
        <v>nsw-north</v>
      </c>
      <c r="B143" s="86" t="str">
        <f t="shared" si="19"/>
        <v>solar</v>
      </c>
      <c r="C143" s="86">
        <f t="shared" si="20"/>
        <v>2</v>
      </c>
      <c r="D143" s="87">
        <f t="shared" si="21"/>
        <v>0.24</v>
      </c>
      <c r="E143" s="87">
        <f t="shared" si="22"/>
        <v>158</v>
      </c>
      <c r="F143" s="88">
        <f t="shared" si="23"/>
        <v>1560.6849999999999</v>
      </c>
      <c r="G143" s="87">
        <f t="shared" si="24"/>
        <v>0.24399999999999999</v>
      </c>
      <c r="H143" s="87">
        <f t="shared" si="25"/>
        <v>181</v>
      </c>
      <c r="I143" s="88">
        <f t="shared" si="26"/>
        <v>1560.6849999999999</v>
      </c>
      <c r="P143" t="s">
        <v>133</v>
      </c>
      <c r="Q143" t="s">
        <v>430</v>
      </c>
      <c r="R143" t="s">
        <v>463</v>
      </c>
      <c r="S143">
        <v>3</v>
      </c>
      <c r="T143">
        <v>0.23200000000000001</v>
      </c>
      <c r="U143">
        <v>0.22900000000000001</v>
      </c>
      <c r="V143">
        <v>319</v>
      </c>
      <c r="W143">
        <v>299</v>
      </c>
      <c r="X143">
        <v>1560.6849999999999</v>
      </c>
      <c r="Y143">
        <v>1560.6849999999999</v>
      </c>
      <c r="Z143">
        <v>143.48599999999999</v>
      </c>
      <c r="AA143">
        <v>109.574</v>
      </c>
      <c r="AB143">
        <v>132.708</v>
      </c>
      <c r="AC143">
        <v>213.816</v>
      </c>
      <c r="AD143" s="26">
        <v>5.0000000000000001E-4</v>
      </c>
      <c r="AE143">
        <v>0.99670000000000003</v>
      </c>
      <c r="AF143">
        <v>1.452</v>
      </c>
      <c r="AG143">
        <v>1.9072</v>
      </c>
      <c r="AH143">
        <v>1.9073</v>
      </c>
      <c r="AI143">
        <v>1.9073</v>
      </c>
      <c r="AJ143">
        <v>1.9069</v>
      </c>
      <c r="AK143">
        <v>1.0152000000000001</v>
      </c>
      <c r="AL143" t="s">
        <v>78</v>
      </c>
      <c r="AM143" t="s">
        <v>135</v>
      </c>
      <c r="AN143" t="s">
        <v>1051</v>
      </c>
      <c r="AO143" t="s">
        <v>1052</v>
      </c>
      <c r="AP143" t="s">
        <v>1053</v>
      </c>
    </row>
    <row r="144" spans="1:42" ht="15.75" thickBot="1">
      <c r="A144" s="85" t="str">
        <f t="shared" si="18"/>
        <v>nsw-north</v>
      </c>
      <c r="B144" s="86" t="str">
        <f t="shared" si="19"/>
        <v>solar</v>
      </c>
      <c r="C144" s="86">
        <f t="shared" si="20"/>
        <v>3</v>
      </c>
      <c r="D144" s="87">
        <f t="shared" si="21"/>
        <v>0.23200000000000001</v>
      </c>
      <c r="E144" s="87">
        <f t="shared" si="22"/>
        <v>319</v>
      </c>
      <c r="F144" s="88">
        <f t="shared" si="23"/>
        <v>1560.6849999999999</v>
      </c>
      <c r="G144" s="87">
        <f t="shared" si="24"/>
        <v>0.22900000000000001</v>
      </c>
      <c r="H144" s="87">
        <f t="shared" si="25"/>
        <v>299</v>
      </c>
      <c r="I144" s="88">
        <f t="shared" si="26"/>
        <v>1560.6849999999999</v>
      </c>
      <c r="P144" t="s">
        <v>133</v>
      </c>
      <c r="Q144" t="s">
        <v>429</v>
      </c>
      <c r="R144" t="s">
        <v>463</v>
      </c>
      <c r="S144">
        <v>4</v>
      </c>
      <c r="T144">
        <v>0.223</v>
      </c>
      <c r="U144">
        <v>0.20599999999999999</v>
      </c>
      <c r="V144">
        <v>204</v>
      </c>
      <c r="W144">
        <v>260</v>
      </c>
      <c r="X144">
        <v>1560.6849999999999</v>
      </c>
      <c r="Y144">
        <v>1560.6849999999999</v>
      </c>
      <c r="Z144">
        <v>0.219</v>
      </c>
      <c r="AA144">
        <v>1.0999999999999999E-2</v>
      </c>
      <c r="AB144">
        <v>0.219</v>
      </c>
      <c r="AC144">
        <v>0.311</v>
      </c>
      <c r="AD144" s="26">
        <v>2.9999999999999997E-4</v>
      </c>
      <c r="AE144">
        <v>8.8400000000000006E-2</v>
      </c>
      <c r="AF144">
        <v>9.0499999999999997E-2</v>
      </c>
      <c r="AG144">
        <v>9.2299999999999993E-2</v>
      </c>
      <c r="AH144">
        <v>0.79269999999999996</v>
      </c>
      <c r="AI144">
        <v>2.8454000000000002</v>
      </c>
      <c r="AJ144">
        <v>4.7047999999999996</v>
      </c>
      <c r="AK144">
        <v>6.6883999999999997</v>
      </c>
      <c r="AL144" t="s">
        <v>101</v>
      </c>
      <c r="AM144" t="s">
        <v>136</v>
      </c>
      <c r="AN144" t="s">
        <v>1054</v>
      </c>
      <c r="AO144" t="s">
        <v>1055</v>
      </c>
      <c r="AP144" t="s">
        <v>1056</v>
      </c>
    </row>
    <row r="145" spans="1:42" ht="15.75" thickBot="1">
      <c r="A145" s="85" t="str">
        <f t="shared" si="18"/>
        <v>nsw-north</v>
      </c>
      <c r="B145" s="86" t="str">
        <f t="shared" si="19"/>
        <v>solar</v>
      </c>
      <c r="C145" s="86">
        <f t="shared" si="20"/>
        <v>4</v>
      </c>
      <c r="D145" s="87">
        <f t="shared" si="21"/>
        <v>0.223</v>
      </c>
      <c r="E145" s="87">
        <f t="shared" si="22"/>
        <v>204</v>
      </c>
      <c r="F145" s="88">
        <f t="shared" si="23"/>
        <v>1560.6849999999999</v>
      </c>
      <c r="G145" s="87">
        <f t="shared" si="24"/>
        <v>0.20599999999999999</v>
      </c>
      <c r="H145" s="87">
        <f t="shared" si="25"/>
        <v>260</v>
      </c>
      <c r="I145" s="88">
        <f t="shared" si="26"/>
        <v>1560.6849999999999</v>
      </c>
      <c r="P145" t="s">
        <v>133</v>
      </c>
      <c r="Q145" t="s">
        <v>415</v>
      </c>
      <c r="R145" t="s">
        <v>460</v>
      </c>
      <c r="S145">
        <v>3</v>
      </c>
      <c r="T145">
        <v>0.443</v>
      </c>
      <c r="U145">
        <v>0.40400000000000003</v>
      </c>
      <c r="V145">
        <v>917</v>
      </c>
      <c r="W145">
        <v>801</v>
      </c>
      <c r="X145">
        <v>4262.4530000000004</v>
      </c>
      <c r="Y145">
        <v>3544.1570000000002</v>
      </c>
      <c r="Z145">
        <v>2.746</v>
      </c>
      <c r="AA145">
        <v>2.746</v>
      </c>
      <c r="AB145">
        <v>2.746</v>
      </c>
      <c r="AC145">
        <v>2.746</v>
      </c>
      <c r="AD145">
        <v>0</v>
      </c>
      <c r="AE145" s="26">
        <v>2.0000000000000001E-4</v>
      </c>
      <c r="AF145" s="26">
        <v>2.9999999999999997E-4</v>
      </c>
      <c r="AG145" s="26">
        <v>5.9999999999999995E-4</v>
      </c>
      <c r="AH145" s="26">
        <v>5.9999999999999995E-4</v>
      </c>
      <c r="AI145" s="26">
        <v>5.9999999999999995E-4</v>
      </c>
      <c r="AJ145" s="26">
        <v>5.9999999999999995E-4</v>
      </c>
      <c r="AK145" s="26">
        <v>5.0000000000000001E-4</v>
      </c>
      <c r="AL145" t="s">
        <v>153</v>
      </c>
      <c r="AM145" t="s">
        <v>1057</v>
      </c>
      <c r="AN145" t="s">
        <v>1058</v>
      </c>
      <c r="AO145" t="s">
        <v>1058</v>
      </c>
      <c r="AP145" t="s">
        <v>1058</v>
      </c>
    </row>
    <row r="146" spans="1:42" ht="15.75" thickBot="1">
      <c r="A146" s="85" t="str">
        <f t="shared" si="18"/>
        <v>nsw-north</v>
      </c>
      <c r="B146" s="86" t="str">
        <f t="shared" si="19"/>
        <v>offshore</v>
      </c>
      <c r="C146" s="86">
        <f t="shared" si="20"/>
        <v>3</v>
      </c>
      <c r="D146" s="87">
        <f t="shared" si="21"/>
        <v>0.443</v>
      </c>
      <c r="E146" s="87">
        <f t="shared" si="22"/>
        <v>917</v>
      </c>
      <c r="F146" s="88">
        <f t="shared" si="23"/>
        <v>4262.4530000000004</v>
      </c>
      <c r="G146" s="87">
        <f t="shared" si="24"/>
        <v>0.40400000000000003</v>
      </c>
      <c r="H146" s="87">
        <f t="shared" si="25"/>
        <v>801</v>
      </c>
      <c r="I146" s="88">
        <f t="shared" si="26"/>
        <v>3544.1570000000002</v>
      </c>
      <c r="P146" t="s">
        <v>133</v>
      </c>
      <c r="Q146" t="s">
        <v>426</v>
      </c>
      <c r="R146" t="s">
        <v>464</v>
      </c>
      <c r="S146">
        <v>1</v>
      </c>
      <c r="T146">
        <v>0.313</v>
      </c>
      <c r="U146">
        <v>0.315</v>
      </c>
      <c r="V146">
        <v>332</v>
      </c>
      <c r="W146">
        <v>368</v>
      </c>
      <c r="X146">
        <v>2023.1869999999999</v>
      </c>
      <c r="Y146">
        <v>2023.1869999999999</v>
      </c>
      <c r="Z146">
        <v>15.632999999999999</v>
      </c>
      <c r="AA146">
        <v>12.548</v>
      </c>
      <c r="AB146">
        <v>15.582000000000001</v>
      </c>
      <c r="AC146">
        <v>18.143000000000001</v>
      </c>
      <c r="AD146">
        <v>1.5E-3</v>
      </c>
      <c r="AE146">
        <v>0.72089999999999999</v>
      </c>
      <c r="AF146">
        <v>7.4965999999999999</v>
      </c>
      <c r="AG146">
        <v>7.4965999999999999</v>
      </c>
      <c r="AH146">
        <v>7.4965999999999999</v>
      </c>
      <c r="AI146">
        <v>7.4965999999999999</v>
      </c>
      <c r="AJ146">
        <v>7.4950999999999999</v>
      </c>
      <c r="AK146">
        <v>6.7756999999999996</v>
      </c>
      <c r="AL146" t="s">
        <v>82</v>
      </c>
      <c r="AM146" t="s">
        <v>137</v>
      </c>
      <c r="AN146" t="s">
        <v>1059</v>
      </c>
      <c r="AO146" t="s">
        <v>1060</v>
      </c>
      <c r="AP146" t="s">
        <v>1061</v>
      </c>
    </row>
    <row r="147" spans="1:42" ht="15.75" thickBot="1">
      <c r="A147" s="85" t="str">
        <f t="shared" si="18"/>
        <v>nsw-north</v>
      </c>
      <c r="B147" s="86" t="str">
        <f t="shared" si="19"/>
        <v>onshore</v>
      </c>
      <c r="C147" s="86">
        <f t="shared" si="20"/>
        <v>1</v>
      </c>
      <c r="D147" s="87">
        <f t="shared" si="21"/>
        <v>0.313</v>
      </c>
      <c r="E147" s="87">
        <f t="shared" si="22"/>
        <v>332</v>
      </c>
      <c r="F147" s="88">
        <f t="shared" si="23"/>
        <v>2023.1869999999999</v>
      </c>
      <c r="G147" s="87">
        <f t="shared" si="24"/>
        <v>0.315</v>
      </c>
      <c r="H147" s="87">
        <f t="shared" si="25"/>
        <v>368</v>
      </c>
      <c r="I147" s="88">
        <f t="shared" si="26"/>
        <v>2023.1869999999999</v>
      </c>
      <c r="P147" t="s">
        <v>133</v>
      </c>
      <c r="Q147" t="s">
        <v>425</v>
      </c>
      <c r="R147" t="s">
        <v>464</v>
      </c>
      <c r="S147">
        <v>2</v>
      </c>
      <c r="T147">
        <v>0.32500000000000001</v>
      </c>
      <c r="U147">
        <v>0.312</v>
      </c>
      <c r="V147">
        <v>592</v>
      </c>
      <c r="W147">
        <v>677</v>
      </c>
      <c r="X147">
        <v>2023.1869999999999</v>
      </c>
      <c r="Y147">
        <v>2023.1869999999999</v>
      </c>
      <c r="Z147">
        <v>1.946</v>
      </c>
      <c r="AA147">
        <v>1.212</v>
      </c>
      <c r="AB147">
        <v>1.819</v>
      </c>
      <c r="AC147">
        <v>2.6360000000000001</v>
      </c>
      <c r="AD147">
        <v>0.89749999999999996</v>
      </c>
      <c r="AE147">
        <v>1.0739000000000001</v>
      </c>
      <c r="AF147">
        <v>1.0740000000000001</v>
      </c>
      <c r="AG147">
        <v>1.0740000000000001</v>
      </c>
      <c r="AH147">
        <v>1.0740000000000001</v>
      </c>
      <c r="AI147">
        <v>1.0740000000000001</v>
      </c>
      <c r="AJ147">
        <v>0.17649999999999999</v>
      </c>
      <c r="AK147">
        <v>1.4E-3</v>
      </c>
      <c r="AL147" t="s">
        <v>120</v>
      </c>
      <c r="AM147" t="s">
        <v>1062</v>
      </c>
      <c r="AN147" t="s">
        <v>1063</v>
      </c>
      <c r="AO147" t="s">
        <v>1064</v>
      </c>
      <c r="AP147" t="s">
        <v>1065</v>
      </c>
    </row>
    <row r="148" spans="1:42" ht="15.75" thickBot="1">
      <c r="A148" s="85" t="str">
        <f t="shared" si="18"/>
        <v>nsw-north</v>
      </c>
      <c r="B148" s="86" t="str">
        <f t="shared" si="19"/>
        <v>onshore</v>
      </c>
      <c r="C148" s="86">
        <f t="shared" si="20"/>
        <v>2</v>
      </c>
      <c r="D148" s="87">
        <f t="shared" si="21"/>
        <v>0.32500000000000001</v>
      </c>
      <c r="E148" s="87">
        <f t="shared" si="22"/>
        <v>592</v>
      </c>
      <c r="F148" s="88">
        <f t="shared" si="23"/>
        <v>2023.1869999999999</v>
      </c>
      <c r="G148" s="87">
        <f t="shared" si="24"/>
        <v>0.312</v>
      </c>
      <c r="H148" s="87">
        <f t="shared" si="25"/>
        <v>677</v>
      </c>
      <c r="I148" s="88">
        <f t="shared" si="26"/>
        <v>2023.1869999999999</v>
      </c>
      <c r="P148" t="s">
        <v>133</v>
      </c>
      <c r="Q148" t="s">
        <v>424</v>
      </c>
      <c r="R148" t="s">
        <v>464</v>
      </c>
      <c r="S148">
        <v>3</v>
      </c>
      <c r="T148">
        <v>0.29399999999999998</v>
      </c>
      <c r="U148">
        <v>0.29299999999999998</v>
      </c>
      <c r="V148">
        <v>218</v>
      </c>
      <c r="W148">
        <v>238</v>
      </c>
      <c r="X148">
        <v>2023.1869999999999</v>
      </c>
      <c r="Y148">
        <v>2023.1869999999999</v>
      </c>
      <c r="Z148">
        <v>4.149</v>
      </c>
      <c r="AA148">
        <v>3.0070000000000001</v>
      </c>
      <c r="AB148">
        <v>3.8410000000000002</v>
      </c>
      <c r="AC148">
        <v>4.9610000000000003</v>
      </c>
      <c r="AD148">
        <v>1.6000000000000001E-3</v>
      </c>
      <c r="AE148">
        <v>6.4000000000000003E-3</v>
      </c>
      <c r="AF148">
        <v>6.4000000000000003E-3</v>
      </c>
      <c r="AG148">
        <v>7.3000000000000001E-3</v>
      </c>
      <c r="AH148">
        <v>7.3000000000000001E-3</v>
      </c>
      <c r="AI148">
        <v>7.3000000000000001E-3</v>
      </c>
      <c r="AJ148">
        <v>5.7000000000000002E-3</v>
      </c>
      <c r="AK148">
        <v>1.4E-3</v>
      </c>
      <c r="AL148" t="s">
        <v>96</v>
      </c>
      <c r="AM148" t="s">
        <v>1066</v>
      </c>
      <c r="AN148" t="s">
        <v>1067</v>
      </c>
      <c r="AO148" t="s">
        <v>1068</v>
      </c>
      <c r="AP148" t="s">
        <v>1069</v>
      </c>
    </row>
    <row r="149" spans="1:42" ht="15.75" thickBot="1">
      <c r="A149" s="85" t="str">
        <f t="shared" si="18"/>
        <v>nsw-north</v>
      </c>
      <c r="B149" s="86" t="str">
        <f t="shared" si="19"/>
        <v>onshore</v>
      </c>
      <c r="C149" s="86">
        <f t="shared" si="20"/>
        <v>3</v>
      </c>
      <c r="D149" s="87">
        <f t="shared" si="21"/>
        <v>0.29399999999999998</v>
      </c>
      <c r="E149" s="87">
        <f t="shared" si="22"/>
        <v>218</v>
      </c>
      <c r="F149" s="88">
        <f t="shared" si="23"/>
        <v>2023.1869999999999</v>
      </c>
      <c r="G149" s="87">
        <f t="shared" si="24"/>
        <v>0.29299999999999998</v>
      </c>
      <c r="H149" s="87">
        <f t="shared" si="25"/>
        <v>238</v>
      </c>
      <c r="I149" s="88">
        <f t="shared" si="26"/>
        <v>2023.1869999999999</v>
      </c>
      <c r="P149" t="s">
        <v>133</v>
      </c>
      <c r="Q149" t="s">
        <v>423</v>
      </c>
      <c r="R149" t="s">
        <v>464</v>
      </c>
      <c r="S149">
        <v>4</v>
      </c>
      <c r="T149">
        <v>0.26700000000000002</v>
      </c>
      <c r="U149">
        <v>0.27</v>
      </c>
      <c r="V149">
        <v>419</v>
      </c>
      <c r="W149">
        <v>436</v>
      </c>
      <c r="X149">
        <v>2023.1869999999999</v>
      </c>
      <c r="Y149">
        <v>2023.1869999999999</v>
      </c>
      <c r="Z149">
        <v>23.92</v>
      </c>
      <c r="AA149">
        <v>10.394</v>
      </c>
      <c r="AB149">
        <v>21.63</v>
      </c>
      <c r="AC149">
        <v>31.428999999999998</v>
      </c>
      <c r="AD149" s="26">
        <v>4.0000000000000002E-4</v>
      </c>
      <c r="AE149" s="26">
        <v>8.0000000000000004E-4</v>
      </c>
      <c r="AF149" s="26">
        <v>8.0000000000000004E-4</v>
      </c>
      <c r="AG149">
        <v>1E-3</v>
      </c>
      <c r="AH149">
        <v>1.1000000000000001E-3</v>
      </c>
      <c r="AI149">
        <v>1.1999999999999999E-3</v>
      </c>
      <c r="AJ149" s="26">
        <v>8.9999999999999998E-4</v>
      </c>
      <c r="AK149" s="26">
        <v>6.9999999999999999E-4</v>
      </c>
      <c r="AL149" t="s">
        <v>125</v>
      </c>
      <c r="AM149" t="s">
        <v>1070</v>
      </c>
      <c r="AN149" t="s">
        <v>1071</v>
      </c>
      <c r="AO149" t="s">
        <v>1072</v>
      </c>
      <c r="AP149" t="s">
        <v>1073</v>
      </c>
    </row>
    <row r="150" spans="1:42" ht="15.75" thickBot="1">
      <c r="A150" s="85" t="str">
        <f t="shared" si="18"/>
        <v>nsw-north</v>
      </c>
      <c r="B150" s="86" t="str">
        <f t="shared" si="19"/>
        <v>onshore</v>
      </c>
      <c r="C150" s="86">
        <f t="shared" si="20"/>
        <v>4</v>
      </c>
      <c r="D150" s="87">
        <f t="shared" si="21"/>
        <v>0.26700000000000002</v>
      </c>
      <c r="E150" s="87">
        <f t="shared" si="22"/>
        <v>419</v>
      </c>
      <c r="F150" s="88">
        <f t="shared" si="23"/>
        <v>2023.1869999999999</v>
      </c>
      <c r="G150" s="87">
        <f t="shared" si="24"/>
        <v>0.27</v>
      </c>
      <c r="H150" s="87">
        <f t="shared" si="25"/>
        <v>436</v>
      </c>
      <c r="I150" s="88">
        <f t="shared" si="26"/>
        <v>2023.1869999999999</v>
      </c>
      <c r="P150" t="s">
        <v>133</v>
      </c>
      <c r="Q150" t="s">
        <v>422</v>
      </c>
      <c r="R150" t="s">
        <v>464</v>
      </c>
      <c r="S150">
        <v>5</v>
      </c>
      <c r="T150">
        <v>0.27300000000000002</v>
      </c>
      <c r="U150">
        <v>0.27400000000000002</v>
      </c>
      <c r="V150">
        <v>679</v>
      </c>
      <c r="W150">
        <v>659</v>
      </c>
      <c r="X150">
        <v>2023.1869999999999</v>
      </c>
      <c r="Y150">
        <v>2023.1869999999999</v>
      </c>
      <c r="Z150">
        <v>23.553000000000001</v>
      </c>
      <c r="AA150">
        <v>7.2539999999999996</v>
      </c>
      <c r="AB150">
        <v>23.323</v>
      </c>
      <c r="AC150">
        <v>39.506</v>
      </c>
      <c r="AD150" s="26">
        <v>2.9999999999999997E-4</v>
      </c>
      <c r="AE150" s="26">
        <v>6.9999999999999999E-4</v>
      </c>
      <c r="AF150" s="26">
        <v>6.9999999999999999E-4</v>
      </c>
      <c r="AG150" s="26">
        <v>8.9999999999999998E-4</v>
      </c>
      <c r="AH150">
        <v>1E-3</v>
      </c>
      <c r="AI150">
        <v>1E-3</v>
      </c>
      <c r="AJ150" s="26">
        <v>8.0000000000000004E-4</v>
      </c>
      <c r="AK150" s="26">
        <v>6.9999999999999999E-4</v>
      </c>
      <c r="AL150" t="s">
        <v>161</v>
      </c>
      <c r="AM150" t="s">
        <v>1074</v>
      </c>
      <c r="AN150" t="s">
        <v>1075</v>
      </c>
      <c r="AO150" t="s">
        <v>1076</v>
      </c>
      <c r="AP150" t="s">
        <v>1077</v>
      </c>
    </row>
    <row r="151" spans="1:42" ht="15.75" thickBot="1">
      <c r="A151" s="85" t="str">
        <f t="shared" si="18"/>
        <v>nsw-north</v>
      </c>
      <c r="B151" s="86" t="str">
        <f t="shared" si="19"/>
        <v>onshore</v>
      </c>
      <c r="C151" s="86">
        <f t="shared" si="20"/>
        <v>5</v>
      </c>
      <c r="D151" s="87">
        <f t="shared" si="21"/>
        <v>0.27300000000000002</v>
      </c>
      <c r="E151" s="87">
        <f t="shared" si="22"/>
        <v>679</v>
      </c>
      <c r="F151" s="88">
        <f t="shared" si="23"/>
        <v>2023.1869999999999</v>
      </c>
      <c r="G151" s="87">
        <f t="shared" si="24"/>
        <v>0.27400000000000002</v>
      </c>
      <c r="H151" s="87">
        <f t="shared" si="25"/>
        <v>659</v>
      </c>
      <c r="I151" s="88">
        <f t="shared" si="26"/>
        <v>2023.1869999999999</v>
      </c>
      <c r="P151" t="s">
        <v>138</v>
      </c>
      <c r="Q151" t="s">
        <v>431</v>
      </c>
      <c r="R151" t="s">
        <v>463</v>
      </c>
      <c r="S151">
        <v>2</v>
      </c>
      <c r="T151">
        <v>0.23300000000000001</v>
      </c>
      <c r="U151">
        <v>0.23200000000000001</v>
      </c>
      <c r="V151">
        <v>146</v>
      </c>
      <c r="W151">
        <v>140</v>
      </c>
      <c r="X151">
        <v>1560.6849999999999</v>
      </c>
      <c r="Y151">
        <v>1560.6849999999999</v>
      </c>
      <c r="Z151">
        <v>1.2809999999999999</v>
      </c>
      <c r="AA151">
        <v>0.52200000000000002</v>
      </c>
      <c r="AB151">
        <v>1.0780000000000001</v>
      </c>
      <c r="AC151">
        <v>0.30499999999999999</v>
      </c>
      <c r="AD151">
        <v>1.0266</v>
      </c>
      <c r="AE151">
        <v>1.0266</v>
      </c>
      <c r="AF151">
        <v>1.0271999999999999</v>
      </c>
      <c r="AG151">
        <v>1.028</v>
      </c>
      <c r="AH151">
        <v>1.028</v>
      </c>
      <c r="AI151">
        <v>1.028</v>
      </c>
      <c r="AJ151">
        <v>1.028</v>
      </c>
      <c r="AK151">
        <v>1.028</v>
      </c>
      <c r="AL151" t="s">
        <v>76</v>
      </c>
      <c r="AM151" t="s">
        <v>139</v>
      </c>
      <c r="AN151" t="s">
        <v>1078</v>
      </c>
      <c r="AO151" t="s">
        <v>1079</v>
      </c>
      <c r="AP151" t="s">
        <v>1080</v>
      </c>
    </row>
    <row r="152" spans="1:42" ht="15.75" thickBot="1">
      <c r="A152" s="85" t="str">
        <f t="shared" si="18"/>
        <v>nsw-central</v>
      </c>
      <c r="B152" s="86" t="str">
        <f t="shared" si="19"/>
        <v>solar</v>
      </c>
      <c r="C152" s="86">
        <f t="shared" si="20"/>
        <v>2</v>
      </c>
      <c r="D152" s="87">
        <f t="shared" si="21"/>
        <v>0.23300000000000001</v>
      </c>
      <c r="E152" s="87">
        <f t="shared" si="22"/>
        <v>146</v>
      </c>
      <c r="F152" s="88">
        <f t="shared" si="23"/>
        <v>1560.6849999999999</v>
      </c>
      <c r="G152" s="87">
        <f t="shared" si="24"/>
        <v>0.23200000000000001</v>
      </c>
      <c r="H152" s="87">
        <f t="shared" si="25"/>
        <v>140</v>
      </c>
      <c r="I152" s="88">
        <f t="shared" si="26"/>
        <v>1560.6849999999999</v>
      </c>
      <c r="P152" t="s">
        <v>138</v>
      </c>
      <c r="Q152" t="s">
        <v>430</v>
      </c>
      <c r="R152" t="s">
        <v>463</v>
      </c>
      <c r="S152">
        <v>3</v>
      </c>
      <c r="T152">
        <v>0.22500000000000001</v>
      </c>
      <c r="U152">
        <v>0.223</v>
      </c>
      <c r="V152">
        <v>321</v>
      </c>
      <c r="W152">
        <v>302</v>
      </c>
      <c r="X152">
        <v>1560.6849999999999</v>
      </c>
      <c r="Y152">
        <v>1560.6849999999999</v>
      </c>
      <c r="Z152">
        <v>155.57</v>
      </c>
      <c r="AA152">
        <v>106.35599999999999</v>
      </c>
      <c r="AB152">
        <v>140.82900000000001</v>
      </c>
      <c r="AC152">
        <v>193.17500000000001</v>
      </c>
      <c r="AD152">
        <v>4.8152999999999997</v>
      </c>
      <c r="AE152">
        <v>4.8154000000000003</v>
      </c>
      <c r="AF152">
        <v>4.8247</v>
      </c>
      <c r="AG152">
        <v>4.9421999999999997</v>
      </c>
      <c r="AH152">
        <v>4.9421999999999997</v>
      </c>
      <c r="AI152">
        <v>4.9423000000000004</v>
      </c>
      <c r="AJ152">
        <v>0.12690000000000001</v>
      </c>
      <c r="AK152">
        <v>0.127</v>
      </c>
      <c r="AL152" t="s">
        <v>78</v>
      </c>
      <c r="AM152" t="s">
        <v>140</v>
      </c>
      <c r="AN152" t="s">
        <v>1081</v>
      </c>
      <c r="AO152" t="s">
        <v>1082</v>
      </c>
      <c r="AP152" t="s">
        <v>1083</v>
      </c>
    </row>
    <row r="153" spans="1:42" ht="15.75" thickBot="1">
      <c r="A153" s="85" t="str">
        <f t="shared" si="18"/>
        <v>nsw-central</v>
      </c>
      <c r="B153" s="86" t="str">
        <f t="shared" si="19"/>
        <v>solar</v>
      </c>
      <c r="C153" s="86">
        <f t="shared" si="20"/>
        <v>3</v>
      </c>
      <c r="D153" s="87">
        <f t="shared" si="21"/>
        <v>0.22500000000000001</v>
      </c>
      <c r="E153" s="87">
        <f t="shared" si="22"/>
        <v>321</v>
      </c>
      <c r="F153" s="88">
        <f t="shared" si="23"/>
        <v>1560.6849999999999</v>
      </c>
      <c r="G153" s="87">
        <f t="shared" si="24"/>
        <v>0.223</v>
      </c>
      <c r="H153" s="87">
        <f t="shared" si="25"/>
        <v>302</v>
      </c>
      <c r="I153" s="88">
        <f t="shared" si="26"/>
        <v>1560.6849999999999</v>
      </c>
      <c r="P153" t="s">
        <v>138</v>
      </c>
      <c r="Q153" t="s">
        <v>429</v>
      </c>
      <c r="R153" t="s">
        <v>463</v>
      </c>
      <c r="S153">
        <v>4</v>
      </c>
      <c r="T153">
        <v>0.217</v>
      </c>
      <c r="U153">
        <v>0.20499999999999999</v>
      </c>
      <c r="V153">
        <v>240</v>
      </c>
      <c r="W153">
        <v>271</v>
      </c>
      <c r="X153">
        <v>1560.6849999999999</v>
      </c>
      <c r="Y153">
        <v>1560.6849999999999</v>
      </c>
      <c r="Z153">
        <v>3.08</v>
      </c>
      <c r="AA153">
        <v>2.2349999999999999</v>
      </c>
      <c r="AB153">
        <v>3.08</v>
      </c>
      <c r="AC153">
        <v>6.6310000000000002</v>
      </c>
      <c r="AD153" s="26">
        <v>4.0000000000000002E-4</v>
      </c>
      <c r="AE153">
        <v>12.011799999999999</v>
      </c>
      <c r="AF153">
        <v>12.014900000000001</v>
      </c>
      <c r="AG153">
        <v>12.017300000000001</v>
      </c>
      <c r="AH153">
        <v>18.047899999999998</v>
      </c>
      <c r="AI153">
        <v>25.424099999999999</v>
      </c>
      <c r="AJ153">
        <v>35.696399999999997</v>
      </c>
      <c r="AK153">
        <v>39.413499999999999</v>
      </c>
      <c r="AL153" t="s">
        <v>101</v>
      </c>
      <c r="AM153" t="s">
        <v>141</v>
      </c>
      <c r="AN153" t="s">
        <v>1084</v>
      </c>
      <c r="AO153" t="s">
        <v>1085</v>
      </c>
      <c r="AP153" t="s">
        <v>1086</v>
      </c>
    </row>
    <row r="154" spans="1:42" ht="15.75" thickBot="1">
      <c r="A154" s="85" t="str">
        <f t="shared" si="18"/>
        <v>nsw-central</v>
      </c>
      <c r="B154" s="86" t="str">
        <f t="shared" si="19"/>
        <v>solar</v>
      </c>
      <c r="C154" s="86">
        <f t="shared" si="20"/>
        <v>4</v>
      </c>
      <c r="D154" s="87">
        <f t="shared" si="21"/>
        <v>0.217</v>
      </c>
      <c r="E154" s="87">
        <f t="shared" si="22"/>
        <v>240</v>
      </c>
      <c r="F154" s="88">
        <f t="shared" si="23"/>
        <v>1560.6849999999999</v>
      </c>
      <c r="G154" s="87">
        <f t="shared" si="24"/>
        <v>0.20499999999999999</v>
      </c>
      <c r="H154" s="87">
        <f t="shared" si="25"/>
        <v>271</v>
      </c>
      <c r="I154" s="88">
        <f t="shared" si="26"/>
        <v>1560.6849999999999</v>
      </c>
      <c r="P154" t="s">
        <v>138</v>
      </c>
      <c r="Q154" t="s">
        <v>415</v>
      </c>
      <c r="R154" t="s">
        <v>460</v>
      </c>
      <c r="S154">
        <v>3</v>
      </c>
      <c r="T154">
        <v>0.41499999999999998</v>
      </c>
      <c r="U154">
        <v>0.41499999999999998</v>
      </c>
      <c r="V154">
        <v>0</v>
      </c>
      <c r="W154">
        <v>823</v>
      </c>
      <c r="X154">
        <v>0</v>
      </c>
      <c r="Y154">
        <v>4018.201</v>
      </c>
      <c r="Z154">
        <v>1.3140000000000001</v>
      </c>
      <c r="AA154">
        <v>1.3140000000000001</v>
      </c>
      <c r="AB154">
        <v>1.3140000000000001</v>
      </c>
      <c r="AC154">
        <v>1.3140000000000001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153</v>
      </c>
      <c r="AM154" t="s">
        <v>1087</v>
      </c>
      <c r="AN154" t="s">
        <v>1088</v>
      </c>
      <c r="AO154" t="s">
        <v>1088</v>
      </c>
      <c r="AP154" t="s">
        <v>1088</v>
      </c>
    </row>
    <row r="155" spans="1:42" ht="15.75" thickBot="1">
      <c r="A155" s="85" t="str">
        <f t="shared" si="18"/>
        <v>nsw-central</v>
      </c>
      <c r="B155" s="86" t="str">
        <f t="shared" si="19"/>
        <v>offshore</v>
      </c>
      <c r="C155" s="86">
        <f t="shared" si="20"/>
        <v>3</v>
      </c>
      <c r="D155" s="89" t="s">
        <v>321</v>
      </c>
      <c r="E155" s="89" t="s">
        <v>321</v>
      </c>
      <c r="F155" s="90" t="s">
        <v>321</v>
      </c>
      <c r="G155" s="87">
        <f t="shared" si="24"/>
        <v>0.41499999999999998</v>
      </c>
      <c r="H155" s="87">
        <f t="shared" si="25"/>
        <v>823</v>
      </c>
      <c r="I155" s="88">
        <f t="shared" si="26"/>
        <v>4018.201</v>
      </c>
      <c r="P155" t="s">
        <v>138</v>
      </c>
      <c r="Q155" t="s">
        <v>426</v>
      </c>
      <c r="R155" t="s">
        <v>464</v>
      </c>
      <c r="S155">
        <v>1</v>
      </c>
      <c r="T155">
        <v>0.309</v>
      </c>
      <c r="U155">
        <v>0.311</v>
      </c>
      <c r="V155">
        <v>358</v>
      </c>
      <c r="W155">
        <v>379</v>
      </c>
      <c r="X155">
        <v>2023.1869999999999</v>
      </c>
      <c r="Y155">
        <v>2023.1869999999999</v>
      </c>
      <c r="Z155">
        <v>0.58389999999999997</v>
      </c>
      <c r="AA155">
        <v>0.58389999999999997</v>
      </c>
      <c r="AB155">
        <v>0.58389999999999997</v>
      </c>
      <c r="AC155">
        <v>0.58389999999999997</v>
      </c>
      <c r="AD155">
        <v>0.57889999999999997</v>
      </c>
      <c r="AE155">
        <v>0.58279999999999998</v>
      </c>
      <c r="AF155">
        <v>0.58279999999999998</v>
      </c>
      <c r="AG155">
        <v>0.58279999999999998</v>
      </c>
      <c r="AH155">
        <v>0.58289999999999997</v>
      </c>
      <c r="AI155">
        <v>0.58389999999999997</v>
      </c>
      <c r="AJ155">
        <v>5.7999999999999996E-3</v>
      </c>
      <c r="AK155">
        <v>1.9E-3</v>
      </c>
      <c r="AL155" t="s">
        <v>82</v>
      </c>
      <c r="AM155" t="s">
        <v>1089</v>
      </c>
      <c r="AN155" t="s">
        <v>1090</v>
      </c>
      <c r="AO155" t="s">
        <v>1090</v>
      </c>
      <c r="AP155" t="s">
        <v>1090</v>
      </c>
    </row>
    <row r="156" spans="1:42" ht="15.75" thickBot="1">
      <c r="A156" s="85" t="str">
        <f t="shared" si="18"/>
        <v>nsw-central</v>
      </c>
      <c r="B156" s="86" t="str">
        <f t="shared" si="19"/>
        <v>onshore</v>
      </c>
      <c r="C156" s="86">
        <f t="shared" si="20"/>
        <v>1</v>
      </c>
      <c r="D156" s="87">
        <f t="shared" si="21"/>
        <v>0.309</v>
      </c>
      <c r="E156" s="87">
        <f t="shared" si="22"/>
        <v>358</v>
      </c>
      <c r="F156" s="88">
        <f t="shared" si="23"/>
        <v>2023.1869999999999</v>
      </c>
      <c r="G156" s="87">
        <f t="shared" si="24"/>
        <v>0.311</v>
      </c>
      <c r="H156" s="87">
        <f t="shared" si="25"/>
        <v>379</v>
      </c>
      <c r="I156" s="88">
        <f t="shared" si="26"/>
        <v>2023.1869999999999</v>
      </c>
      <c r="P156" t="s">
        <v>138</v>
      </c>
      <c r="Q156" t="s">
        <v>425</v>
      </c>
      <c r="R156" t="s">
        <v>464</v>
      </c>
      <c r="S156">
        <v>2</v>
      </c>
      <c r="T156">
        <v>0.30399999999999999</v>
      </c>
      <c r="U156">
        <v>0.30599999999999999</v>
      </c>
      <c r="V156">
        <v>585</v>
      </c>
      <c r="W156">
        <v>612</v>
      </c>
      <c r="X156">
        <v>2023.1869999999999</v>
      </c>
      <c r="Y156">
        <v>2023.1869999999999</v>
      </c>
      <c r="Z156">
        <v>10.831</v>
      </c>
      <c r="AA156">
        <v>7.1020000000000003</v>
      </c>
      <c r="AB156">
        <v>10.595000000000001</v>
      </c>
      <c r="AC156">
        <v>10.47</v>
      </c>
      <c r="AD156">
        <v>1.8715999999999999</v>
      </c>
      <c r="AE156">
        <v>4.4896000000000003</v>
      </c>
      <c r="AF156">
        <v>13.744899999999999</v>
      </c>
      <c r="AG156">
        <v>13.744899999999999</v>
      </c>
      <c r="AH156">
        <v>13.744899999999999</v>
      </c>
      <c r="AI156">
        <v>13.744899999999999</v>
      </c>
      <c r="AJ156">
        <v>11.8733</v>
      </c>
      <c r="AK156">
        <v>9.2553000000000001</v>
      </c>
      <c r="AL156" t="s">
        <v>120</v>
      </c>
      <c r="AM156" t="s">
        <v>142</v>
      </c>
      <c r="AN156" t="s">
        <v>1091</v>
      </c>
      <c r="AO156" t="s">
        <v>1092</v>
      </c>
      <c r="AP156" t="s">
        <v>1093</v>
      </c>
    </row>
    <row r="157" spans="1:42" ht="15.75" thickBot="1">
      <c r="A157" s="85" t="str">
        <f t="shared" si="18"/>
        <v>nsw-central</v>
      </c>
      <c r="B157" s="86" t="str">
        <f t="shared" si="19"/>
        <v>onshore</v>
      </c>
      <c r="C157" s="86">
        <f t="shared" si="20"/>
        <v>2</v>
      </c>
      <c r="D157" s="87">
        <f t="shared" si="21"/>
        <v>0.30399999999999999</v>
      </c>
      <c r="E157" s="87">
        <f t="shared" si="22"/>
        <v>585</v>
      </c>
      <c r="F157" s="88">
        <f t="shared" si="23"/>
        <v>2023.1869999999999</v>
      </c>
      <c r="G157" s="87">
        <f t="shared" si="24"/>
        <v>0.30599999999999999</v>
      </c>
      <c r="H157" s="87">
        <f t="shared" si="25"/>
        <v>612</v>
      </c>
      <c r="I157" s="88">
        <f t="shared" si="26"/>
        <v>2023.1869999999999</v>
      </c>
      <c r="P157" t="s">
        <v>138</v>
      </c>
      <c r="Q157" t="s">
        <v>424</v>
      </c>
      <c r="R157" t="s">
        <v>464</v>
      </c>
      <c r="S157">
        <v>3</v>
      </c>
      <c r="T157">
        <v>0.28499999999999998</v>
      </c>
      <c r="U157">
        <v>0.28699999999999998</v>
      </c>
      <c r="V157">
        <v>257</v>
      </c>
      <c r="W157">
        <v>269</v>
      </c>
      <c r="X157">
        <v>2023.1869999999999</v>
      </c>
      <c r="Y157">
        <v>2023.1869999999999</v>
      </c>
      <c r="Z157">
        <v>5.12</v>
      </c>
      <c r="AA157">
        <v>2.4119999999999999</v>
      </c>
      <c r="AB157">
        <v>4.5270000000000001</v>
      </c>
      <c r="AC157">
        <v>5.8819999999999997</v>
      </c>
      <c r="AD157">
        <v>3.7000000000000002E-3</v>
      </c>
      <c r="AE157">
        <v>0.94979999999999998</v>
      </c>
      <c r="AF157">
        <v>0.94989999999999997</v>
      </c>
      <c r="AG157">
        <v>5.6577000000000002</v>
      </c>
      <c r="AH157">
        <v>5.6586999999999996</v>
      </c>
      <c r="AI157">
        <v>5.6588000000000003</v>
      </c>
      <c r="AJ157">
        <v>5.6551</v>
      </c>
      <c r="AK157">
        <v>4.7089999999999996</v>
      </c>
      <c r="AL157" t="s">
        <v>96</v>
      </c>
      <c r="AM157" t="s">
        <v>143</v>
      </c>
      <c r="AN157" t="s">
        <v>1094</v>
      </c>
      <c r="AO157" t="s">
        <v>1095</v>
      </c>
      <c r="AP157" t="s">
        <v>1096</v>
      </c>
    </row>
    <row r="158" spans="1:42" ht="15.75" thickBot="1">
      <c r="A158" s="85" t="str">
        <f t="shared" si="18"/>
        <v>nsw-central</v>
      </c>
      <c r="B158" s="86" t="str">
        <f t="shared" si="19"/>
        <v>onshore</v>
      </c>
      <c r="C158" s="86">
        <f t="shared" si="20"/>
        <v>3</v>
      </c>
      <c r="D158" s="87">
        <f t="shared" si="21"/>
        <v>0.28499999999999998</v>
      </c>
      <c r="E158" s="87">
        <f t="shared" si="22"/>
        <v>257</v>
      </c>
      <c r="F158" s="88">
        <f t="shared" si="23"/>
        <v>2023.1869999999999</v>
      </c>
      <c r="G158" s="87">
        <f t="shared" si="24"/>
        <v>0.28699999999999998</v>
      </c>
      <c r="H158" s="87">
        <f t="shared" si="25"/>
        <v>269</v>
      </c>
      <c r="I158" s="88">
        <f t="shared" si="26"/>
        <v>2023.1869999999999</v>
      </c>
      <c r="P158" t="s">
        <v>138</v>
      </c>
      <c r="Q158" t="s">
        <v>423</v>
      </c>
      <c r="R158" t="s">
        <v>464</v>
      </c>
      <c r="S158">
        <v>4</v>
      </c>
      <c r="T158">
        <v>0.27600000000000002</v>
      </c>
      <c r="U158">
        <v>0.27700000000000002</v>
      </c>
      <c r="V158">
        <v>381</v>
      </c>
      <c r="W158">
        <v>396</v>
      </c>
      <c r="X158">
        <v>2023.1869999999999</v>
      </c>
      <c r="Y158">
        <v>2023.1869999999999</v>
      </c>
      <c r="Z158">
        <v>24.459</v>
      </c>
      <c r="AA158">
        <v>14.609</v>
      </c>
      <c r="AB158">
        <v>22.827000000000002</v>
      </c>
      <c r="AC158">
        <v>26.167999999999999</v>
      </c>
      <c r="AD158" s="26">
        <v>5.9999999999999995E-4</v>
      </c>
      <c r="AE158">
        <v>1.1999999999999999E-3</v>
      </c>
      <c r="AF158">
        <v>1.1999999999999999E-3</v>
      </c>
      <c r="AG158">
        <v>1.2999999999999999E-3</v>
      </c>
      <c r="AH158">
        <v>1.4E-3</v>
      </c>
      <c r="AI158">
        <v>1.6000000000000001E-3</v>
      </c>
      <c r="AJ158">
        <v>1.2999999999999999E-3</v>
      </c>
      <c r="AK158" s="26">
        <v>8.9999999999999998E-4</v>
      </c>
      <c r="AL158" t="s">
        <v>125</v>
      </c>
      <c r="AM158" t="s">
        <v>1097</v>
      </c>
      <c r="AN158" t="s">
        <v>1098</v>
      </c>
      <c r="AO158" t="s">
        <v>1099</v>
      </c>
      <c r="AP158" t="s">
        <v>1100</v>
      </c>
    </row>
    <row r="159" spans="1:42" ht="15.75" thickBot="1">
      <c r="A159" s="85" t="str">
        <f t="shared" si="18"/>
        <v>nsw-central</v>
      </c>
      <c r="B159" s="86" t="str">
        <f t="shared" si="19"/>
        <v>onshore</v>
      </c>
      <c r="C159" s="86">
        <f t="shared" si="20"/>
        <v>4</v>
      </c>
      <c r="D159" s="87">
        <f t="shared" si="21"/>
        <v>0.27600000000000002</v>
      </c>
      <c r="E159" s="87">
        <f t="shared" si="22"/>
        <v>381</v>
      </c>
      <c r="F159" s="88">
        <f t="shared" si="23"/>
        <v>2023.1869999999999</v>
      </c>
      <c r="G159" s="87">
        <f t="shared" si="24"/>
        <v>0.27700000000000002</v>
      </c>
      <c r="H159" s="87">
        <f t="shared" si="25"/>
        <v>396</v>
      </c>
      <c r="I159" s="88">
        <f t="shared" si="26"/>
        <v>2023.1869999999999</v>
      </c>
      <c r="P159" t="s">
        <v>138</v>
      </c>
      <c r="Q159" t="s">
        <v>422</v>
      </c>
      <c r="R159" t="s">
        <v>464</v>
      </c>
      <c r="S159">
        <v>5</v>
      </c>
      <c r="T159">
        <v>0.28000000000000003</v>
      </c>
      <c r="U159">
        <v>0.27900000000000003</v>
      </c>
      <c r="V159">
        <v>682</v>
      </c>
      <c r="W159">
        <v>689</v>
      </c>
      <c r="X159">
        <v>2023.1869999999999</v>
      </c>
      <c r="Y159">
        <v>2023.1869999999999</v>
      </c>
      <c r="Z159">
        <v>29.734999999999999</v>
      </c>
      <c r="AA159">
        <v>7.7229999999999999</v>
      </c>
      <c r="AB159">
        <v>29.553999999999998</v>
      </c>
      <c r="AC159">
        <v>37.936</v>
      </c>
      <c r="AD159" s="26">
        <v>5.0000000000000001E-4</v>
      </c>
      <c r="AE159">
        <v>1E-3</v>
      </c>
      <c r="AF159">
        <v>1E-3</v>
      </c>
      <c r="AG159">
        <v>1.1000000000000001E-3</v>
      </c>
      <c r="AH159">
        <v>1.1999999999999999E-3</v>
      </c>
      <c r="AI159">
        <v>1.2999999999999999E-3</v>
      </c>
      <c r="AJ159">
        <v>1E-3</v>
      </c>
      <c r="AK159" s="26">
        <v>6.9999999999999999E-4</v>
      </c>
      <c r="AL159" t="s">
        <v>161</v>
      </c>
      <c r="AM159" t="s">
        <v>1101</v>
      </c>
      <c r="AN159" t="s">
        <v>1102</v>
      </c>
      <c r="AO159" t="s">
        <v>1103</v>
      </c>
      <c r="AP159" t="s">
        <v>1104</v>
      </c>
    </row>
    <row r="160" spans="1:42" ht="15.75" thickBot="1">
      <c r="A160" s="85" t="str">
        <f t="shared" si="18"/>
        <v>nsw-central</v>
      </c>
      <c r="B160" s="86" t="str">
        <f t="shared" si="19"/>
        <v>onshore</v>
      </c>
      <c r="C160" s="86">
        <f t="shared" si="20"/>
        <v>5</v>
      </c>
      <c r="D160" s="87">
        <f t="shared" si="21"/>
        <v>0.28000000000000003</v>
      </c>
      <c r="E160" s="87">
        <f t="shared" si="22"/>
        <v>682</v>
      </c>
      <c r="F160" s="88">
        <f t="shared" si="23"/>
        <v>2023.1869999999999</v>
      </c>
      <c r="G160" s="87">
        <f t="shared" si="24"/>
        <v>0.27900000000000003</v>
      </c>
      <c r="H160" s="87">
        <f t="shared" si="25"/>
        <v>689</v>
      </c>
      <c r="I160" s="88">
        <f t="shared" si="26"/>
        <v>2023.1869999999999</v>
      </c>
      <c r="P160" t="s">
        <v>145</v>
      </c>
      <c r="Q160" t="s">
        <v>428</v>
      </c>
      <c r="R160" t="s">
        <v>463</v>
      </c>
      <c r="S160">
        <v>5</v>
      </c>
      <c r="T160">
        <v>0.27400000000000002</v>
      </c>
      <c r="U160">
        <v>0.27400000000000002</v>
      </c>
      <c r="V160">
        <v>129</v>
      </c>
      <c r="W160">
        <v>127</v>
      </c>
      <c r="X160">
        <v>1560.6849999999999</v>
      </c>
      <c r="Y160">
        <v>1560.6849999999999</v>
      </c>
      <c r="Z160">
        <v>911.04200000000003</v>
      </c>
      <c r="AA160">
        <v>629.17700000000002</v>
      </c>
      <c r="AB160">
        <v>911.04200000000003</v>
      </c>
      <c r="AC160">
        <v>911.04200000000003</v>
      </c>
      <c r="AD160">
        <v>0</v>
      </c>
      <c r="AE160">
        <v>9.9000000000000008E-3</v>
      </c>
      <c r="AF160">
        <v>50.908900000000003</v>
      </c>
      <c r="AG160">
        <v>160.52099999999999</v>
      </c>
      <c r="AH160">
        <v>373.09960000000001</v>
      </c>
      <c r="AI160">
        <v>634.85659999999996</v>
      </c>
      <c r="AJ160">
        <v>789.66859999999997</v>
      </c>
      <c r="AK160">
        <v>925.91899999999998</v>
      </c>
      <c r="AL160" t="s">
        <v>144</v>
      </c>
      <c r="AM160" t="s">
        <v>146</v>
      </c>
      <c r="AN160" t="s">
        <v>1105</v>
      </c>
      <c r="AO160" t="s">
        <v>1106</v>
      </c>
      <c r="AP160" t="s">
        <v>1106</v>
      </c>
    </row>
    <row r="161" spans="1:42" ht="15.75" thickBot="1">
      <c r="A161" s="85" t="str">
        <f t="shared" si="18"/>
        <v>ex-wa</v>
      </c>
      <c r="B161" s="86" t="str">
        <f t="shared" si="19"/>
        <v>solar</v>
      </c>
      <c r="C161" s="86">
        <f t="shared" si="20"/>
        <v>5</v>
      </c>
      <c r="D161" s="87">
        <f t="shared" si="21"/>
        <v>0.27400000000000002</v>
      </c>
      <c r="E161" s="87">
        <f t="shared" si="22"/>
        <v>129</v>
      </c>
      <c r="F161" s="88">
        <f t="shared" si="23"/>
        <v>1560.6849999999999</v>
      </c>
      <c r="G161" s="87">
        <f t="shared" si="24"/>
        <v>0.27400000000000002</v>
      </c>
      <c r="H161" s="87">
        <f t="shared" si="25"/>
        <v>127</v>
      </c>
      <c r="I161" s="88">
        <f t="shared" si="26"/>
        <v>1560.6849999999999</v>
      </c>
      <c r="P161" t="s">
        <v>145</v>
      </c>
      <c r="Q161" t="s">
        <v>420</v>
      </c>
      <c r="R161" t="s">
        <v>463</v>
      </c>
      <c r="S161">
        <v>6</v>
      </c>
      <c r="T161">
        <v>0.27300000000000002</v>
      </c>
      <c r="U161">
        <v>0.27300000000000002</v>
      </c>
      <c r="V161">
        <v>237</v>
      </c>
      <c r="W161">
        <v>236</v>
      </c>
      <c r="X161">
        <v>1560.6849999999999</v>
      </c>
      <c r="Y161">
        <v>1560.6849999999999</v>
      </c>
      <c r="Z161">
        <v>1101.2439999999999</v>
      </c>
      <c r="AA161">
        <v>805.54499999999996</v>
      </c>
      <c r="AB161">
        <v>1098.874</v>
      </c>
      <c r="AC161">
        <v>1105.002</v>
      </c>
      <c r="AD161">
        <v>0</v>
      </c>
      <c r="AE161">
        <v>1.1000000000000001E-3</v>
      </c>
      <c r="AF161">
        <v>3.8E-3</v>
      </c>
      <c r="AG161">
        <v>5.5999999999999999E-3</v>
      </c>
      <c r="AH161">
        <v>7.0000000000000001E-3</v>
      </c>
      <c r="AI161">
        <v>7.1999999999999998E-3</v>
      </c>
      <c r="AJ161">
        <v>9.7000000000000003E-3</v>
      </c>
      <c r="AK161">
        <v>1.4500000000000001E-2</v>
      </c>
      <c r="AL161" t="s">
        <v>147</v>
      </c>
      <c r="AM161" t="s">
        <v>148</v>
      </c>
      <c r="AN161" t="s">
        <v>1107</v>
      </c>
      <c r="AO161" t="s">
        <v>1108</v>
      </c>
      <c r="AP161" t="s">
        <v>1109</v>
      </c>
    </row>
    <row r="162" spans="1:42" ht="15.75" thickBot="1">
      <c r="A162" s="85" t="str">
        <f t="shared" si="18"/>
        <v>ex-wa</v>
      </c>
      <c r="B162" s="86" t="str">
        <f t="shared" si="19"/>
        <v>solar</v>
      </c>
      <c r="C162" s="86">
        <f t="shared" si="20"/>
        <v>6</v>
      </c>
      <c r="D162" s="87">
        <f t="shared" si="21"/>
        <v>0.27300000000000002</v>
      </c>
      <c r="E162" s="87">
        <f t="shared" si="22"/>
        <v>237</v>
      </c>
      <c r="F162" s="88">
        <f t="shared" si="23"/>
        <v>1560.6849999999999</v>
      </c>
      <c r="G162" s="87">
        <f t="shared" si="24"/>
        <v>0.27300000000000002</v>
      </c>
      <c r="H162" s="87">
        <f t="shared" si="25"/>
        <v>236</v>
      </c>
      <c r="I162" s="88">
        <f t="shared" si="26"/>
        <v>1560.6849999999999</v>
      </c>
      <c r="P162" t="s">
        <v>145</v>
      </c>
      <c r="Q162" t="s">
        <v>419</v>
      </c>
      <c r="R162" t="s">
        <v>463</v>
      </c>
      <c r="S162">
        <v>7</v>
      </c>
      <c r="T162">
        <v>0.26700000000000002</v>
      </c>
      <c r="U162">
        <v>0.26800000000000002</v>
      </c>
      <c r="V162">
        <v>333</v>
      </c>
      <c r="W162">
        <v>336</v>
      </c>
      <c r="X162">
        <v>1560.6849999999999</v>
      </c>
      <c r="Y162">
        <v>1560.6849999999999</v>
      </c>
      <c r="Z162">
        <v>313.21300000000002</v>
      </c>
      <c r="AA162">
        <v>284.42700000000002</v>
      </c>
      <c r="AB162">
        <v>314.12599999999998</v>
      </c>
      <c r="AC162">
        <v>315.53300000000002</v>
      </c>
      <c r="AD162">
        <v>0</v>
      </c>
      <c r="AE162" s="26">
        <v>6.9999999999999999E-4</v>
      </c>
      <c r="AF162">
        <v>1.6000000000000001E-3</v>
      </c>
      <c r="AG162">
        <v>2.3999999999999998E-3</v>
      </c>
      <c r="AH162">
        <v>3.0999999999999999E-3</v>
      </c>
      <c r="AI162">
        <v>3.5000000000000001E-3</v>
      </c>
      <c r="AJ162">
        <v>3.8999999999999998E-3</v>
      </c>
      <c r="AK162">
        <v>3.8E-3</v>
      </c>
      <c r="AL162" t="s">
        <v>149</v>
      </c>
      <c r="AM162" t="s">
        <v>150</v>
      </c>
      <c r="AN162" t="s">
        <v>1110</v>
      </c>
      <c r="AO162" t="s">
        <v>1111</v>
      </c>
      <c r="AP162" t="s">
        <v>1112</v>
      </c>
    </row>
    <row r="163" spans="1:42" ht="15.75" thickBot="1">
      <c r="A163" s="85" t="str">
        <f t="shared" si="18"/>
        <v>ex-wa</v>
      </c>
      <c r="B163" s="86" t="str">
        <f t="shared" si="19"/>
        <v>solar</v>
      </c>
      <c r="C163" s="86">
        <f t="shared" si="20"/>
        <v>7</v>
      </c>
      <c r="D163" s="87">
        <f t="shared" si="21"/>
        <v>0.26700000000000002</v>
      </c>
      <c r="E163" s="87">
        <f t="shared" si="22"/>
        <v>333</v>
      </c>
      <c r="F163" s="88">
        <f t="shared" si="23"/>
        <v>1560.6849999999999</v>
      </c>
      <c r="G163" s="87">
        <f t="shared" si="24"/>
        <v>0.26800000000000002</v>
      </c>
      <c r="H163" s="87">
        <f t="shared" si="25"/>
        <v>336</v>
      </c>
      <c r="I163" s="88">
        <f t="shared" si="26"/>
        <v>1560.6849999999999</v>
      </c>
      <c r="P163" t="s">
        <v>145</v>
      </c>
      <c r="Q163" t="s">
        <v>417</v>
      </c>
      <c r="R163" t="s">
        <v>460</v>
      </c>
      <c r="S163">
        <v>1</v>
      </c>
      <c r="T163">
        <v>0.621</v>
      </c>
      <c r="U163">
        <v>0.621</v>
      </c>
      <c r="V163">
        <v>685</v>
      </c>
      <c r="W163">
        <v>680</v>
      </c>
      <c r="X163">
        <v>3792.03</v>
      </c>
      <c r="Y163">
        <v>3763.43</v>
      </c>
      <c r="Z163">
        <v>228.57400000000001</v>
      </c>
      <c r="AA163">
        <v>228.55099999999999</v>
      </c>
      <c r="AB163">
        <v>228.57400000000001</v>
      </c>
      <c r="AC163">
        <v>241.35499999999999</v>
      </c>
      <c r="AD163">
        <v>0</v>
      </c>
      <c r="AE163" s="26">
        <v>2.0000000000000001E-4</v>
      </c>
      <c r="AF163" s="26">
        <v>5.0000000000000001E-4</v>
      </c>
      <c r="AG163">
        <v>1.1000000000000001E-3</v>
      </c>
      <c r="AH163">
        <v>1.1000000000000001E-3</v>
      </c>
      <c r="AI163">
        <v>1.1000000000000001E-3</v>
      </c>
      <c r="AJ163">
        <v>1.1000000000000001E-3</v>
      </c>
      <c r="AK163" s="26">
        <v>8.9999999999999998E-4</v>
      </c>
      <c r="AL163" t="s">
        <v>80</v>
      </c>
      <c r="AM163" t="s">
        <v>151</v>
      </c>
      <c r="AN163" t="s">
        <v>1113</v>
      </c>
      <c r="AO163" t="s">
        <v>1113</v>
      </c>
      <c r="AP163" t="s">
        <v>1114</v>
      </c>
    </row>
    <row r="164" spans="1:42" ht="15.75" thickBot="1">
      <c r="A164" s="85" t="str">
        <f t="shared" si="18"/>
        <v>ex-wa</v>
      </c>
      <c r="B164" s="86" t="str">
        <f t="shared" si="19"/>
        <v>offshore</v>
      </c>
      <c r="C164" s="86">
        <f t="shared" si="20"/>
        <v>1</v>
      </c>
      <c r="D164" s="87">
        <f t="shared" si="21"/>
        <v>0.621</v>
      </c>
      <c r="E164" s="87">
        <f t="shared" si="22"/>
        <v>685</v>
      </c>
      <c r="F164" s="88">
        <f t="shared" si="23"/>
        <v>3792.03</v>
      </c>
      <c r="G164" s="87">
        <f t="shared" si="24"/>
        <v>0.621</v>
      </c>
      <c r="H164" s="87">
        <f t="shared" si="25"/>
        <v>680</v>
      </c>
      <c r="I164" s="88">
        <f t="shared" si="26"/>
        <v>3763.43</v>
      </c>
      <c r="P164" t="s">
        <v>145</v>
      </c>
      <c r="Q164" t="s">
        <v>416</v>
      </c>
      <c r="R164" t="s">
        <v>460</v>
      </c>
      <c r="S164">
        <v>2</v>
      </c>
      <c r="T164">
        <v>0.61099999999999999</v>
      </c>
      <c r="U164">
        <v>0.623</v>
      </c>
      <c r="V164">
        <v>1465</v>
      </c>
      <c r="W164">
        <v>1166</v>
      </c>
      <c r="X164">
        <v>3325.6419999999998</v>
      </c>
      <c r="Y164">
        <v>3372.6289999999999</v>
      </c>
      <c r="Z164">
        <v>3.14</v>
      </c>
      <c r="AA164">
        <v>3.14</v>
      </c>
      <c r="AB164">
        <v>3.14</v>
      </c>
      <c r="AC164">
        <v>3.915</v>
      </c>
      <c r="AD164">
        <v>0</v>
      </c>
      <c r="AE164" s="26">
        <v>2.9999999999999997E-4</v>
      </c>
      <c r="AF164" s="26">
        <v>5.9999999999999995E-4</v>
      </c>
      <c r="AG164">
        <v>1.6999999999999999E-3</v>
      </c>
      <c r="AH164">
        <v>1.6999999999999999E-3</v>
      </c>
      <c r="AI164">
        <v>1.6999999999999999E-3</v>
      </c>
      <c r="AJ164">
        <v>1.6999999999999999E-3</v>
      </c>
      <c r="AK164">
        <v>1.5E-3</v>
      </c>
      <c r="AL164" t="s">
        <v>104</v>
      </c>
      <c r="AM164" t="s">
        <v>152</v>
      </c>
      <c r="AN164" t="s">
        <v>1115</v>
      </c>
      <c r="AO164" t="s">
        <v>1115</v>
      </c>
      <c r="AP164" t="s">
        <v>1116</v>
      </c>
    </row>
    <row r="165" spans="1:42" ht="15.75" thickBot="1">
      <c r="A165" s="85" t="str">
        <f t="shared" si="18"/>
        <v>ex-wa</v>
      </c>
      <c r="B165" s="86" t="str">
        <f t="shared" si="19"/>
        <v>offshore</v>
      </c>
      <c r="C165" s="86">
        <f t="shared" si="20"/>
        <v>2</v>
      </c>
      <c r="D165" s="87">
        <f t="shared" si="21"/>
        <v>0.61099999999999999</v>
      </c>
      <c r="E165" s="87">
        <f t="shared" si="22"/>
        <v>1465</v>
      </c>
      <c r="F165" s="88">
        <f t="shared" si="23"/>
        <v>3325.6419999999998</v>
      </c>
      <c r="G165" s="87">
        <f t="shared" si="24"/>
        <v>0.623</v>
      </c>
      <c r="H165" s="87">
        <f t="shared" si="25"/>
        <v>1166</v>
      </c>
      <c r="I165" s="88">
        <f t="shared" si="26"/>
        <v>3372.6289999999999</v>
      </c>
      <c r="P165" t="s">
        <v>145</v>
      </c>
      <c r="Q165" t="s">
        <v>415</v>
      </c>
      <c r="R165" t="s">
        <v>460</v>
      </c>
      <c r="S165">
        <v>3</v>
      </c>
      <c r="T165">
        <v>0.53600000000000003</v>
      </c>
      <c r="U165">
        <v>0.496</v>
      </c>
      <c r="V165">
        <v>726</v>
      </c>
      <c r="W165">
        <v>1006</v>
      </c>
      <c r="X165">
        <v>2879.18</v>
      </c>
      <c r="Y165">
        <v>2363.3420000000001</v>
      </c>
      <c r="Z165">
        <v>0</v>
      </c>
      <c r="AA165">
        <v>0</v>
      </c>
      <c r="AB165">
        <v>0</v>
      </c>
      <c r="AC165">
        <v>0.51700000000000002</v>
      </c>
      <c r="AD165">
        <v>0</v>
      </c>
      <c r="AE165" s="26">
        <v>2.9999999999999997E-4</v>
      </c>
      <c r="AF165" s="26">
        <v>5.9999999999999995E-4</v>
      </c>
      <c r="AG165">
        <v>1E-3</v>
      </c>
      <c r="AH165">
        <v>2.7000000000000001E-3</v>
      </c>
      <c r="AI165">
        <v>0.18240000000000001</v>
      </c>
      <c r="AJ165">
        <v>0.3624</v>
      </c>
      <c r="AK165">
        <v>0.54279999999999995</v>
      </c>
      <c r="AL165" t="s">
        <v>153</v>
      </c>
      <c r="AM165" t="s">
        <v>154</v>
      </c>
      <c r="AN165" t="s">
        <v>1117</v>
      </c>
      <c r="AO165" t="s">
        <v>1117</v>
      </c>
      <c r="AP165" t="s">
        <v>1118</v>
      </c>
    </row>
    <row r="166" spans="1:42" ht="15.75" thickBot="1">
      <c r="A166" s="85" t="str">
        <f t="shared" si="18"/>
        <v>ex-wa</v>
      </c>
      <c r="B166" s="86" t="str">
        <f t="shared" si="19"/>
        <v>offshore</v>
      </c>
      <c r="C166" s="86">
        <f t="shared" si="20"/>
        <v>3</v>
      </c>
      <c r="D166" s="87">
        <f t="shared" si="21"/>
        <v>0.53600000000000003</v>
      </c>
      <c r="E166" s="87">
        <f t="shared" si="22"/>
        <v>726</v>
      </c>
      <c r="F166" s="88">
        <f t="shared" si="23"/>
        <v>2879.18</v>
      </c>
      <c r="G166" s="87">
        <f t="shared" si="24"/>
        <v>0.496</v>
      </c>
      <c r="H166" s="87">
        <f t="shared" si="25"/>
        <v>1006</v>
      </c>
      <c r="I166" s="88">
        <f t="shared" si="26"/>
        <v>2363.3420000000001</v>
      </c>
      <c r="P166" t="s">
        <v>145</v>
      </c>
      <c r="Q166" t="s">
        <v>414</v>
      </c>
      <c r="R166" t="s">
        <v>460</v>
      </c>
      <c r="S166">
        <v>4</v>
      </c>
      <c r="T166">
        <v>0.50800000000000001</v>
      </c>
      <c r="U166">
        <v>0.52</v>
      </c>
      <c r="V166">
        <v>1389</v>
      </c>
      <c r="W166">
        <v>1392</v>
      </c>
      <c r="X166">
        <v>2574.7669999999998</v>
      </c>
      <c r="Y166">
        <v>2487.1419999999998</v>
      </c>
      <c r="Z166">
        <v>0.54700000000000004</v>
      </c>
      <c r="AA166">
        <v>0.54700000000000004</v>
      </c>
      <c r="AB166">
        <v>0.54700000000000004</v>
      </c>
      <c r="AC166">
        <v>0.22800000000000001</v>
      </c>
      <c r="AD166">
        <v>0</v>
      </c>
      <c r="AE166" s="26">
        <v>2.9999999999999997E-4</v>
      </c>
      <c r="AF166" s="26">
        <v>5.9999999999999995E-4</v>
      </c>
      <c r="AG166" s="26">
        <v>8.0000000000000004E-4</v>
      </c>
      <c r="AH166">
        <v>1.6000000000000001E-3</v>
      </c>
      <c r="AI166">
        <v>2.7000000000000001E-3</v>
      </c>
      <c r="AJ166">
        <v>3.7000000000000002E-3</v>
      </c>
      <c r="AK166">
        <v>3.5999999999999999E-3</v>
      </c>
      <c r="AL166" t="s">
        <v>155</v>
      </c>
      <c r="AM166" t="s">
        <v>156</v>
      </c>
      <c r="AN166" t="s">
        <v>1119</v>
      </c>
      <c r="AO166" t="s">
        <v>1119</v>
      </c>
      <c r="AP166" t="s">
        <v>1120</v>
      </c>
    </row>
    <row r="167" spans="1:42" ht="15.75" thickBot="1">
      <c r="A167" s="85" t="str">
        <f t="shared" si="18"/>
        <v>ex-wa</v>
      </c>
      <c r="B167" s="86" t="str">
        <f t="shared" si="19"/>
        <v>offshore</v>
      </c>
      <c r="C167" s="86">
        <f t="shared" si="20"/>
        <v>4</v>
      </c>
      <c r="D167" s="87">
        <f t="shared" si="21"/>
        <v>0.50800000000000001</v>
      </c>
      <c r="E167" s="87">
        <f t="shared" si="22"/>
        <v>1389</v>
      </c>
      <c r="F167" s="88">
        <f t="shared" si="23"/>
        <v>2574.7669999999998</v>
      </c>
      <c r="G167" s="87">
        <f t="shared" si="24"/>
        <v>0.52</v>
      </c>
      <c r="H167" s="87">
        <f t="shared" si="25"/>
        <v>1392</v>
      </c>
      <c r="I167" s="88">
        <f t="shared" si="26"/>
        <v>2487.1419999999998</v>
      </c>
      <c r="P167" t="s">
        <v>145</v>
      </c>
      <c r="Q167" t="s">
        <v>426</v>
      </c>
      <c r="R167" t="s">
        <v>464</v>
      </c>
      <c r="S167">
        <v>1</v>
      </c>
      <c r="T167">
        <v>0.30599999999999999</v>
      </c>
      <c r="U167">
        <v>0.307</v>
      </c>
      <c r="V167">
        <v>309</v>
      </c>
      <c r="W167">
        <v>352</v>
      </c>
      <c r="X167">
        <v>2023.1869999999999</v>
      </c>
      <c r="Y167">
        <v>2023.1869999999999</v>
      </c>
      <c r="Z167">
        <v>56.912999999999997</v>
      </c>
      <c r="AA167">
        <v>51.466000000000001</v>
      </c>
      <c r="AB167">
        <v>56.912999999999997</v>
      </c>
      <c r="AC167">
        <v>57.929000000000002</v>
      </c>
      <c r="AD167" s="26">
        <v>2.0000000000000001E-4</v>
      </c>
      <c r="AE167" s="26">
        <v>4.0000000000000002E-4</v>
      </c>
      <c r="AF167">
        <v>4.6406000000000001</v>
      </c>
      <c r="AG167">
        <v>4.6406000000000001</v>
      </c>
      <c r="AH167">
        <v>4.6406000000000001</v>
      </c>
      <c r="AI167">
        <v>4.6406000000000001</v>
      </c>
      <c r="AJ167">
        <v>4.6403999999999996</v>
      </c>
      <c r="AK167">
        <v>4.6402000000000001</v>
      </c>
      <c r="AL167" t="s">
        <v>82</v>
      </c>
      <c r="AM167" t="s">
        <v>157</v>
      </c>
      <c r="AN167" t="s">
        <v>1121</v>
      </c>
      <c r="AO167" t="s">
        <v>1122</v>
      </c>
      <c r="AP167" t="s">
        <v>1123</v>
      </c>
    </row>
    <row r="168" spans="1:42" ht="15.75" thickBot="1">
      <c r="A168" s="85" t="str">
        <f t="shared" si="18"/>
        <v>ex-wa</v>
      </c>
      <c r="B168" s="86" t="str">
        <f t="shared" si="19"/>
        <v>onshore</v>
      </c>
      <c r="C168" s="86">
        <f t="shared" si="20"/>
        <v>1</v>
      </c>
      <c r="D168" s="87">
        <f t="shared" si="21"/>
        <v>0.30599999999999999</v>
      </c>
      <c r="E168" s="87">
        <f t="shared" si="22"/>
        <v>309</v>
      </c>
      <c r="F168" s="88">
        <f t="shared" si="23"/>
        <v>2023.1869999999999</v>
      </c>
      <c r="G168" s="87">
        <f t="shared" si="24"/>
        <v>0.307</v>
      </c>
      <c r="H168" s="87">
        <f t="shared" si="25"/>
        <v>352</v>
      </c>
      <c r="I168" s="88">
        <f t="shared" si="26"/>
        <v>2023.1869999999999</v>
      </c>
      <c r="P168" t="s">
        <v>145</v>
      </c>
      <c r="Q168" t="s">
        <v>425</v>
      </c>
      <c r="R168" t="s">
        <v>464</v>
      </c>
      <c r="S168">
        <v>2</v>
      </c>
      <c r="T168">
        <v>0.30599999999999999</v>
      </c>
      <c r="U168">
        <v>0.308</v>
      </c>
      <c r="V168">
        <v>576</v>
      </c>
      <c r="W168">
        <v>616</v>
      </c>
      <c r="X168">
        <v>2023.1869999999999</v>
      </c>
      <c r="Y168">
        <v>2023.1869999999999</v>
      </c>
      <c r="Z168">
        <v>12.026999999999999</v>
      </c>
      <c r="AA168">
        <v>11.94</v>
      </c>
      <c r="AB168">
        <v>12.026999999999999</v>
      </c>
      <c r="AC168">
        <v>12.933999999999999</v>
      </c>
      <c r="AD168" s="26">
        <v>2.0000000000000001E-4</v>
      </c>
      <c r="AE168" s="26">
        <v>2.9999999999999997E-4</v>
      </c>
      <c r="AF168">
        <v>2.5000000000000001E-3</v>
      </c>
      <c r="AG168">
        <v>2.5000000000000001E-3</v>
      </c>
      <c r="AH168">
        <v>2.5000000000000001E-3</v>
      </c>
      <c r="AI168">
        <v>2.5000000000000001E-3</v>
      </c>
      <c r="AJ168">
        <v>2.3999999999999998E-3</v>
      </c>
      <c r="AK168">
        <v>2.2000000000000001E-3</v>
      </c>
      <c r="AL168" t="s">
        <v>120</v>
      </c>
      <c r="AM168" t="s">
        <v>158</v>
      </c>
      <c r="AN168" t="s">
        <v>1124</v>
      </c>
      <c r="AO168" t="s">
        <v>1124</v>
      </c>
      <c r="AP168" t="s">
        <v>1125</v>
      </c>
    </row>
    <row r="169" spans="1:42" ht="15.75" thickBot="1">
      <c r="A169" s="85" t="str">
        <f t="shared" si="18"/>
        <v>ex-wa</v>
      </c>
      <c r="B169" s="86" t="str">
        <f t="shared" si="19"/>
        <v>onshore</v>
      </c>
      <c r="C169" s="86">
        <f t="shared" si="20"/>
        <v>2</v>
      </c>
      <c r="D169" s="87">
        <f t="shared" si="21"/>
        <v>0.30599999999999999</v>
      </c>
      <c r="E169" s="87">
        <f t="shared" si="22"/>
        <v>576</v>
      </c>
      <c r="F169" s="88">
        <f t="shared" si="23"/>
        <v>2023.1869999999999</v>
      </c>
      <c r="G169" s="87">
        <f t="shared" si="24"/>
        <v>0.308</v>
      </c>
      <c r="H169" s="87">
        <f t="shared" si="25"/>
        <v>616</v>
      </c>
      <c r="I169" s="88">
        <f t="shared" si="26"/>
        <v>2023.1869999999999</v>
      </c>
      <c r="P169" t="s">
        <v>145</v>
      </c>
      <c r="Q169" t="s">
        <v>424</v>
      </c>
      <c r="R169" t="s">
        <v>464</v>
      </c>
      <c r="S169">
        <v>3</v>
      </c>
      <c r="T169">
        <v>0.29499999999999998</v>
      </c>
      <c r="U169">
        <v>0.29599999999999999</v>
      </c>
      <c r="V169">
        <v>162</v>
      </c>
      <c r="W169">
        <v>172</v>
      </c>
      <c r="X169">
        <v>2023.1869999999999</v>
      </c>
      <c r="Y169">
        <v>2023.1869999999999</v>
      </c>
      <c r="Z169">
        <v>530.86500000000001</v>
      </c>
      <c r="AA169">
        <v>362.16699999999997</v>
      </c>
      <c r="AB169">
        <v>530.86500000000001</v>
      </c>
      <c r="AC169">
        <v>530.94000000000005</v>
      </c>
      <c r="AD169" s="26">
        <v>2.0000000000000001E-4</v>
      </c>
      <c r="AE169" s="26">
        <v>4.0000000000000002E-4</v>
      </c>
      <c r="AF169">
        <v>1.9199999999999998E-2</v>
      </c>
      <c r="AG169">
        <v>1.9199999999999998E-2</v>
      </c>
      <c r="AH169">
        <v>1.9199999999999998E-2</v>
      </c>
      <c r="AI169">
        <v>1.9199999999999998E-2</v>
      </c>
      <c r="AJ169">
        <v>1.9E-2</v>
      </c>
      <c r="AK169">
        <v>1.8800000000000001E-2</v>
      </c>
      <c r="AL169" t="s">
        <v>96</v>
      </c>
      <c r="AM169" t="s">
        <v>159</v>
      </c>
      <c r="AN169" t="s">
        <v>1126</v>
      </c>
      <c r="AO169" t="s">
        <v>1127</v>
      </c>
      <c r="AP169" t="s">
        <v>1127</v>
      </c>
    </row>
    <row r="170" spans="1:42" ht="15.75" thickBot="1">
      <c r="A170" s="85" t="str">
        <f t="shared" si="18"/>
        <v>ex-wa</v>
      </c>
      <c r="B170" s="86" t="str">
        <f t="shared" si="19"/>
        <v>onshore</v>
      </c>
      <c r="C170" s="86">
        <f t="shared" si="20"/>
        <v>3</v>
      </c>
      <c r="D170" s="87">
        <f t="shared" si="21"/>
        <v>0.29499999999999998</v>
      </c>
      <c r="E170" s="87">
        <f t="shared" si="22"/>
        <v>162</v>
      </c>
      <c r="F170" s="88">
        <f t="shared" si="23"/>
        <v>2023.1869999999999</v>
      </c>
      <c r="G170" s="87">
        <f t="shared" si="24"/>
        <v>0.29599999999999999</v>
      </c>
      <c r="H170" s="87">
        <f t="shared" si="25"/>
        <v>172</v>
      </c>
      <c r="I170" s="88">
        <f t="shared" si="26"/>
        <v>2023.1869999999999</v>
      </c>
      <c r="P170" t="s">
        <v>145</v>
      </c>
      <c r="Q170" t="s">
        <v>423</v>
      </c>
      <c r="R170" t="s">
        <v>464</v>
      </c>
      <c r="S170">
        <v>4</v>
      </c>
      <c r="T170">
        <v>0.28699999999999998</v>
      </c>
      <c r="U170">
        <v>0.28699999999999998</v>
      </c>
      <c r="V170">
        <v>366</v>
      </c>
      <c r="W170">
        <v>372</v>
      </c>
      <c r="X170">
        <v>2023.1869999999999</v>
      </c>
      <c r="Y170">
        <v>2023.1869999999999</v>
      </c>
      <c r="Z170">
        <v>17.63</v>
      </c>
      <c r="AA170">
        <v>19.477</v>
      </c>
      <c r="AB170">
        <v>17.63</v>
      </c>
      <c r="AC170">
        <v>17.63</v>
      </c>
      <c r="AD170" s="26">
        <v>2.0000000000000001E-4</v>
      </c>
      <c r="AE170" s="26">
        <v>4.0000000000000002E-4</v>
      </c>
      <c r="AF170">
        <v>0.1996</v>
      </c>
      <c r="AG170">
        <v>0.1996</v>
      </c>
      <c r="AH170">
        <v>0.1996</v>
      </c>
      <c r="AI170">
        <v>0.1996</v>
      </c>
      <c r="AJ170">
        <v>0.19939999999999999</v>
      </c>
      <c r="AK170">
        <v>0.19919999999999999</v>
      </c>
      <c r="AL170" t="s">
        <v>125</v>
      </c>
      <c r="AM170" t="s">
        <v>160</v>
      </c>
      <c r="AN170" t="s">
        <v>1128</v>
      </c>
      <c r="AO170" t="s">
        <v>1129</v>
      </c>
      <c r="AP170" t="s">
        <v>1129</v>
      </c>
    </row>
    <row r="171" spans="1:42" ht="15.75" thickBot="1">
      <c r="A171" s="85" t="str">
        <f t="shared" si="18"/>
        <v>ex-wa</v>
      </c>
      <c r="B171" s="86" t="str">
        <f t="shared" si="19"/>
        <v>onshore</v>
      </c>
      <c r="C171" s="86">
        <f t="shared" si="20"/>
        <v>4</v>
      </c>
      <c r="D171" s="87">
        <f t="shared" si="21"/>
        <v>0.28699999999999998</v>
      </c>
      <c r="E171" s="87">
        <f t="shared" si="22"/>
        <v>366</v>
      </c>
      <c r="F171" s="88">
        <f t="shared" si="23"/>
        <v>2023.1869999999999</v>
      </c>
      <c r="G171" s="87">
        <f t="shared" si="24"/>
        <v>0.28699999999999998</v>
      </c>
      <c r="H171" s="87">
        <f t="shared" si="25"/>
        <v>372</v>
      </c>
      <c r="I171" s="88">
        <f t="shared" si="26"/>
        <v>2023.1869999999999</v>
      </c>
      <c r="P171" t="s">
        <v>145</v>
      </c>
      <c r="Q171" t="s">
        <v>422</v>
      </c>
      <c r="R171" t="s">
        <v>464</v>
      </c>
      <c r="S171">
        <v>5</v>
      </c>
      <c r="T171">
        <v>0.28499999999999998</v>
      </c>
      <c r="U171">
        <v>0.28499999999999998</v>
      </c>
      <c r="V171">
        <v>628</v>
      </c>
      <c r="W171">
        <v>631</v>
      </c>
      <c r="X171">
        <v>2023.1869999999999</v>
      </c>
      <c r="Y171">
        <v>2023.1869999999999</v>
      </c>
      <c r="Z171">
        <v>3.226</v>
      </c>
      <c r="AA171">
        <v>2.702</v>
      </c>
      <c r="AB171">
        <v>3.226</v>
      </c>
      <c r="AC171">
        <v>3.226</v>
      </c>
      <c r="AD171" s="26">
        <v>2.0000000000000001E-4</v>
      </c>
      <c r="AE171" s="26">
        <v>2.9999999999999997E-4</v>
      </c>
      <c r="AF171">
        <v>2.3999999999999998E-3</v>
      </c>
      <c r="AG171">
        <v>2.3999999999999998E-3</v>
      </c>
      <c r="AH171">
        <v>2.3999999999999998E-3</v>
      </c>
      <c r="AI171">
        <v>2.3999999999999998E-3</v>
      </c>
      <c r="AJ171">
        <v>2.2000000000000001E-3</v>
      </c>
      <c r="AK171">
        <v>2E-3</v>
      </c>
      <c r="AL171" t="s">
        <v>161</v>
      </c>
      <c r="AM171" t="s">
        <v>162</v>
      </c>
      <c r="AN171" t="s">
        <v>163</v>
      </c>
      <c r="AO171" t="s">
        <v>163</v>
      </c>
      <c r="AP171" t="s">
        <v>163</v>
      </c>
    </row>
    <row r="172" spans="1:42" ht="15.75" thickBot="1">
      <c r="A172" s="85" t="str">
        <f t="shared" si="18"/>
        <v>ex-wa</v>
      </c>
      <c r="B172" s="86" t="str">
        <f t="shared" si="19"/>
        <v>onshore</v>
      </c>
      <c r="C172" s="86">
        <f t="shared" si="20"/>
        <v>5</v>
      </c>
      <c r="D172" s="87">
        <f t="shared" si="21"/>
        <v>0.28499999999999998</v>
      </c>
      <c r="E172" s="87">
        <f t="shared" si="22"/>
        <v>628</v>
      </c>
      <c r="F172" s="88">
        <f t="shared" si="23"/>
        <v>2023.1869999999999</v>
      </c>
      <c r="G172" s="87">
        <f t="shared" si="24"/>
        <v>0.28499999999999998</v>
      </c>
      <c r="H172" s="87">
        <f t="shared" si="25"/>
        <v>631</v>
      </c>
      <c r="I172" s="88">
        <f t="shared" si="26"/>
        <v>2023.1869999999999</v>
      </c>
      <c r="P172" t="s">
        <v>164</v>
      </c>
      <c r="Q172" t="s">
        <v>428</v>
      </c>
      <c r="R172" t="s">
        <v>463</v>
      </c>
      <c r="S172">
        <v>5</v>
      </c>
      <c r="T172">
        <v>0.251</v>
      </c>
      <c r="U172">
        <v>0.25</v>
      </c>
      <c r="V172">
        <v>94</v>
      </c>
      <c r="W172">
        <v>98</v>
      </c>
      <c r="X172">
        <v>1560.6849999999999</v>
      </c>
      <c r="Y172">
        <v>1560.6849999999999</v>
      </c>
      <c r="Z172">
        <v>92.870999999999995</v>
      </c>
      <c r="AA172">
        <v>92.86</v>
      </c>
      <c r="AB172">
        <v>92.86</v>
      </c>
      <c r="AC172">
        <v>92.870999999999995</v>
      </c>
      <c r="AD172">
        <v>0</v>
      </c>
      <c r="AE172">
        <v>0.31009999999999999</v>
      </c>
      <c r="AF172">
        <v>0.3115</v>
      </c>
      <c r="AG172">
        <v>0.71499999999999997</v>
      </c>
      <c r="AH172">
        <v>0.71689999999999998</v>
      </c>
      <c r="AI172">
        <v>0.71699999999999997</v>
      </c>
      <c r="AJ172">
        <v>0.78890000000000005</v>
      </c>
      <c r="AK172">
        <v>0.59809999999999997</v>
      </c>
      <c r="AL172" t="s">
        <v>144</v>
      </c>
      <c r="AM172" t="s">
        <v>165</v>
      </c>
      <c r="AN172" t="s">
        <v>1130</v>
      </c>
      <c r="AO172" t="s">
        <v>1130</v>
      </c>
      <c r="AP172" t="s">
        <v>1130</v>
      </c>
    </row>
    <row r="173" spans="1:42" ht="15.75" thickBot="1">
      <c r="A173" s="85" t="str">
        <f t="shared" si="18"/>
        <v>ex-sa</v>
      </c>
      <c r="B173" s="86" t="str">
        <f t="shared" si="19"/>
        <v>solar</v>
      </c>
      <c r="C173" s="86">
        <f t="shared" si="20"/>
        <v>5</v>
      </c>
      <c r="D173" s="87">
        <f t="shared" si="21"/>
        <v>0.251</v>
      </c>
      <c r="E173" s="87">
        <f t="shared" si="22"/>
        <v>94</v>
      </c>
      <c r="F173" s="88">
        <f t="shared" si="23"/>
        <v>1560.6849999999999</v>
      </c>
      <c r="G173" s="87">
        <f t="shared" si="24"/>
        <v>0.25</v>
      </c>
      <c r="H173" s="87">
        <f t="shared" si="25"/>
        <v>98</v>
      </c>
      <c r="I173" s="88">
        <f t="shared" si="26"/>
        <v>1560.6849999999999</v>
      </c>
      <c r="P173" t="s">
        <v>164</v>
      </c>
      <c r="Q173" t="s">
        <v>420</v>
      </c>
      <c r="R173" t="s">
        <v>463</v>
      </c>
      <c r="S173">
        <v>6</v>
      </c>
      <c r="T173">
        <v>0.25</v>
      </c>
      <c r="U173">
        <v>0.25</v>
      </c>
      <c r="V173">
        <v>168</v>
      </c>
      <c r="W173">
        <v>184</v>
      </c>
      <c r="X173">
        <v>1560.6849999999999</v>
      </c>
      <c r="Y173">
        <v>1560.6849999999999</v>
      </c>
      <c r="Z173">
        <v>98.724999999999994</v>
      </c>
      <c r="AA173">
        <v>90.873000000000005</v>
      </c>
      <c r="AB173">
        <v>98.694999999999993</v>
      </c>
      <c r="AC173">
        <v>109.682</v>
      </c>
      <c r="AD173">
        <v>0</v>
      </c>
      <c r="AE173">
        <v>2.8999999999999998E-3</v>
      </c>
      <c r="AF173">
        <v>4.1000000000000003E-3</v>
      </c>
      <c r="AG173">
        <v>6.7000000000000002E-3</v>
      </c>
      <c r="AH173">
        <v>8.6999999999999994E-3</v>
      </c>
      <c r="AI173">
        <v>8.6999999999999994E-3</v>
      </c>
      <c r="AJ173">
        <v>1.0999999999999999E-2</v>
      </c>
      <c r="AK173">
        <v>8.2000000000000007E-3</v>
      </c>
      <c r="AL173" t="s">
        <v>147</v>
      </c>
      <c r="AM173" t="s">
        <v>166</v>
      </c>
      <c r="AN173" t="s">
        <v>1131</v>
      </c>
      <c r="AO173" t="s">
        <v>1132</v>
      </c>
      <c r="AP173" t="s">
        <v>1133</v>
      </c>
    </row>
    <row r="174" spans="1:42" ht="15.75" thickBot="1">
      <c r="A174" s="85" t="str">
        <f t="shared" si="18"/>
        <v>ex-sa</v>
      </c>
      <c r="B174" s="86" t="str">
        <f t="shared" si="19"/>
        <v>solar</v>
      </c>
      <c r="C174" s="86">
        <f t="shared" si="20"/>
        <v>6</v>
      </c>
      <c r="D174" s="87">
        <f t="shared" si="21"/>
        <v>0.25</v>
      </c>
      <c r="E174" s="87">
        <f t="shared" si="22"/>
        <v>168</v>
      </c>
      <c r="F174" s="88">
        <f t="shared" si="23"/>
        <v>1560.6849999999999</v>
      </c>
      <c r="G174" s="87">
        <f t="shared" si="24"/>
        <v>0.25</v>
      </c>
      <c r="H174" s="87">
        <f t="shared" si="25"/>
        <v>184</v>
      </c>
      <c r="I174" s="88">
        <f t="shared" si="26"/>
        <v>1560.6849999999999</v>
      </c>
      <c r="P174" t="s">
        <v>164</v>
      </c>
      <c r="Q174" t="s">
        <v>419</v>
      </c>
      <c r="R174" t="s">
        <v>463</v>
      </c>
      <c r="S174">
        <v>7</v>
      </c>
      <c r="T174">
        <v>0.249</v>
      </c>
      <c r="U174">
        <v>0.248</v>
      </c>
      <c r="V174">
        <v>302</v>
      </c>
      <c r="W174">
        <v>311</v>
      </c>
      <c r="X174">
        <v>1560.6849999999999</v>
      </c>
      <c r="Y174">
        <v>1560.6849999999999</v>
      </c>
      <c r="Z174">
        <v>160.47200000000001</v>
      </c>
      <c r="AA174">
        <v>121.003</v>
      </c>
      <c r="AB174">
        <v>158.19200000000001</v>
      </c>
      <c r="AC174">
        <v>201.80099999999999</v>
      </c>
      <c r="AD174">
        <v>0</v>
      </c>
      <c r="AE174">
        <v>1E-3</v>
      </c>
      <c r="AF174">
        <v>1.6999999999999999E-3</v>
      </c>
      <c r="AG174">
        <v>2.5999999999999999E-3</v>
      </c>
      <c r="AH174">
        <v>3.5000000000000001E-3</v>
      </c>
      <c r="AI174">
        <v>3.5000000000000001E-3</v>
      </c>
      <c r="AJ174">
        <v>3.8999999999999998E-3</v>
      </c>
      <c r="AK174">
        <v>3.0000000000000001E-3</v>
      </c>
      <c r="AL174" t="s">
        <v>149</v>
      </c>
      <c r="AM174" t="s">
        <v>167</v>
      </c>
      <c r="AN174" t="s">
        <v>1134</v>
      </c>
      <c r="AO174" t="s">
        <v>1135</v>
      </c>
      <c r="AP174" t="s">
        <v>1136</v>
      </c>
    </row>
    <row r="175" spans="1:42" ht="15.75" thickBot="1">
      <c r="A175" s="85" t="str">
        <f t="shared" si="18"/>
        <v>ex-sa</v>
      </c>
      <c r="B175" s="86" t="str">
        <f t="shared" si="19"/>
        <v>solar</v>
      </c>
      <c r="C175" s="86">
        <f t="shared" si="20"/>
        <v>7</v>
      </c>
      <c r="D175" s="87">
        <f t="shared" si="21"/>
        <v>0.249</v>
      </c>
      <c r="E175" s="87">
        <f t="shared" si="22"/>
        <v>302</v>
      </c>
      <c r="F175" s="88">
        <f t="shared" si="23"/>
        <v>1560.6849999999999</v>
      </c>
      <c r="G175" s="87">
        <f t="shared" si="24"/>
        <v>0.248</v>
      </c>
      <c r="H175" s="87">
        <f t="shared" si="25"/>
        <v>311</v>
      </c>
      <c r="I175" s="88">
        <f t="shared" si="26"/>
        <v>1560.6849999999999</v>
      </c>
      <c r="P175" t="s">
        <v>164</v>
      </c>
      <c r="Q175" t="s">
        <v>415</v>
      </c>
      <c r="R175" t="s">
        <v>460</v>
      </c>
      <c r="S175">
        <v>3</v>
      </c>
      <c r="T175">
        <v>0.48</v>
      </c>
      <c r="U175">
        <v>0.48</v>
      </c>
      <c r="V175">
        <v>804</v>
      </c>
      <c r="W175">
        <v>804</v>
      </c>
      <c r="X175">
        <v>2964.3009999999999</v>
      </c>
      <c r="Y175">
        <v>2964.1019999999999</v>
      </c>
      <c r="Z175">
        <v>50.137999999999998</v>
      </c>
      <c r="AA175">
        <v>50.137</v>
      </c>
      <c r="AB175">
        <v>50.137999999999998</v>
      </c>
      <c r="AC175">
        <v>50.244</v>
      </c>
      <c r="AD175">
        <v>0</v>
      </c>
      <c r="AE175" s="26">
        <v>4.0000000000000002E-4</v>
      </c>
      <c r="AF175" s="26">
        <v>8.9999999999999998E-4</v>
      </c>
      <c r="AG175">
        <v>1.4E-3</v>
      </c>
      <c r="AH175">
        <v>1.4E-3</v>
      </c>
      <c r="AI175">
        <v>1.4E-3</v>
      </c>
      <c r="AJ175">
        <v>1.4E-3</v>
      </c>
      <c r="AK175" s="26">
        <v>8.9999999999999998E-4</v>
      </c>
      <c r="AL175" t="s">
        <v>153</v>
      </c>
      <c r="AM175" t="s">
        <v>168</v>
      </c>
      <c r="AN175" t="s">
        <v>1137</v>
      </c>
      <c r="AO175" t="s">
        <v>1137</v>
      </c>
      <c r="AP175" t="s">
        <v>1137</v>
      </c>
    </row>
    <row r="176" spans="1:42" ht="15.75" thickBot="1">
      <c r="A176" s="85" t="str">
        <f t="shared" si="18"/>
        <v>ex-sa</v>
      </c>
      <c r="B176" s="86" t="str">
        <f t="shared" si="19"/>
        <v>offshore</v>
      </c>
      <c r="C176" s="86">
        <f t="shared" si="20"/>
        <v>3</v>
      </c>
      <c r="D176" s="87">
        <f t="shared" si="21"/>
        <v>0.48</v>
      </c>
      <c r="E176" s="87">
        <f t="shared" si="22"/>
        <v>804</v>
      </c>
      <c r="F176" s="88">
        <f t="shared" si="23"/>
        <v>2964.3009999999999</v>
      </c>
      <c r="G176" s="87">
        <f t="shared" si="24"/>
        <v>0.48</v>
      </c>
      <c r="H176" s="87">
        <f t="shared" si="25"/>
        <v>804</v>
      </c>
      <c r="I176" s="88">
        <f t="shared" si="26"/>
        <v>2964.1019999999999</v>
      </c>
      <c r="P176" t="s">
        <v>164</v>
      </c>
      <c r="Q176" t="s">
        <v>414</v>
      </c>
      <c r="R176" t="s">
        <v>460</v>
      </c>
      <c r="S176">
        <v>4</v>
      </c>
      <c r="T176">
        <v>0.47</v>
      </c>
      <c r="U176">
        <v>0.47099999999999997</v>
      </c>
      <c r="V176">
        <v>1603</v>
      </c>
      <c r="W176">
        <v>1668</v>
      </c>
      <c r="X176">
        <v>2938.25</v>
      </c>
      <c r="Y176">
        <v>3072.431</v>
      </c>
      <c r="Z176">
        <v>0.78800000000000003</v>
      </c>
      <c r="AA176">
        <v>0.78800000000000003</v>
      </c>
      <c r="AB176">
        <v>0.78800000000000003</v>
      </c>
      <c r="AC176">
        <v>0.78800000000000003</v>
      </c>
      <c r="AD176">
        <v>0</v>
      </c>
      <c r="AE176" s="26">
        <v>2.9999999999999997E-4</v>
      </c>
      <c r="AF176" s="26">
        <v>5.0000000000000001E-4</v>
      </c>
      <c r="AG176" s="26">
        <v>6.9999999999999999E-4</v>
      </c>
      <c r="AH176" s="26">
        <v>6.9999999999999999E-4</v>
      </c>
      <c r="AI176" s="26">
        <v>6.9999999999999999E-4</v>
      </c>
      <c r="AJ176" s="26">
        <v>6.9999999999999999E-4</v>
      </c>
      <c r="AK176" s="26">
        <v>5.0000000000000001E-4</v>
      </c>
      <c r="AL176" t="s">
        <v>155</v>
      </c>
      <c r="AM176" t="s">
        <v>169</v>
      </c>
      <c r="AN176" t="s">
        <v>1138</v>
      </c>
      <c r="AO176" t="s">
        <v>1138</v>
      </c>
      <c r="AP176" t="s">
        <v>1138</v>
      </c>
    </row>
    <row r="177" spans="1:42" ht="15.75" thickBot="1">
      <c r="A177" s="85" t="str">
        <f t="shared" si="18"/>
        <v>ex-sa</v>
      </c>
      <c r="B177" s="86" t="str">
        <f t="shared" si="19"/>
        <v>offshore</v>
      </c>
      <c r="C177" s="86">
        <f t="shared" si="20"/>
        <v>4</v>
      </c>
      <c r="D177" s="87">
        <f t="shared" si="21"/>
        <v>0.47</v>
      </c>
      <c r="E177" s="87">
        <f t="shared" si="22"/>
        <v>1603</v>
      </c>
      <c r="F177" s="88">
        <f t="shared" si="23"/>
        <v>2938.25</v>
      </c>
      <c r="G177" s="87">
        <f t="shared" si="24"/>
        <v>0.47099999999999997</v>
      </c>
      <c r="H177" s="87">
        <f t="shared" si="25"/>
        <v>1668</v>
      </c>
      <c r="I177" s="88">
        <f t="shared" si="26"/>
        <v>3072.431</v>
      </c>
      <c r="P177" t="s">
        <v>164</v>
      </c>
      <c r="Q177" t="s">
        <v>413</v>
      </c>
      <c r="R177" t="s">
        <v>460</v>
      </c>
      <c r="S177">
        <v>5</v>
      </c>
      <c r="T177">
        <v>0.46500000000000002</v>
      </c>
      <c r="U177">
        <v>0.46500000000000002</v>
      </c>
      <c r="V177">
        <v>0</v>
      </c>
      <c r="W177">
        <v>1570</v>
      </c>
      <c r="X177">
        <v>0</v>
      </c>
      <c r="Y177">
        <v>2572.5219999999999</v>
      </c>
      <c r="Z177">
        <v>0.79</v>
      </c>
      <c r="AA177">
        <v>0.79</v>
      </c>
      <c r="AB177">
        <v>0.79</v>
      </c>
      <c r="AC177">
        <v>0.82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170</v>
      </c>
      <c r="AM177" t="s">
        <v>1139</v>
      </c>
      <c r="AN177" t="s">
        <v>1140</v>
      </c>
      <c r="AO177" t="s">
        <v>1140</v>
      </c>
      <c r="AP177" t="s">
        <v>1140</v>
      </c>
    </row>
    <row r="178" spans="1:42" ht="15.75" thickBot="1">
      <c r="A178" s="85" t="str">
        <f t="shared" si="18"/>
        <v>ex-sa</v>
      </c>
      <c r="B178" s="86" t="str">
        <f t="shared" si="19"/>
        <v>offshore</v>
      </c>
      <c r="C178" s="86">
        <f t="shared" si="20"/>
        <v>5</v>
      </c>
      <c r="D178" s="89" t="s">
        <v>321</v>
      </c>
      <c r="E178" s="89" t="s">
        <v>321</v>
      </c>
      <c r="F178" s="90" t="s">
        <v>321</v>
      </c>
      <c r="G178" s="87">
        <f t="shared" si="24"/>
        <v>0.46500000000000002</v>
      </c>
      <c r="H178" s="87">
        <f t="shared" si="25"/>
        <v>1570</v>
      </c>
      <c r="I178" s="88">
        <f t="shared" si="26"/>
        <v>2572.5219999999999</v>
      </c>
      <c r="P178" t="s">
        <v>164</v>
      </c>
      <c r="Q178" t="s">
        <v>426</v>
      </c>
      <c r="R178" t="s">
        <v>464</v>
      </c>
      <c r="S178">
        <v>1</v>
      </c>
      <c r="T178">
        <v>0.308</v>
      </c>
      <c r="U178">
        <v>0.31</v>
      </c>
      <c r="V178">
        <v>342</v>
      </c>
      <c r="W178">
        <v>384</v>
      </c>
      <c r="X178">
        <v>2023.1869999999999</v>
      </c>
      <c r="Y178">
        <v>2023.1869999999999</v>
      </c>
      <c r="Z178">
        <v>22.617999999999999</v>
      </c>
      <c r="AA178">
        <v>20.346</v>
      </c>
      <c r="AB178">
        <v>22.600999999999999</v>
      </c>
      <c r="AC178">
        <v>33.210999999999999</v>
      </c>
      <c r="AD178" s="26">
        <v>2.0000000000000001E-4</v>
      </c>
      <c r="AE178">
        <v>1E-3</v>
      </c>
      <c r="AF178">
        <v>3.3999999999999998E-3</v>
      </c>
      <c r="AG178">
        <v>3.3999999999999998E-3</v>
      </c>
      <c r="AH178">
        <v>3.3999999999999998E-3</v>
      </c>
      <c r="AI178">
        <v>3.3999999999999998E-3</v>
      </c>
      <c r="AJ178">
        <v>3.2000000000000002E-3</v>
      </c>
      <c r="AK178">
        <v>2.3999999999999998E-3</v>
      </c>
      <c r="AL178" t="s">
        <v>82</v>
      </c>
      <c r="AM178" t="s">
        <v>171</v>
      </c>
      <c r="AN178" t="s">
        <v>1141</v>
      </c>
      <c r="AO178" t="s">
        <v>1142</v>
      </c>
      <c r="AP178" t="s">
        <v>1143</v>
      </c>
    </row>
    <row r="179" spans="1:42" ht="15.75" thickBot="1">
      <c r="A179" s="85" t="str">
        <f t="shared" si="18"/>
        <v>ex-sa</v>
      </c>
      <c r="B179" s="86" t="str">
        <f t="shared" si="19"/>
        <v>onshore</v>
      </c>
      <c r="C179" s="86">
        <f t="shared" si="20"/>
        <v>1</v>
      </c>
      <c r="D179" s="87">
        <f t="shared" si="21"/>
        <v>0.308</v>
      </c>
      <c r="E179" s="87">
        <f t="shared" si="22"/>
        <v>342</v>
      </c>
      <c r="F179" s="88">
        <f t="shared" si="23"/>
        <v>2023.1869999999999</v>
      </c>
      <c r="G179" s="87">
        <f t="shared" si="24"/>
        <v>0.31</v>
      </c>
      <c r="H179" s="87">
        <f t="shared" si="25"/>
        <v>384</v>
      </c>
      <c r="I179" s="88">
        <f t="shared" si="26"/>
        <v>2023.1869999999999</v>
      </c>
      <c r="P179" t="s">
        <v>164</v>
      </c>
      <c r="Q179" t="s">
        <v>425</v>
      </c>
      <c r="R179" t="s">
        <v>464</v>
      </c>
      <c r="S179">
        <v>2</v>
      </c>
      <c r="T179">
        <v>0.30599999999999999</v>
      </c>
      <c r="U179">
        <v>0.307</v>
      </c>
      <c r="V179">
        <v>583</v>
      </c>
      <c r="W179">
        <v>626</v>
      </c>
      <c r="X179">
        <v>2023.1869999999999</v>
      </c>
      <c r="Y179">
        <v>2023.1869999999999</v>
      </c>
      <c r="Z179">
        <v>14.574</v>
      </c>
      <c r="AA179">
        <v>13.066000000000001</v>
      </c>
      <c r="AB179">
        <v>14.002000000000001</v>
      </c>
      <c r="AC179">
        <v>13.387</v>
      </c>
      <c r="AD179" s="26">
        <v>2.0000000000000001E-4</v>
      </c>
      <c r="AE179" s="26">
        <v>8.9999999999999998E-4</v>
      </c>
      <c r="AF179">
        <v>2E-3</v>
      </c>
      <c r="AG179">
        <v>2E-3</v>
      </c>
      <c r="AH179">
        <v>2E-3</v>
      </c>
      <c r="AI179">
        <v>2E-3</v>
      </c>
      <c r="AJ179">
        <v>1.8E-3</v>
      </c>
      <c r="AK179">
        <v>1.1000000000000001E-3</v>
      </c>
      <c r="AL179" t="s">
        <v>120</v>
      </c>
      <c r="AM179" t="s">
        <v>172</v>
      </c>
      <c r="AN179" t="s">
        <v>1144</v>
      </c>
      <c r="AO179" t="s">
        <v>1145</v>
      </c>
      <c r="AP179" t="s">
        <v>1144</v>
      </c>
    </row>
    <row r="180" spans="1:42" ht="15.75" thickBot="1">
      <c r="A180" s="85" t="str">
        <f t="shared" si="18"/>
        <v>ex-sa</v>
      </c>
      <c r="B180" s="86" t="str">
        <f t="shared" si="19"/>
        <v>onshore</v>
      </c>
      <c r="C180" s="86">
        <f t="shared" si="20"/>
        <v>2</v>
      </c>
      <c r="D180" s="87">
        <f t="shared" si="21"/>
        <v>0.30599999999999999</v>
      </c>
      <c r="E180" s="87">
        <f t="shared" si="22"/>
        <v>583</v>
      </c>
      <c r="F180" s="88">
        <f t="shared" si="23"/>
        <v>2023.1869999999999</v>
      </c>
      <c r="G180" s="87">
        <f t="shared" si="24"/>
        <v>0.307</v>
      </c>
      <c r="H180" s="87">
        <f t="shared" si="25"/>
        <v>626</v>
      </c>
      <c r="I180" s="88">
        <f t="shared" si="26"/>
        <v>2023.1869999999999</v>
      </c>
      <c r="P180" t="s">
        <v>164</v>
      </c>
      <c r="Q180" t="s">
        <v>424</v>
      </c>
      <c r="R180" t="s">
        <v>464</v>
      </c>
      <c r="S180">
        <v>3</v>
      </c>
      <c r="T180">
        <v>0.3</v>
      </c>
      <c r="U180">
        <v>0.30099999999999999</v>
      </c>
      <c r="V180">
        <v>151</v>
      </c>
      <c r="W180">
        <v>163</v>
      </c>
      <c r="X180">
        <v>2023.1869999999999</v>
      </c>
      <c r="Y180">
        <v>2023.1869999999999</v>
      </c>
      <c r="Z180">
        <v>67.792000000000002</v>
      </c>
      <c r="AA180">
        <v>62.220999999999997</v>
      </c>
      <c r="AB180">
        <v>67.790999999999997</v>
      </c>
      <c r="AC180">
        <v>75.12</v>
      </c>
      <c r="AD180" s="26">
        <v>2.0000000000000001E-4</v>
      </c>
      <c r="AE180">
        <v>2.3999999999999998E-3</v>
      </c>
      <c r="AF180">
        <v>9.1000000000000004E-3</v>
      </c>
      <c r="AG180">
        <v>9.1000000000000004E-3</v>
      </c>
      <c r="AH180">
        <v>9.1000000000000004E-3</v>
      </c>
      <c r="AI180">
        <v>9.1000000000000004E-3</v>
      </c>
      <c r="AJ180">
        <v>8.8999999999999999E-3</v>
      </c>
      <c r="AK180">
        <v>6.7999999999999996E-3</v>
      </c>
      <c r="AL180" t="s">
        <v>96</v>
      </c>
      <c r="AM180" t="s">
        <v>173</v>
      </c>
      <c r="AN180" t="s">
        <v>1146</v>
      </c>
      <c r="AO180" t="s">
        <v>1147</v>
      </c>
      <c r="AP180" t="s">
        <v>1148</v>
      </c>
    </row>
    <row r="181" spans="1:42" ht="15.75" thickBot="1">
      <c r="A181" s="85" t="str">
        <f t="shared" si="18"/>
        <v>ex-sa</v>
      </c>
      <c r="B181" s="86" t="str">
        <f t="shared" si="19"/>
        <v>onshore</v>
      </c>
      <c r="C181" s="86">
        <f t="shared" si="20"/>
        <v>3</v>
      </c>
      <c r="D181" s="87">
        <f t="shared" si="21"/>
        <v>0.3</v>
      </c>
      <c r="E181" s="87">
        <f t="shared" si="22"/>
        <v>151</v>
      </c>
      <c r="F181" s="88">
        <f t="shared" si="23"/>
        <v>2023.1869999999999</v>
      </c>
      <c r="G181" s="87">
        <f t="shared" si="24"/>
        <v>0.30099999999999999</v>
      </c>
      <c r="H181" s="87">
        <f t="shared" si="25"/>
        <v>163</v>
      </c>
      <c r="I181" s="88">
        <f t="shared" si="26"/>
        <v>2023.1869999999999</v>
      </c>
      <c r="P181" t="s">
        <v>164</v>
      </c>
      <c r="Q181" t="s">
        <v>423</v>
      </c>
      <c r="R181" t="s">
        <v>464</v>
      </c>
      <c r="S181">
        <v>4</v>
      </c>
      <c r="T181">
        <v>0.28699999999999998</v>
      </c>
      <c r="U181">
        <v>0.28899999999999998</v>
      </c>
      <c r="V181">
        <v>382</v>
      </c>
      <c r="W181">
        <v>406</v>
      </c>
      <c r="X181">
        <v>2023.1869999999999</v>
      </c>
      <c r="Y181">
        <v>2023.1869999999999</v>
      </c>
      <c r="Z181">
        <v>5.0380000000000003</v>
      </c>
      <c r="AA181">
        <v>1.7090000000000001</v>
      </c>
      <c r="AB181">
        <v>5.0380000000000003</v>
      </c>
      <c r="AC181">
        <v>8.1519999999999992</v>
      </c>
      <c r="AD181" s="26">
        <v>2.0000000000000001E-4</v>
      </c>
      <c r="AE181" s="26">
        <v>8.9999999999999998E-4</v>
      </c>
      <c r="AF181">
        <v>2E-3</v>
      </c>
      <c r="AG181">
        <v>2E-3</v>
      </c>
      <c r="AH181">
        <v>2E-3</v>
      </c>
      <c r="AI181">
        <v>2E-3</v>
      </c>
      <c r="AJ181">
        <v>1.8E-3</v>
      </c>
      <c r="AK181">
        <v>1.1999999999999999E-3</v>
      </c>
      <c r="AL181" t="s">
        <v>125</v>
      </c>
      <c r="AM181" t="s">
        <v>174</v>
      </c>
      <c r="AN181" t="s">
        <v>1149</v>
      </c>
      <c r="AO181" t="s">
        <v>1150</v>
      </c>
      <c r="AP181" t="s">
        <v>1151</v>
      </c>
    </row>
    <row r="182" spans="1:42" ht="15.75" thickBot="1">
      <c r="A182" s="85" t="str">
        <f t="shared" si="18"/>
        <v>ex-sa</v>
      </c>
      <c r="B182" s="86" t="str">
        <f t="shared" si="19"/>
        <v>onshore</v>
      </c>
      <c r="C182" s="86">
        <f t="shared" si="20"/>
        <v>4</v>
      </c>
      <c r="D182" s="87">
        <f t="shared" si="21"/>
        <v>0.28699999999999998</v>
      </c>
      <c r="E182" s="87">
        <f t="shared" si="22"/>
        <v>382</v>
      </c>
      <c r="F182" s="88">
        <f t="shared" si="23"/>
        <v>2023.1869999999999</v>
      </c>
      <c r="G182" s="87">
        <f t="shared" si="24"/>
        <v>0.28899999999999998</v>
      </c>
      <c r="H182" s="87">
        <f t="shared" si="25"/>
        <v>406</v>
      </c>
      <c r="I182" s="88">
        <f t="shared" si="26"/>
        <v>2023.1869999999999</v>
      </c>
      <c r="P182" t="s">
        <v>164</v>
      </c>
      <c r="Q182" t="s">
        <v>422</v>
      </c>
      <c r="R182" t="s">
        <v>464</v>
      </c>
      <c r="S182">
        <v>5</v>
      </c>
      <c r="T182">
        <v>0.28699999999999998</v>
      </c>
      <c r="U182">
        <v>0.28699999999999998</v>
      </c>
      <c r="V182">
        <v>622</v>
      </c>
      <c r="W182">
        <v>651</v>
      </c>
      <c r="X182">
        <v>2023.1869999999999</v>
      </c>
      <c r="Y182">
        <v>2023.1869999999999</v>
      </c>
      <c r="Z182">
        <v>2.5840000000000001</v>
      </c>
      <c r="AA182">
        <v>2.2200000000000002</v>
      </c>
      <c r="AB182">
        <v>2.5840000000000001</v>
      </c>
      <c r="AC182">
        <v>2.073</v>
      </c>
      <c r="AD182" s="26">
        <v>2.0000000000000001E-4</v>
      </c>
      <c r="AE182" s="26">
        <v>5.9999999999999995E-4</v>
      </c>
      <c r="AF182">
        <v>1.4E-3</v>
      </c>
      <c r="AG182">
        <v>1.4E-3</v>
      </c>
      <c r="AH182">
        <v>1.4E-3</v>
      </c>
      <c r="AI182">
        <v>1.4E-3</v>
      </c>
      <c r="AJ182">
        <v>1.1999999999999999E-3</v>
      </c>
      <c r="AK182" s="26">
        <v>8.0000000000000004E-4</v>
      </c>
      <c r="AL182" t="s">
        <v>161</v>
      </c>
      <c r="AM182" t="s">
        <v>175</v>
      </c>
      <c r="AN182" t="s">
        <v>1152</v>
      </c>
      <c r="AO182" t="s">
        <v>1153</v>
      </c>
      <c r="AP182" t="s">
        <v>1152</v>
      </c>
    </row>
    <row r="183" spans="1:42" ht="15.75" thickBot="1">
      <c r="A183" s="85" t="str">
        <f t="shared" si="18"/>
        <v>ex-sa</v>
      </c>
      <c r="B183" s="86" t="str">
        <f t="shared" si="19"/>
        <v>onshore</v>
      </c>
      <c r="C183" s="86">
        <f t="shared" si="20"/>
        <v>5</v>
      </c>
      <c r="D183" s="87">
        <f t="shared" si="21"/>
        <v>0.28699999999999998</v>
      </c>
      <c r="E183" s="87">
        <f t="shared" si="22"/>
        <v>622</v>
      </c>
      <c r="F183" s="88">
        <f t="shared" si="23"/>
        <v>2023.1869999999999</v>
      </c>
      <c r="G183" s="87">
        <f t="shared" si="24"/>
        <v>0.28699999999999998</v>
      </c>
      <c r="H183" s="87">
        <f t="shared" si="25"/>
        <v>651</v>
      </c>
      <c r="I183" s="88">
        <f t="shared" si="26"/>
        <v>2023.1869999999999</v>
      </c>
      <c r="P183" t="s">
        <v>176</v>
      </c>
      <c r="Q183" t="s">
        <v>428</v>
      </c>
      <c r="R183" t="s">
        <v>463</v>
      </c>
      <c r="S183">
        <v>5</v>
      </c>
      <c r="T183">
        <v>0.27300000000000002</v>
      </c>
      <c r="U183">
        <v>0.27400000000000002</v>
      </c>
      <c r="V183">
        <v>125</v>
      </c>
      <c r="W183">
        <v>136</v>
      </c>
      <c r="X183">
        <v>1560.6849999999999</v>
      </c>
      <c r="Y183">
        <v>1560.6849999999999</v>
      </c>
      <c r="Z183">
        <v>867.19399999999996</v>
      </c>
      <c r="AA183">
        <v>833.60299999999995</v>
      </c>
      <c r="AB183">
        <v>866.41300000000001</v>
      </c>
      <c r="AC183">
        <v>892.476</v>
      </c>
      <c r="AD183">
        <v>0</v>
      </c>
      <c r="AE183">
        <v>1.5236000000000001</v>
      </c>
      <c r="AF183">
        <v>3.0459999999999998</v>
      </c>
      <c r="AG183">
        <v>4.5694999999999997</v>
      </c>
      <c r="AH183">
        <v>21.078900000000001</v>
      </c>
      <c r="AI183">
        <v>267.71620000000001</v>
      </c>
      <c r="AJ183">
        <v>514.35130000000004</v>
      </c>
      <c r="AK183">
        <v>759.46299999999997</v>
      </c>
      <c r="AL183" t="s">
        <v>144</v>
      </c>
      <c r="AM183" t="s">
        <v>177</v>
      </c>
      <c r="AN183" t="s">
        <v>1154</v>
      </c>
      <c r="AO183" t="s">
        <v>1155</v>
      </c>
      <c r="AP183" t="s">
        <v>1156</v>
      </c>
    </row>
    <row r="184" spans="1:42" ht="15.75" thickBot="1">
      <c r="A184" s="85" t="str">
        <f t="shared" si="18"/>
        <v>ex-qld</v>
      </c>
      <c r="B184" s="86" t="str">
        <f t="shared" si="19"/>
        <v>solar</v>
      </c>
      <c r="C184" s="86">
        <f t="shared" si="20"/>
        <v>5</v>
      </c>
      <c r="D184" s="87">
        <f t="shared" si="21"/>
        <v>0.27300000000000002</v>
      </c>
      <c r="E184" s="87">
        <f t="shared" si="22"/>
        <v>125</v>
      </c>
      <c r="F184" s="88">
        <f t="shared" si="23"/>
        <v>1560.6849999999999</v>
      </c>
      <c r="G184" s="87">
        <f t="shared" si="24"/>
        <v>0.27400000000000002</v>
      </c>
      <c r="H184" s="87">
        <f t="shared" si="25"/>
        <v>136</v>
      </c>
      <c r="I184" s="88">
        <f t="shared" si="26"/>
        <v>1560.6849999999999</v>
      </c>
      <c r="P184" t="s">
        <v>176</v>
      </c>
      <c r="Q184" t="s">
        <v>420</v>
      </c>
      <c r="R184" t="s">
        <v>463</v>
      </c>
      <c r="S184">
        <v>6</v>
      </c>
      <c r="T184">
        <v>0.27200000000000002</v>
      </c>
      <c r="U184">
        <v>0.27100000000000002</v>
      </c>
      <c r="V184">
        <v>241</v>
      </c>
      <c r="W184">
        <v>255</v>
      </c>
      <c r="X184">
        <v>1560.6849999999999</v>
      </c>
      <c r="Y184">
        <v>1560.6849999999999</v>
      </c>
      <c r="Z184">
        <v>1062.049</v>
      </c>
      <c r="AA184">
        <v>993.08600000000001</v>
      </c>
      <c r="AB184">
        <v>1062.48</v>
      </c>
      <c r="AC184">
        <v>1101.472</v>
      </c>
      <c r="AD184">
        <v>0</v>
      </c>
      <c r="AE184">
        <v>1.2999999999999999E-3</v>
      </c>
      <c r="AF184">
        <v>3.5000000000000001E-3</v>
      </c>
      <c r="AG184">
        <v>5.1999999999999998E-3</v>
      </c>
      <c r="AH184">
        <v>6.4999999999999997E-3</v>
      </c>
      <c r="AI184">
        <v>6.7000000000000002E-3</v>
      </c>
      <c r="AJ184">
        <v>9.1999999999999998E-3</v>
      </c>
      <c r="AK184">
        <v>1.01E-2</v>
      </c>
      <c r="AL184" t="s">
        <v>147</v>
      </c>
      <c r="AM184" t="s">
        <v>178</v>
      </c>
      <c r="AN184" t="s">
        <v>1157</v>
      </c>
      <c r="AO184" t="s">
        <v>1158</v>
      </c>
      <c r="AP184" t="s">
        <v>1159</v>
      </c>
    </row>
    <row r="185" spans="1:42" ht="15.75" thickBot="1">
      <c r="A185" s="85" t="str">
        <f t="shared" si="18"/>
        <v>ex-qld</v>
      </c>
      <c r="B185" s="86" t="str">
        <f t="shared" si="19"/>
        <v>solar</v>
      </c>
      <c r="C185" s="86">
        <f t="shared" si="20"/>
        <v>6</v>
      </c>
      <c r="D185" s="87">
        <f t="shared" si="21"/>
        <v>0.27200000000000002</v>
      </c>
      <c r="E185" s="87">
        <f t="shared" si="22"/>
        <v>241</v>
      </c>
      <c r="F185" s="88">
        <f t="shared" si="23"/>
        <v>1560.6849999999999</v>
      </c>
      <c r="G185" s="87">
        <f t="shared" si="24"/>
        <v>0.27100000000000002</v>
      </c>
      <c r="H185" s="87">
        <f t="shared" si="25"/>
        <v>255</v>
      </c>
      <c r="I185" s="88">
        <f t="shared" si="26"/>
        <v>1560.6849999999999</v>
      </c>
      <c r="P185" t="s">
        <v>176</v>
      </c>
      <c r="Q185" t="s">
        <v>419</v>
      </c>
      <c r="R185" t="s">
        <v>463</v>
      </c>
      <c r="S185">
        <v>7</v>
      </c>
      <c r="T185">
        <v>0.26500000000000001</v>
      </c>
      <c r="U185">
        <v>0.26500000000000001</v>
      </c>
      <c r="V185">
        <v>336</v>
      </c>
      <c r="W185">
        <v>345</v>
      </c>
      <c r="X185">
        <v>1560.6849999999999</v>
      </c>
      <c r="Y185">
        <v>1560.6849999999999</v>
      </c>
      <c r="Z185">
        <v>426.04399999999998</v>
      </c>
      <c r="AA185">
        <v>370.89299999999997</v>
      </c>
      <c r="AB185">
        <v>426.04399999999998</v>
      </c>
      <c r="AC185">
        <v>430.56799999999998</v>
      </c>
      <c r="AD185">
        <v>0</v>
      </c>
      <c r="AE185" s="26">
        <v>6.9999999999999999E-4</v>
      </c>
      <c r="AF185">
        <v>1.5E-3</v>
      </c>
      <c r="AG185">
        <v>2.2000000000000001E-3</v>
      </c>
      <c r="AH185">
        <v>2.8999999999999998E-3</v>
      </c>
      <c r="AI185">
        <v>3.3E-3</v>
      </c>
      <c r="AJ185">
        <v>3.7000000000000002E-3</v>
      </c>
      <c r="AK185">
        <v>3.5999999999999999E-3</v>
      </c>
      <c r="AL185" t="s">
        <v>149</v>
      </c>
      <c r="AM185" t="s">
        <v>179</v>
      </c>
      <c r="AN185" t="s">
        <v>1160</v>
      </c>
      <c r="AO185" t="s">
        <v>1161</v>
      </c>
      <c r="AP185" t="s">
        <v>1162</v>
      </c>
    </row>
    <row r="186" spans="1:42" ht="15.75" thickBot="1">
      <c r="A186" s="85" t="str">
        <f t="shared" si="18"/>
        <v>ex-qld</v>
      </c>
      <c r="B186" s="86" t="str">
        <f t="shared" si="19"/>
        <v>solar</v>
      </c>
      <c r="C186" s="86">
        <f t="shared" si="20"/>
        <v>7</v>
      </c>
      <c r="D186" s="87">
        <f t="shared" si="21"/>
        <v>0.26500000000000001</v>
      </c>
      <c r="E186" s="87">
        <f t="shared" si="22"/>
        <v>336</v>
      </c>
      <c r="F186" s="88">
        <f t="shared" si="23"/>
        <v>1560.6849999999999</v>
      </c>
      <c r="G186" s="87">
        <f t="shared" si="24"/>
        <v>0.26500000000000001</v>
      </c>
      <c r="H186" s="87">
        <f t="shared" si="25"/>
        <v>345</v>
      </c>
      <c r="I186" s="88">
        <f t="shared" si="26"/>
        <v>1560.6849999999999</v>
      </c>
      <c r="P186" t="s">
        <v>176</v>
      </c>
      <c r="Q186" t="s">
        <v>426</v>
      </c>
      <c r="R186" t="s">
        <v>464</v>
      </c>
      <c r="S186">
        <v>1</v>
      </c>
      <c r="T186">
        <v>0.313</v>
      </c>
      <c r="U186">
        <v>0.317</v>
      </c>
      <c r="V186">
        <v>271</v>
      </c>
      <c r="W186">
        <v>319</v>
      </c>
      <c r="X186">
        <v>2023.1869999999999</v>
      </c>
      <c r="Y186">
        <v>2023.1869999999999</v>
      </c>
      <c r="Z186">
        <v>49.314</v>
      </c>
      <c r="AA186">
        <v>39.881</v>
      </c>
      <c r="AB186">
        <v>49.314</v>
      </c>
      <c r="AC186">
        <v>51.719000000000001</v>
      </c>
      <c r="AD186" s="26">
        <v>2.0000000000000001E-4</v>
      </c>
      <c r="AE186">
        <v>1.2999999999999999E-3</v>
      </c>
      <c r="AF186">
        <v>1.5891999999999999</v>
      </c>
      <c r="AG186">
        <v>2.6734</v>
      </c>
      <c r="AH186">
        <v>2.6734</v>
      </c>
      <c r="AI186">
        <v>2.6734</v>
      </c>
      <c r="AJ186">
        <v>2.6732</v>
      </c>
      <c r="AK186">
        <v>2.6720999999999999</v>
      </c>
      <c r="AL186" t="s">
        <v>82</v>
      </c>
      <c r="AM186" t="s">
        <v>180</v>
      </c>
      <c r="AN186" t="s">
        <v>1163</v>
      </c>
      <c r="AO186" t="s">
        <v>1164</v>
      </c>
      <c r="AP186" t="s">
        <v>1165</v>
      </c>
    </row>
    <row r="187" spans="1:42" ht="15.75" thickBot="1">
      <c r="A187" s="85" t="str">
        <f t="shared" si="18"/>
        <v>ex-qld</v>
      </c>
      <c r="B187" s="86" t="str">
        <f t="shared" si="19"/>
        <v>onshore</v>
      </c>
      <c r="C187" s="86">
        <f t="shared" si="20"/>
        <v>1</v>
      </c>
      <c r="D187" s="87">
        <f t="shared" si="21"/>
        <v>0.313</v>
      </c>
      <c r="E187" s="87">
        <f t="shared" si="22"/>
        <v>271</v>
      </c>
      <c r="F187" s="88">
        <f t="shared" si="23"/>
        <v>2023.1869999999999</v>
      </c>
      <c r="G187" s="87">
        <f t="shared" si="24"/>
        <v>0.317</v>
      </c>
      <c r="H187" s="87">
        <f t="shared" si="25"/>
        <v>319</v>
      </c>
      <c r="I187" s="88">
        <f t="shared" si="26"/>
        <v>2023.1869999999999</v>
      </c>
      <c r="P187" t="s">
        <v>176</v>
      </c>
      <c r="Q187" t="s">
        <v>425</v>
      </c>
      <c r="R187" t="s">
        <v>464</v>
      </c>
      <c r="S187">
        <v>2</v>
      </c>
      <c r="T187">
        <v>0.3</v>
      </c>
      <c r="U187">
        <v>0.30099999999999999</v>
      </c>
      <c r="V187">
        <v>564</v>
      </c>
      <c r="W187">
        <v>618</v>
      </c>
      <c r="X187">
        <v>2023.1869999999999</v>
      </c>
      <c r="Y187">
        <v>2023.1869999999999</v>
      </c>
      <c r="Z187">
        <v>12.917999999999999</v>
      </c>
      <c r="AA187">
        <v>11.484999999999999</v>
      </c>
      <c r="AB187">
        <v>12.917999999999999</v>
      </c>
      <c r="AC187">
        <v>10.866</v>
      </c>
      <c r="AD187" s="26">
        <v>2.0000000000000001E-4</v>
      </c>
      <c r="AE187" s="26">
        <v>5.9999999999999995E-4</v>
      </c>
      <c r="AF187">
        <v>1.2999999999999999E-3</v>
      </c>
      <c r="AG187">
        <v>1.5E-3</v>
      </c>
      <c r="AH187">
        <v>1.5E-3</v>
      </c>
      <c r="AI187">
        <v>1.5E-3</v>
      </c>
      <c r="AJ187">
        <v>1.4E-3</v>
      </c>
      <c r="AK187">
        <v>1E-3</v>
      </c>
      <c r="AL187" t="s">
        <v>120</v>
      </c>
      <c r="AM187" t="s">
        <v>181</v>
      </c>
      <c r="AN187" t="s">
        <v>1166</v>
      </c>
      <c r="AO187" t="s">
        <v>1167</v>
      </c>
      <c r="AP187" t="s">
        <v>1166</v>
      </c>
    </row>
    <row r="188" spans="1:42" ht="15.75" thickBot="1">
      <c r="A188" s="85" t="str">
        <f t="shared" si="18"/>
        <v>ex-qld</v>
      </c>
      <c r="B188" s="86" t="str">
        <f t="shared" si="19"/>
        <v>onshore</v>
      </c>
      <c r="C188" s="86">
        <f t="shared" si="20"/>
        <v>2</v>
      </c>
      <c r="D188" s="87">
        <f t="shared" si="21"/>
        <v>0.3</v>
      </c>
      <c r="E188" s="87">
        <f t="shared" si="22"/>
        <v>564</v>
      </c>
      <c r="F188" s="88">
        <f t="shared" si="23"/>
        <v>2023.1869999999999</v>
      </c>
      <c r="G188" s="87">
        <f t="shared" si="24"/>
        <v>0.30099999999999999</v>
      </c>
      <c r="H188" s="87">
        <f t="shared" si="25"/>
        <v>618</v>
      </c>
      <c r="I188" s="88">
        <f t="shared" si="26"/>
        <v>2023.1869999999999</v>
      </c>
      <c r="P188" t="s">
        <v>176</v>
      </c>
      <c r="Q188" t="s">
        <v>424</v>
      </c>
      <c r="R188" t="s">
        <v>464</v>
      </c>
      <c r="S188">
        <v>3</v>
      </c>
      <c r="T188">
        <v>0.29099999999999998</v>
      </c>
      <c r="U188">
        <v>0.29299999999999998</v>
      </c>
      <c r="V188">
        <v>175</v>
      </c>
      <c r="W188">
        <v>185</v>
      </c>
      <c r="X188">
        <v>2023.1869999999999</v>
      </c>
      <c r="Y188">
        <v>2023.1869999999999</v>
      </c>
      <c r="Z188">
        <v>444.94600000000003</v>
      </c>
      <c r="AA188">
        <v>413.392</v>
      </c>
      <c r="AB188">
        <v>444.91199999999998</v>
      </c>
      <c r="AC188">
        <v>460.82</v>
      </c>
      <c r="AD188" s="26">
        <v>2.0000000000000001E-4</v>
      </c>
      <c r="AE188" s="26">
        <v>6.9999999999999999E-4</v>
      </c>
      <c r="AF188">
        <v>2.3999999999999998E-3</v>
      </c>
      <c r="AG188">
        <v>2.5000000000000001E-3</v>
      </c>
      <c r="AH188">
        <v>2.5000000000000001E-3</v>
      </c>
      <c r="AI188">
        <v>2.5000000000000001E-3</v>
      </c>
      <c r="AJ188">
        <v>2.3E-3</v>
      </c>
      <c r="AK188">
        <v>1.6999999999999999E-3</v>
      </c>
      <c r="AL188" t="s">
        <v>96</v>
      </c>
      <c r="AM188" t="s">
        <v>182</v>
      </c>
      <c r="AN188" t="s">
        <v>1168</v>
      </c>
      <c r="AO188" t="s">
        <v>1169</v>
      </c>
      <c r="AP188" t="s">
        <v>1170</v>
      </c>
    </row>
    <row r="189" spans="1:42" ht="15.75" thickBot="1">
      <c r="A189" s="85" t="str">
        <f t="shared" si="18"/>
        <v>ex-qld</v>
      </c>
      <c r="B189" s="86" t="str">
        <f t="shared" si="19"/>
        <v>onshore</v>
      </c>
      <c r="C189" s="86">
        <f t="shared" si="20"/>
        <v>3</v>
      </c>
      <c r="D189" s="87">
        <f t="shared" si="21"/>
        <v>0.29099999999999998</v>
      </c>
      <c r="E189" s="87">
        <f t="shared" si="22"/>
        <v>175</v>
      </c>
      <c r="F189" s="88">
        <f t="shared" si="23"/>
        <v>2023.1869999999999</v>
      </c>
      <c r="G189" s="87">
        <f t="shared" si="24"/>
        <v>0.29299999999999998</v>
      </c>
      <c r="H189" s="87">
        <f t="shared" si="25"/>
        <v>185</v>
      </c>
      <c r="I189" s="88">
        <f t="shared" si="26"/>
        <v>2023.1869999999999</v>
      </c>
      <c r="P189" t="s">
        <v>176</v>
      </c>
      <c r="Q189" t="s">
        <v>423</v>
      </c>
      <c r="R189" t="s">
        <v>464</v>
      </c>
      <c r="S189">
        <v>4</v>
      </c>
      <c r="T189">
        <v>0.28399999999999997</v>
      </c>
      <c r="U189">
        <v>0.28499999999999998</v>
      </c>
      <c r="V189">
        <v>383</v>
      </c>
      <c r="W189">
        <v>403</v>
      </c>
      <c r="X189">
        <v>2023.1869999999999</v>
      </c>
      <c r="Y189">
        <v>2023.1869999999999</v>
      </c>
      <c r="Z189">
        <v>127.09699999999999</v>
      </c>
      <c r="AA189">
        <v>117.622</v>
      </c>
      <c r="AB189">
        <v>127.08799999999999</v>
      </c>
      <c r="AC189">
        <v>127.893</v>
      </c>
      <c r="AD189" s="26">
        <v>2.0000000000000001E-4</v>
      </c>
      <c r="AE189" s="26">
        <v>5.0000000000000001E-4</v>
      </c>
      <c r="AF189">
        <v>1.1000000000000001E-3</v>
      </c>
      <c r="AG189">
        <v>1.1000000000000001E-3</v>
      </c>
      <c r="AH189">
        <v>1.1000000000000001E-3</v>
      </c>
      <c r="AI189">
        <v>1.1000000000000001E-3</v>
      </c>
      <c r="AJ189">
        <v>1E-3</v>
      </c>
      <c r="AK189" s="26">
        <v>6.9999999999999999E-4</v>
      </c>
      <c r="AL189" t="s">
        <v>125</v>
      </c>
      <c r="AM189" t="s">
        <v>183</v>
      </c>
      <c r="AN189" t="s">
        <v>1171</v>
      </c>
      <c r="AO189" t="s">
        <v>1172</v>
      </c>
      <c r="AP189" t="s">
        <v>1173</v>
      </c>
    </row>
    <row r="190" spans="1:42" ht="15.75" thickBot="1">
      <c r="A190" s="85" t="str">
        <f t="shared" si="18"/>
        <v>ex-qld</v>
      </c>
      <c r="B190" s="86" t="str">
        <f t="shared" si="19"/>
        <v>onshore</v>
      </c>
      <c r="C190" s="86">
        <f t="shared" si="20"/>
        <v>4</v>
      </c>
      <c r="D190" s="87">
        <f t="shared" si="21"/>
        <v>0.28399999999999997</v>
      </c>
      <c r="E190" s="87">
        <f t="shared" si="22"/>
        <v>383</v>
      </c>
      <c r="F190" s="88">
        <f t="shared" si="23"/>
        <v>2023.1869999999999</v>
      </c>
      <c r="G190" s="87">
        <f t="shared" si="24"/>
        <v>0.28499999999999998</v>
      </c>
      <c r="H190" s="87">
        <f t="shared" si="25"/>
        <v>403</v>
      </c>
      <c r="I190" s="88">
        <f t="shared" si="26"/>
        <v>2023.1869999999999</v>
      </c>
      <c r="P190" t="s">
        <v>176</v>
      </c>
      <c r="Q190" t="s">
        <v>422</v>
      </c>
      <c r="R190" t="s">
        <v>464</v>
      </c>
      <c r="S190">
        <v>5</v>
      </c>
      <c r="T190">
        <v>0.28199999999999997</v>
      </c>
      <c r="U190">
        <v>0.28299999999999997</v>
      </c>
      <c r="V190">
        <v>574</v>
      </c>
      <c r="W190">
        <v>616</v>
      </c>
      <c r="X190">
        <v>2023.1869999999999</v>
      </c>
      <c r="Y190">
        <v>2023.1869999999999</v>
      </c>
      <c r="Z190">
        <v>24.341000000000001</v>
      </c>
      <c r="AA190">
        <v>24.143999999999998</v>
      </c>
      <c r="AB190">
        <v>24.335000000000001</v>
      </c>
      <c r="AC190">
        <v>27.707999999999998</v>
      </c>
      <c r="AD190" s="26">
        <v>2.0000000000000001E-4</v>
      </c>
      <c r="AE190" s="26">
        <v>4.0000000000000002E-4</v>
      </c>
      <c r="AF190" s="26">
        <v>8.0000000000000004E-4</v>
      </c>
      <c r="AG190" s="26">
        <v>8.9999999999999998E-4</v>
      </c>
      <c r="AH190" s="26">
        <v>8.9999999999999998E-4</v>
      </c>
      <c r="AI190" s="26">
        <v>8.9999999999999998E-4</v>
      </c>
      <c r="AJ190" s="26">
        <v>8.0000000000000004E-4</v>
      </c>
      <c r="AK190" s="26">
        <v>5.9999999999999995E-4</v>
      </c>
      <c r="AL190" t="s">
        <v>161</v>
      </c>
      <c r="AM190" t="s">
        <v>184</v>
      </c>
      <c r="AN190" t="s">
        <v>1174</v>
      </c>
      <c r="AO190" t="s">
        <v>1174</v>
      </c>
      <c r="AP190" t="s">
        <v>1175</v>
      </c>
    </row>
    <row r="191" spans="1:42" ht="15.75" thickBot="1">
      <c r="A191" s="85" t="str">
        <f t="shared" si="18"/>
        <v>ex-qld</v>
      </c>
      <c r="B191" s="86" t="str">
        <f t="shared" si="19"/>
        <v>onshore</v>
      </c>
      <c r="C191" s="86">
        <f t="shared" si="20"/>
        <v>5</v>
      </c>
      <c r="D191" s="87">
        <f t="shared" si="21"/>
        <v>0.28199999999999997</v>
      </c>
      <c r="E191" s="87">
        <f t="shared" si="22"/>
        <v>574</v>
      </c>
      <c r="F191" s="88">
        <f t="shared" si="23"/>
        <v>2023.1869999999999</v>
      </c>
      <c r="G191" s="87">
        <f t="shared" si="24"/>
        <v>0.28299999999999997</v>
      </c>
      <c r="H191" s="87">
        <f t="shared" si="25"/>
        <v>616</v>
      </c>
      <c r="I191" s="88">
        <f t="shared" si="26"/>
        <v>2023.1869999999999</v>
      </c>
      <c r="P191" t="s">
        <v>185</v>
      </c>
      <c r="Q191" t="s">
        <v>428</v>
      </c>
      <c r="R191" t="s">
        <v>463</v>
      </c>
      <c r="S191">
        <v>5</v>
      </c>
      <c r="T191">
        <v>0.28299999999999997</v>
      </c>
      <c r="U191">
        <v>0.28299999999999997</v>
      </c>
      <c r="V191">
        <v>142</v>
      </c>
      <c r="W191">
        <v>140</v>
      </c>
      <c r="X191">
        <v>1560.6849999999999</v>
      </c>
      <c r="Y191">
        <v>1560.6849999999999</v>
      </c>
      <c r="Z191">
        <v>688.99800000000005</v>
      </c>
      <c r="AA191">
        <v>184.16399999999999</v>
      </c>
      <c r="AB191">
        <v>687.97500000000002</v>
      </c>
      <c r="AC191">
        <v>688.99800000000005</v>
      </c>
      <c r="AD191">
        <v>0</v>
      </c>
      <c r="AE191">
        <v>18.805599999999998</v>
      </c>
      <c r="AF191">
        <v>118.56489999999999</v>
      </c>
      <c r="AG191">
        <v>396.85879999999997</v>
      </c>
      <c r="AH191">
        <v>675.15229999999997</v>
      </c>
      <c r="AI191">
        <v>718.39</v>
      </c>
      <c r="AJ191">
        <v>718.39</v>
      </c>
      <c r="AK191">
        <v>718.39</v>
      </c>
      <c r="AL191" t="s">
        <v>144</v>
      </c>
      <c r="AM191" t="s">
        <v>186</v>
      </c>
      <c r="AN191" t="s">
        <v>1176</v>
      </c>
      <c r="AO191" t="s">
        <v>1177</v>
      </c>
      <c r="AP191" t="s">
        <v>1178</v>
      </c>
    </row>
    <row r="192" spans="1:42" ht="15.75" thickBot="1">
      <c r="A192" s="85" t="str">
        <f t="shared" si="18"/>
        <v>ex-nt</v>
      </c>
      <c r="B192" s="86" t="str">
        <f t="shared" si="19"/>
        <v>solar</v>
      </c>
      <c r="C192" s="86">
        <f t="shared" si="20"/>
        <v>5</v>
      </c>
      <c r="D192" s="87">
        <f t="shared" si="21"/>
        <v>0.28299999999999997</v>
      </c>
      <c r="E192" s="87">
        <f t="shared" si="22"/>
        <v>142</v>
      </c>
      <c r="F192" s="88">
        <f t="shared" si="23"/>
        <v>1560.6849999999999</v>
      </c>
      <c r="G192" s="87">
        <f t="shared" si="24"/>
        <v>0.28299999999999997</v>
      </c>
      <c r="H192" s="87">
        <f t="shared" si="25"/>
        <v>140</v>
      </c>
      <c r="I192" s="88">
        <f t="shared" si="26"/>
        <v>1560.6849999999999</v>
      </c>
      <c r="P192" t="s">
        <v>185</v>
      </c>
      <c r="Q192" t="s">
        <v>420</v>
      </c>
      <c r="R192" t="s">
        <v>463</v>
      </c>
      <c r="S192">
        <v>6</v>
      </c>
      <c r="T192">
        <v>0.28399999999999997</v>
      </c>
      <c r="U192">
        <v>0.28399999999999997</v>
      </c>
      <c r="V192">
        <v>276</v>
      </c>
      <c r="W192">
        <v>271</v>
      </c>
      <c r="X192">
        <v>1560.6849999999999</v>
      </c>
      <c r="Y192">
        <v>1560.6849999999999</v>
      </c>
      <c r="Z192">
        <v>934.03599999999994</v>
      </c>
      <c r="AA192">
        <v>289.70699999999999</v>
      </c>
      <c r="AB192">
        <v>933.77700000000004</v>
      </c>
      <c r="AC192">
        <v>934.15800000000002</v>
      </c>
      <c r="AD192">
        <v>0</v>
      </c>
      <c r="AE192">
        <v>1.2999999999999999E-3</v>
      </c>
      <c r="AF192">
        <v>5.0000000000000001E-3</v>
      </c>
      <c r="AG192">
        <v>6.7000000000000002E-3</v>
      </c>
      <c r="AH192">
        <v>8.0999999999999996E-3</v>
      </c>
      <c r="AI192">
        <v>99.882400000000004</v>
      </c>
      <c r="AJ192">
        <v>131.14279999999999</v>
      </c>
      <c r="AK192">
        <v>305.38029999999998</v>
      </c>
      <c r="AL192" t="s">
        <v>147</v>
      </c>
      <c r="AM192" t="s">
        <v>187</v>
      </c>
      <c r="AN192" t="s">
        <v>1179</v>
      </c>
      <c r="AO192" t="s">
        <v>1180</v>
      </c>
      <c r="AP192" t="s">
        <v>1180</v>
      </c>
    </row>
    <row r="193" spans="1:42" ht="15.75" thickBot="1">
      <c r="A193" s="85" t="str">
        <f t="shared" si="18"/>
        <v>ex-nt</v>
      </c>
      <c r="B193" s="86" t="str">
        <f t="shared" si="19"/>
        <v>solar</v>
      </c>
      <c r="C193" s="86">
        <f t="shared" si="20"/>
        <v>6</v>
      </c>
      <c r="D193" s="87">
        <f t="shared" si="21"/>
        <v>0.28399999999999997</v>
      </c>
      <c r="E193" s="87">
        <f t="shared" si="22"/>
        <v>276</v>
      </c>
      <c r="F193" s="88">
        <f t="shared" si="23"/>
        <v>1560.6849999999999</v>
      </c>
      <c r="G193" s="87">
        <f t="shared" si="24"/>
        <v>0.28399999999999997</v>
      </c>
      <c r="H193" s="87">
        <f t="shared" si="25"/>
        <v>271</v>
      </c>
      <c r="I193" s="88">
        <f t="shared" si="26"/>
        <v>1560.6849999999999</v>
      </c>
      <c r="P193" t="s">
        <v>185</v>
      </c>
      <c r="Q193" t="s">
        <v>419</v>
      </c>
      <c r="R193" t="s">
        <v>463</v>
      </c>
      <c r="S193">
        <v>7</v>
      </c>
      <c r="T193">
        <v>0.28299999999999997</v>
      </c>
      <c r="U193">
        <v>0.28399999999999997</v>
      </c>
      <c r="V193">
        <v>378</v>
      </c>
      <c r="W193">
        <v>370</v>
      </c>
      <c r="X193">
        <v>1560.6849999999999</v>
      </c>
      <c r="Y193">
        <v>1560.6849999999999</v>
      </c>
      <c r="Z193">
        <v>130.01300000000001</v>
      </c>
      <c r="AA193">
        <v>70.382999999999996</v>
      </c>
      <c r="AB193">
        <v>128.65799999999999</v>
      </c>
      <c r="AC193">
        <v>130.01300000000001</v>
      </c>
      <c r="AD193">
        <v>0</v>
      </c>
      <c r="AE193" s="26">
        <v>8.9999999999999998E-4</v>
      </c>
      <c r="AF193">
        <v>2.0999999999999999E-3</v>
      </c>
      <c r="AG193">
        <v>2.8999999999999998E-3</v>
      </c>
      <c r="AH193">
        <v>3.8E-3</v>
      </c>
      <c r="AI193">
        <v>6.8999999999999999E-3</v>
      </c>
      <c r="AJ193">
        <v>7.0000000000000001E-3</v>
      </c>
      <c r="AK193">
        <v>6.4999999999999997E-3</v>
      </c>
      <c r="AL193" t="s">
        <v>149</v>
      </c>
      <c r="AM193" t="s">
        <v>188</v>
      </c>
      <c r="AN193" t="s">
        <v>1181</v>
      </c>
      <c r="AO193" t="s">
        <v>1182</v>
      </c>
      <c r="AP193" t="s">
        <v>1183</v>
      </c>
    </row>
    <row r="194" spans="1:42" ht="15.75" thickBot="1">
      <c r="A194" s="85" t="str">
        <f t="shared" si="18"/>
        <v>ex-nt</v>
      </c>
      <c r="B194" s="86" t="str">
        <f t="shared" si="19"/>
        <v>solar</v>
      </c>
      <c r="C194" s="86">
        <f t="shared" si="20"/>
        <v>7</v>
      </c>
      <c r="D194" s="87">
        <f t="shared" si="21"/>
        <v>0.28299999999999997</v>
      </c>
      <c r="E194" s="87">
        <f t="shared" si="22"/>
        <v>378</v>
      </c>
      <c r="F194" s="88">
        <f t="shared" si="23"/>
        <v>1560.6849999999999</v>
      </c>
      <c r="G194" s="87">
        <f t="shared" si="24"/>
        <v>0.28399999999999997</v>
      </c>
      <c r="H194" s="87">
        <f t="shared" si="25"/>
        <v>370</v>
      </c>
      <c r="I194" s="88">
        <f t="shared" si="26"/>
        <v>1560.6849999999999</v>
      </c>
      <c r="P194" t="s">
        <v>185</v>
      </c>
      <c r="Q194" t="s">
        <v>426</v>
      </c>
      <c r="R194" t="s">
        <v>464</v>
      </c>
      <c r="S194">
        <v>1</v>
      </c>
      <c r="T194">
        <v>0.314</v>
      </c>
      <c r="U194">
        <v>0.315</v>
      </c>
      <c r="V194">
        <v>276</v>
      </c>
      <c r="W194">
        <v>306</v>
      </c>
      <c r="X194">
        <v>2023.1869999999999</v>
      </c>
      <c r="Y194">
        <v>2023.1869999999999</v>
      </c>
      <c r="Z194">
        <v>42.54</v>
      </c>
      <c r="AA194">
        <v>9.5570000000000004</v>
      </c>
      <c r="AB194">
        <v>42.54</v>
      </c>
      <c r="AC194">
        <v>42.54</v>
      </c>
      <c r="AD194" s="26">
        <v>2.0000000000000001E-4</v>
      </c>
      <c r="AE194">
        <v>0.13950000000000001</v>
      </c>
      <c r="AF194">
        <v>11.7037</v>
      </c>
      <c r="AG194">
        <v>22.055900000000001</v>
      </c>
      <c r="AH194">
        <v>22.055900000000001</v>
      </c>
      <c r="AI194">
        <v>22.055900000000001</v>
      </c>
      <c r="AJ194">
        <v>22.055700000000002</v>
      </c>
      <c r="AK194">
        <v>21.916399999999999</v>
      </c>
      <c r="AL194" t="s">
        <v>82</v>
      </c>
      <c r="AM194" t="s">
        <v>189</v>
      </c>
      <c r="AN194" t="s">
        <v>1184</v>
      </c>
      <c r="AO194" t="s">
        <v>1185</v>
      </c>
      <c r="AP194" t="s">
        <v>1185</v>
      </c>
    </row>
    <row r="195" spans="1:42" ht="15.75" thickBot="1">
      <c r="A195" s="85" t="str">
        <f t="shared" si="18"/>
        <v>ex-nt</v>
      </c>
      <c r="B195" s="86" t="str">
        <f t="shared" si="19"/>
        <v>onshore</v>
      </c>
      <c r="C195" s="86">
        <f t="shared" si="20"/>
        <v>1</v>
      </c>
      <c r="D195" s="87">
        <f t="shared" si="21"/>
        <v>0.314</v>
      </c>
      <c r="E195" s="87">
        <f t="shared" si="22"/>
        <v>276</v>
      </c>
      <c r="F195" s="88">
        <f t="shared" si="23"/>
        <v>2023.1869999999999</v>
      </c>
      <c r="G195" s="87">
        <f t="shared" si="24"/>
        <v>0.315</v>
      </c>
      <c r="H195" s="87">
        <f t="shared" si="25"/>
        <v>306</v>
      </c>
      <c r="I195" s="88">
        <f t="shared" si="26"/>
        <v>2023.1869999999999</v>
      </c>
      <c r="P195" t="s">
        <v>185</v>
      </c>
      <c r="Q195" t="s">
        <v>425</v>
      </c>
      <c r="R195" t="s">
        <v>464</v>
      </c>
      <c r="S195">
        <v>2</v>
      </c>
      <c r="T195">
        <v>0.31</v>
      </c>
      <c r="U195">
        <v>0.308</v>
      </c>
      <c r="V195">
        <v>519</v>
      </c>
      <c r="W195">
        <v>622</v>
      </c>
      <c r="X195">
        <v>2023.1869999999999</v>
      </c>
      <c r="Y195">
        <v>2023.1869999999999</v>
      </c>
      <c r="Z195">
        <v>2.036</v>
      </c>
      <c r="AA195">
        <v>3.762</v>
      </c>
      <c r="AB195">
        <v>2.036</v>
      </c>
      <c r="AC195">
        <v>2.036</v>
      </c>
      <c r="AD195" s="26">
        <v>2.0000000000000001E-4</v>
      </c>
      <c r="AE195" s="26">
        <v>8.9999999999999998E-4</v>
      </c>
      <c r="AF195">
        <v>2.8999999999999998E-3</v>
      </c>
      <c r="AG195">
        <v>3.0000000000000001E-3</v>
      </c>
      <c r="AH195">
        <v>3.0000000000000001E-3</v>
      </c>
      <c r="AI195">
        <v>3.0000000000000001E-3</v>
      </c>
      <c r="AJ195">
        <v>2.8E-3</v>
      </c>
      <c r="AK195">
        <v>2.0999999999999999E-3</v>
      </c>
      <c r="AL195" t="s">
        <v>120</v>
      </c>
      <c r="AM195" t="s">
        <v>190</v>
      </c>
      <c r="AN195" t="s">
        <v>1186</v>
      </c>
      <c r="AO195" t="s">
        <v>1187</v>
      </c>
      <c r="AP195" t="s">
        <v>1187</v>
      </c>
    </row>
    <row r="196" spans="1:42" ht="15.75" thickBot="1">
      <c r="A196" s="85" t="str">
        <f t="shared" ref="A196:A206" si="27">P195</f>
        <v>ex-nt</v>
      </c>
      <c r="B196" s="86" t="str">
        <f t="shared" ref="B196:B206" si="28">R195</f>
        <v>onshore</v>
      </c>
      <c r="C196" s="86">
        <f t="shared" ref="C196:C206" si="29">S195</f>
        <v>2</v>
      </c>
      <c r="D196" s="87">
        <f t="shared" ref="D196:D206" si="30">T195</f>
        <v>0.31</v>
      </c>
      <c r="E196" s="87">
        <f t="shared" ref="E196:E206" si="31">V195</f>
        <v>519</v>
      </c>
      <c r="F196" s="88">
        <f t="shared" ref="F196:F206" si="32">X195</f>
        <v>2023.1869999999999</v>
      </c>
      <c r="G196" s="87">
        <f t="shared" ref="G196:G206" si="33">U195</f>
        <v>0.308</v>
      </c>
      <c r="H196" s="87">
        <f t="shared" ref="H196:H206" si="34">W195</f>
        <v>622</v>
      </c>
      <c r="I196" s="88">
        <f t="shared" ref="I196:I206" si="35">Y195</f>
        <v>2023.1869999999999</v>
      </c>
      <c r="P196" t="s">
        <v>185</v>
      </c>
      <c r="Q196" t="s">
        <v>424</v>
      </c>
      <c r="R196" t="s">
        <v>464</v>
      </c>
      <c r="S196">
        <v>3</v>
      </c>
      <c r="T196">
        <v>0.29099999999999998</v>
      </c>
      <c r="U196">
        <v>0.29099999999999998</v>
      </c>
      <c r="V196">
        <v>166</v>
      </c>
      <c r="W196">
        <v>175</v>
      </c>
      <c r="X196">
        <v>2023.1869999999999</v>
      </c>
      <c r="Y196">
        <v>2023.1869999999999</v>
      </c>
      <c r="Z196">
        <v>276.88200000000001</v>
      </c>
      <c r="AA196">
        <v>61.636000000000003</v>
      </c>
      <c r="AB196">
        <v>277.625</v>
      </c>
      <c r="AC196">
        <v>276.88200000000001</v>
      </c>
      <c r="AD196" s="26">
        <v>2.0000000000000001E-4</v>
      </c>
      <c r="AE196">
        <v>1E-3</v>
      </c>
      <c r="AF196">
        <v>3.0000000000000001E-3</v>
      </c>
      <c r="AG196">
        <v>4.0000000000000001E-3</v>
      </c>
      <c r="AH196">
        <v>4.0000000000000001E-3</v>
      </c>
      <c r="AI196">
        <v>4.0000000000000001E-3</v>
      </c>
      <c r="AJ196">
        <v>3.8E-3</v>
      </c>
      <c r="AK196">
        <v>3.0000000000000001E-3</v>
      </c>
      <c r="AL196" t="s">
        <v>96</v>
      </c>
      <c r="AM196" t="s">
        <v>191</v>
      </c>
      <c r="AN196" t="s">
        <v>1188</v>
      </c>
      <c r="AO196" t="s">
        <v>1189</v>
      </c>
      <c r="AP196" t="s">
        <v>1190</v>
      </c>
    </row>
    <row r="197" spans="1:42" ht="15.75" thickBot="1">
      <c r="A197" s="85" t="str">
        <f t="shared" si="27"/>
        <v>ex-nt</v>
      </c>
      <c r="B197" s="86" t="str">
        <f t="shared" si="28"/>
        <v>onshore</v>
      </c>
      <c r="C197" s="86">
        <f t="shared" si="29"/>
        <v>3</v>
      </c>
      <c r="D197" s="87">
        <f t="shared" si="30"/>
        <v>0.29099999999999998</v>
      </c>
      <c r="E197" s="87">
        <f t="shared" si="31"/>
        <v>166</v>
      </c>
      <c r="F197" s="88">
        <f t="shared" si="32"/>
        <v>2023.1869999999999</v>
      </c>
      <c r="G197" s="87">
        <f t="shared" si="33"/>
        <v>0.29099999999999998</v>
      </c>
      <c r="H197" s="87">
        <f t="shared" si="34"/>
        <v>175</v>
      </c>
      <c r="I197" s="88">
        <f t="shared" si="35"/>
        <v>2023.1869999999999</v>
      </c>
      <c r="P197" t="s">
        <v>185</v>
      </c>
      <c r="Q197" t="s">
        <v>423</v>
      </c>
      <c r="R197" t="s">
        <v>464</v>
      </c>
      <c r="S197">
        <v>4</v>
      </c>
      <c r="T197">
        <v>0.28399999999999997</v>
      </c>
      <c r="U197">
        <v>0.28399999999999997</v>
      </c>
      <c r="V197">
        <v>332</v>
      </c>
      <c r="W197">
        <v>361</v>
      </c>
      <c r="X197">
        <v>2023.1869999999999</v>
      </c>
      <c r="Y197">
        <v>2023.1869999999999</v>
      </c>
      <c r="Z197">
        <v>18.646999999999998</v>
      </c>
      <c r="AA197">
        <v>14.013999999999999</v>
      </c>
      <c r="AB197">
        <v>18.646999999999998</v>
      </c>
      <c r="AC197">
        <v>18.646999999999998</v>
      </c>
      <c r="AD197" s="26">
        <v>2.0000000000000001E-4</v>
      </c>
      <c r="AE197" s="26">
        <v>6.9999999999999999E-4</v>
      </c>
      <c r="AF197">
        <v>1.6999999999999999E-3</v>
      </c>
      <c r="AG197">
        <v>1.6999999999999999E-3</v>
      </c>
      <c r="AH197">
        <v>1.9E-3</v>
      </c>
      <c r="AI197">
        <v>2.5999999999999999E-3</v>
      </c>
      <c r="AJ197">
        <v>2.3999999999999998E-3</v>
      </c>
      <c r="AK197">
        <v>1.9E-3</v>
      </c>
      <c r="AL197" t="s">
        <v>125</v>
      </c>
      <c r="AM197" t="s">
        <v>192</v>
      </c>
      <c r="AN197" t="s">
        <v>1191</v>
      </c>
      <c r="AO197" t="s">
        <v>1192</v>
      </c>
      <c r="AP197" t="s">
        <v>1192</v>
      </c>
    </row>
    <row r="198" spans="1:42" ht="15.75" thickBot="1">
      <c r="A198" s="85" t="str">
        <f t="shared" si="27"/>
        <v>ex-nt</v>
      </c>
      <c r="B198" s="86" t="str">
        <f t="shared" si="28"/>
        <v>onshore</v>
      </c>
      <c r="C198" s="86">
        <f t="shared" si="29"/>
        <v>4</v>
      </c>
      <c r="D198" s="87">
        <f t="shared" si="30"/>
        <v>0.28399999999999997</v>
      </c>
      <c r="E198" s="87">
        <f t="shared" si="31"/>
        <v>332</v>
      </c>
      <c r="F198" s="88">
        <f t="shared" si="32"/>
        <v>2023.1869999999999</v>
      </c>
      <c r="G198" s="87">
        <f t="shared" si="33"/>
        <v>0.28399999999999997</v>
      </c>
      <c r="H198" s="87">
        <f t="shared" si="34"/>
        <v>361</v>
      </c>
      <c r="I198" s="88">
        <f t="shared" si="35"/>
        <v>2023.1869999999999</v>
      </c>
      <c r="P198" t="s">
        <v>185</v>
      </c>
      <c r="Q198" t="s">
        <v>422</v>
      </c>
      <c r="R198" t="s">
        <v>464</v>
      </c>
      <c r="S198">
        <v>5</v>
      </c>
      <c r="T198">
        <v>0.28399999999999997</v>
      </c>
      <c r="U198">
        <v>0.28399999999999997</v>
      </c>
      <c r="V198">
        <v>608</v>
      </c>
      <c r="W198">
        <v>643</v>
      </c>
      <c r="X198">
        <v>2023.1869999999999</v>
      </c>
      <c r="Y198">
        <v>2023.1869999999999</v>
      </c>
      <c r="Z198">
        <v>2.867</v>
      </c>
      <c r="AA198">
        <v>1.1890000000000001</v>
      </c>
      <c r="AB198">
        <v>2.867</v>
      </c>
      <c r="AC198">
        <v>2.867</v>
      </c>
      <c r="AD198" s="26">
        <v>2.0000000000000001E-4</v>
      </c>
      <c r="AE198" s="26">
        <v>5.0000000000000001E-4</v>
      </c>
      <c r="AF198">
        <v>1E-3</v>
      </c>
      <c r="AG198">
        <v>1E-3</v>
      </c>
      <c r="AH198">
        <v>1.1999999999999999E-3</v>
      </c>
      <c r="AI198">
        <v>1.6999999999999999E-3</v>
      </c>
      <c r="AJ198">
        <v>1.5E-3</v>
      </c>
      <c r="AK198">
        <v>1.1000000000000001E-3</v>
      </c>
      <c r="AL198" t="s">
        <v>161</v>
      </c>
      <c r="AM198" t="s">
        <v>193</v>
      </c>
      <c r="AN198" t="s">
        <v>1193</v>
      </c>
      <c r="AO198" t="s">
        <v>1194</v>
      </c>
      <c r="AP198" t="s">
        <v>1194</v>
      </c>
    </row>
    <row r="199" spans="1:42" ht="15.75" thickBot="1">
      <c r="A199" s="85" t="str">
        <f t="shared" si="27"/>
        <v>ex-nt</v>
      </c>
      <c r="B199" s="86" t="str">
        <f t="shared" si="28"/>
        <v>onshore</v>
      </c>
      <c r="C199" s="86">
        <f t="shared" si="29"/>
        <v>5</v>
      </c>
      <c r="D199" s="87">
        <f t="shared" si="30"/>
        <v>0.28399999999999997</v>
      </c>
      <c r="E199" s="87">
        <f t="shared" si="31"/>
        <v>608</v>
      </c>
      <c r="F199" s="88">
        <f t="shared" si="32"/>
        <v>2023.1869999999999</v>
      </c>
      <c r="G199" s="87">
        <f t="shared" si="33"/>
        <v>0.28399999999999997</v>
      </c>
      <c r="H199" s="87">
        <f t="shared" si="34"/>
        <v>643</v>
      </c>
      <c r="I199" s="88">
        <f t="shared" si="35"/>
        <v>2023.1869999999999</v>
      </c>
      <c r="P199" t="s">
        <v>194</v>
      </c>
      <c r="Q199" t="s">
        <v>428</v>
      </c>
      <c r="R199" t="s">
        <v>463</v>
      </c>
      <c r="S199">
        <v>5</v>
      </c>
      <c r="T199">
        <v>0.24199999999999999</v>
      </c>
      <c r="U199">
        <v>0.24199999999999999</v>
      </c>
      <c r="V199">
        <v>95</v>
      </c>
      <c r="W199">
        <v>0</v>
      </c>
      <c r="X199">
        <v>1560.6849999999999</v>
      </c>
      <c r="Y199">
        <v>1560.6849999999999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0.16739999999999999</v>
      </c>
      <c r="AF199">
        <v>0.16850000000000001</v>
      </c>
      <c r="AG199">
        <v>1.0685</v>
      </c>
      <c r="AH199">
        <v>1.9166000000000001</v>
      </c>
      <c r="AI199">
        <v>2.2456999999999998</v>
      </c>
      <c r="AJ199">
        <v>2.5712999999999999</v>
      </c>
      <c r="AK199">
        <v>2.4285000000000001</v>
      </c>
      <c r="AL199" t="s">
        <v>144</v>
      </c>
      <c r="AM199" t="s">
        <v>195</v>
      </c>
      <c r="AN199" t="s">
        <v>1195</v>
      </c>
      <c r="AO199" t="s">
        <v>1195</v>
      </c>
      <c r="AP199" t="s">
        <v>1195</v>
      </c>
    </row>
    <row r="200" spans="1:42" ht="15.75" thickBot="1">
      <c r="A200" s="85" t="str">
        <f t="shared" si="27"/>
        <v>ex-nsw</v>
      </c>
      <c r="B200" s="86" t="str">
        <f t="shared" si="28"/>
        <v>solar</v>
      </c>
      <c r="C200" s="86">
        <f t="shared" si="29"/>
        <v>5</v>
      </c>
      <c r="D200" s="87">
        <f t="shared" si="30"/>
        <v>0.24199999999999999</v>
      </c>
      <c r="E200" s="87">
        <f t="shared" si="31"/>
        <v>95</v>
      </c>
      <c r="F200" s="88">
        <f t="shared" si="32"/>
        <v>1560.6849999999999</v>
      </c>
      <c r="G200" s="89" t="s">
        <v>321</v>
      </c>
      <c r="H200" s="89" t="s">
        <v>321</v>
      </c>
      <c r="I200" s="90" t="s">
        <v>321</v>
      </c>
      <c r="P200" t="s">
        <v>194</v>
      </c>
      <c r="Q200" t="s">
        <v>420</v>
      </c>
      <c r="R200" t="s">
        <v>463</v>
      </c>
      <c r="S200">
        <v>6</v>
      </c>
      <c r="T200">
        <v>0.24199999999999999</v>
      </c>
      <c r="U200">
        <v>0.24199999999999999</v>
      </c>
      <c r="V200">
        <v>139</v>
      </c>
      <c r="W200">
        <v>119</v>
      </c>
      <c r="X200">
        <v>1560.6849999999999</v>
      </c>
      <c r="Y200">
        <v>1560.6849999999999</v>
      </c>
      <c r="Z200">
        <v>29.452999999999999</v>
      </c>
      <c r="AA200">
        <v>18.526</v>
      </c>
      <c r="AB200">
        <v>29.452999999999999</v>
      </c>
      <c r="AC200">
        <v>29.539000000000001</v>
      </c>
      <c r="AD200">
        <v>0</v>
      </c>
      <c r="AE200">
        <v>4.5999999999999999E-3</v>
      </c>
      <c r="AF200">
        <v>5.7999999999999996E-3</v>
      </c>
      <c r="AG200">
        <v>8.9999999999999993E-3</v>
      </c>
      <c r="AH200">
        <v>1.3899999999999999E-2</v>
      </c>
      <c r="AI200">
        <v>1.4E-2</v>
      </c>
      <c r="AJ200">
        <v>1.78E-2</v>
      </c>
      <c r="AK200">
        <v>1.34E-2</v>
      </c>
      <c r="AL200" t="s">
        <v>147</v>
      </c>
      <c r="AM200" t="s">
        <v>196</v>
      </c>
      <c r="AN200" t="s">
        <v>1196</v>
      </c>
      <c r="AO200" t="s">
        <v>1197</v>
      </c>
      <c r="AP200" t="s">
        <v>1198</v>
      </c>
    </row>
    <row r="201" spans="1:42" ht="15.75" thickBot="1">
      <c r="A201" s="85" t="str">
        <f t="shared" si="27"/>
        <v>ex-nsw</v>
      </c>
      <c r="B201" s="86" t="str">
        <f t="shared" si="28"/>
        <v>solar</v>
      </c>
      <c r="C201" s="86">
        <f t="shared" si="29"/>
        <v>6</v>
      </c>
      <c r="D201" s="87">
        <f t="shared" si="30"/>
        <v>0.24199999999999999</v>
      </c>
      <c r="E201" s="87">
        <f t="shared" si="31"/>
        <v>139</v>
      </c>
      <c r="F201" s="88">
        <f t="shared" si="32"/>
        <v>1560.6849999999999</v>
      </c>
      <c r="G201" s="87">
        <f t="shared" si="33"/>
        <v>0.24199999999999999</v>
      </c>
      <c r="H201" s="87">
        <f t="shared" si="34"/>
        <v>119</v>
      </c>
      <c r="I201" s="88">
        <f t="shared" si="35"/>
        <v>1560.6849999999999</v>
      </c>
      <c r="P201" t="s">
        <v>194</v>
      </c>
      <c r="Q201" t="s">
        <v>419</v>
      </c>
      <c r="R201" t="s">
        <v>463</v>
      </c>
      <c r="S201">
        <v>7</v>
      </c>
      <c r="T201">
        <v>0.24399999999999999</v>
      </c>
      <c r="U201">
        <v>0.24399999999999999</v>
      </c>
      <c r="V201">
        <v>312</v>
      </c>
      <c r="W201">
        <v>299</v>
      </c>
      <c r="X201">
        <v>1560.6849999999999</v>
      </c>
      <c r="Y201">
        <v>1560.6849999999999</v>
      </c>
      <c r="Z201">
        <v>282.892</v>
      </c>
      <c r="AA201">
        <v>249.81800000000001</v>
      </c>
      <c r="AB201">
        <v>281.73200000000003</v>
      </c>
      <c r="AC201">
        <v>294.83699999999999</v>
      </c>
      <c r="AD201">
        <v>0</v>
      </c>
      <c r="AE201">
        <v>1.1000000000000001E-3</v>
      </c>
      <c r="AF201">
        <v>1.8E-3</v>
      </c>
      <c r="AG201">
        <v>2.8999999999999998E-3</v>
      </c>
      <c r="AH201">
        <v>4.0000000000000001E-3</v>
      </c>
      <c r="AI201">
        <v>4.3E-3</v>
      </c>
      <c r="AJ201">
        <v>4.4999999999999997E-3</v>
      </c>
      <c r="AK201">
        <v>3.5000000000000001E-3</v>
      </c>
      <c r="AL201" t="s">
        <v>149</v>
      </c>
      <c r="AM201" t="s">
        <v>197</v>
      </c>
      <c r="AN201" t="s">
        <v>1199</v>
      </c>
      <c r="AO201" t="s">
        <v>1200</v>
      </c>
      <c r="AP201" t="s">
        <v>1201</v>
      </c>
    </row>
    <row r="202" spans="1:42" ht="15.75" thickBot="1">
      <c r="A202" s="85" t="str">
        <f t="shared" si="27"/>
        <v>ex-nsw</v>
      </c>
      <c r="B202" s="86" t="str">
        <f t="shared" si="28"/>
        <v>solar</v>
      </c>
      <c r="C202" s="86">
        <f t="shared" si="29"/>
        <v>7</v>
      </c>
      <c r="D202" s="87">
        <f t="shared" si="30"/>
        <v>0.24399999999999999</v>
      </c>
      <c r="E202" s="87">
        <f t="shared" si="31"/>
        <v>312</v>
      </c>
      <c r="F202" s="88">
        <f t="shared" si="32"/>
        <v>1560.6849999999999</v>
      </c>
      <c r="G202" s="87">
        <f t="shared" si="33"/>
        <v>0.24399999999999999</v>
      </c>
      <c r="H202" s="87">
        <f t="shared" si="34"/>
        <v>299</v>
      </c>
      <c r="I202" s="88">
        <f t="shared" si="35"/>
        <v>1560.6849999999999</v>
      </c>
      <c r="P202" t="s">
        <v>194</v>
      </c>
      <c r="Q202" t="s">
        <v>426</v>
      </c>
      <c r="R202" t="s">
        <v>464</v>
      </c>
      <c r="S202">
        <v>1</v>
      </c>
      <c r="T202">
        <v>0.29499999999999998</v>
      </c>
      <c r="U202">
        <v>0.29799999999999999</v>
      </c>
      <c r="V202">
        <v>349</v>
      </c>
      <c r="W202">
        <v>362</v>
      </c>
      <c r="X202">
        <v>2023.1869999999999</v>
      </c>
      <c r="Y202">
        <v>2023.1869999999999</v>
      </c>
      <c r="Z202">
        <v>3.7909999999999999</v>
      </c>
      <c r="AA202">
        <v>3.74</v>
      </c>
      <c r="AB202">
        <v>3.7549999999999999</v>
      </c>
      <c r="AC202">
        <v>3.7909999999999999</v>
      </c>
      <c r="AD202" s="26">
        <v>2.0000000000000001E-4</v>
      </c>
      <c r="AE202">
        <v>1.8E-3</v>
      </c>
      <c r="AF202">
        <v>1.5699999999999999E-2</v>
      </c>
      <c r="AG202">
        <v>1.5699999999999999E-2</v>
      </c>
      <c r="AH202">
        <v>1.5699999999999999E-2</v>
      </c>
      <c r="AI202">
        <v>1.5699999999999999E-2</v>
      </c>
      <c r="AJ202">
        <v>1.55E-2</v>
      </c>
      <c r="AK202">
        <v>1.4E-2</v>
      </c>
      <c r="AL202" t="s">
        <v>82</v>
      </c>
      <c r="AM202" t="s">
        <v>198</v>
      </c>
      <c r="AN202" t="s">
        <v>199</v>
      </c>
      <c r="AO202" t="s">
        <v>199</v>
      </c>
      <c r="AP202" t="s">
        <v>199</v>
      </c>
    </row>
    <row r="203" spans="1:42" ht="15.75" thickBot="1">
      <c r="A203" s="85" t="str">
        <f t="shared" si="27"/>
        <v>ex-nsw</v>
      </c>
      <c r="B203" s="86" t="str">
        <f t="shared" si="28"/>
        <v>onshore</v>
      </c>
      <c r="C203" s="86">
        <f t="shared" si="29"/>
        <v>1</v>
      </c>
      <c r="D203" s="87">
        <f t="shared" si="30"/>
        <v>0.29499999999999998</v>
      </c>
      <c r="E203" s="87">
        <f t="shared" si="31"/>
        <v>349</v>
      </c>
      <c r="F203" s="88">
        <f t="shared" si="32"/>
        <v>2023.1869999999999</v>
      </c>
      <c r="G203" s="87">
        <f t="shared" si="33"/>
        <v>0.29799999999999999</v>
      </c>
      <c r="H203" s="87">
        <f t="shared" si="34"/>
        <v>362</v>
      </c>
      <c r="I203" s="88">
        <f t="shared" si="35"/>
        <v>2023.1869999999999</v>
      </c>
      <c r="P203" t="s">
        <v>194</v>
      </c>
      <c r="Q203" t="s">
        <v>425</v>
      </c>
      <c r="R203" t="s">
        <v>464</v>
      </c>
      <c r="S203">
        <v>2</v>
      </c>
      <c r="T203">
        <v>0.29399999999999998</v>
      </c>
      <c r="U203">
        <v>0.29399999999999998</v>
      </c>
      <c r="V203">
        <v>0</v>
      </c>
      <c r="W203">
        <v>617</v>
      </c>
      <c r="X203">
        <v>2023.1869999999999</v>
      </c>
      <c r="Y203">
        <v>2023.1869999999999</v>
      </c>
      <c r="Z203">
        <v>0.64300000000000002</v>
      </c>
      <c r="AA203">
        <v>0.75600000000000001</v>
      </c>
      <c r="AB203">
        <v>0.64300000000000002</v>
      </c>
      <c r="AC203">
        <v>0.64300000000000002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120</v>
      </c>
      <c r="AM203" t="s">
        <v>1202</v>
      </c>
      <c r="AN203" t="s">
        <v>1203</v>
      </c>
      <c r="AO203" t="s">
        <v>1204</v>
      </c>
      <c r="AP203" t="s">
        <v>1204</v>
      </c>
    </row>
    <row r="204" spans="1:42" ht="15.75" thickBot="1">
      <c r="A204" s="85" t="str">
        <f t="shared" si="27"/>
        <v>ex-nsw</v>
      </c>
      <c r="B204" s="86" t="str">
        <f t="shared" si="28"/>
        <v>onshore</v>
      </c>
      <c r="C204" s="86">
        <f t="shared" si="29"/>
        <v>2</v>
      </c>
      <c r="D204" s="89" t="s">
        <v>321</v>
      </c>
      <c r="E204" s="89" t="s">
        <v>321</v>
      </c>
      <c r="F204" s="90" t="s">
        <v>321</v>
      </c>
      <c r="G204" s="87">
        <f t="shared" si="33"/>
        <v>0.29399999999999998</v>
      </c>
      <c r="H204" s="87">
        <f t="shared" si="34"/>
        <v>617</v>
      </c>
      <c r="I204" s="88">
        <f t="shared" si="35"/>
        <v>2023.1869999999999</v>
      </c>
      <c r="P204" t="s">
        <v>194</v>
      </c>
      <c r="Q204" t="s">
        <v>424</v>
      </c>
      <c r="R204" t="s">
        <v>464</v>
      </c>
      <c r="S204">
        <v>3</v>
      </c>
      <c r="T204">
        <v>0.28899999999999998</v>
      </c>
      <c r="U204">
        <v>0.28899999999999998</v>
      </c>
      <c r="V204">
        <v>209</v>
      </c>
      <c r="W204">
        <v>221</v>
      </c>
      <c r="X204">
        <v>2023.1869999999999</v>
      </c>
      <c r="Y204">
        <v>2023.1869999999999</v>
      </c>
      <c r="Z204">
        <v>51.113999999999997</v>
      </c>
      <c r="AA204">
        <v>43.371000000000002</v>
      </c>
      <c r="AB204">
        <v>50.128</v>
      </c>
      <c r="AC204">
        <v>53.787999999999997</v>
      </c>
      <c r="AD204" s="26">
        <v>2.0000000000000001E-4</v>
      </c>
      <c r="AE204">
        <v>2.0999999999999999E-3</v>
      </c>
      <c r="AF204">
        <v>8.2199999999999995E-2</v>
      </c>
      <c r="AG204">
        <v>8.2199999999999995E-2</v>
      </c>
      <c r="AH204">
        <v>8.2199999999999995E-2</v>
      </c>
      <c r="AI204">
        <v>8.2199999999999995E-2</v>
      </c>
      <c r="AJ204">
        <v>8.2000000000000003E-2</v>
      </c>
      <c r="AK204">
        <v>8.0100000000000005E-2</v>
      </c>
      <c r="AL204" t="s">
        <v>96</v>
      </c>
      <c r="AM204" t="s">
        <v>200</v>
      </c>
      <c r="AN204" t="s">
        <v>1205</v>
      </c>
      <c r="AO204" t="s">
        <v>1206</v>
      </c>
      <c r="AP204" t="s">
        <v>1207</v>
      </c>
    </row>
    <row r="205" spans="1:42" ht="15.75" thickBot="1">
      <c r="A205" s="85" t="str">
        <f t="shared" si="27"/>
        <v>ex-nsw</v>
      </c>
      <c r="B205" s="86" t="str">
        <f t="shared" si="28"/>
        <v>onshore</v>
      </c>
      <c r="C205" s="86">
        <f t="shared" si="29"/>
        <v>3</v>
      </c>
      <c r="D205" s="87">
        <f t="shared" si="30"/>
        <v>0.28899999999999998</v>
      </c>
      <c r="E205" s="87">
        <f t="shared" si="31"/>
        <v>209</v>
      </c>
      <c r="F205" s="88">
        <f t="shared" si="32"/>
        <v>2023.1869999999999</v>
      </c>
      <c r="G205" s="87">
        <f t="shared" si="33"/>
        <v>0.28899999999999998</v>
      </c>
      <c r="H205" s="87">
        <f t="shared" si="34"/>
        <v>221</v>
      </c>
      <c r="I205" s="88">
        <f t="shared" si="35"/>
        <v>2023.1869999999999</v>
      </c>
      <c r="P205" t="s">
        <v>194</v>
      </c>
      <c r="Q205" t="s">
        <v>423</v>
      </c>
      <c r="R205" t="s">
        <v>464</v>
      </c>
      <c r="S205">
        <v>4</v>
      </c>
      <c r="T205">
        <v>0.28699999999999998</v>
      </c>
      <c r="U205">
        <v>0.28799999999999998</v>
      </c>
      <c r="V205">
        <v>379</v>
      </c>
      <c r="W205">
        <v>388</v>
      </c>
      <c r="X205">
        <v>2023.1869999999999</v>
      </c>
      <c r="Y205">
        <v>2023.1869999999999</v>
      </c>
      <c r="Z205">
        <v>68.649000000000001</v>
      </c>
      <c r="AA205">
        <v>49.529000000000003</v>
      </c>
      <c r="AB205">
        <v>68.626999999999995</v>
      </c>
      <c r="AC205">
        <v>68.14</v>
      </c>
      <c r="AD205" s="26">
        <v>2.0000000000000001E-4</v>
      </c>
      <c r="AE205" s="26">
        <v>8.9999999999999998E-4</v>
      </c>
      <c r="AF205">
        <v>3.2000000000000002E-3</v>
      </c>
      <c r="AG205">
        <v>3.2000000000000002E-3</v>
      </c>
      <c r="AH205">
        <v>3.2000000000000002E-3</v>
      </c>
      <c r="AI205">
        <v>3.2000000000000002E-3</v>
      </c>
      <c r="AJ205">
        <v>3.0000000000000001E-3</v>
      </c>
      <c r="AK205">
        <v>2.3E-3</v>
      </c>
      <c r="AL205" t="s">
        <v>125</v>
      </c>
      <c r="AM205" t="s">
        <v>201</v>
      </c>
      <c r="AN205" t="s">
        <v>1208</v>
      </c>
      <c r="AO205" t="s">
        <v>1209</v>
      </c>
      <c r="AP205" t="s">
        <v>1210</v>
      </c>
    </row>
    <row r="206" spans="1:42" ht="15.75" thickBot="1">
      <c r="A206" s="85" t="str">
        <f t="shared" si="27"/>
        <v>ex-nsw</v>
      </c>
      <c r="B206" s="86" t="str">
        <f t="shared" si="28"/>
        <v>onshore</v>
      </c>
      <c r="C206" s="86">
        <f t="shared" si="29"/>
        <v>4</v>
      </c>
      <c r="D206" s="87">
        <f t="shared" si="30"/>
        <v>0.28699999999999998</v>
      </c>
      <c r="E206" s="87">
        <f t="shared" si="31"/>
        <v>379</v>
      </c>
      <c r="F206" s="88">
        <f t="shared" si="32"/>
        <v>2023.1869999999999</v>
      </c>
      <c r="G206" s="87">
        <f t="shared" si="33"/>
        <v>0.28799999999999998</v>
      </c>
      <c r="H206" s="87">
        <f t="shared" si="34"/>
        <v>388</v>
      </c>
      <c r="I206" s="88">
        <f t="shared" si="35"/>
        <v>2023.1869999999999</v>
      </c>
      <c r="P206" t="s">
        <v>194</v>
      </c>
      <c r="Q206" t="s">
        <v>422</v>
      </c>
      <c r="R206" t="s">
        <v>464</v>
      </c>
      <c r="S206">
        <v>5</v>
      </c>
      <c r="T206">
        <v>0.28699999999999998</v>
      </c>
      <c r="U206">
        <v>0.28699999999999998</v>
      </c>
      <c r="V206">
        <v>620</v>
      </c>
      <c r="W206">
        <v>653</v>
      </c>
      <c r="X206">
        <v>2023.1869999999999</v>
      </c>
      <c r="Y206">
        <v>2023.1869999999999</v>
      </c>
      <c r="Z206">
        <v>6.4550000000000001</v>
      </c>
      <c r="AA206">
        <v>7.3579999999999997</v>
      </c>
      <c r="AB206">
        <v>6.8170000000000002</v>
      </c>
      <c r="AC206">
        <v>6.5410000000000004</v>
      </c>
      <c r="AD206" s="26">
        <v>2.0000000000000001E-4</v>
      </c>
      <c r="AE206" s="26">
        <v>5.9999999999999995E-4</v>
      </c>
      <c r="AF206">
        <v>1.6999999999999999E-3</v>
      </c>
      <c r="AG206">
        <v>1.6999999999999999E-3</v>
      </c>
      <c r="AH206">
        <v>1.6999999999999999E-3</v>
      </c>
      <c r="AI206">
        <v>1.6999999999999999E-3</v>
      </c>
      <c r="AJ206">
        <v>1.5E-3</v>
      </c>
      <c r="AK206">
        <v>1.1000000000000001E-3</v>
      </c>
      <c r="AL206" t="s">
        <v>161</v>
      </c>
      <c r="AM206" t="s">
        <v>202</v>
      </c>
      <c r="AN206" t="s">
        <v>1211</v>
      </c>
      <c r="AO206" t="s">
        <v>1211</v>
      </c>
      <c r="AP206" t="s">
        <v>1211</v>
      </c>
    </row>
    <row r="207" spans="1:42" ht="15.75" thickBot="1">
      <c r="A207" s="85" t="str">
        <f t="shared" ref="A207" si="36">P206</f>
        <v>ex-nsw</v>
      </c>
      <c r="B207" s="86" t="str">
        <f t="shared" ref="B207" si="37">R206</f>
        <v>onshore</v>
      </c>
      <c r="C207" s="86">
        <f t="shared" ref="C207" si="38">S206</f>
        <v>5</v>
      </c>
      <c r="D207" s="87">
        <f t="shared" ref="D207" si="39">T206</f>
        <v>0.28699999999999998</v>
      </c>
      <c r="E207" s="87">
        <f t="shared" ref="E207" si="40">V206</f>
        <v>620</v>
      </c>
      <c r="F207" s="88">
        <f t="shared" ref="F207" si="41">X206</f>
        <v>2023.1869999999999</v>
      </c>
      <c r="G207" s="87">
        <f t="shared" ref="G207" si="42">U206</f>
        <v>0.28699999999999998</v>
      </c>
      <c r="H207" s="87">
        <f t="shared" ref="H207" si="43">W206</f>
        <v>653</v>
      </c>
      <c r="I207" s="88">
        <f t="shared" ref="I207" si="44">Y206</f>
        <v>2023.1869999999999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0A87-C258-44C5-AEDE-2E808C21F99F}">
  <dimension ref="A1:J24"/>
  <sheetViews>
    <sheetView workbookViewId="0">
      <selection activeCell="D33" sqref="D33"/>
    </sheetView>
  </sheetViews>
  <sheetFormatPr defaultColWidth="11.42578125" defaultRowHeight="15"/>
  <cols>
    <col min="1" max="16384" width="11.42578125" style="44"/>
  </cols>
  <sheetData>
    <row r="1" spans="1:10">
      <c r="A1" s="44" t="s">
        <v>68</v>
      </c>
      <c r="B1" s="44" t="s">
        <v>447</v>
      </c>
      <c r="C1" s="44" t="s">
        <v>462</v>
      </c>
      <c r="D1" s="44" t="s">
        <v>545</v>
      </c>
      <c r="E1" s="44" t="s">
        <v>421</v>
      </c>
      <c r="F1" s="44" t="s">
        <v>461</v>
      </c>
      <c r="G1" s="44" t="s">
        <v>507</v>
      </c>
      <c r="H1" s="44" t="s">
        <v>608</v>
      </c>
      <c r="I1" s="44" t="s">
        <v>609</v>
      </c>
      <c r="J1" s="44" t="s">
        <v>610</v>
      </c>
    </row>
    <row r="2" spans="1:10">
      <c r="A2" s="44" t="s">
        <v>185</v>
      </c>
      <c r="B2" s="44" t="s">
        <v>419</v>
      </c>
      <c r="C2" s="44" t="s">
        <v>463</v>
      </c>
      <c r="D2" s="44">
        <v>7</v>
      </c>
      <c r="E2" s="44" t="s">
        <v>532</v>
      </c>
      <c r="F2" s="44" t="s">
        <v>520</v>
      </c>
      <c r="G2" s="44" t="s">
        <v>517</v>
      </c>
      <c r="H2" s="44">
        <v>544.25400000000002</v>
      </c>
      <c r="I2" s="44">
        <v>673.43156795774598</v>
      </c>
      <c r="J2" s="44">
        <v>-129.17756795774599</v>
      </c>
    </row>
    <row r="3" spans="1:10">
      <c r="A3" s="44" t="s">
        <v>185</v>
      </c>
      <c r="B3" s="44" t="s">
        <v>420</v>
      </c>
      <c r="C3" s="44" t="s">
        <v>463</v>
      </c>
      <c r="D3" s="44">
        <v>6</v>
      </c>
      <c r="E3" s="44" t="s">
        <v>531</v>
      </c>
      <c r="F3" s="44" t="s">
        <v>520</v>
      </c>
      <c r="G3" s="44" t="s">
        <v>517</v>
      </c>
      <c r="H3" s="44">
        <v>544.25400000000002</v>
      </c>
      <c r="I3" s="44">
        <v>816.39819823943697</v>
      </c>
      <c r="J3" s="44">
        <v>-272.144198239437</v>
      </c>
    </row>
    <row r="4" spans="1:10">
      <c r="A4" s="44" t="s">
        <v>185</v>
      </c>
      <c r="B4" s="44" t="s">
        <v>419</v>
      </c>
      <c r="C4" s="44" t="s">
        <v>463</v>
      </c>
      <c r="D4" s="44">
        <v>7</v>
      </c>
      <c r="E4" s="44" t="s">
        <v>530</v>
      </c>
      <c r="F4" s="44" t="s">
        <v>520</v>
      </c>
      <c r="G4" s="44" t="s">
        <v>517</v>
      </c>
      <c r="H4" s="44">
        <v>544.25400000000002</v>
      </c>
      <c r="I4" s="44">
        <v>847.65869788732402</v>
      </c>
      <c r="J4" s="44">
        <v>-303.40469788732401</v>
      </c>
    </row>
    <row r="5" spans="1:10" s="58" customFormat="1">
      <c r="A5" s="58" t="s">
        <v>185</v>
      </c>
      <c r="B5" s="58" t="s">
        <v>420</v>
      </c>
      <c r="C5" s="58" t="s">
        <v>463</v>
      </c>
      <c r="D5" s="58">
        <v>6</v>
      </c>
      <c r="E5" s="58" t="s">
        <v>529</v>
      </c>
      <c r="F5" s="58" t="s">
        <v>520</v>
      </c>
      <c r="G5" s="58" t="s">
        <v>517</v>
      </c>
      <c r="H5" s="58">
        <v>544.25400000000002</v>
      </c>
      <c r="I5" s="58">
        <v>1021.89569964789</v>
      </c>
      <c r="J5" s="58">
        <v>-477.64169964788698</v>
      </c>
    </row>
    <row r="8" spans="1:10" s="58" customFormat="1">
      <c r="A8" s="58" t="s">
        <v>164</v>
      </c>
      <c r="B8" s="58" t="s">
        <v>420</v>
      </c>
      <c r="C8" s="58" t="s">
        <v>463</v>
      </c>
      <c r="D8" s="58">
        <v>6</v>
      </c>
      <c r="E8" s="58" t="s">
        <v>529</v>
      </c>
      <c r="F8" s="58" t="s">
        <v>515</v>
      </c>
      <c r="G8" s="58" t="s">
        <v>517</v>
      </c>
      <c r="H8" s="58">
        <v>304.73599999999999</v>
      </c>
      <c r="I8" s="58">
        <v>375.37850400000002</v>
      </c>
      <c r="J8" s="58">
        <v>-70.642504000000002</v>
      </c>
    </row>
    <row r="10" spans="1:10" s="58" customFormat="1">
      <c r="A10" s="58" t="s">
        <v>102</v>
      </c>
      <c r="B10" s="58" t="s">
        <v>429</v>
      </c>
      <c r="C10" s="58" t="s">
        <v>463</v>
      </c>
      <c r="D10" s="58">
        <v>4</v>
      </c>
      <c r="E10" s="58" t="s">
        <v>529</v>
      </c>
      <c r="F10" s="58" t="s">
        <v>515</v>
      </c>
      <c r="G10" s="58" t="s">
        <v>517</v>
      </c>
      <c r="H10" s="58">
        <v>3.3740000000000001</v>
      </c>
      <c r="I10" s="58">
        <v>4.6320958083832302</v>
      </c>
      <c r="J10" s="58">
        <v>-1.2580958083832301</v>
      </c>
    </row>
    <row r="12" spans="1:10">
      <c r="A12" s="44" t="s">
        <v>185</v>
      </c>
      <c r="B12" s="44" t="s">
        <v>419</v>
      </c>
      <c r="C12" s="44" t="s">
        <v>463</v>
      </c>
      <c r="D12" s="44">
        <v>7</v>
      </c>
      <c r="E12" s="44" t="s">
        <v>531</v>
      </c>
      <c r="F12" s="44" t="s">
        <v>515</v>
      </c>
      <c r="G12" s="44" t="s">
        <v>517</v>
      </c>
      <c r="H12" s="44">
        <v>544.25400000000002</v>
      </c>
      <c r="I12" s="44">
        <v>555.60758450704202</v>
      </c>
      <c r="J12" s="44">
        <v>-11.3535845070422</v>
      </c>
    </row>
    <row r="13" spans="1:10">
      <c r="A13" s="44" t="s">
        <v>185</v>
      </c>
      <c r="B13" s="44" t="s">
        <v>420</v>
      </c>
      <c r="C13" s="44" t="s">
        <v>463</v>
      </c>
      <c r="D13" s="44">
        <v>6</v>
      </c>
      <c r="E13" s="44" t="s">
        <v>530</v>
      </c>
      <c r="F13" s="44" t="s">
        <v>515</v>
      </c>
      <c r="G13" s="44" t="s">
        <v>517</v>
      </c>
      <c r="H13" s="44">
        <v>544.25400000000002</v>
      </c>
      <c r="I13" s="44">
        <v>562.24413380281703</v>
      </c>
      <c r="J13" s="44">
        <v>-17.990133802816899</v>
      </c>
    </row>
    <row r="14" spans="1:10" s="58" customFormat="1">
      <c r="A14" s="58" t="s">
        <v>185</v>
      </c>
      <c r="B14" s="58" t="s">
        <v>419</v>
      </c>
      <c r="C14" s="58" t="s">
        <v>463</v>
      </c>
      <c r="D14" s="58">
        <v>7</v>
      </c>
      <c r="E14" s="58" t="s">
        <v>529</v>
      </c>
      <c r="F14" s="58" t="s">
        <v>515</v>
      </c>
      <c r="G14" s="58" t="s">
        <v>517</v>
      </c>
      <c r="H14" s="58">
        <v>544.25400000000002</v>
      </c>
      <c r="I14" s="58">
        <v>576.74290140845096</v>
      </c>
      <c r="J14" s="58">
        <v>-32.488901408450701</v>
      </c>
    </row>
    <row r="16" spans="1:10">
      <c r="A16" s="44" t="s">
        <v>194</v>
      </c>
      <c r="B16" s="44" t="s">
        <v>419</v>
      </c>
      <c r="C16" s="44" t="s">
        <v>463</v>
      </c>
      <c r="D16" s="44">
        <v>7</v>
      </c>
      <c r="E16" s="44" t="s">
        <v>530</v>
      </c>
      <c r="F16" s="44" t="s">
        <v>515</v>
      </c>
      <c r="G16" s="44" t="s">
        <v>517</v>
      </c>
      <c r="H16" s="44">
        <v>268.34399999999999</v>
      </c>
      <c r="I16" s="44">
        <v>315.97488524590199</v>
      </c>
      <c r="J16" s="44">
        <v>-47.630885245901702</v>
      </c>
    </row>
    <row r="17" spans="1:10" s="58" customFormat="1">
      <c r="A17" s="58" t="s">
        <v>194</v>
      </c>
      <c r="B17" s="58" t="s">
        <v>420</v>
      </c>
      <c r="C17" s="58" t="s">
        <v>463</v>
      </c>
      <c r="D17" s="58">
        <v>6</v>
      </c>
      <c r="E17" s="58" t="s">
        <v>529</v>
      </c>
      <c r="F17" s="58" t="s">
        <v>515</v>
      </c>
      <c r="G17" s="58" t="s">
        <v>517</v>
      </c>
      <c r="H17" s="58">
        <v>268.34399999999999</v>
      </c>
      <c r="I17" s="58">
        <v>316.36852892562001</v>
      </c>
      <c r="J17" s="58">
        <v>-48.024528925619798</v>
      </c>
    </row>
    <row r="21" spans="1:10">
      <c r="A21" s="44" t="s">
        <v>194</v>
      </c>
      <c r="B21" s="44" t="s">
        <v>419</v>
      </c>
      <c r="C21" s="44" t="s">
        <v>463</v>
      </c>
      <c r="D21" s="44">
        <v>7</v>
      </c>
      <c r="E21" s="44" t="s">
        <v>530</v>
      </c>
      <c r="F21" s="44" t="s">
        <v>515</v>
      </c>
      <c r="G21" s="44" t="s">
        <v>516</v>
      </c>
      <c r="H21" s="44">
        <v>311.185</v>
      </c>
      <c r="I21" s="44">
        <v>316.064450819672</v>
      </c>
      <c r="J21" s="44">
        <v>-4.8794508196721198</v>
      </c>
    </row>
    <row r="22" spans="1:10" s="58" customFormat="1">
      <c r="A22" s="58" t="s">
        <v>194</v>
      </c>
      <c r="B22" s="58" t="s">
        <v>420</v>
      </c>
      <c r="C22" s="58" t="s">
        <v>463</v>
      </c>
      <c r="D22" s="58">
        <v>6</v>
      </c>
      <c r="E22" s="58" t="s">
        <v>529</v>
      </c>
      <c r="F22" s="58" t="s">
        <v>515</v>
      </c>
      <c r="G22" s="58" t="s">
        <v>516</v>
      </c>
      <c r="H22" s="58">
        <v>311.185</v>
      </c>
      <c r="I22" s="58">
        <v>316.104776859504</v>
      </c>
      <c r="J22" s="58">
        <v>-4.9197768595041103</v>
      </c>
    </row>
    <row r="24" spans="1:10" s="58" customFormat="1">
      <c r="A24" s="58" t="s">
        <v>164</v>
      </c>
      <c r="B24" s="58" t="s">
        <v>420</v>
      </c>
      <c r="C24" s="58" t="s">
        <v>463</v>
      </c>
      <c r="D24" s="58">
        <v>6</v>
      </c>
      <c r="E24" s="58" t="s">
        <v>529</v>
      </c>
      <c r="F24" s="58" t="s">
        <v>515</v>
      </c>
      <c r="G24" s="58" t="s">
        <v>516</v>
      </c>
      <c r="H24" s="58">
        <v>349.74700000000001</v>
      </c>
      <c r="I24" s="58">
        <v>375.676016</v>
      </c>
      <c r="J24" s="58">
        <v>-25.929016000000001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8FFE-03A0-478F-8C74-4760B08E93D4}">
  <dimension ref="A1:U88"/>
  <sheetViews>
    <sheetView topLeftCell="A67" workbookViewId="0">
      <selection activeCell="P77" sqref="P77"/>
    </sheetView>
  </sheetViews>
  <sheetFormatPr defaultRowHeight="15"/>
  <cols>
    <col min="1" max="1" width="13.42578125" bestFit="1" customWidth="1"/>
    <col min="2" max="2" width="21.140625" bestFit="1" customWidth="1"/>
    <col min="3" max="3" width="19.7109375" bestFit="1" customWidth="1"/>
    <col min="9" max="9" width="12.85546875" bestFit="1" customWidth="1"/>
    <col min="14" max="14" width="13.42578125" bestFit="1" customWidth="1"/>
    <col min="15" max="15" width="21.140625" bestFit="1" customWidth="1"/>
    <col min="16" max="16" width="19.7109375" bestFit="1" customWidth="1"/>
  </cols>
  <sheetData>
    <row r="1" spans="1:21">
      <c r="A1" s="45" t="s">
        <v>544</v>
      </c>
      <c r="B1" t="s">
        <v>520</v>
      </c>
      <c r="N1" s="45" t="s">
        <v>544</v>
      </c>
      <c r="O1" t="s">
        <v>515</v>
      </c>
    </row>
    <row r="2" spans="1:21">
      <c r="A2" s="45" t="s">
        <v>507</v>
      </c>
      <c r="B2" t="s">
        <v>516</v>
      </c>
      <c r="N2" s="45" t="s">
        <v>507</v>
      </c>
      <c r="O2" t="s">
        <v>514</v>
      </c>
    </row>
    <row r="3" spans="1:21">
      <c r="I3" t="s">
        <v>616</v>
      </c>
      <c r="J3" t="s">
        <v>612</v>
      </c>
      <c r="K3" t="s">
        <v>616</v>
      </c>
      <c r="L3" t="s">
        <v>612</v>
      </c>
    </row>
    <row r="4" spans="1:21">
      <c r="A4" s="45" t="s">
        <v>552</v>
      </c>
      <c r="B4" t="s">
        <v>554</v>
      </c>
      <c r="C4" t="s">
        <v>555</v>
      </c>
      <c r="I4" t="s">
        <v>614</v>
      </c>
      <c r="J4" t="s">
        <v>614</v>
      </c>
      <c r="K4" t="s">
        <v>615</v>
      </c>
      <c r="L4" t="s">
        <v>615</v>
      </c>
      <c r="N4" s="45" t="s">
        <v>552</v>
      </c>
      <c r="O4" t="s">
        <v>554</v>
      </c>
      <c r="P4" t="s">
        <v>555</v>
      </c>
    </row>
    <row r="5" spans="1:21">
      <c r="A5" s="46" t="s">
        <v>194</v>
      </c>
      <c r="B5" s="100">
        <v>87.903703703703698</v>
      </c>
      <c r="C5" s="100">
        <v>0</v>
      </c>
      <c r="F5" t="str">
        <f>A5</f>
        <v>ex-nsw</v>
      </c>
      <c r="G5">
        <f t="shared" ref="G5:H20" si="0">B5</f>
        <v>87.903703703703698</v>
      </c>
      <c r="H5">
        <f t="shared" si="0"/>
        <v>0</v>
      </c>
      <c r="I5" s="76">
        <f>(G41-G5)/G5</f>
        <v>0</v>
      </c>
      <c r="J5" s="76" t="e">
        <f>(H41-H5)/H5</f>
        <v>#DIV/0!</v>
      </c>
      <c r="K5" s="76">
        <f>(G68-G5)/G5</f>
        <v>0</v>
      </c>
      <c r="L5" s="76" t="e">
        <f>(H68-H5)/H5</f>
        <v>#DIV/0!</v>
      </c>
      <c r="N5" s="46" t="s">
        <v>194</v>
      </c>
      <c r="O5" s="100">
        <v>15515.888888888889</v>
      </c>
      <c r="P5" s="100">
        <v>0</v>
      </c>
      <c r="S5" t="str">
        <f>N5</f>
        <v>ex-nsw</v>
      </c>
      <c r="T5">
        <f t="shared" ref="T5:T25" si="1">O5</f>
        <v>15515.888888888889</v>
      </c>
      <c r="U5">
        <f t="shared" ref="U5:U25" si="2">P5</f>
        <v>0</v>
      </c>
    </row>
    <row r="6" spans="1:21">
      <c r="A6" s="46" t="s">
        <v>185</v>
      </c>
      <c r="B6" s="100">
        <v>30891.185185185186</v>
      </c>
      <c r="C6" s="100">
        <v>0</v>
      </c>
      <c r="F6" t="str">
        <f t="shared" ref="F6:F24" si="3">A6</f>
        <v>ex-nt</v>
      </c>
      <c r="G6">
        <f t="shared" si="0"/>
        <v>30891.185185185186</v>
      </c>
      <c r="H6">
        <f t="shared" si="0"/>
        <v>0</v>
      </c>
      <c r="I6" s="76">
        <f t="shared" ref="I6:J6" si="4">(G42-G6)/G6</f>
        <v>14386.826574523235</v>
      </c>
      <c r="J6" s="76" t="e">
        <f t="shared" si="4"/>
        <v>#DIV/0!</v>
      </c>
      <c r="K6" s="76">
        <f t="shared" ref="K6:L6" si="5">(G69-G6)/G6</f>
        <v>2.8774839280114372E-6</v>
      </c>
      <c r="L6" s="76" t="e">
        <f t="shared" si="5"/>
        <v>#DIV/0!</v>
      </c>
      <c r="N6" s="46" t="s">
        <v>185</v>
      </c>
      <c r="O6" s="100">
        <v>18171.037037037036</v>
      </c>
      <c r="P6" s="100">
        <v>0</v>
      </c>
      <c r="S6" t="str">
        <f t="shared" ref="S6:S25" si="6">N6</f>
        <v>ex-nt</v>
      </c>
      <c r="T6">
        <f t="shared" si="1"/>
        <v>18171.037037037036</v>
      </c>
      <c r="U6">
        <f t="shared" si="2"/>
        <v>0</v>
      </c>
    </row>
    <row r="7" spans="1:21">
      <c r="A7" s="46" t="s">
        <v>176</v>
      </c>
      <c r="B7" s="100">
        <v>17793.355555555554</v>
      </c>
      <c r="C7" s="100">
        <v>0</v>
      </c>
      <c r="F7" t="str">
        <f t="shared" si="3"/>
        <v>ex-qld</v>
      </c>
      <c r="G7">
        <f t="shared" si="0"/>
        <v>17793.355555555554</v>
      </c>
      <c r="H7">
        <f t="shared" si="0"/>
        <v>0</v>
      </c>
      <c r="I7" s="76">
        <f t="shared" ref="I7:J7" si="7">(G43-G7)/G7</f>
        <v>0</v>
      </c>
      <c r="J7" s="76" t="e">
        <f t="shared" si="7"/>
        <v>#DIV/0!</v>
      </c>
      <c r="K7" s="76">
        <f t="shared" ref="K7:L7" si="8">(G70-G7)/G7</f>
        <v>0</v>
      </c>
      <c r="L7" s="76" t="e">
        <f t="shared" si="8"/>
        <v>#DIV/0!</v>
      </c>
      <c r="N7" s="46" t="s">
        <v>176</v>
      </c>
      <c r="O7" s="100">
        <v>11971.029629629629</v>
      </c>
      <c r="P7" s="100">
        <v>0</v>
      </c>
      <c r="S7" t="str">
        <f t="shared" si="6"/>
        <v>ex-qld</v>
      </c>
      <c r="T7">
        <f t="shared" si="1"/>
        <v>11971.029629629629</v>
      </c>
      <c r="U7">
        <f t="shared" si="2"/>
        <v>0</v>
      </c>
    </row>
    <row r="8" spans="1:21">
      <c r="A8" s="46" t="s">
        <v>164</v>
      </c>
      <c r="B8" s="100">
        <v>17.844444444444445</v>
      </c>
      <c r="C8" s="100">
        <v>0</v>
      </c>
      <c r="F8" t="str">
        <f t="shared" si="3"/>
        <v>ex-sa</v>
      </c>
      <c r="G8">
        <f t="shared" si="0"/>
        <v>17.844444444444445</v>
      </c>
      <c r="H8">
        <f t="shared" si="0"/>
        <v>0</v>
      </c>
      <c r="I8" s="76">
        <f t="shared" ref="I8:J8" si="9">(G44-G8)/G8</f>
        <v>0</v>
      </c>
      <c r="J8" s="76" t="e">
        <f t="shared" si="9"/>
        <v>#DIV/0!</v>
      </c>
      <c r="K8" s="76">
        <f t="shared" ref="K8:L8" si="10">(G71-G8)/G8</f>
        <v>0</v>
      </c>
      <c r="L8" s="76" t="e">
        <f t="shared" si="10"/>
        <v>#DIV/0!</v>
      </c>
      <c r="N8" s="46" t="s">
        <v>164</v>
      </c>
      <c r="O8" s="100">
        <v>10428.6</v>
      </c>
      <c r="P8" s="100">
        <v>0</v>
      </c>
      <c r="S8" t="str">
        <f t="shared" si="6"/>
        <v>ex-sa</v>
      </c>
      <c r="T8">
        <f t="shared" si="1"/>
        <v>10428.6</v>
      </c>
      <c r="U8">
        <f t="shared" si="2"/>
        <v>0</v>
      </c>
    </row>
    <row r="9" spans="1:21">
      <c r="A9" s="46" t="s">
        <v>145</v>
      </c>
      <c r="B9" s="100">
        <v>22364.548148148151</v>
      </c>
      <c r="C9" s="100">
        <v>97.708333333333343</v>
      </c>
      <c r="F9" t="str">
        <f t="shared" si="3"/>
        <v>ex-wa</v>
      </c>
      <c r="G9">
        <f t="shared" si="0"/>
        <v>22364.548148148151</v>
      </c>
      <c r="H9">
        <f t="shared" si="0"/>
        <v>97.708333333333343</v>
      </c>
      <c r="I9" s="76">
        <f t="shared" ref="I9:J9" si="11">(G45-G9)/G9</f>
        <v>1.0254324469877391E-3</v>
      </c>
      <c r="J9" s="76">
        <f t="shared" si="11"/>
        <v>0</v>
      </c>
      <c r="K9" s="76">
        <f t="shared" ref="K9:L9" si="12">(G72-G9)/G9</f>
        <v>0</v>
      </c>
      <c r="L9" s="76">
        <f t="shared" si="12"/>
        <v>0.2217484008528785</v>
      </c>
      <c r="N9" s="46" t="s">
        <v>145</v>
      </c>
      <c r="O9" s="100">
        <v>12418.37037037037</v>
      </c>
      <c r="P9" s="100">
        <v>63.125</v>
      </c>
      <c r="S9" t="str">
        <f t="shared" si="6"/>
        <v>ex-wa</v>
      </c>
      <c r="T9">
        <f t="shared" si="1"/>
        <v>12418.37037037037</v>
      </c>
      <c r="U9">
        <f t="shared" si="2"/>
        <v>63.125</v>
      </c>
    </row>
    <row r="10" spans="1:21">
      <c r="A10" s="46" t="s">
        <v>138</v>
      </c>
      <c r="B10" s="100">
        <v>8370.2222222222244</v>
      </c>
      <c r="C10" s="100">
        <v>0</v>
      </c>
      <c r="F10" t="str">
        <f t="shared" si="3"/>
        <v>nsw-central</v>
      </c>
      <c r="G10">
        <f t="shared" si="0"/>
        <v>8370.2222222222244</v>
      </c>
      <c r="H10">
        <f t="shared" si="0"/>
        <v>0</v>
      </c>
      <c r="I10" s="76">
        <f t="shared" ref="I10:J10" si="13">(G46-G10)/G10</f>
        <v>1.9438397139772027E-2</v>
      </c>
      <c r="J10" s="76" t="e">
        <f t="shared" si="13"/>
        <v>#DIV/0!</v>
      </c>
      <c r="K10" s="76">
        <f t="shared" ref="K10:L10" si="14">(G73-G10)/G10</f>
        <v>-7.4868581744850192E-4</v>
      </c>
      <c r="L10" s="76" t="e">
        <f t="shared" si="14"/>
        <v>#DIV/0!</v>
      </c>
      <c r="N10" s="46" t="s">
        <v>138</v>
      </c>
      <c r="O10" s="100">
        <v>9088.5703703703693</v>
      </c>
      <c r="P10" s="100">
        <v>0</v>
      </c>
      <c r="S10" t="str">
        <f t="shared" si="6"/>
        <v>nsw-central</v>
      </c>
      <c r="T10">
        <f t="shared" si="1"/>
        <v>9088.5703703703693</v>
      </c>
      <c r="U10">
        <f t="shared" si="2"/>
        <v>0</v>
      </c>
    </row>
    <row r="11" spans="1:21">
      <c r="A11" s="46" t="s">
        <v>133</v>
      </c>
      <c r="B11" s="100">
        <v>3348.6222222222218</v>
      </c>
      <c r="C11" s="100">
        <v>0</v>
      </c>
      <c r="F11" t="str">
        <f t="shared" si="3"/>
        <v>nsw-north</v>
      </c>
      <c r="G11">
        <f t="shared" si="0"/>
        <v>3348.6222222222218</v>
      </c>
      <c r="H11">
        <f t="shared" si="0"/>
        <v>0</v>
      </c>
      <c r="I11" s="76">
        <f t="shared" ref="I11:J11" si="15">(G47-G11)/G11</f>
        <v>-1.5926948396672712E-4</v>
      </c>
      <c r="J11" s="76" t="e">
        <f t="shared" si="15"/>
        <v>#DIV/0!</v>
      </c>
      <c r="K11" s="76">
        <f t="shared" ref="K11:L11" si="16">(G74-G11)/G11</f>
        <v>1.5926948396686292E-4</v>
      </c>
      <c r="L11" s="76" t="e">
        <f t="shared" si="16"/>
        <v>#DIV/0!</v>
      </c>
      <c r="N11" s="46" t="s">
        <v>133</v>
      </c>
      <c r="O11" s="100">
        <v>4116.5555555555557</v>
      </c>
      <c r="P11" s="100">
        <v>0</v>
      </c>
      <c r="S11" t="str">
        <f t="shared" si="6"/>
        <v>nsw-north</v>
      </c>
      <c r="T11">
        <f t="shared" si="1"/>
        <v>4116.5555555555557</v>
      </c>
      <c r="U11">
        <f t="shared" si="2"/>
        <v>0</v>
      </c>
    </row>
    <row r="12" spans="1:21">
      <c r="A12" s="46" t="s">
        <v>130</v>
      </c>
      <c r="B12" s="100">
        <v>570.17037037037039</v>
      </c>
      <c r="C12" s="100">
        <v>0</v>
      </c>
      <c r="F12" t="str">
        <f t="shared" si="3"/>
        <v>nsw-outback</v>
      </c>
      <c r="G12">
        <f t="shared" si="0"/>
        <v>570.17037037037039</v>
      </c>
      <c r="H12">
        <f t="shared" si="0"/>
        <v>0</v>
      </c>
      <c r="I12" s="76">
        <f t="shared" ref="I12:J12" si="17">(G48-G12)/G12</f>
        <v>0</v>
      </c>
      <c r="J12" s="76" t="e">
        <f t="shared" si="17"/>
        <v>#DIV/0!</v>
      </c>
      <c r="K12" s="76">
        <f t="shared" ref="K12:L12" si="18">(G75-G12)/G12</f>
        <v>0</v>
      </c>
      <c r="L12" s="76" t="e">
        <f t="shared" si="18"/>
        <v>#DIV/0!</v>
      </c>
      <c r="N12" s="46" t="s">
        <v>130</v>
      </c>
      <c r="O12" s="100">
        <v>4313.1851851851852</v>
      </c>
      <c r="P12" s="100">
        <v>0</v>
      </c>
      <c r="S12" t="str">
        <f t="shared" si="6"/>
        <v>nsw-outback</v>
      </c>
      <c r="T12">
        <f t="shared" si="1"/>
        <v>4313.1851851851852</v>
      </c>
      <c r="U12">
        <f t="shared" si="2"/>
        <v>0</v>
      </c>
    </row>
    <row r="13" spans="1:21">
      <c r="A13" s="46" t="s">
        <v>126</v>
      </c>
      <c r="B13" s="100">
        <v>1434.6074074074072</v>
      </c>
      <c r="C13" s="100">
        <v>1023.125</v>
      </c>
      <c r="F13" t="str">
        <f t="shared" si="3"/>
        <v>nsw-south</v>
      </c>
      <c r="G13">
        <f t="shared" si="0"/>
        <v>1434.6074074074072</v>
      </c>
      <c r="H13">
        <f t="shared" si="0"/>
        <v>1023.125</v>
      </c>
      <c r="I13" s="76">
        <f t="shared" ref="I13:J13" si="19">(G49-G13)/G13</f>
        <v>-8.7777272915031731E-3</v>
      </c>
      <c r="J13" s="76">
        <f t="shared" si="19"/>
        <v>0</v>
      </c>
      <c r="K13" s="76">
        <f t="shared" ref="K13:L13" si="20">(G76-G13)/G13</f>
        <v>0</v>
      </c>
      <c r="L13" s="76">
        <f t="shared" si="20"/>
        <v>0</v>
      </c>
      <c r="N13" s="46" t="s">
        <v>126</v>
      </c>
      <c r="O13" s="100">
        <v>2333.3481481481481</v>
      </c>
      <c r="P13" s="100">
        <v>652.08333333333337</v>
      </c>
      <c r="S13" t="str">
        <f t="shared" si="6"/>
        <v>nsw-south</v>
      </c>
      <c r="T13">
        <f t="shared" si="1"/>
        <v>2333.3481481481481</v>
      </c>
      <c r="U13">
        <f t="shared" si="2"/>
        <v>652.08333333333337</v>
      </c>
    </row>
    <row r="14" spans="1:21">
      <c r="A14" s="46" t="s">
        <v>118</v>
      </c>
      <c r="B14" s="100">
        <v>1290.4962962962961</v>
      </c>
      <c r="C14" s="100">
        <v>0</v>
      </c>
      <c r="F14" t="str">
        <f t="shared" si="3"/>
        <v>nt</v>
      </c>
      <c r="G14">
        <f t="shared" si="0"/>
        <v>1290.4962962962961</v>
      </c>
      <c r="H14">
        <f t="shared" si="0"/>
        <v>0</v>
      </c>
      <c r="I14" s="76">
        <f t="shared" ref="I14:J14" si="21">(G50-G14)/G14</f>
        <v>2.0089887898425661E-2</v>
      </c>
      <c r="J14" s="76" t="e">
        <f t="shared" si="21"/>
        <v>#DIV/0!</v>
      </c>
      <c r="K14" s="76">
        <f t="shared" ref="K14:L14" si="22">(G77-G14)/G14</f>
        <v>-1.0331942347761643E-2</v>
      </c>
      <c r="L14" s="76" t="e">
        <f t="shared" si="22"/>
        <v>#DIV/0!</v>
      </c>
      <c r="N14" s="46" t="s">
        <v>118</v>
      </c>
      <c r="O14" s="100">
        <v>1437.3333333333333</v>
      </c>
      <c r="P14" s="100">
        <v>0</v>
      </c>
      <c r="S14" t="str">
        <f t="shared" si="6"/>
        <v>nt</v>
      </c>
      <c r="T14">
        <f t="shared" si="1"/>
        <v>1437.3333333333333</v>
      </c>
      <c r="U14">
        <f t="shared" si="2"/>
        <v>0</v>
      </c>
    </row>
    <row r="15" spans="1:21">
      <c r="A15" s="46" t="s">
        <v>115</v>
      </c>
      <c r="B15" s="100">
        <v>405.35555555555555</v>
      </c>
      <c r="C15" s="100">
        <v>1998.75</v>
      </c>
      <c r="F15" t="str">
        <f t="shared" si="3"/>
        <v>qld-north</v>
      </c>
      <c r="G15">
        <f t="shared" si="0"/>
        <v>405.35555555555555</v>
      </c>
      <c r="H15">
        <f t="shared" si="0"/>
        <v>1998.75</v>
      </c>
      <c r="I15" s="76">
        <f t="shared" ref="I15:J15" si="23">(G51-G15)/G15</f>
        <v>0</v>
      </c>
      <c r="J15" s="76">
        <f t="shared" si="23"/>
        <v>0</v>
      </c>
      <c r="K15" s="76">
        <f t="shared" ref="K15:L15" si="24">(G78-G15)/G15</f>
        <v>0</v>
      </c>
      <c r="L15" s="76">
        <f t="shared" si="24"/>
        <v>0</v>
      </c>
      <c r="N15" s="46" t="s">
        <v>115</v>
      </c>
      <c r="O15" s="100">
        <v>347.15555555555557</v>
      </c>
      <c r="P15" s="100">
        <v>1836.0416666666667</v>
      </c>
      <c r="S15" t="str">
        <f t="shared" si="6"/>
        <v>qld-north</v>
      </c>
      <c r="T15">
        <f t="shared" si="1"/>
        <v>347.15555555555557</v>
      </c>
      <c r="U15">
        <f t="shared" si="2"/>
        <v>1836.0416666666667</v>
      </c>
    </row>
    <row r="16" spans="1:21">
      <c r="A16" s="46" t="s">
        <v>113</v>
      </c>
      <c r="B16" s="100">
        <v>468.35555555555555</v>
      </c>
      <c r="C16" s="100">
        <v>0</v>
      </c>
      <c r="F16" t="str">
        <f t="shared" si="3"/>
        <v>qld-outback</v>
      </c>
      <c r="G16">
        <f t="shared" si="0"/>
        <v>468.35555555555555</v>
      </c>
      <c r="H16">
        <f t="shared" si="0"/>
        <v>0</v>
      </c>
      <c r="I16" s="76">
        <f t="shared" ref="I16:J16" si="25">(G52-G16)/G16</f>
        <v>0</v>
      </c>
      <c r="J16" s="76" t="e">
        <f t="shared" si="25"/>
        <v>#DIV/0!</v>
      </c>
      <c r="K16" s="76">
        <f t="shared" ref="K16:L16" si="26">(G79-G16)/G16</f>
        <v>0</v>
      </c>
      <c r="L16" s="76" t="e">
        <f t="shared" si="26"/>
        <v>#DIV/0!</v>
      </c>
      <c r="N16" s="46" t="s">
        <v>113</v>
      </c>
      <c r="O16" s="100">
        <v>3062.6666666666665</v>
      </c>
      <c r="P16" s="100">
        <v>0</v>
      </c>
      <c r="S16" t="str">
        <f t="shared" si="6"/>
        <v>qld-outback</v>
      </c>
      <c r="T16">
        <f t="shared" si="1"/>
        <v>3062.6666666666665</v>
      </c>
      <c r="U16">
        <f t="shared" si="2"/>
        <v>0</v>
      </c>
    </row>
    <row r="17" spans="1:21">
      <c r="A17" s="46" t="s">
        <v>110</v>
      </c>
      <c r="B17" s="100">
        <v>7445.0074074074073</v>
      </c>
      <c r="C17" s="100">
        <v>0</v>
      </c>
      <c r="F17" t="str">
        <f t="shared" si="3"/>
        <v>qld-south</v>
      </c>
      <c r="G17">
        <f t="shared" si="0"/>
        <v>7445.0074074074073</v>
      </c>
      <c r="H17">
        <f t="shared" si="0"/>
        <v>0</v>
      </c>
      <c r="I17" s="76">
        <f t="shared" ref="I17:J17" si="27">(G53-G17)/G17</f>
        <v>1.5878401235329416E-2</v>
      </c>
      <c r="J17" s="76" t="e">
        <f t="shared" si="27"/>
        <v>#DIV/0!</v>
      </c>
      <c r="K17" s="76">
        <f t="shared" ref="K17:L17" si="28">(G80-G17)/G17</f>
        <v>0</v>
      </c>
      <c r="L17" s="76" t="e">
        <f t="shared" si="28"/>
        <v>#DIV/0!</v>
      </c>
      <c r="N17" s="46" t="s">
        <v>110</v>
      </c>
      <c r="O17" s="100">
        <v>7986.7851851851838</v>
      </c>
      <c r="P17" s="100">
        <v>0</v>
      </c>
      <c r="S17" t="str">
        <f t="shared" si="6"/>
        <v>qld-south</v>
      </c>
      <c r="T17">
        <f t="shared" si="1"/>
        <v>7986.7851851851838</v>
      </c>
      <c r="U17">
        <f t="shared" si="2"/>
        <v>0</v>
      </c>
    </row>
    <row r="18" spans="1:21">
      <c r="A18" s="46" t="s">
        <v>106</v>
      </c>
      <c r="B18" s="100">
        <v>1309.9407407407407</v>
      </c>
      <c r="C18" s="100">
        <v>164.58333333333334</v>
      </c>
      <c r="F18" t="str">
        <f t="shared" si="3"/>
        <v>sa</v>
      </c>
      <c r="G18">
        <f t="shared" si="0"/>
        <v>1309.9407407407407</v>
      </c>
      <c r="H18">
        <f t="shared" si="0"/>
        <v>164.58333333333334</v>
      </c>
      <c r="I18" s="76">
        <f t="shared" ref="I18:J18" si="29">(G54-G18)/G18</f>
        <v>0</v>
      </c>
      <c r="J18" s="76">
        <f t="shared" si="29"/>
        <v>0</v>
      </c>
      <c r="K18" s="76">
        <f t="shared" ref="K18:L18" si="30">(G81-G18)/G18</f>
        <v>0</v>
      </c>
      <c r="L18" s="76">
        <f t="shared" si="30"/>
        <v>0</v>
      </c>
      <c r="N18" s="46" t="s">
        <v>106</v>
      </c>
      <c r="O18" s="100">
        <v>716.46666666666658</v>
      </c>
      <c r="P18" s="100">
        <v>110.625</v>
      </c>
      <c r="S18" t="str">
        <f t="shared" si="6"/>
        <v>sa</v>
      </c>
      <c r="T18">
        <f t="shared" si="1"/>
        <v>716.46666666666658</v>
      </c>
      <c r="U18">
        <f t="shared" si="2"/>
        <v>110.625</v>
      </c>
    </row>
    <row r="19" spans="1:21">
      <c r="A19" s="46" t="s">
        <v>102</v>
      </c>
      <c r="B19" s="100">
        <v>33.31111111111111</v>
      </c>
      <c r="C19" s="100">
        <v>268.95833333333337</v>
      </c>
      <c r="F19" t="str">
        <f t="shared" si="3"/>
        <v>tas</v>
      </c>
      <c r="G19">
        <f t="shared" si="0"/>
        <v>33.31111111111111</v>
      </c>
      <c r="H19">
        <f t="shared" si="0"/>
        <v>268.95833333333337</v>
      </c>
      <c r="I19" s="76">
        <f t="shared" ref="I19:J19" si="31">(G55-G19)/G19</f>
        <v>0</v>
      </c>
      <c r="J19" s="76">
        <f t="shared" si="31"/>
        <v>0</v>
      </c>
      <c r="K19" s="76">
        <f t="shared" ref="K19:L19" si="32">(G82-G19)/G19</f>
        <v>0</v>
      </c>
      <c r="L19" s="76">
        <f t="shared" si="32"/>
        <v>0</v>
      </c>
      <c r="N19" s="46" t="s">
        <v>102</v>
      </c>
      <c r="O19" s="100">
        <v>102.93333333333334</v>
      </c>
      <c r="P19" s="100">
        <v>1103.75</v>
      </c>
      <c r="S19" t="str">
        <f t="shared" si="6"/>
        <v>tas</v>
      </c>
      <c r="T19">
        <f t="shared" si="1"/>
        <v>102.93333333333334</v>
      </c>
      <c r="U19">
        <f t="shared" si="2"/>
        <v>1103.75</v>
      </c>
    </row>
    <row r="20" spans="1:21">
      <c r="A20" s="46" t="s">
        <v>98</v>
      </c>
      <c r="B20" s="100">
        <v>360.50370370370365</v>
      </c>
      <c r="C20" s="100">
        <v>4152.7083333333339</v>
      </c>
      <c r="F20" t="str">
        <f t="shared" si="3"/>
        <v>vic-east</v>
      </c>
      <c r="G20">
        <f t="shared" si="0"/>
        <v>360.50370370370365</v>
      </c>
      <c r="H20">
        <f t="shared" si="0"/>
        <v>4152.7083333333339</v>
      </c>
      <c r="I20" s="76">
        <f t="shared" ref="I20:J20" si="33">(G56-G20)/G20</f>
        <v>0</v>
      </c>
      <c r="J20" s="76">
        <f t="shared" si="33"/>
        <v>0</v>
      </c>
      <c r="K20" s="76">
        <f t="shared" ref="K20:L20" si="34">(G83-G20)/G20</f>
        <v>0</v>
      </c>
      <c r="L20" s="76">
        <f t="shared" si="34"/>
        <v>0</v>
      </c>
      <c r="N20" s="46" t="s">
        <v>98</v>
      </c>
      <c r="O20" s="100">
        <v>359.92592592592592</v>
      </c>
      <c r="P20" s="100">
        <v>20713.958333333336</v>
      </c>
      <c r="S20" t="str">
        <f t="shared" si="6"/>
        <v>vic-east</v>
      </c>
      <c r="T20">
        <f t="shared" si="1"/>
        <v>359.92592592592592</v>
      </c>
      <c r="U20">
        <f t="shared" si="2"/>
        <v>20713.958333333336</v>
      </c>
    </row>
    <row r="21" spans="1:21">
      <c r="A21" s="46" t="s">
        <v>91</v>
      </c>
      <c r="B21" s="100">
        <v>8177.1111111111104</v>
      </c>
      <c r="C21" s="100">
        <v>1894.5833333333335</v>
      </c>
      <c r="F21" t="str">
        <f t="shared" si="3"/>
        <v>vic-west</v>
      </c>
      <c r="G21">
        <f t="shared" ref="G21:G24" si="35">B21</f>
        <v>8177.1111111111104</v>
      </c>
      <c r="H21">
        <f t="shared" ref="H21:H24" si="36">C21</f>
        <v>1894.5833333333335</v>
      </c>
      <c r="I21" s="76">
        <f t="shared" ref="I21:J21" si="37">(G57-G21)/G21</f>
        <v>1.1595148155193809E-2</v>
      </c>
      <c r="J21" s="76">
        <f t="shared" si="37"/>
        <v>0</v>
      </c>
      <c r="K21" s="76">
        <f t="shared" ref="K21:L21" si="38">(G84-G21)/G21</f>
        <v>-5.9787482675237868E-5</v>
      </c>
      <c r="L21" s="76">
        <f t="shared" si="38"/>
        <v>0</v>
      </c>
      <c r="N21" s="46" t="s">
        <v>91</v>
      </c>
      <c r="O21" s="100">
        <v>12595.585185185186</v>
      </c>
      <c r="P21" s="100">
        <v>606.66666666666674</v>
      </c>
      <c r="S21" t="str">
        <f t="shared" si="6"/>
        <v>vic-west</v>
      </c>
      <c r="T21">
        <f t="shared" si="1"/>
        <v>12595.585185185186</v>
      </c>
      <c r="U21">
        <f t="shared" si="2"/>
        <v>606.66666666666674</v>
      </c>
    </row>
    <row r="22" spans="1:21">
      <c r="A22" s="46" t="s">
        <v>87</v>
      </c>
      <c r="B22" s="100">
        <v>346.4</v>
      </c>
      <c r="C22" s="100">
        <v>0</v>
      </c>
      <c r="F22" t="str">
        <f t="shared" si="3"/>
        <v>wa-central</v>
      </c>
      <c r="G22">
        <f t="shared" si="35"/>
        <v>346.4</v>
      </c>
      <c r="H22">
        <f t="shared" si="36"/>
        <v>0</v>
      </c>
      <c r="I22" s="76">
        <f t="shared" ref="I22:J22" si="39">(G58-G22)/G22</f>
        <v>0</v>
      </c>
      <c r="J22" s="76" t="e">
        <f t="shared" si="39"/>
        <v>#DIV/0!</v>
      </c>
      <c r="K22" s="76">
        <f t="shared" ref="K22:L22" si="40">(G85-G22)/G22</f>
        <v>0</v>
      </c>
      <c r="L22" s="76" t="e">
        <f t="shared" si="40"/>
        <v>#DIV/0!</v>
      </c>
      <c r="N22" s="46" t="s">
        <v>87</v>
      </c>
      <c r="O22" s="100">
        <v>626.22222222222229</v>
      </c>
      <c r="P22" s="100">
        <v>0</v>
      </c>
      <c r="S22" t="str">
        <f t="shared" si="6"/>
        <v>wa-central</v>
      </c>
      <c r="T22">
        <f t="shared" si="1"/>
        <v>626.22222222222229</v>
      </c>
      <c r="U22">
        <f t="shared" si="2"/>
        <v>0</v>
      </c>
    </row>
    <row r="23" spans="1:21">
      <c r="A23" s="46" t="s">
        <v>84</v>
      </c>
      <c r="B23" s="100">
        <v>781.8888888888888</v>
      </c>
      <c r="C23" s="100">
        <v>0</v>
      </c>
      <c r="F23" t="str">
        <f t="shared" si="3"/>
        <v>wa-north</v>
      </c>
      <c r="G23">
        <f t="shared" si="35"/>
        <v>781.8888888888888</v>
      </c>
      <c r="H23">
        <f t="shared" si="36"/>
        <v>0</v>
      </c>
      <c r="I23" s="76">
        <f t="shared" ref="I23:J23" si="41">(G59-G23)/G23</f>
        <v>0</v>
      </c>
      <c r="J23" s="76" t="e">
        <f t="shared" si="41"/>
        <v>#DIV/0!</v>
      </c>
      <c r="K23" s="76">
        <f t="shared" ref="K23:L23" si="42">(G86-G23)/G23</f>
        <v>0</v>
      </c>
      <c r="L23" s="76" t="e">
        <f t="shared" si="42"/>
        <v>#DIV/0!</v>
      </c>
      <c r="N23" s="46" t="s">
        <v>84</v>
      </c>
      <c r="O23" s="100">
        <v>1188.3925925925926</v>
      </c>
      <c r="P23" s="100">
        <v>0</v>
      </c>
      <c r="S23" t="str">
        <f t="shared" si="6"/>
        <v>wa-north</v>
      </c>
      <c r="T23">
        <f t="shared" si="1"/>
        <v>1188.3925925925926</v>
      </c>
      <c r="U23">
        <f t="shared" si="2"/>
        <v>0</v>
      </c>
    </row>
    <row r="24" spans="1:21">
      <c r="A24" s="46" t="s">
        <v>74</v>
      </c>
      <c r="B24" s="100">
        <v>5590.3111111111111</v>
      </c>
      <c r="C24" s="100">
        <v>965.83333333333337</v>
      </c>
      <c r="F24" t="str">
        <f t="shared" si="3"/>
        <v>wa-south</v>
      </c>
      <c r="G24">
        <f t="shared" si="35"/>
        <v>5590.3111111111111</v>
      </c>
      <c r="H24">
        <f t="shared" si="36"/>
        <v>965.83333333333337</v>
      </c>
      <c r="I24" s="76">
        <f t="shared" ref="I24:J24" si="43">(G60-G24)/G24</f>
        <v>-6.5695674526825834E-3</v>
      </c>
      <c r="J24" s="76">
        <f t="shared" si="43"/>
        <v>0</v>
      </c>
      <c r="K24" s="76">
        <f t="shared" ref="K24:L24" si="44">(G87-G24)/G24</f>
        <v>4.2401403486454978E-3</v>
      </c>
      <c r="L24" s="76">
        <f t="shared" si="44"/>
        <v>0</v>
      </c>
      <c r="N24" s="46" t="s">
        <v>74</v>
      </c>
      <c r="O24" s="100">
        <v>6969.2962962962965</v>
      </c>
      <c r="P24" s="100">
        <v>1331.0416666666667</v>
      </c>
      <c r="S24" t="str">
        <f t="shared" si="6"/>
        <v>wa-south</v>
      </c>
      <c r="T24">
        <f t="shared" si="1"/>
        <v>6969.2962962962965</v>
      </c>
      <c r="U24">
        <f t="shared" si="2"/>
        <v>1331.0416666666667</v>
      </c>
    </row>
    <row r="25" spans="1:21">
      <c r="A25" s="46" t="s">
        <v>553</v>
      </c>
      <c r="B25" s="100">
        <v>111087.14074074072</v>
      </c>
      <c r="C25" s="100">
        <v>10566.250000000002</v>
      </c>
      <c r="D25">
        <f>GETPIVOTDATA("Sum of Sea area km2",$A$4)+GETPIVOTDATA("Sum of Land area_km2",$A$4)</f>
        <v>121653.39074074072</v>
      </c>
      <c r="F25" t="str">
        <f t="shared" ref="F25" si="45">A25</f>
        <v>Grand Total</v>
      </c>
      <c r="G25">
        <f t="shared" ref="G25" si="46">B25</f>
        <v>111087.14074074072</v>
      </c>
      <c r="H25">
        <f t="shared" ref="H25" si="47">C25</f>
        <v>10566.250000000002</v>
      </c>
      <c r="I25" s="76">
        <f t="shared" ref="I25:J25" si="48">(G61-G25)/G25</f>
        <v>4000.7015728193087</v>
      </c>
      <c r="J25" s="76">
        <f t="shared" si="48"/>
        <v>0</v>
      </c>
      <c r="K25" s="76">
        <f t="shared" ref="K25:L25" si="49">(G88-G25)/G25</f>
        <v>3.8141561739554909E-5</v>
      </c>
      <c r="L25" s="76">
        <f t="shared" si="49"/>
        <v>2.0505540439291195E-3</v>
      </c>
      <c r="N25" s="46" t="s">
        <v>553</v>
      </c>
      <c r="O25" s="100">
        <v>123749.34814814814</v>
      </c>
      <c r="P25" s="100">
        <v>26417.291666666672</v>
      </c>
      <c r="S25" t="str">
        <f t="shared" si="6"/>
        <v>Grand Total</v>
      </c>
      <c r="T25">
        <f t="shared" si="1"/>
        <v>123749.34814814814</v>
      </c>
      <c r="U25">
        <f t="shared" si="2"/>
        <v>26417.291666666672</v>
      </c>
    </row>
    <row r="30" spans="1:21">
      <c r="A30" t="str">
        <f t="shared" ref="A30:G30" si="50">_xlfn.TEXTJOIN("",TRUE,"*-",A32,"*")</f>
        <v>*-nsw*</v>
      </c>
      <c r="B30" t="str">
        <f t="shared" si="50"/>
        <v>*-nt*</v>
      </c>
      <c r="C30" t="str">
        <f t="shared" si="50"/>
        <v>*-qld*</v>
      </c>
      <c r="D30" t="str">
        <f t="shared" si="50"/>
        <v>*-sa*</v>
      </c>
      <c r="E30" t="str">
        <f t="shared" si="50"/>
        <v>*-tas*</v>
      </c>
      <c r="F30" t="str">
        <f t="shared" si="50"/>
        <v>*-vic*</v>
      </c>
      <c r="G30" t="str">
        <f t="shared" si="50"/>
        <v>*-wa*</v>
      </c>
    </row>
    <row r="31" spans="1:21">
      <c r="A31" t="str">
        <f t="shared" ref="A31:G31" si="51">_xlfn.TEXTJOIN("",TRUE,"*",A32,"-*")</f>
        <v>*nsw-*</v>
      </c>
      <c r="B31" t="str">
        <f t="shared" si="51"/>
        <v>*nt-*</v>
      </c>
      <c r="C31" t="str">
        <f t="shared" si="51"/>
        <v>*qld-*</v>
      </c>
      <c r="D31" t="str">
        <f t="shared" si="51"/>
        <v>*sa-*</v>
      </c>
      <c r="E31" t="str">
        <f t="shared" si="51"/>
        <v>*tas-*</v>
      </c>
      <c r="F31" t="str">
        <f t="shared" si="51"/>
        <v>*vic-*</v>
      </c>
      <c r="G31" t="str">
        <f t="shared" si="51"/>
        <v>*wa-*</v>
      </c>
    </row>
    <row r="32" spans="1:21">
      <c r="A32" t="s">
        <v>586</v>
      </c>
      <c r="B32" t="s">
        <v>118</v>
      </c>
      <c r="C32" t="s">
        <v>585</v>
      </c>
      <c r="D32" t="s">
        <v>106</v>
      </c>
      <c r="E32" t="s">
        <v>102</v>
      </c>
      <c r="F32" t="s">
        <v>584</v>
      </c>
      <c r="G32" t="s">
        <v>583</v>
      </c>
    </row>
    <row r="33" spans="1:21">
      <c r="A33" t="s">
        <v>7</v>
      </c>
      <c r="B33" t="s">
        <v>6</v>
      </c>
      <c r="C33" t="s">
        <v>9</v>
      </c>
      <c r="D33" t="s">
        <v>4</v>
      </c>
      <c r="E33" t="s">
        <v>10</v>
      </c>
      <c r="F33" t="s">
        <v>8</v>
      </c>
      <c r="G33" t="s">
        <v>5</v>
      </c>
      <c r="H33" t="s">
        <v>261</v>
      </c>
    </row>
    <row r="34" spans="1:21">
      <c r="A34">
        <f>SUM(G10:G13)+G5</f>
        <v>13811.525925925927</v>
      </c>
      <c r="B34">
        <f>G6+G14</f>
        <v>32181.681481481482</v>
      </c>
    </row>
    <row r="37" spans="1:21">
      <c r="A37" s="45" t="s">
        <v>544</v>
      </c>
      <c r="B37" t="s">
        <v>520</v>
      </c>
      <c r="N37" s="45" t="s">
        <v>544</v>
      </c>
      <c r="O37" t="s">
        <v>515</v>
      </c>
    </row>
    <row r="38" spans="1:21">
      <c r="A38" s="45" t="s">
        <v>507</v>
      </c>
      <c r="B38" t="s">
        <v>517</v>
      </c>
      <c r="N38" s="45" t="s">
        <v>507</v>
      </c>
      <c r="O38" t="s">
        <v>517</v>
      </c>
    </row>
    <row r="40" spans="1:21">
      <c r="A40" s="45" t="s">
        <v>552</v>
      </c>
      <c r="B40" t="s">
        <v>554</v>
      </c>
      <c r="C40" t="s">
        <v>555</v>
      </c>
      <c r="N40" s="45" t="s">
        <v>552</v>
      </c>
      <c r="O40" t="s">
        <v>554</v>
      </c>
      <c r="P40" t="s">
        <v>555</v>
      </c>
    </row>
    <row r="41" spans="1:21">
      <c r="A41" s="46" t="s">
        <v>194</v>
      </c>
      <c r="B41" s="100">
        <v>87.903703703703698</v>
      </c>
      <c r="C41" s="100">
        <v>0</v>
      </c>
      <c r="F41" t="str">
        <f>A41</f>
        <v>ex-nsw</v>
      </c>
      <c r="G41">
        <f>B41</f>
        <v>87.903703703703698</v>
      </c>
      <c r="H41">
        <f>C41</f>
        <v>0</v>
      </c>
      <c r="N41" s="46" t="s">
        <v>194</v>
      </c>
      <c r="O41" s="100">
        <v>444452892.22222221</v>
      </c>
      <c r="P41" s="100">
        <v>0</v>
      </c>
      <c r="S41" t="str">
        <f>N41</f>
        <v>ex-nsw</v>
      </c>
      <c r="T41">
        <f t="shared" ref="T41:T61" si="52">O41</f>
        <v>444452892.22222221</v>
      </c>
      <c r="U41">
        <f t="shared" ref="U41:U61" si="53">P41</f>
        <v>0</v>
      </c>
    </row>
    <row r="42" spans="1:21">
      <c r="A42" s="46" t="s">
        <v>185</v>
      </c>
      <c r="B42" s="100">
        <v>444457015.1259259</v>
      </c>
      <c r="C42" s="100">
        <v>0</v>
      </c>
      <c r="F42" t="str">
        <f t="shared" ref="F42:F61" si="54">A42</f>
        <v>ex-nt</v>
      </c>
      <c r="G42">
        <f t="shared" ref="G42:G61" si="55">B42</f>
        <v>444457015.1259259</v>
      </c>
      <c r="H42">
        <f t="shared" ref="H42:H61" si="56">C42</f>
        <v>0</v>
      </c>
      <c r="N42" s="46" t="s">
        <v>185</v>
      </c>
      <c r="O42" s="100">
        <v>444453963.64444447</v>
      </c>
      <c r="P42" s="100">
        <v>0</v>
      </c>
      <c r="S42" t="str">
        <f t="shared" ref="S42:S61" si="57">N42</f>
        <v>ex-nt</v>
      </c>
      <c r="T42">
        <f t="shared" si="52"/>
        <v>444453963.64444447</v>
      </c>
      <c r="U42">
        <f t="shared" si="53"/>
        <v>0</v>
      </c>
    </row>
    <row r="43" spans="1:21">
      <c r="A43" s="46" t="s">
        <v>176</v>
      </c>
      <c r="B43" s="100">
        <v>17793.355555555554</v>
      </c>
      <c r="C43" s="100">
        <v>0</v>
      </c>
      <c r="F43" t="str">
        <f t="shared" si="54"/>
        <v>ex-qld</v>
      </c>
      <c r="G43">
        <f t="shared" si="55"/>
        <v>17793.355555555554</v>
      </c>
      <c r="H43">
        <f t="shared" si="56"/>
        <v>0</v>
      </c>
      <c r="N43" s="46" t="s">
        <v>176</v>
      </c>
      <c r="O43" s="100">
        <v>11971.029629629629</v>
      </c>
      <c r="P43" s="100">
        <v>0</v>
      </c>
      <c r="S43" t="str">
        <f t="shared" si="57"/>
        <v>ex-qld</v>
      </c>
      <c r="T43">
        <f t="shared" si="52"/>
        <v>11971.029629629629</v>
      </c>
      <c r="U43">
        <f t="shared" si="53"/>
        <v>0</v>
      </c>
    </row>
    <row r="44" spans="1:21">
      <c r="A44" s="46" t="s">
        <v>164</v>
      </c>
      <c r="B44" s="100">
        <v>17.844444444444445</v>
      </c>
      <c r="C44" s="100">
        <v>0</v>
      </c>
      <c r="F44" t="str">
        <f t="shared" si="54"/>
        <v>ex-sa</v>
      </c>
      <c r="G44">
        <f t="shared" si="55"/>
        <v>17.844444444444445</v>
      </c>
      <c r="H44">
        <f t="shared" si="56"/>
        <v>0</v>
      </c>
      <c r="N44" s="46" t="s">
        <v>164</v>
      </c>
      <c r="O44" s="100">
        <v>222229026.95555556</v>
      </c>
      <c r="P44" s="100">
        <v>0</v>
      </c>
      <c r="S44" t="str">
        <f t="shared" si="57"/>
        <v>ex-sa</v>
      </c>
      <c r="T44">
        <f t="shared" si="52"/>
        <v>222229026.95555556</v>
      </c>
      <c r="U44">
        <f t="shared" si="53"/>
        <v>0</v>
      </c>
    </row>
    <row r="45" spans="1:21">
      <c r="A45" s="46" t="s">
        <v>145</v>
      </c>
      <c r="B45" s="100">
        <v>22387.481481481482</v>
      </c>
      <c r="C45" s="100">
        <v>97.708333333333343</v>
      </c>
      <c r="F45" t="str">
        <f t="shared" si="54"/>
        <v>ex-wa</v>
      </c>
      <c r="G45">
        <f t="shared" si="55"/>
        <v>22387.481481481482</v>
      </c>
      <c r="H45">
        <f t="shared" si="56"/>
        <v>97.708333333333343</v>
      </c>
      <c r="N45" s="46" t="s">
        <v>145</v>
      </c>
      <c r="O45" s="100">
        <v>12418.37037037037</v>
      </c>
      <c r="P45" s="100">
        <v>50.416666666666671</v>
      </c>
      <c r="S45" t="str">
        <f t="shared" si="57"/>
        <v>ex-wa</v>
      </c>
      <c r="T45">
        <f t="shared" si="52"/>
        <v>12418.37037037037</v>
      </c>
      <c r="U45">
        <f t="shared" si="53"/>
        <v>50.416666666666671</v>
      </c>
    </row>
    <row r="46" spans="1:21">
      <c r="A46" s="46" t="s">
        <v>138</v>
      </c>
      <c r="B46" s="100">
        <v>8532.9259259259252</v>
      </c>
      <c r="C46" s="100">
        <v>0</v>
      </c>
      <c r="F46" t="str">
        <f t="shared" si="54"/>
        <v>nsw-central</v>
      </c>
      <c r="G46">
        <f t="shared" si="55"/>
        <v>8532.9259259259252</v>
      </c>
      <c r="H46">
        <f t="shared" si="56"/>
        <v>0</v>
      </c>
      <c r="N46" s="46" t="s">
        <v>138</v>
      </c>
      <c r="O46" s="100">
        <v>9257.5185185185182</v>
      </c>
      <c r="P46" s="100">
        <v>0</v>
      </c>
      <c r="S46" t="str">
        <f t="shared" si="57"/>
        <v>nsw-central</v>
      </c>
      <c r="T46">
        <f t="shared" si="52"/>
        <v>9257.5185185185182</v>
      </c>
      <c r="U46">
        <f t="shared" si="53"/>
        <v>0</v>
      </c>
    </row>
    <row r="47" spans="1:21">
      <c r="A47" s="46" t="s">
        <v>133</v>
      </c>
      <c r="B47" s="100">
        <v>3348.088888888889</v>
      </c>
      <c r="C47" s="100">
        <v>0</v>
      </c>
      <c r="F47" t="str">
        <f t="shared" si="54"/>
        <v>nsw-north</v>
      </c>
      <c r="G47">
        <f t="shared" si="55"/>
        <v>3348.088888888889</v>
      </c>
      <c r="H47">
        <f t="shared" si="56"/>
        <v>0</v>
      </c>
      <c r="N47" s="46" t="s">
        <v>133</v>
      </c>
      <c r="O47" s="100">
        <v>4115.4888888888891</v>
      </c>
      <c r="P47" s="100">
        <v>0</v>
      </c>
      <c r="S47" t="str">
        <f t="shared" si="57"/>
        <v>nsw-north</v>
      </c>
      <c r="T47">
        <f t="shared" si="52"/>
        <v>4115.4888888888891</v>
      </c>
      <c r="U47">
        <f t="shared" si="53"/>
        <v>0</v>
      </c>
    </row>
    <row r="48" spans="1:21">
      <c r="A48" s="46" t="s">
        <v>130</v>
      </c>
      <c r="B48" s="100">
        <v>570.17037037037039</v>
      </c>
      <c r="C48" s="100">
        <v>0</v>
      </c>
      <c r="F48" t="str">
        <f t="shared" si="54"/>
        <v>nsw-outback</v>
      </c>
      <c r="G48">
        <f t="shared" si="55"/>
        <v>570.17037037037039</v>
      </c>
      <c r="H48">
        <f t="shared" si="56"/>
        <v>0</v>
      </c>
      <c r="N48" s="46" t="s">
        <v>130</v>
      </c>
      <c r="O48" s="100">
        <v>4313.1851851851852</v>
      </c>
      <c r="P48" s="100">
        <v>0</v>
      </c>
      <c r="S48" t="str">
        <f t="shared" si="57"/>
        <v>nsw-outback</v>
      </c>
      <c r="T48">
        <f t="shared" si="52"/>
        <v>4313.1851851851852</v>
      </c>
      <c r="U48">
        <f t="shared" si="53"/>
        <v>0</v>
      </c>
    </row>
    <row r="49" spans="1:21">
      <c r="A49" s="46" t="s">
        <v>126</v>
      </c>
      <c r="B49" s="100">
        <v>1422.0148148148146</v>
      </c>
      <c r="C49" s="100">
        <v>1023.125</v>
      </c>
      <c r="F49" t="str">
        <f t="shared" si="54"/>
        <v>nsw-south</v>
      </c>
      <c r="G49">
        <f t="shared" si="55"/>
        <v>1422.0148148148146</v>
      </c>
      <c r="H49">
        <f t="shared" si="56"/>
        <v>1023.125</v>
      </c>
      <c r="N49" s="46" t="s">
        <v>126</v>
      </c>
      <c r="O49" s="100">
        <v>2245.9407407407407</v>
      </c>
      <c r="P49" s="100">
        <v>652.08333333333337</v>
      </c>
      <c r="S49" t="str">
        <f t="shared" si="57"/>
        <v>nsw-south</v>
      </c>
      <c r="T49">
        <f t="shared" si="52"/>
        <v>2245.9407407407407</v>
      </c>
      <c r="U49">
        <f t="shared" si="53"/>
        <v>652.08333333333337</v>
      </c>
    </row>
    <row r="50" spans="1:21">
      <c r="A50" s="46" t="s">
        <v>118</v>
      </c>
      <c r="B50" s="100">
        <v>1316.4222222222222</v>
      </c>
      <c r="C50" s="100">
        <v>0</v>
      </c>
      <c r="F50" t="str">
        <f t="shared" si="54"/>
        <v>nt</v>
      </c>
      <c r="G50">
        <f t="shared" si="55"/>
        <v>1316.4222222222222</v>
      </c>
      <c r="H50">
        <f t="shared" si="56"/>
        <v>0</v>
      </c>
      <c r="N50" s="46" t="s">
        <v>118</v>
      </c>
      <c r="O50" s="100">
        <v>1476.5925925925926</v>
      </c>
      <c r="P50" s="100">
        <v>0</v>
      </c>
      <c r="S50" t="str">
        <f t="shared" si="57"/>
        <v>nt</v>
      </c>
      <c r="T50">
        <f t="shared" si="52"/>
        <v>1476.5925925925926</v>
      </c>
      <c r="U50">
        <f t="shared" si="53"/>
        <v>0</v>
      </c>
    </row>
    <row r="51" spans="1:21">
      <c r="A51" s="46" t="s">
        <v>115</v>
      </c>
      <c r="B51" s="100">
        <v>405.35555555555555</v>
      </c>
      <c r="C51" s="100">
        <v>1998.75</v>
      </c>
      <c r="F51" t="str">
        <f t="shared" si="54"/>
        <v>qld-north</v>
      </c>
      <c r="G51">
        <f t="shared" si="55"/>
        <v>405.35555555555555</v>
      </c>
      <c r="H51">
        <f t="shared" si="56"/>
        <v>1998.75</v>
      </c>
      <c r="N51" s="46" t="s">
        <v>115</v>
      </c>
      <c r="O51" s="100">
        <v>347.15555555555557</v>
      </c>
      <c r="P51" s="100">
        <v>1836.0416666666667</v>
      </c>
      <c r="S51" t="str">
        <f t="shared" si="57"/>
        <v>qld-north</v>
      </c>
      <c r="T51">
        <f t="shared" si="52"/>
        <v>347.15555555555557</v>
      </c>
      <c r="U51">
        <f t="shared" si="53"/>
        <v>1836.0416666666667</v>
      </c>
    </row>
    <row r="52" spans="1:21">
      <c r="A52" s="46" t="s">
        <v>113</v>
      </c>
      <c r="B52" s="100">
        <v>468.35555555555555</v>
      </c>
      <c r="C52" s="100">
        <v>0</v>
      </c>
      <c r="F52" t="str">
        <f t="shared" si="54"/>
        <v>qld-outback</v>
      </c>
      <c r="G52">
        <f t="shared" si="55"/>
        <v>468.35555555555555</v>
      </c>
      <c r="H52">
        <f t="shared" si="56"/>
        <v>0</v>
      </c>
      <c r="N52" s="46" t="s">
        <v>113</v>
      </c>
      <c r="O52" s="100">
        <v>3062.6666666666665</v>
      </c>
      <c r="P52" s="100">
        <v>0</v>
      </c>
      <c r="S52" t="str">
        <f t="shared" si="57"/>
        <v>qld-outback</v>
      </c>
      <c r="T52">
        <f t="shared" si="52"/>
        <v>3062.6666666666665</v>
      </c>
      <c r="U52">
        <f t="shared" si="53"/>
        <v>0</v>
      </c>
    </row>
    <row r="53" spans="1:21">
      <c r="A53" s="46" t="s">
        <v>110</v>
      </c>
      <c r="B53" s="100">
        <v>7563.2222222222217</v>
      </c>
      <c r="C53" s="100">
        <v>0</v>
      </c>
      <c r="F53" t="str">
        <f t="shared" si="54"/>
        <v>qld-south</v>
      </c>
      <c r="G53">
        <f t="shared" si="55"/>
        <v>7563.2222222222217</v>
      </c>
      <c r="H53">
        <f t="shared" si="56"/>
        <v>0</v>
      </c>
      <c r="N53" s="46" t="s">
        <v>110</v>
      </c>
      <c r="O53" s="100">
        <v>8171.0296296296283</v>
      </c>
      <c r="P53" s="100">
        <v>0</v>
      </c>
      <c r="S53" t="str">
        <f t="shared" si="57"/>
        <v>qld-south</v>
      </c>
      <c r="T53">
        <f t="shared" si="52"/>
        <v>8171.0296296296283</v>
      </c>
      <c r="U53">
        <f t="shared" si="53"/>
        <v>0</v>
      </c>
    </row>
    <row r="54" spans="1:21">
      <c r="A54" s="46" t="s">
        <v>106</v>
      </c>
      <c r="B54" s="100">
        <v>1309.9407407407407</v>
      </c>
      <c r="C54" s="100">
        <v>164.58333333333334</v>
      </c>
      <c r="F54" t="str">
        <f t="shared" si="54"/>
        <v>sa</v>
      </c>
      <c r="G54">
        <f t="shared" si="55"/>
        <v>1309.9407407407407</v>
      </c>
      <c r="H54">
        <f t="shared" si="56"/>
        <v>164.58333333333334</v>
      </c>
      <c r="N54" s="46" t="s">
        <v>106</v>
      </c>
      <c r="O54" s="100">
        <v>716.46666666666658</v>
      </c>
      <c r="P54" s="100">
        <v>110.625</v>
      </c>
      <c r="S54" t="str">
        <f t="shared" si="57"/>
        <v>sa</v>
      </c>
      <c r="T54">
        <f t="shared" si="52"/>
        <v>716.46666666666658</v>
      </c>
      <c r="U54">
        <f t="shared" si="53"/>
        <v>110.625</v>
      </c>
    </row>
    <row r="55" spans="1:21">
      <c r="A55" s="46" t="s">
        <v>102</v>
      </c>
      <c r="B55" s="100">
        <v>33.31111111111111</v>
      </c>
      <c r="C55" s="100">
        <v>268.95833333333337</v>
      </c>
      <c r="F55" t="str">
        <f t="shared" si="54"/>
        <v>tas</v>
      </c>
      <c r="G55">
        <f t="shared" si="55"/>
        <v>33.31111111111111</v>
      </c>
      <c r="H55">
        <f t="shared" si="56"/>
        <v>268.95833333333337</v>
      </c>
      <c r="N55" s="46" t="s">
        <v>102</v>
      </c>
      <c r="O55" s="100">
        <v>222222200</v>
      </c>
      <c r="P55" s="100">
        <v>1103.75</v>
      </c>
      <c r="S55" t="str">
        <f t="shared" si="57"/>
        <v>tas</v>
      </c>
      <c r="T55">
        <f t="shared" si="52"/>
        <v>222222200</v>
      </c>
      <c r="U55">
        <f t="shared" si="53"/>
        <v>1103.75</v>
      </c>
    </row>
    <row r="56" spans="1:21">
      <c r="A56" s="46" t="s">
        <v>98</v>
      </c>
      <c r="B56" s="100">
        <v>360.50370370370365</v>
      </c>
      <c r="C56" s="100">
        <v>4152.7083333333339</v>
      </c>
      <c r="F56" t="str">
        <f t="shared" si="54"/>
        <v>vic-east</v>
      </c>
      <c r="G56">
        <f t="shared" si="55"/>
        <v>360.50370370370365</v>
      </c>
      <c r="H56">
        <f t="shared" si="56"/>
        <v>4152.7083333333339</v>
      </c>
      <c r="N56" s="46" t="s">
        <v>98</v>
      </c>
      <c r="O56" s="100">
        <v>359.92592592592592</v>
      </c>
      <c r="P56" s="100">
        <v>20713.958333333336</v>
      </c>
      <c r="S56" t="str">
        <f t="shared" si="57"/>
        <v>vic-east</v>
      </c>
      <c r="T56">
        <f t="shared" si="52"/>
        <v>359.92592592592592</v>
      </c>
      <c r="U56">
        <f t="shared" si="53"/>
        <v>20713.958333333336</v>
      </c>
    </row>
    <row r="57" spans="1:21">
      <c r="A57" s="46" t="s">
        <v>91</v>
      </c>
      <c r="B57" s="100">
        <v>8271.9259259259252</v>
      </c>
      <c r="C57" s="100">
        <v>1894.5833333333335</v>
      </c>
      <c r="F57" t="str">
        <f t="shared" si="54"/>
        <v>vic-west</v>
      </c>
      <c r="G57">
        <f t="shared" si="55"/>
        <v>8271.9259259259252</v>
      </c>
      <c r="H57">
        <f t="shared" si="56"/>
        <v>1894.5833333333335</v>
      </c>
      <c r="N57" s="46" t="s">
        <v>91</v>
      </c>
      <c r="O57" s="100">
        <v>12934.08148148148</v>
      </c>
      <c r="P57" s="100">
        <v>606.66666666666674</v>
      </c>
      <c r="S57" t="str">
        <f t="shared" si="57"/>
        <v>vic-west</v>
      </c>
      <c r="T57">
        <f t="shared" si="52"/>
        <v>12934.08148148148</v>
      </c>
      <c r="U57">
        <f t="shared" si="53"/>
        <v>606.66666666666674</v>
      </c>
    </row>
    <row r="58" spans="1:21">
      <c r="A58" s="46" t="s">
        <v>87</v>
      </c>
      <c r="B58" s="100">
        <v>346.4</v>
      </c>
      <c r="C58" s="100">
        <v>0</v>
      </c>
      <c r="F58" t="str">
        <f t="shared" si="54"/>
        <v>wa-central</v>
      </c>
      <c r="G58">
        <f t="shared" si="55"/>
        <v>346.4</v>
      </c>
      <c r="H58">
        <f t="shared" si="56"/>
        <v>0</v>
      </c>
      <c r="N58" s="46" t="s">
        <v>87</v>
      </c>
      <c r="O58" s="100">
        <v>626.22222222222229</v>
      </c>
      <c r="P58" s="100">
        <v>0</v>
      </c>
      <c r="S58" t="str">
        <f t="shared" si="57"/>
        <v>wa-central</v>
      </c>
      <c r="T58">
        <f t="shared" si="52"/>
        <v>626.22222222222229</v>
      </c>
      <c r="U58">
        <f t="shared" si="53"/>
        <v>0</v>
      </c>
    </row>
    <row r="59" spans="1:21">
      <c r="A59" s="46" t="s">
        <v>84</v>
      </c>
      <c r="B59" s="100">
        <v>781.8888888888888</v>
      </c>
      <c r="C59" s="100">
        <v>0</v>
      </c>
      <c r="F59" t="str">
        <f t="shared" si="54"/>
        <v>wa-north</v>
      </c>
      <c r="G59">
        <f t="shared" si="55"/>
        <v>781.8888888888888</v>
      </c>
      <c r="H59">
        <f t="shared" si="56"/>
        <v>0</v>
      </c>
      <c r="N59" s="46" t="s">
        <v>84</v>
      </c>
      <c r="O59" s="100">
        <v>1188.3925925925926</v>
      </c>
      <c r="P59" s="100">
        <v>0</v>
      </c>
      <c r="S59" t="str">
        <f t="shared" si="57"/>
        <v>wa-north</v>
      </c>
      <c r="T59">
        <f t="shared" si="52"/>
        <v>1188.3925925925926</v>
      </c>
      <c r="U59">
        <f t="shared" si="53"/>
        <v>0</v>
      </c>
    </row>
    <row r="60" spans="1:21">
      <c r="A60" s="46" t="s">
        <v>74</v>
      </c>
      <c r="B60" s="100">
        <v>5553.5851851851858</v>
      </c>
      <c r="C60" s="100">
        <v>965.83333333333337</v>
      </c>
      <c r="F60" t="str">
        <f t="shared" si="54"/>
        <v>wa-south</v>
      </c>
      <c r="G60">
        <f t="shared" si="55"/>
        <v>5553.5851851851858</v>
      </c>
      <c r="H60">
        <f t="shared" si="56"/>
        <v>965.83333333333337</v>
      </c>
      <c r="N60" s="46" t="s">
        <v>74</v>
      </c>
      <c r="O60" s="100">
        <v>5373.6592592592588</v>
      </c>
      <c r="P60" s="100">
        <v>1331.0416666666667</v>
      </c>
      <c r="S60" t="str">
        <f t="shared" si="57"/>
        <v>wa-south</v>
      </c>
      <c r="T60">
        <f t="shared" si="52"/>
        <v>5373.6592592592588</v>
      </c>
      <c r="U60">
        <f t="shared" si="53"/>
        <v>1331.0416666666667</v>
      </c>
    </row>
    <row r="61" spans="1:21">
      <c r="A61" s="46" t="s">
        <v>553</v>
      </c>
      <c r="B61" s="100">
        <v>444537585.82222205</v>
      </c>
      <c r="C61" s="100">
        <v>10566.250000000002</v>
      </c>
      <c r="D61">
        <f>GETPIVOTDATA("Sum of Sea area km2",$A$4)+GETPIVOTDATA("Sum of Land area_km2",$A$4)</f>
        <v>121653.39074074072</v>
      </c>
      <c r="F61" t="str">
        <f t="shared" si="54"/>
        <v>Grand Total</v>
      </c>
      <c r="G61">
        <f t="shared" si="55"/>
        <v>444537585.82222205</v>
      </c>
      <c r="H61">
        <f t="shared" si="56"/>
        <v>10566.250000000002</v>
      </c>
      <c r="N61" s="46" t="s">
        <v>553</v>
      </c>
      <c r="O61" s="100">
        <v>1333436660.5481486</v>
      </c>
      <c r="P61" s="100">
        <v>26404.583333333339</v>
      </c>
      <c r="S61" t="str">
        <f t="shared" si="57"/>
        <v>Grand Total</v>
      </c>
      <c r="T61">
        <f t="shared" si="52"/>
        <v>1333436660.5481486</v>
      </c>
      <c r="U61">
        <f t="shared" si="53"/>
        <v>26404.583333333339</v>
      </c>
    </row>
    <row r="64" spans="1:21">
      <c r="A64" s="45" t="s">
        <v>544</v>
      </c>
      <c r="B64" t="s">
        <v>520</v>
      </c>
      <c r="N64" s="45" t="s">
        <v>544</v>
      </c>
      <c r="O64" t="s">
        <v>515</v>
      </c>
    </row>
    <row r="65" spans="1:21">
      <c r="A65" s="45" t="s">
        <v>507</v>
      </c>
      <c r="B65" t="s">
        <v>514</v>
      </c>
      <c r="N65" s="45" t="s">
        <v>507</v>
      </c>
      <c r="O65" t="s">
        <v>516</v>
      </c>
    </row>
    <row r="67" spans="1:21">
      <c r="A67" s="45" t="s">
        <v>552</v>
      </c>
      <c r="B67" t="s">
        <v>554</v>
      </c>
      <c r="C67" t="s">
        <v>555</v>
      </c>
      <c r="N67" s="45" t="s">
        <v>552</v>
      </c>
      <c r="O67" t="s">
        <v>554</v>
      </c>
      <c r="P67" t="s">
        <v>555</v>
      </c>
    </row>
    <row r="68" spans="1:21">
      <c r="A68" s="46" t="s">
        <v>194</v>
      </c>
      <c r="B68" s="100">
        <v>87.903703703703698</v>
      </c>
      <c r="C68" s="100">
        <v>0</v>
      </c>
      <c r="F68" t="str">
        <f>A68</f>
        <v>ex-nsw</v>
      </c>
      <c r="G68">
        <f>B68</f>
        <v>87.903703703703698</v>
      </c>
      <c r="H68">
        <f>C68</f>
        <v>0</v>
      </c>
      <c r="N68" s="46" t="s">
        <v>194</v>
      </c>
      <c r="O68" s="100">
        <v>444452892.22222221</v>
      </c>
      <c r="P68" s="100">
        <v>0</v>
      </c>
      <c r="S68" t="str">
        <f>N68</f>
        <v>ex-nsw</v>
      </c>
      <c r="T68">
        <f t="shared" ref="T68:T88" si="58">O68</f>
        <v>444452892.22222221</v>
      </c>
      <c r="U68">
        <f t="shared" ref="U68:U88" si="59">P68</f>
        <v>0</v>
      </c>
    </row>
    <row r="69" spans="1:21">
      <c r="A69" s="46" t="s">
        <v>185</v>
      </c>
      <c r="B69" s="100">
        <v>30891.274074074074</v>
      </c>
      <c r="C69" s="100">
        <v>0</v>
      </c>
      <c r="F69" t="str">
        <f t="shared" ref="F69:F88" si="60">A69</f>
        <v>ex-nt</v>
      </c>
      <c r="G69">
        <f t="shared" ref="G69:G88" si="61">B69</f>
        <v>30891.274074074074</v>
      </c>
      <c r="H69">
        <f t="shared" ref="H69:H88" si="62">C69</f>
        <v>0</v>
      </c>
      <c r="N69" s="46" t="s">
        <v>185</v>
      </c>
      <c r="O69" s="100">
        <v>18171.037037037036</v>
      </c>
      <c r="P69" s="100">
        <v>0</v>
      </c>
      <c r="S69" t="str">
        <f t="shared" ref="S69:S88" si="63">N69</f>
        <v>ex-nt</v>
      </c>
      <c r="T69">
        <f t="shared" si="58"/>
        <v>18171.037037037036</v>
      </c>
      <c r="U69">
        <f t="shared" si="59"/>
        <v>0</v>
      </c>
    </row>
    <row r="70" spans="1:21">
      <c r="A70" s="46" t="s">
        <v>176</v>
      </c>
      <c r="B70" s="100">
        <v>17793.355555555554</v>
      </c>
      <c r="C70" s="100">
        <v>0</v>
      </c>
      <c r="F70" t="str">
        <f t="shared" si="60"/>
        <v>ex-qld</v>
      </c>
      <c r="G70">
        <f t="shared" si="61"/>
        <v>17793.355555555554</v>
      </c>
      <c r="H70">
        <f t="shared" si="62"/>
        <v>0</v>
      </c>
      <c r="N70" s="46" t="s">
        <v>176</v>
      </c>
      <c r="O70" s="100">
        <v>11971.029629629629</v>
      </c>
      <c r="P70" s="100">
        <v>0</v>
      </c>
      <c r="S70" t="str">
        <f t="shared" si="63"/>
        <v>ex-qld</v>
      </c>
      <c r="T70">
        <f t="shared" si="58"/>
        <v>11971.029629629629</v>
      </c>
      <c r="U70">
        <f t="shared" si="59"/>
        <v>0</v>
      </c>
    </row>
    <row r="71" spans="1:21">
      <c r="A71" s="46" t="s">
        <v>164</v>
      </c>
      <c r="B71" s="100">
        <v>17.844444444444445</v>
      </c>
      <c r="C71" s="100">
        <v>0</v>
      </c>
      <c r="F71" t="str">
        <f t="shared" si="60"/>
        <v>ex-sa</v>
      </c>
      <c r="G71">
        <f t="shared" si="61"/>
        <v>17.844444444444445</v>
      </c>
      <c r="H71">
        <f t="shared" si="62"/>
        <v>0</v>
      </c>
      <c r="N71" s="46" t="s">
        <v>164</v>
      </c>
      <c r="O71" s="100">
        <v>222229853.37777779</v>
      </c>
      <c r="P71" s="100">
        <v>0</v>
      </c>
      <c r="S71" t="str">
        <f t="shared" si="63"/>
        <v>ex-sa</v>
      </c>
      <c r="T71">
        <f t="shared" si="58"/>
        <v>222229853.37777779</v>
      </c>
      <c r="U71">
        <f t="shared" si="59"/>
        <v>0</v>
      </c>
    </row>
    <row r="72" spans="1:21">
      <c r="A72" s="46" t="s">
        <v>145</v>
      </c>
      <c r="B72" s="100">
        <v>22364.548148148151</v>
      </c>
      <c r="C72" s="100">
        <v>119.37500000000001</v>
      </c>
      <c r="F72" t="str">
        <f t="shared" si="60"/>
        <v>ex-wa</v>
      </c>
      <c r="G72">
        <f t="shared" si="61"/>
        <v>22364.548148148151</v>
      </c>
      <c r="H72">
        <f t="shared" si="62"/>
        <v>119.37500000000001</v>
      </c>
      <c r="N72" s="46" t="s">
        <v>145</v>
      </c>
      <c r="O72" s="100">
        <v>12418.37037037037</v>
      </c>
      <c r="P72" s="100">
        <v>50.416666666666671</v>
      </c>
      <c r="S72" t="str">
        <f t="shared" si="63"/>
        <v>ex-wa</v>
      </c>
      <c r="T72">
        <f t="shared" si="58"/>
        <v>12418.37037037037</v>
      </c>
      <c r="U72">
        <f t="shared" si="59"/>
        <v>50.416666666666671</v>
      </c>
    </row>
    <row r="73" spans="1:21">
      <c r="A73" s="46" t="s">
        <v>138</v>
      </c>
      <c r="B73" s="100">
        <v>8363.9555555555544</v>
      </c>
      <c r="C73" s="100">
        <v>0</v>
      </c>
      <c r="F73" t="str">
        <f t="shared" si="60"/>
        <v>nsw-central</v>
      </c>
      <c r="G73">
        <f t="shared" si="61"/>
        <v>8363.9555555555544</v>
      </c>
      <c r="H73">
        <f t="shared" si="62"/>
        <v>0</v>
      </c>
      <c r="N73" s="46" t="s">
        <v>138</v>
      </c>
      <c r="O73" s="100">
        <v>9094.8370370370394</v>
      </c>
      <c r="P73" s="100">
        <v>0</v>
      </c>
      <c r="S73" t="str">
        <f t="shared" si="63"/>
        <v>nsw-central</v>
      </c>
      <c r="T73">
        <f t="shared" si="58"/>
        <v>9094.8370370370394</v>
      </c>
      <c r="U73">
        <f t="shared" si="59"/>
        <v>0</v>
      </c>
    </row>
    <row r="74" spans="1:21">
      <c r="A74" s="46" t="s">
        <v>133</v>
      </c>
      <c r="B74" s="100">
        <v>3349.1555555555551</v>
      </c>
      <c r="C74" s="100">
        <v>0</v>
      </c>
      <c r="F74" t="str">
        <f t="shared" si="60"/>
        <v>nsw-north</v>
      </c>
      <c r="G74">
        <f t="shared" si="61"/>
        <v>3349.1555555555551</v>
      </c>
      <c r="H74">
        <f t="shared" si="62"/>
        <v>0</v>
      </c>
      <c r="N74" s="46" t="s">
        <v>133</v>
      </c>
      <c r="O74" s="100">
        <v>4116</v>
      </c>
      <c r="P74" s="100">
        <v>0</v>
      </c>
      <c r="S74" t="str">
        <f t="shared" si="63"/>
        <v>nsw-north</v>
      </c>
      <c r="T74">
        <f t="shared" si="58"/>
        <v>4116</v>
      </c>
      <c r="U74">
        <f t="shared" si="59"/>
        <v>0</v>
      </c>
    </row>
    <row r="75" spans="1:21">
      <c r="A75" s="46" t="s">
        <v>130</v>
      </c>
      <c r="B75" s="100">
        <v>570.17037037037039</v>
      </c>
      <c r="C75" s="100">
        <v>0</v>
      </c>
      <c r="F75" t="str">
        <f t="shared" si="60"/>
        <v>nsw-outback</v>
      </c>
      <c r="G75">
        <f t="shared" si="61"/>
        <v>570.17037037037039</v>
      </c>
      <c r="H75">
        <f t="shared" si="62"/>
        <v>0</v>
      </c>
      <c r="N75" s="46" t="s">
        <v>130</v>
      </c>
      <c r="O75" s="100">
        <v>4313.1851851851852</v>
      </c>
      <c r="P75" s="100">
        <v>0</v>
      </c>
      <c r="S75" t="str">
        <f t="shared" si="63"/>
        <v>nsw-outback</v>
      </c>
      <c r="T75">
        <f t="shared" si="58"/>
        <v>4313.1851851851852</v>
      </c>
      <c r="U75">
        <f t="shared" si="59"/>
        <v>0</v>
      </c>
    </row>
    <row r="76" spans="1:21">
      <c r="A76" s="46" t="s">
        <v>126</v>
      </c>
      <c r="B76" s="100">
        <v>1434.6074074074072</v>
      </c>
      <c r="C76" s="100">
        <v>1023.125</v>
      </c>
      <c r="F76" t="str">
        <f t="shared" si="60"/>
        <v>nsw-south</v>
      </c>
      <c r="G76">
        <f t="shared" si="61"/>
        <v>1434.6074074074072</v>
      </c>
      <c r="H76">
        <f t="shared" si="62"/>
        <v>1023.125</v>
      </c>
      <c r="N76" s="46" t="s">
        <v>126</v>
      </c>
      <c r="O76" s="100">
        <v>2333.3481481481481</v>
      </c>
      <c r="P76" s="100">
        <v>652.08333333333337</v>
      </c>
      <c r="S76" t="str">
        <f t="shared" si="63"/>
        <v>nsw-south</v>
      </c>
      <c r="T76">
        <f t="shared" si="58"/>
        <v>2333.3481481481481</v>
      </c>
      <c r="U76">
        <f t="shared" si="59"/>
        <v>652.08333333333337</v>
      </c>
    </row>
    <row r="77" spans="1:21">
      <c r="A77" s="46" t="s">
        <v>118</v>
      </c>
      <c r="B77" s="100">
        <v>1277.1629629629629</v>
      </c>
      <c r="C77" s="100">
        <v>0</v>
      </c>
      <c r="F77" t="str">
        <f t="shared" si="60"/>
        <v>nt</v>
      </c>
      <c r="G77">
        <f t="shared" si="61"/>
        <v>1277.1629629629629</v>
      </c>
      <c r="H77">
        <f t="shared" si="62"/>
        <v>0</v>
      </c>
      <c r="N77" s="46" t="s">
        <v>118</v>
      </c>
      <c r="O77" s="100">
        <v>1451.0370370370372</v>
      </c>
      <c r="P77" s="100">
        <v>0</v>
      </c>
      <c r="S77" t="str">
        <f t="shared" si="63"/>
        <v>nt</v>
      </c>
      <c r="T77">
        <f t="shared" si="58"/>
        <v>1451.0370370370372</v>
      </c>
      <c r="U77">
        <f t="shared" si="59"/>
        <v>0</v>
      </c>
    </row>
    <row r="78" spans="1:21">
      <c r="A78" s="46" t="s">
        <v>115</v>
      </c>
      <c r="B78" s="100">
        <v>405.35555555555555</v>
      </c>
      <c r="C78" s="100">
        <v>1998.75</v>
      </c>
      <c r="F78" t="str">
        <f t="shared" si="60"/>
        <v>qld-north</v>
      </c>
      <c r="G78">
        <f t="shared" si="61"/>
        <v>405.35555555555555</v>
      </c>
      <c r="H78">
        <f t="shared" si="62"/>
        <v>1998.75</v>
      </c>
      <c r="N78" s="46" t="s">
        <v>115</v>
      </c>
      <c r="O78" s="100">
        <v>347.15555555555557</v>
      </c>
      <c r="P78" s="100">
        <v>1836.0416666666667</v>
      </c>
      <c r="S78" t="str">
        <f t="shared" si="63"/>
        <v>qld-north</v>
      </c>
      <c r="T78">
        <f t="shared" si="58"/>
        <v>347.15555555555557</v>
      </c>
      <c r="U78">
        <f t="shared" si="59"/>
        <v>1836.0416666666667</v>
      </c>
    </row>
    <row r="79" spans="1:21">
      <c r="A79" s="46" t="s">
        <v>113</v>
      </c>
      <c r="B79" s="100">
        <v>468.35555555555555</v>
      </c>
      <c r="C79" s="100">
        <v>0</v>
      </c>
      <c r="F79" t="str">
        <f t="shared" si="60"/>
        <v>qld-outback</v>
      </c>
      <c r="G79">
        <f t="shared" si="61"/>
        <v>468.35555555555555</v>
      </c>
      <c r="H79">
        <f t="shared" si="62"/>
        <v>0</v>
      </c>
      <c r="N79" s="46" t="s">
        <v>113</v>
      </c>
      <c r="O79" s="100">
        <v>3062.6666666666665</v>
      </c>
      <c r="P79" s="100">
        <v>0</v>
      </c>
      <c r="S79" t="str">
        <f t="shared" si="63"/>
        <v>qld-outback</v>
      </c>
      <c r="T79">
        <f t="shared" si="58"/>
        <v>3062.6666666666665</v>
      </c>
      <c r="U79">
        <f t="shared" si="59"/>
        <v>0</v>
      </c>
    </row>
    <row r="80" spans="1:21">
      <c r="A80" s="46" t="s">
        <v>110</v>
      </c>
      <c r="B80" s="100">
        <v>7445.0074074074073</v>
      </c>
      <c r="C80" s="100">
        <v>0</v>
      </c>
      <c r="F80" t="str">
        <f t="shared" si="60"/>
        <v>qld-south</v>
      </c>
      <c r="G80">
        <f t="shared" si="61"/>
        <v>7445.0074074074073</v>
      </c>
      <c r="H80">
        <f t="shared" si="62"/>
        <v>0</v>
      </c>
      <c r="N80" s="46" t="s">
        <v>110</v>
      </c>
      <c r="O80" s="100">
        <v>7986.7851851851838</v>
      </c>
      <c r="P80" s="100">
        <v>0</v>
      </c>
      <c r="S80" t="str">
        <f t="shared" si="63"/>
        <v>qld-south</v>
      </c>
      <c r="T80">
        <f t="shared" si="58"/>
        <v>7986.7851851851838</v>
      </c>
      <c r="U80">
        <f t="shared" si="59"/>
        <v>0</v>
      </c>
    </row>
    <row r="81" spans="1:21">
      <c r="A81" s="46" t="s">
        <v>106</v>
      </c>
      <c r="B81" s="100">
        <v>1309.9407407407407</v>
      </c>
      <c r="C81" s="100">
        <v>164.58333333333334</v>
      </c>
      <c r="F81" t="str">
        <f t="shared" si="60"/>
        <v>sa</v>
      </c>
      <c r="G81">
        <f t="shared" si="61"/>
        <v>1309.9407407407407</v>
      </c>
      <c r="H81">
        <f t="shared" si="62"/>
        <v>164.58333333333334</v>
      </c>
      <c r="N81" s="46" t="s">
        <v>106</v>
      </c>
      <c r="O81" s="100">
        <v>716.46666666666658</v>
      </c>
      <c r="P81" s="100">
        <v>110.625</v>
      </c>
      <c r="S81" t="str">
        <f t="shared" si="63"/>
        <v>sa</v>
      </c>
      <c r="T81">
        <f t="shared" si="58"/>
        <v>716.46666666666658</v>
      </c>
      <c r="U81">
        <f t="shared" si="59"/>
        <v>110.625</v>
      </c>
    </row>
    <row r="82" spans="1:21">
      <c r="A82" s="46" t="s">
        <v>102</v>
      </c>
      <c r="B82" s="100">
        <v>33.31111111111111</v>
      </c>
      <c r="C82" s="100">
        <v>268.95833333333337</v>
      </c>
      <c r="F82" t="str">
        <f t="shared" si="60"/>
        <v>tas</v>
      </c>
      <c r="G82">
        <f t="shared" si="61"/>
        <v>33.31111111111111</v>
      </c>
      <c r="H82">
        <f t="shared" si="62"/>
        <v>268.95833333333337</v>
      </c>
      <c r="N82" s="46" t="s">
        <v>102</v>
      </c>
      <c r="O82" s="100">
        <v>102.93333333333334</v>
      </c>
      <c r="P82" s="100">
        <v>1103.75</v>
      </c>
      <c r="S82" t="str">
        <f t="shared" si="63"/>
        <v>tas</v>
      </c>
      <c r="T82">
        <f t="shared" si="58"/>
        <v>102.93333333333334</v>
      </c>
      <c r="U82">
        <f t="shared" si="59"/>
        <v>1103.75</v>
      </c>
    </row>
    <row r="83" spans="1:21">
      <c r="A83" s="46" t="s">
        <v>98</v>
      </c>
      <c r="B83" s="100">
        <v>360.50370370370365</v>
      </c>
      <c r="C83" s="100">
        <v>4152.7083333333339</v>
      </c>
      <c r="F83" t="str">
        <f t="shared" si="60"/>
        <v>vic-east</v>
      </c>
      <c r="G83">
        <f t="shared" si="61"/>
        <v>360.50370370370365</v>
      </c>
      <c r="H83">
        <f t="shared" si="62"/>
        <v>4152.7083333333339</v>
      </c>
      <c r="N83" s="46" t="s">
        <v>98</v>
      </c>
      <c r="O83" s="100">
        <v>359.92592592592592</v>
      </c>
      <c r="P83" s="100">
        <v>20713.958333333336</v>
      </c>
      <c r="S83" t="str">
        <f t="shared" si="63"/>
        <v>vic-east</v>
      </c>
      <c r="T83">
        <f t="shared" si="58"/>
        <v>359.92592592592592</v>
      </c>
      <c r="U83">
        <f t="shared" si="59"/>
        <v>20713.958333333336</v>
      </c>
    </row>
    <row r="84" spans="1:21">
      <c r="A84" s="46" t="s">
        <v>91</v>
      </c>
      <c r="B84" s="100">
        <v>8176.6222222222214</v>
      </c>
      <c r="C84" s="100">
        <v>1894.5833333333335</v>
      </c>
      <c r="F84" t="str">
        <f t="shared" si="60"/>
        <v>vic-west</v>
      </c>
      <c r="G84">
        <f t="shared" si="61"/>
        <v>8176.6222222222214</v>
      </c>
      <c r="H84">
        <f t="shared" si="62"/>
        <v>1894.5833333333335</v>
      </c>
      <c r="N84" s="46" t="s">
        <v>91</v>
      </c>
      <c r="O84" s="100">
        <v>12613.229629629628</v>
      </c>
      <c r="P84" s="100">
        <v>606.66666666666674</v>
      </c>
      <c r="S84" t="str">
        <f t="shared" si="63"/>
        <v>vic-west</v>
      </c>
      <c r="T84">
        <f t="shared" si="58"/>
        <v>12613.229629629628</v>
      </c>
      <c r="U84">
        <f t="shared" si="59"/>
        <v>606.66666666666674</v>
      </c>
    </row>
    <row r="85" spans="1:21">
      <c r="A85" s="46" t="s">
        <v>87</v>
      </c>
      <c r="B85" s="100">
        <v>346.4</v>
      </c>
      <c r="C85" s="100">
        <v>0</v>
      </c>
      <c r="F85" t="str">
        <f t="shared" si="60"/>
        <v>wa-central</v>
      </c>
      <c r="G85">
        <f t="shared" si="61"/>
        <v>346.4</v>
      </c>
      <c r="H85">
        <f t="shared" si="62"/>
        <v>0</v>
      </c>
      <c r="N85" s="46" t="s">
        <v>87</v>
      </c>
      <c r="O85" s="100">
        <v>626.22222222222229</v>
      </c>
      <c r="P85" s="100">
        <v>0</v>
      </c>
      <c r="S85" t="str">
        <f t="shared" si="63"/>
        <v>wa-central</v>
      </c>
      <c r="T85">
        <f t="shared" si="58"/>
        <v>626.22222222222229</v>
      </c>
      <c r="U85">
        <f t="shared" si="59"/>
        <v>0</v>
      </c>
    </row>
    <row r="86" spans="1:21">
      <c r="A86" s="46" t="s">
        <v>84</v>
      </c>
      <c r="B86" s="100">
        <v>781.8888888888888</v>
      </c>
      <c r="C86" s="100">
        <v>0</v>
      </c>
      <c r="F86" t="str">
        <f t="shared" si="60"/>
        <v>wa-north</v>
      </c>
      <c r="G86">
        <f t="shared" si="61"/>
        <v>781.8888888888888</v>
      </c>
      <c r="H86">
        <f t="shared" si="62"/>
        <v>0</v>
      </c>
      <c r="N86" s="46" t="s">
        <v>84</v>
      </c>
      <c r="O86" s="100">
        <v>1188.3925925925926</v>
      </c>
      <c r="P86" s="100">
        <v>0</v>
      </c>
      <c r="S86" t="str">
        <f t="shared" si="63"/>
        <v>wa-north</v>
      </c>
      <c r="T86">
        <f t="shared" si="58"/>
        <v>1188.3925925925926</v>
      </c>
      <c r="U86">
        <f t="shared" si="59"/>
        <v>0</v>
      </c>
    </row>
    <row r="87" spans="1:21">
      <c r="A87" s="46" t="s">
        <v>74</v>
      </c>
      <c r="B87" s="100">
        <v>5614.0148148148146</v>
      </c>
      <c r="C87" s="100">
        <v>965.83333333333337</v>
      </c>
      <c r="F87" t="str">
        <f t="shared" si="60"/>
        <v>wa-south</v>
      </c>
      <c r="G87">
        <f t="shared" si="61"/>
        <v>5614.0148148148146</v>
      </c>
      <c r="H87">
        <f t="shared" si="62"/>
        <v>965.83333333333337</v>
      </c>
      <c r="N87" s="46" t="s">
        <v>74</v>
      </c>
      <c r="O87" s="100">
        <v>6354.8518518518522</v>
      </c>
      <c r="P87" s="100">
        <v>1331.0416666666667</v>
      </c>
      <c r="S87" t="str">
        <f t="shared" si="63"/>
        <v>wa-south</v>
      </c>
      <c r="T87">
        <f t="shared" si="58"/>
        <v>6354.8518518518522</v>
      </c>
      <c r="U87">
        <f t="shared" si="59"/>
        <v>1331.0416666666667</v>
      </c>
    </row>
    <row r="88" spans="1:21">
      <c r="A88" s="46" t="s">
        <v>553</v>
      </c>
      <c r="B88" s="100">
        <v>111091.37777777776</v>
      </c>
      <c r="C88" s="100">
        <v>10587.916666666668</v>
      </c>
      <c r="D88">
        <f>GETPIVOTDATA("Sum of Sea area km2",$A$4)+GETPIVOTDATA("Sum of Land area_km2",$A$4)</f>
        <v>121653.39074074072</v>
      </c>
      <c r="F88" t="str">
        <f t="shared" si="60"/>
        <v>Grand Total</v>
      </c>
      <c r="G88">
        <f t="shared" si="61"/>
        <v>111091.37777777776</v>
      </c>
      <c r="H88">
        <f t="shared" si="62"/>
        <v>10587.916666666668</v>
      </c>
      <c r="N88" s="46" t="s">
        <v>553</v>
      </c>
      <c r="O88" s="100">
        <v>666779973.07407403</v>
      </c>
      <c r="P88" s="100">
        <v>26404.583333333339</v>
      </c>
      <c r="S88" t="str">
        <f t="shared" si="63"/>
        <v>Grand Total</v>
      </c>
      <c r="T88">
        <f t="shared" si="58"/>
        <v>666779973.07407403</v>
      </c>
      <c r="U88">
        <f t="shared" si="59"/>
        <v>26404.583333333339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6A05-2D66-4DC0-9045-04F56E163822}">
  <dimension ref="A1:AH204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J15" sqref="J15"/>
    </sheetView>
  </sheetViews>
  <sheetFormatPr defaultColWidth="11.42578125" defaultRowHeight="15"/>
  <cols>
    <col min="1" max="16384" width="11.42578125" style="44"/>
  </cols>
  <sheetData>
    <row r="1" spans="1:34">
      <c r="A1" t="s">
        <v>68</v>
      </c>
      <c r="B1" t="s">
        <v>447</v>
      </c>
      <c r="C1" t="s">
        <v>462</v>
      </c>
      <c r="D1" t="s">
        <v>545</v>
      </c>
      <c r="E1" t="s">
        <v>544</v>
      </c>
      <c r="F1" t="s">
        <v>507</v>
      </c>
      <c r="G1" t="s">
        <v>543</v>
      </c>
      <c r="H1" t="s">
        <v>542</v>
      </c>
      <c r="I1" t="s">
        <v>541</v>
      </c>
      <c r="J1" t="s">
        <v>540</v>
      </c>
      <c r="K1" t="s">
        <v>539</v>
      </c>
      <c r="L1" t="s">
        <v>538</v>
      </c>
      <c r="M1" t="s">
        <v>537</v>
      </c>
      <c r="N1" t="s">
        <v>536</v>
      </c>
      <c r="O1" t="s">
        <v>535</v>
      </c>
      <c r="P1" t="s">
        <v>534</v>
      </c>
      <c r="Q1" t="s">
        <v>533</v>
      </c>
      <c r="R1" t="s">
        <v>532</v>
      </c>
      <c r="S1" t="s">
        <v>531</v>
      </c>
      <c r="T1" t="s">
        <v>530</v>
      </c>
      <c r="U1" t="s">
        <v>529</v>
      </c>
      <c r="V1" t="s">
        <v>241</v>
      </c>
      <c r="W1" t="s">
        <v>528</v>
      </c>
      <c r="X1" t="s">
        <v>527</v>
      </c>
      <c r="Y1" t="s">
        <v>526</v>
      </c>
      <c r="Z1" t="s">
        <v>525</v>
      </c>
      <c r="AA1" t="s">
        <v>524</v>
      </c>
      <c r="AB1" t="s">
        <v>523</v>
      </c>
      <c r="AC1" t="s">
        <v>522</v>
      </c>
      <c r="AD1" t="s">
        <v>521</v>
      </c>
      <c r="AE1" t="s">
        <v>549</v>
      </c>
      <c r="AF1" t="s">
        <v>550</v>
      </c>
      <c r="AG1" t="s">
        <v>551</v>
      </c>
      <c r="AH1">
        <f>SUBTOTAL(9,AF14:AF917)/1000</f>
        <v>396.7309777777777</v>
      </c>
    </row>
    <row r="2" spans="1:34" s="75" customFormat="1">
      <c r="A2" t="s">
        <v>74</v>
      </c>
      <c r="B2" t="s">
        <v>432</v>
      </c>
      <c r="C2" t="s">
        <v>463</v>
      </c>
      <c r="D2">
        <v>1</v>
      </c>
      <c r="E2" t="s">
        <v>520</v>
      </c>
      <c r="F2" t="s">
        <v>519</v>
      </c>
      <c r="G2">
        <v>0.25900000000000001</v>
      </c>
      <c r="H2">
        <v>386</v>
      </c>
      <c r="I2">
        <v>1560.6849999999999</v>
      </c>
      <c r="J2">
        <v>0.25700000000000001</v>
      </c>
      <c r="K2">
        <v>380</v>
      </c>
      <c r="L2">
        <v>0.16878986550112801</v>
      </c>
      <c r="M2">
        <v>1.68</v>
      </c>
      <c r="N2">
        <v>1.679</v>
      </c>
      <c r="O2">
        <v>1.679</v>
      </c>
      <c r="P2">
        <v>1.68</v>
      </c>
      <c r="Q2">
        <v>1.68</v>
      </c>
      <c r="R2">
        <v>1.68</v>
      </c>
      <c r="S2">
        <v>1.68</v>
      </c>
      <c r="T2">
        <v>1.68</v>
      </c>
      <c r="U2">
        <v>1.68</v>
      </c>
      <c r="V2">
        <v>3.359</v>
      </c>
      <c r="W2">
        <v>1.679</v>
      </c>
      <c r="X2">
        <v>0</v>
      </c>
      <c r="Y2">
        <v>9.9999999999989008E-4</v>
      </c>
      <c r="Z2">
        <v>0</v>
      </c>
      <c r="AA2">
        <v>0</v>
      </c>
      <c r="AB2">
        <v>0</v>
      </c>
      <c r="AC2">
        <v>1.679</v>
      </c>
      <c r="AD2">
        <v>0</v>
      </c>
      <c r="AE2" s="74">
        <f t="shared" ref="AE2:AE65" si="0">MAX(N2:U2)</f>
        <v>1.68</v>
      </c>
      <c r="AF2" s="74" cm="1">
        <f t="array" ref="AF2">_xlfn.IFS(C2="solar",(AE2*1000/45),C2="onshore",(AE2*1000/2.7),C2="offshore",(0))</f>
        <v>37.333333333333336</v>
      </c>
      <c r="AG2" s="74" cm="1">
        <f t="array" ref="AG2">_xlfn.IFS(C2="solar",(0),C2="onshore",(0),C2="offshore",(AE2*1000/4.8))</f>
        <v>0</v>
      </c>
      <c r="AH2" s="74"/>
    </row>
    <row r="3" spans="1:34" s="75" customFormat="1">
      <c r="A3" t="s">
        <v>74</v>
      </c>
      <c r="B3" t="s">
        <v>431</v>
      </c>
      <c r="C3" t="s">
        <v>463</v>
      </c>
      <c r="D3">
        <v>2</v>
      </c>
      <c r="E3" t="s">
        <v>520</v>
      </c>
      <c r="F3" t="s">
        <v>519</v>
      </c>
      <c r="G3">
        <v>0.24299999999999999</v>
      </c>
      <c r="H3">
        <v>105</v>
      </c>
      <c r="I3">
        <v>1560.6849999999999</v>
      </c>
      <c r="J3">
        <v>0.23899999999999999</v>
      </c>
      <c r="K3">
        <v>181</v>
      </c>
      <c r="L3">
        <v>8.6452303165778302E-2</v>
      </c>
      <c r="M3">
        <v>1.335</v>
      </c>
      <c r="N3">
        <v>1.3260000000000001</v>
      </c>
      <c r="O3">
        <v>1.3340000000000001</v>
      </c>
      <c r="P3">
        <v>1.3340000000000001</v>
      </c>
      <c r="Q3">
        <v>1.335</v>
      </c>
      <c r="R3">
        <v>1.335</v>
      </c>
      <c r="S3">
        <v>1.335</v>
      </c>
      <c r="T3">
        <v>1.335</v>
      </c>
      <c r="U3">
        <v>1.335</v>
      </c>
      <c r="V3">
        <v>2.669</v>
      </c>
      <c r="W3">
        <v>1.3260000000000001</v>
      </c>
      <c r="X3">
        <v>8.0000000000000106E-3</v>
      </c>
      <c r="Y3">
        <v>0</v>
      </c>
      <c r="Z3">
        <v>9.9999999999989008E-4</v>
      </c>
      <c r="AA3">
        <v>0</v>
      </c>
      <c r="AB3">
        <v>0</v>
      </c>
      <c r="AC3">
        <v>1.3260000000000001</v>
      </c>
      <c r="AD3">
        <v>8.0000000000000002E-3</v>
      </c>
      <c r="AE3" s="74">
        <f t="shared" si="0"/>
        <v>1.335</v>
      </c>
      <c r="AF3" s="74" cm="1">
        <f t="array" ref="AF3">_xlfn.IFS(C3="solar",(AE3*1000/45),C3="onshore",(AE3*1000/2.7),C3="offshore",(0))</f>
        <v>29.666666666666668</v>
      </c>
      <c r="AG3" s="74" cm="1">
        <f t="array" ref="AG3">_xlfn.IFS(C3="solar",(0),C3="onshore",(0),C3="offshore",(AE3*1000/4.8))</f>
        <v>0</v>
      </c>
    </row>
    <row r="4" spans="1:34" s="75" customFormat="1">
      <c r="A4" t="s">
        <v>74</v>
      </c>
      <c r="B4" t="s">
        <v>430</v>
      </c>
      <c r="C4" t="s">
        <v>463</v>
      </c>
      <c r="D4">
        <v>3</v>
      </c>
      <c r="E4" t="s">
        <v>520</v>
      </c>
      <c r="F4" t="s">
        <v>519</v>
      </c>
      <c r="G4">
        <v>0.23599999999999999</v>
      </c>
      <c r="H4">
        <v>356</v>
      </c>
      <c r="I4">
        <v>1560.6849999999999</v>
      </c>
      <c r="J4">
        <v>0.23300000000000001</v>
      </c>
      <c r="K4">
        <v>329</v>
      </c>
      <c r="L4">
        <v>0.161189174358673</v>
      </c>
      <c r="M4">
        <v>4.0030000000000001</v>
      </c>
      <c r="N4">
        <v>0</v>
      </c>
      <c r="O4">
        <v>2.9940000000000002</v>
      </c>
      <c r="P4">
        <v>2.9950000000000001</v>
      </c>
      <c r="Q4">
        <v>2.996</v>
      </c>
      <c r="R4">
        <v>3.4990000000000001</v>
      </c>
      <c r="S4">
        <v>4.0010000000000003</v>
      </c>
      <c r="T4">
        <v>4</v>
      </c>
      <c r="U4">
        <v>4.0030000000000001</v>
      </c>
      <c r="V4">
        <v>6.9969999999999999</v>
      </c>
      <c r="W4">
        <v>0</v>
      </c>
      <c r="X4">
        <v>2.9940000000000002</v>
      </c>
      <c r="Y4">
        <v>9.9999999999989008E-4</v>
      </c>
      <c r="Z4">
        <v>9.9999999999989008E-4</v>
      </c>
      <c r="AA4">
        <v>0.503</v>
      </c>
      <c r="AB4">
        <v>0.502</v>
      </c>
      <c r="AC4">
        <v>0</v>
      </c>
      <c r="AD4">
        <v>2.9969999999999999</v>
      </c>
      <c r="AE4" s="74">
        <f t="shared" si="0"/>
        <v>4.0030000000000001</v>
      </c>
      <c r="AF4" s="74" cm="1">
        <f t="array" ref="AF4">_xlfn.IFS(C4="solar",(AE4*1000/45),C4="onshore",(AE4*1000/2.7),C4="offshore",(0))</f>
        <v>88.955555555555549</v>
      </c>
      <c r="AG4" s="74" cm="1">
        <f t="array" ref="AG4">_xlfn.IFS(C4="solar",(0),C4="onshore",(0),C4="offshore",(AE4*1000/4.8))</f>
        <v>0</v>
      </c>
    </row>
    <row r="5" spans="1:34" s="75" customFormat="1">
      <c r="A5" t="s">
        <v>74</v>
      </c>
      <c r="B5" t="s">
        <v>429</v>
      </c>
      <c r="C5" t="s">
        <v>463</v>
      </c>
      <c r="D5">
        <v>4</v>
      </c>
      <c r="E5" t="s">
        <v>520</v>
      </c>
      <c r="F5" t="s">
        <v>519</v>
      </c>
      <c r="G5">
        <v>0.221</v>
      </c>
      <c r="H5">
        <v>239</v>
      </c>
      <c r="I5">
        <v>1560.6849999999999</v>
      </c>
      <c r="J5">
        <v>0.2</v>
      </c>
      <c r="K5">
        <v>323</v>
      </c>
      <c r="L5">
        <v>0.184360730593607</v>
      </c>
      <c r="M5">
        <v>0.01</v>
      </c>
      <c r="N5">
        <v>0</v>
      </c>
      <c r="O5">
        <v>0</v>
      </c>
      <c r="P5">
        <v>0</v>
      </c>
      <c r="Q5">
        <v>6.0000000000000001E-3</v>
      </c>
      <c r="R5">
        <v>7.0000000000000001E-3</v>
      </c>
      <c r="S5">
        <v>0.01</v>
      </c>
      <c r="T5">
        <v>8.9999999999999993E-3</v>
      </c>
      <c r="U5">
        <v>6.0000000000000001E-3</v>
      </c>
      <c r="V5">
        <v>8.9999999999999993E-3</v>
      </c>
      <c r="W5">
        <v>0</v>
      </c>
      <c r="X5">
        <v>0</v>
      </c>
      <c r="Y5">
        <v>0</v>
      </c>
      <c r="Z5">
        <v>6.0000000000000001E-3</v>
      </c>
      <c r="AA5">
        <v>1E-3</v>
      </c>
      <c r="AB5">
        <v>3.0000000000000001E-3</v>
      </c>
      <c r="AC5">
        <v>0</v>
      </c>
      <c r="AD5">
        <v>0</v>
      </c>
      <c r="AE5" s="74">
        <f t="shared" si="0"/>
        <v>0.01</v>
      </c>
      <c r="AF5" s="74" cm="1">
        <f t="array" ref="AF5">_xlfn.IFS(C5="solar",(AE5*1000/45),C5="onshore",(AE5*1000/2.7),C5="offshore",(0))</f>
        <v>0.22222222222222221</v>
      </c>
      <c r="AG5" s="74" cm="1">
        <f t="array" ref="AG5">_xlfn.IFS(C5="solar",(0),C5="onshore",(0),C5="offshore",(AE5*1000/4.8))</f>
        <v>0</v>
      </c>
    </row>
    <row r="6" spans="1:34">
      <c r="A6" t="s">
        <v>74</v>
      </c>
      <c r="B6" t="s">
        <v>429</v>
      </c>
      <c r="C6" t="s">
        <v>463</v>
      </c>
      <c r="D6">
        <v>4</v>
      </c>
      <c r="E6" t="s">
        <v>520</v>
      </c>
      <c r="F6" t="s">
        <v>518</v>
      </c>
      <c r="G6">
        <v>0.221</v>
      </c>
      <c r="H6">
        <v>239</v>
      </c>
      <c r="I6">
        <v>1560.6849999999999</v>
      </c>
      <c r="J6">
        <v>0.2</v>
      </c>
      <c r="K6">
        <v>323</v>
      </c>
      <c r="L6">
        <v>0.184360730593607</v>
      </c>
      <c r="M6">
        <v>0.621</v>
      </c>
      <c r="N6">
        <v>0</v>
      </c>
      <c r="O6">
        <v>0</v>
      </c>
      <c r="P6">
        <v>0</v>
      </c>
      <c r="Q6">
        <v>7.0000000000000001E-3</v>
      </c>
      <c r="R6">
        <v>7.0000000000000001E-3</v>
      </c>
      <c r="S6">
        <v>0.01</v>
      </c>
      <c r="T6">
        <v>0.01</v>
      </c>
      <c r="U6">
        <v>7.0000000000000001E-3</v>
      </c>
      <c r="V6">
        <v>0.01</v>
      </c>
      <c r="W6">
        <v>0</v>
      </c>
      <c r="X6">
        <v>0</v>
      </c>
      <c r="Y6">
        <v>0</v>
      </c>
      <c r="Z6">
        <v>7.0000000000000001E-3</v>
      </c>
      <c r="AA6">
        <v>0</v>
      </c>
      <c r="AB6">
        <v>3.0000000000000001E-3</v>
      </c>
      <c r="AC6">
        <v>0</v>
      </c>
      <c r="AD6">
        <v>0</v>
      </c>
      <c r="AE6">
        <f t="shared" si="0"/>
        <v>0.01</v>
      </c>
      <c r="AF6" cm="1">
        <f t="array" ref="AF6">_xlfn.IFS(C6="solar",(AE6*1000/45),C6="onshore",(AE6*1000/2.7),C6="offshore",(0))</f>
        <v>0.22222222222222221</v>
      </c>
      <c r="AG6" cm="1">
        <f t="array" ref="AG6">_xlfn.IFS(C6="solar",(0),C6="onshore",(0),C6="offshore",(AE6*1000/4.8))</f>
        <v>0</v>
      </c>
    </row>
    <row r="7" spans="1:34">
      <c r="A7" t="s">
        <v>74</v>
      </c>
      <c r="B7" t="s">
        <v>432</v>
      </c>
      <c r="C7" t="s">
        <v>463</v>
      </c>
      <c r="D7">
        <v>1</v>
      </c>
      <c r="E7" t="s">
        <v>520</v>
      </c>
      <c r="F7" t="s">
        <v>518</v>
      </c>
      <c r="G7">
        <v>0.25900000000000001</v>
      </c>
      <c r="H7">
        <v>386</v>
      </c>
      <c r="I7">
        <v>1560.6849999999999</v>
      </c>
      <c r="J7">
        <v>0.25700000000000001</v>
      </c>
      <c r="K7">
        <v>380</v>
      </c>
      <c r="L7">
        <v>0.16878986550112801</v>
      </c>
      <c r="M7">
        <v>2.4159999999999999</v>
      </c>
      <c r="N7">
        <v>1.6919999999999999</v>
      </c>
      <c r="O7">
        <v>1.6919999999999999</v>
      </c>
      <c r="P7">
        <v>1.6930000000000001</v>
      </c>
      <c r="Q7">
        <v>1.6930000000000001</v>
      </c>
      <c r="R7">
        <v>1.6930000000000001</v>
      </c>
      <c r="S7">
        <v>1.6930000000000001</v>
      </c>
      <c r="T7">
        <v>1.6930000000000001</v>
      </c>
      <c r="U7">
        <v>1.6930000000000001</v>
      </c>
      <c r="V7">
        <v>3.3849999999999998</v>
      </c>
      <c r="W7">
        <v>1.6919999999999999</v>
      </c>
      <c r="X7">
        <v>0</v>
      </c>
      <c r="Y7">
        <v>1.00000000000011E-3</v>
      </c>
      <c r="Z7">
        <v>0</v>
      </c>
      <c r="AA7">
        <v>0</v>
      </c>
      <c r="AB7">
        <v>0</v>
      </c>
      <c r="AC7">
        <v>1.6919999999999999</v>
      </c>
      <c r="AD7">
        <v>0</v>
      </c>
      <c r="AE7">
        <f t="shared" si="0"/>
        <v>1.6930000000000001</v>
      </c>
      <c r="AF7" cm="1">
        <f t="array" ref="AF7">_xlfn.IFS(C7="solar",(AE7*1000/45),C7="onshore",(AE7*1000/2.7),C7="offshore",(0))</f>
        <v>37.62222222222222</v>
      </c>
      <c r="AG7" cm="1">
        <f t="array" ref="AG7">_xlfn.IFS(C7="solar",(0),C7="onshore",(0),C7="offshore",(AE7*1000/4.8))</f>
        <v>0</v>
      </c>
    </row>
    <row r="8" spans="1:34">
      <c r="A8" t="s">
        <v>74</v>
      </c>
      <c r="B8" t="s">
        <v>431</v>
      </c>
      <c r="C8" t="s">
        <v>463</v>
      </c>
      <c r="D8">
        <v>2</v>
      </c>
      <c r="E8" t="s">
        <v>520</v>
      </c>
      <c r="F8" t="s">
        <v>518</v>
      </c>
      <c r="G8">
        <v>0.24299999999999999</v>
      </c>
      <c r="H8">
        <v>105</v>
      </c>
      <c r="I8">
        <v>1560.6849999999999</v>
      </c>
      <c r="J8">
        <v>0.23899999999999999</v>
      </c>
      <c r="K8">
        <v>181</v>
      </c>
      <c r="L8">
        <v>8.6452303165778302E-2</v>
      </c>
      <c r="M8">
        <v>2.1840000000000002</v>
      </c>
      <c r="N8">
        <v>1.3480000000000001</v>
      </c>
      <c r="O8">
        <v>1.3560000000000001</v>
      </c>
      <c r="P8">
        <v>1.357</v>
      </c>
      <c r="Q8">
        <v>1.357</v>
      </c>
      <c r="R8">
        <v>1.357</v>
      </c>
      <c r="S8">
        <v>1.357</v>
      </c>
      <c r="T8">
        <v>1.357</v>
      </c>
      <c r="U8">
        <v>1.357</v>
      </c>
      <c r="V8">
        <v>2.7130000000000001</v>
      </c>
      <c r="W8">
        <v>1.3480000000000001</v>
      </c>
      <c r="X8">
        <v>8.0000000000000106E-3</v>
      </c>
      <c r="Y8">
        <v>9.9999999999989008E-4</v>
      </c>
      <c r="Z8">
        <v>0</v>
      </c>
      <c r="AA8">
        <v>0</v>
      </c>
      <c r="AB8">
        <v>0</v>
      </c>
      <c r="AC8">
        <v>1.3480000000000001</v>
      </c>
      <c r="AD8">
        <v>8.0000000000000002E-3</v>
      </c>
      <c r="AE8">
        <f t="shared" si="0"/>
        <v>1.357</v>
      </c>
      <c r="AF8" cm="1">
        <f t="array" ref="AF8">_xlfn.IFS(C8="solar",(AE8*1000/45),C8="onshore",(AE8*1000/2.7),C8="offshore",(0))</f>
        <v>30.155555555555555</v>
      </c>
      <c r="AG8" cm="1">
        <f t="array" ref="AG8">_xlfn.IFS(C8="solar",(0),C8="onshore",(0),C8="offshore",(AE8*1000/4.8))</f>
        <v>0</v>
      </c>
    </row>
    <row r="9" spans="1:34">
      <c r="A9" t="s">
        <v>74</v>
      </c>
      <c r="B9" t="s">
        <v>430</v>
      </c>
      <c r="C9" t="s">
        <v>463</v>
      </c>
      <c r="D9">
        <v>3</v>
      </c>
      <c r="E9" t="s">
        <v>520</v>
      </c>
      <c r="F9" t="s">
        <v>518</v>
      </c>
      <c r="G9">
        <v>0.23599999999999999</v>
      </c>
      <c r="H9">
        <v>356</v>
      </c>
      <c r="I9">
        <v>1560.6849999999999</v>
      </c>
      <c r="J9">
        <v>0.23300000000000001</v>
      </c>
      <c r="K9">
        <v>329</v>
      </c>
      <c r="L9">
        <v>0.161189174358673</v>
      </c>
      <c r="M9">
        <v>35.902000000000001</v>
      </c>
      <c r="N9">
        <v>0</v>
      </c>
      <c r="O9">
        <v>3.032</v>
      </c>
      <c r="P9">
        <v>3.0329999999999999</v>
      </c>
      <c r="Q9">
        <v>3.0339999999999998</v>
      </c>
      <c r="R9">
        <v>3.544</v>
      </c>
      <c r="S9">
        <v>4.0519999999999996</v>
      </c>
      <c r="T9">
        <v>4.0519999999999996</v>
      </c>
      <c r="U9">
        <v>4.0540000000000003</v>
      </c>
      <c r="V9">
        <v>7.0860000000000003</v>
      </c>
      <c r="W9">
        <v>0</v>
      </c>
      <c r="X9">
        <v>3.032</v>
      </c>
      <c r="Y9">
        <v>9.9999999999989008E-4</v>
      </c>
      <c r="Z9">
        <v>9.9999999999989008E-4</v>
      </c>
      <c r="AA9">
        <v>0.51</v>
      </c>
      <c r="AB9">
        <v>0.50800000000000001</v>
      </c>
      <c r="AC9">
        <v>0</v>
      </c>
      <c r="AD9">
        <v>3.0339999999999998</v>
      </c>
      <c r="AE9">
        <f t="shared" si="0"/>
        <v>4.0540000000000003</v>
      </c>
      <c r="AF9" cm="1">
        <f t="array" ref="AF9">_xlfn.IFS(C9="solar",(AE9*1000/45),C9="onshore",(AE9*1000/2.7),C9="offshore",(0))</f>
        <v>90.088888888888903</v>
      </c>
      <c r="AG9" cm="1">
        <f t="array" ref="AG9">_xlfn.IFS(C9="solar",(0),C9="onshore",(0),C9="offshore",(AE9*1000/4.8))</f>
        <v>0</v>
      </c>
    </row>
    <row r="10" spans="1:34" s="71" customFormat="1">
      <c r="A10" t="s">
        <v>74</v>
      </c>
      <c r="B10" t="s">
        <v>431</v>
      </c>
      <c r="C10" t="s">
        <v>463</v>
      </c>
      <c r="D10">
        <v>2</v>
      </c>
      <c r="E10" t="s">
        <v>520</v>
      </c>
      <c r="F10" t="s">
        <v>517</v>
      </c>
      <c r="G10">
        <v>0.24299999999999999</v>
      </c>
      <c r="H10">
        <v>105</v>
      </c>
      <c r="I10">
        <v>1560.6849999999999</v>
      </c>
      <c r="J10">
        <v>0.23899999999999999</v>
      </c>
      <c r="K10">
        <v>181</v>
      </c>
      <c r="L10">
        <v>8.6452303165778302E-2</v>
      </c>
      <c r="M10">
        <v>0.84199999999999997</v>
      </c>
      <c r="N10">
        <v>0.84199999999999997</v>
      </c>
      <c r="O10">
        <v>0.84199999999999997</v>
      </c>
      <c r="P10">
        <v>0.84199999999999997</v>
      </c>
      <c r="Q10">
        <v>0.84199999999999997</v>
      </c>
      <c r="R10">
        <v>0.84199999999999997</v>
      </c>
      <c r="S10">
        <v>0.84199999999999997</v>
      </c>
      <c r="T10">
        <v>0.84199999999999997</v>
      </c>
      <c r="U10">
        <v>0.84199999999999997</v>
      </c>
      <c r="V10">
        <v>1.6839999999999999</v>
      </c>
      <c r="W10">
        <v>0.84199999999999997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0.84199999999999997</v>
      </c>
      <c r="AD10">
        <v>0</v>
      </c>
      <c r="AE10" s="70">
        <f>MAX(N10:U10)</f>
        <v>0.84199999999999997</v>
      </c>
      <c r="AF10" s="70" cm="1">
        <f t="array" ref="AF10">_xlfn.IFS(C10="solar",(AE10*1000/45),C10="onshore",(AE10*1000/2.7),C10="offshore",(0))</f>
        <v>18.711111111111112</v>
      </c>
      <c r="AG10" s="70" cm="1">
        <f t="array" ref="AG10">_xlfn.IFS(C10="solar",(0),C10="onshore",(0),C10="offshore",(AE10*1000/4.8))</f>
        <v>0</v>
      </c>
    </row>
    <row r="11" spans="1:34" s="71" customFormat="1">
      <c r="A11" t="s">
        <v>74</v>
      </c>
      <c r="B11" t="s">
        <v>430</v>
      </c>
      <c r="C11" t="s">
        <v>463</v>
      </c>
      <c r="D11">
        <v>3</v>
      </c>
      <c r="E11" t="s">
        <v>520</v>
      </c>
      <c r="F11" t="s">
        <v>517</v>
      </c>
      <c r="G11">
        <v>0.23599999999999999</v>
      </c>
      <c r="H11">
        <v>356</v>
      </c>
      <c r="I11">
        <v>1560.6849999999999</v>
      </c>
      <c r="J11">
        <v>0.23300000000000001</v>
      </c>
      <c r="K11">
        <v>329</v>
      </c>
      <c r="L11">
        <v>0.161189174358673</v>
      </c>
      <c r="M11">
        <v>28.922999999999998</v>
      </c>
      <c r="N11">
        <v>0.51900000000000002</v>
      </c>
      <c r="O11">
        <v>3.5590000000000002</v>
      </c>
      <c r="P11">
        <v>3.5609999999999999</v>
      </c>
      <c r="Q11">
        <v>3.5630000000000002</v>
      </c>
      <c r="R11">
        <v>4.0730000000000004</v>
      </c>
      <c r="S11">
        <v>4.5810000000000004</v>
      </c>
      <c r="T11">
        <v>4.58</v>
      </c>
      <c r="U11">
        <v>4.5830000000000002</v>
      </c>
      <c r="V11">
        <v>8.1419999999999995</v>
      </c>
      <c r="W11">
        <v>0.51900000000000002</v>
      </c>
      <c r="X11">
        <v>3.04</v>
      </c>
      <c r="Y11">
        <v>1.9999999999997802E-3</v>
      </c>
      <c r="Z11">
        <v>2.0000000000002199E-3</v>
      </c>
      <c r="AA11">
        <v>0.51</v>
      </c>
      <c r="AB11">
        <v>0.50800000000000001</v>
      </c>
      <c r="AC11">
        <v>0.51800000000000002</v>
      </c>
      <c r="AD11">
        <v>3.0430000000000001</v>
      </c>
      <c r="AE11" s="70">
        <f t="shared" si="0"/>
        <v>4.5830000000000002</v>
      </c>
      <c r="AF11" s="70" cm="1">
        <f t="array" ref="AF11">_xlfn.IFS(C11="solar",(AE11*1000/45),C11="onshore",(AE11*1000/2.7),C11="offshore",(0))</f>
        <v>101.84444444444445</v>
      </c>
      <c r="AG11" s="70" cm="1">
        <f t="array" ref="AG11">_xlfn.IFS(C11="solar",(0),C11="onshore",(0),C11="offshore",(AE11*1000/4.8))</f>
        <v>0</v>
      </c>
    </row>
    <row r="12" spans="1:34" s="71" customFormat="1">
      <c r="A12" t="s">
        <v>74</v>
      </c>
      <c r="B12" t="s">
        <v>432</v>
      </c>
      <c r="C12" t="s">
        <v>463</v>
      </c>
      <c r="D12">
        <v>1</v>
      </c>
      <c r="E12" t="s">
        <v>520</v>
      </c>
      <c r="F12" t="s">
        <v>517</v>
      </c>
      <c r="G12">
        <v>0.25900000000000001</v>
      </c>
      <c r="H12">
        <v>386</v>
      </c>
      <c r="I12">
        <v>1560.6849999999999</v>
      </c>
      <c r="J12">
        <v>0.25700000000000001</v>
      </c>
      <c r="K12">
        <v>380</v>
      </c>
      <c r="L12">
        <v>0.16878986550112801</v>
      </c>
      <c r="M12">
        <v>2.4159999999999999</v>
      </c>
      <c r="N12">
        <v>1.6919999999999999</v>
      </c>
      <c r="O12">
        <v>1.6919999999999999</v>
      </c>
      <c r="P12">
        <v>1.6930000000000001</v>
      </c>
      <c r="Q12">
        <v>1.6930000000000001</v>
      </c>
      <c r="R12">
        <v>1.6930000000000001</v>
      </c>
      <c r="S12">
        <v>1.6930000000000001</v>
      </c>
      <c r="T12">
        <v>1.6930000000000001</v>
      </c>
      <c r="U12">
        <v>1.6930000000000001</v>
      </c>
      <c r="V12">
        <v>3.3849999999999998</v>
      </c>
      <c r="W12">
        <v>1.6919999999999999</v>
      </c>
      <c r="X12">
        <v>0</v>
      </c>
      <c r="Y12">
        <v>1.00000000000011E-3</v>
      </c>
      <c r="Z12">
        <v>0</v>
      </c>
      <c r="AA12">
        <v>0</v>
      </c>
      <c r="AB12">
        <v>0</v>
      </c>
      <c r="AC12">
        <v>1.6919999999999999</v>
      </c>
      <c r="AD12">
        <v>0</v>
      </c>
      <c r="AE12" s="70">
        <f t="shared" si="0"/>
        <v>1.6930000000000001</v>
      </c>
      <c r="AF12" s="70" cm="1">
        <f t="array" ref="AF12">_xlfn.IFS(C12="solar",(AE12*1000/45),C12="onshore",(AE12*1000/2.7),C12="offshore",(0))</f>
        <v>37.62222222222222</v>
      </c>
      <c r="AG12" s="70" cm="1">
        <f t="array" ref="AG12">_xlfn.IFS(C12="solar",(0),C12="onshore",(0),C12="offshore",(AE12*1000/4.8))</f>
        <v>0</v>
      </c>
    </row>
    <row r="13" spans="1:34" s="71" customFormat="1">
      <c r="A13" t="s">
        <v>74</v>
      </c>
      <c r="B13" t="s">
        <v>429</v>
      </c>
      <c r="C13" t="s">
        <v>463</v>
      </c>
      <c r="D13">
        <v>4</v>
      </c>
      <c r="E13" t="s">
        <v>520</v>
      </c>
      <c r="F13" t="s">
        <v>517</v>
      </c>
      <c r="G13">
        <v>0.221</v>
      </c>
      <c r="H13">
        <v>239</v>
      </c>
      <c r="I13">
        <v>1560.6849999999999</v>
      </c>
      <c r="J13">
        <v>0.2</v>
      </c>
      <c r="K13">
        <v>323</v>
      </c>
      <c r="L13">
        <v>0.184360730593607</v>
      </c>
      <c r="M13">
        <v>0.48799999999999999</v>
      </c>
      <c r="N13">
        <v>0</v>
      </c>
      <c r="O13">
        <v>0</v>
      </c>
      <c r="P13">
        <v>0</v>
      </c>
      <c r="Q13">
        <v>7.0000000000000001E-3</v>
      </c>
      <c r="R13">
        <v>7.0000000000000001E-3</v>
      </c>
      <c r="S13">
        <v>0.01</v>
      </c>
      <c r="T13">
        <v>0.01</v>
      </c>
      <c r="U13">
        <v>7.0000000000000001E-3</v>
      </c>
      <c r="V13">
        <v>0.01</v>
      </c>
      <c r="W13">
        <v>0</v>
      </c>
      <c r="X13">
        <v>0</v>
      </c>
      <c r="Y13">
        <v>0</v>
      </c>
      <c r="Z13">
        <v>7.0000000000000001E-3</v>
      </c>
      <c r="AA13">
        <v>0</v>
      </c>
      <c r="AB13">
        <v>3.0000000000000001E-3</v>
      </c>
      <c r="AC13">
        <v>0</v>
      </c>
      <c r="AD13">
        <v>0</v>
      </c>
      <c r="AE13" s="70">
        <f t="shared" si="0"/>
        <v>0.01</v>
      </c>
      <c r="AF13" s="70" cm="1">
        <f t="array" ref="AF13">_xlfn.IFS(C13="solar",(AE13*1000/45),C13="onshore",(AE13*1000/2.7),C13="offshore",(0))</f>
        <v>0.22222222222222221</v>
      </c>
      <c r="AG13" s="70" cm="1">
        <f t="array" ref="AG13">_xlfn.IFS(C13="solar",(0),C13="onshore",(0),C13="offshore",(AE13*1000/4.8))</f>
        <v>0</v>
      </c>
    </row>
    <row r="14" spans="1:34">
      <c r="A14" t="s">
        <v>74</v>
      </c>
      <c r="B14" t="s">
        <v>429</v>
      </c>
      <c r="C14" t="s">
        <v>463</v>
      </c>
      <c r="D14">
        <v>4</v>
      </c>
      <c r="E14" t="s">
        <v>520</v>
      </c>
      <c r="F14" t="s">
        <v>516</v>
      </c>
      <c r="G14">
        <v>0.221</v>
      </c>
      <c r="H14">
        <v>239</v>
      </c>
      <c r="I14">
        <v>1560.6849999999999</v>
      </c>
      <c r="J14">
        <v>0.2</v>
      </c>
      <c r="K14">
        <v>323</v>
      </c>
      <c r="L14">
        <v>0.184360730593607</v>
      </c>
      <c r="M14">
        <v>0.621</v>
      </c>
      <c r="N14">
        <v>0</v>
      </c>
      <c r="O14">
        <v>0</v>
      </c>
      <c r="P14">
        <v>0</v>
      </c>
      <c r="Q14">
        <v>7.0000000000000001E-3</v>
      </c>
      <c r="R14">
        <v>7.0000000000000001E-3</v>
      </c>
      <c r="S14">
        <v>0.01</v>
      </c>
      <c r="T14">
        <v>0.01</v>
      </c>
      <c r="U14">
        <v>7.0000000000000001E-3</v>
      </c>
      <c r="V14">
        <v>0.01</v>
      </c>
      <c r="W14">
        <v>0</v>
      </c>
      <c r="X14">
        <v>0</v>
      </c>
      <c r="Y14">
        <v>0</v>
      </c>
      <c r="Z14">
        <v>7.0000000000000001E-3</v>
      </c>
      <c r="AA14">
        <v>0</v>
      </c>
      <c r="AB14">
        <v>3.0000000000000001E-3</v>
      </c>
      <c r="AC14">
        <v>0</v>
      </c>
      <c r="AD14">
        <v>0</v>
      </c>
      <c r="AE14">
        <f t="shared" si="0"/>
        <v>0.01</v>
      </c>
      <c r="AF14" cm="1">
        <f t="array" ref="AF14">_xlfn.IFS(C14="solar",(AE14*1000/45),C14="onshore",(AE14*1000/2.7),C14="offshore",(0))</f>
        <v>0.22222222222222221</v>
      </c>
      <c r="AG14" cm="1">
        <f t="array" ref="AG14">_xlfn.IFS(C14="solar",(0),C14="onshore",(0),C14="offshore",(AE14*1000/4.8))</f>
        <v>0</v>
      </c>
    </row>
    <row r="15" spans="1:34">
      <c r="A15" t="s">
        <v>74</v>
      </c>
      <c r="B15" t="s">
        <v>432</v>
      </c>
      <c r="C15" t="s">
        <v>463</v>
      </c>
      <c r="D15">
        <v>1</v>
      </c>
      <c r="E15" t="s">
        <v>520</v>
      </c>
      <c r="F15" t="s">
        <v>516</v>
      </c>
      <c r="G15">
        <v>0.25900000000000001</v>
      </c>
      <c r="H15">
        <v>386</v>
      </c>
      <c r="I15">
        <v>1560.6849999999999</v>
      </c>
      <c r="J15">
        <v>0.25700000000000001</v>
      </c>
      <c r="K15">
        <v>380</v>
      </c>
      <c r="L15">
        <v>0.16878986550112801</v>
      </c>
      <c r="M15">
        <v>2.4159999999999999</v>
      </c>
      <c r="N15">
        <v>1.6919999999999999</v>
      </c>
      <c r="O15">
        <v>1.6919999999999999</v>
      </c>
      <c r="P15">
        <v>1.6930000000000001</v>
      </c>
      <c r="Q15">
        <v>1.6930000000000001</v>
      </c>
      <c r="R15">
        <v>1.6930000000000001</v>
      </c>
      <c r="S15">
        <v>1.6930000000000001</v>
      </c>
      <c r="T15">
        <v>1.6930000000000001</v>
      </c>
      <c r="U15">
        <v>1.6930000000000001</v>
      </c>
      <c r="V15">
        <v>3.3849999999999998</v>
      </c>
      <c r="W15">
        <v>1.6919999999999999</v>
      </c>
      <c r="X15">
        <v>0</v>
      </c>
      <c r="Y15">
        <v>1.00000000000011E-3</v>
      </c>
      <c r="Z15">
        <v>0</v>
      </c>
      <c r="AA15">
        <v>0</v>
      </c>
      <c r="AB15">
        <v>0</v>
      </c>
      <c r="AC15">
        <v>1.6919999999999999</v>
      </c>
      <c r="AD15">
        <v>0</v>
      </c>
      <c r="AE15">
        <f t="shared" si="0"/>
        <v>1.6930000000000001</v>
      </c>
      <c r="AF15" cm="1">
        <f t="array" ref="AF15">_xlfn.IFS(C15="solar",(AE15*1000/45),C15="onshore",(AE15*1000/2.7),C15="offshore",(0))</f>
        <v>37.62222222222222</v>
      </c>
      <c r="AG15" cm="1">
        <f t="array" ref="AG15">_xlfn.IFS(C15="solar",(0),C15="onshore",(0),C15="offshore",(AE15*1000/4.8))</f>
        <v>0</v>
      </c>
    </row>
    <row r="16" spans="1:34">
      <c r="A16" t="s">
        <v>74</v>
      </c>
      <c r="B16" t="s">
        <v>431</v>
      </c>
      <c r="C16" t="s">
        <v>463</v>
      </c>
      <c r="D16">
        <v>2</v>
      </c>
      <c r="E16" t="s">
        <v>520</v>
      </c>
      <c r="F16" t="s">
        <v>516</v>
      </c>
      <c r="G16">
        <v>0.24299999999999999</v>
      </c>
      <c r="H16">
        <v>105</v>
      </c>
      <c r="I16">
        <v>1560.6849999999999</v>
      </c>
      <c r="J16">
        <v>0.23899999999999999</v>
      </c>
      <c r="K16">
        <v>181</v>
      </c>
      <c r="L16">
        <v>8.6452303165778302E-2</v>
      </c>
      <c r="M16">
        <v>2.1779999999999999</v>
      </c>
      <c r="N16">
        <v>1.3480000000000001</v>
      </c>
      <c r="O16">
        <v>1.3560000000000001</v>
      </c>
      <c r="P16">
        <v>1.357</v>
      </c>
      <c r="Q16">
        <v>1.357</v>
      </c>
      <c r="R16">
        <v>1.357</v>
      </c>
      <c r="S16">
        <v>1.357</v>
      </c>
      <c r="T16">
        <v>1.357</v>
      </c>
      <c r="U16">
        <v>1.357</v>
      </c>
      <c r="V16">
        <v>2.7130000000000001</v>
      </c>
      <c r="W16">
        <v>1.3480000000000001</v>
      </c>
      <c r="X16">
        <v>8.0000000000000106E-3</v>
      </c>
      <c r="Y16">
        <v>9.9999999999989008E-4</v>
      </c>
      <c r="Z16">
        <v>0</v>
      </c>
      <c r="AA16">
        <v>0</v>
      </c>
      <c r="AB16">
        <v>0</v>
      </c>
      <c r="AC16">
        <v>1.3480000000000001</v>
      </c>
      <c r="AD16">
        <v>8.0000000000000002E-3</v>
      </c>
      <c r="AE16">
        <f t="shared" si="0"/>
        <v>1.357</v>
      </c>
      <c r="AF16" cm="1">
        <f t="array" ref="AF16">_xlfn.IFS(C16="solar",(AE16*1000/45),C16="onshore",(AE16*1000/2.7),C16="offshore",(0))</f>
        <v>30.155555555555555</v>
      </c>
      <c r="AG16" cm="1">
        <f t="array" ref="AG16">_xlfn.IFS(C16="solar",(0),C16="onshore",(0),C16="offshore",(AE16*1000/4.8))</f>
        <v>0</v>
      </c>
    </row>
    <row r="17" spans="1:33">
      <c r="A17" t="s">
        <v>74</v>
      </c>
      <c r="B17" t="s">
        <v>430</v>
      </c>
      <c r="C17" t="s">
        <v>463</v>
      </c>
      <c r="D17">
        <v>3</v>
      </c>
      <c r="E17" t="s">
        <v>520</v>
      </c>
      <c r="F17" t="s">
        <v>516</v>
      </c>
      <c r="G17">
        <v>0.23599999999999999</v>
      </c>
      <c r="H17">
        <v>356</v>
      </c>
      <c r="I17">
        <v>1560.6849999999999</v>
      </c>
      <c r="J17">
        <v>0.23300000000000001</v>
      </c>
      <c r="K17">
        <v>329</v>
      </c>
      <c r="L17">
        <v>0.161189174358673</v>
      </c>
      <c r="M17">
        <v>35.698</v>
      </c>
      <c r="N17">
        <v>0</v>
      </c>
      <c r="O17">
        <v>3.032</v>
      </c>
      <c r="P17">
        <v>3.0329999999999999</v>
      </c>
      <c r="Q17">
        <v>3.0339999999999998</v>
      </c>
      <c r="R17">
        <v>3.544</v>
      </c>
      <c r="S17">
        <v>4.0519999999999996</v>
      </c>
      <c r="T17">
        <v>4.0519999999999996</v>
      </c>
      <c r="U17">
        <v>4.0540000000000003</v>
      </c>
      <c r="V17">
        <v>7.0860000000000003</v>
      </c>
      <c r="W17">
        <v>0</v>
      </c>
      <c r="X17">
        <v>3.032</v>
      </c>
      <c r="Y17">
        <v>9.9999999999989008E-4</v>
      </c>
      <c r="Z17">
        <v>9.9999999999989008E-4</v>
      </c>
      <c r="AA17">
        <v>0.51</v>
      </c>
      <c r="AB17">
        <v>0.50800000000000001</v>
      </c>
      <c r="AC17">
        <v>0</v>
      </c>
      <c r="AD17">
        <v>3.0339999999999998</v>
      </c>
      <c r="AE17">
        <f t="shared" si="0"/>
        <v>4.0540000000000003</v>
      </c>
      <c r="AF17" cm="1">
        <f t="array" ref="AF17">_xlfn.IFS(C17="solar",(AE17*1000/45),C17="onshore",(AE17*1000/2.7),C17="offshore",(0))</f>
        <v>90.088888888888903</v>
      </c>
      <c r="AG17" cm="1">
        <f t="array" ref="AG17">_xlfn.IFS(C17="solar",(0),C17="onshore",(0),C17="offshore",(AE17*1000/4.8))</f>
        <v>0</v>
      </c>
    </row>
    <row r="18" spans="1:33" s="67" customFormat="1">
      <c r="A18" t="s">
        <v>74</v>
      </c>
      <c r="B18" t="s">
        <v>429</v>
      </c>
      <c r="C18" t="s">
        <v>463</v>
      </c>
      <c r="D18">
        <v>4</v>
      </c>
      <c r="E18" t="s">
        <v>520</v>
      </c>
      <c r="F18" t="s">
        <v>514</v>
      </c>
      <c r="G18">
        <v>0.221</v>
      </c>
      <c r="H18">
        <v>239</v>
      </c>
      <c r="I18">
        <v>1560.6849999999999</v>
      </c>
      <c r="J18">
        <v>0.2</v>
      </c>
      <c r="K18">
        <v>323</v>
      </c>
      <c r="L18">
        <v>0.184360730593607</v>
      </c>
      <c r="M18">
        <v>3.4750000000000001</v>
      </c>
      <c r="N18">
        <v>0</v>
      </c>
      <c r="O18">
        <v>0</v>
      </c>
      <c r="P18">
        <v>0</v>
      </c>
      <c r="Q18">
        <v>7.0000000000000001E-3</v>
      </c>
      <c r="R18">
        <v>7.0000000000000001E-3</v>
      </c>
      <c r="S18">
        <v>0.01</v>
      </c>
      <c r="T18">
        <v>0.01</v>
      </c>
      <c r="U18">
        <v>7.0000000000000001E-3</v>
      </c>
      <c r="V18">
        <v>0.01</v>
      </c>
      <c r="W18">
        <v>0</v>
      </c>
      <c r="X18">
        <v>0</v>
      </c>
      <c r="Y18">
        <v>0</v>
      </c>
      <c r="Z18">
        <v>7.0000000000000001E-3</v>
      </c>
      <c r="AA18">
        <v>0</v>
      </c>
      <c r="AB18">
        <v>3.0000000000000001E-3</v>
      </c>
      <c r="AC18">
        <v>0</v>
      </c>
      <c r="AD18">
        <v>0</v>
      </c>
      <c r="AE18" s="66">
        <f t="shared" si="0"/>
        <v>0.01</v>
      </c>
      <c r="AF18" s="66" cm="1">
        <f t="array" ref="AF18">_xlfn.IFS(C18="solar",(AE18*1000/45),C18="onshore",(AE18*1000/2.7),C18="offshore",(0))</f>
        <v>0.22222222222222221</v>
      </c>
      <c r="AG18" s="66" cm="1">
        <f t="array" ref="AG18">_xlfn.IFS(C18="solar",(0),C18="onshore",(0),C18="offshore",(AE18*1000/4.8))</f>
        <v>0</v>
      </c>
    </row>
    <row r="19" spans="1:33" s="67" customFormat="1">
      <c r="A19" t="s">
        <v>74</v>
      </c>
      <c r="B19" t="s">
        <v>432</v>
      </c>
      <c r="C19" t="s">
        <v>463</v>
      </c>
      <c r="D19">
        <v>1</v>
      </c>
      <c r="E19" t="s">
        <v>520</v>
      </c>
      <c r="F19" t="s">
        <v>514</v>
      </c>
      <c r="G19">
        <v>0.25900000000000001</v>
      </c>
      <c r="H19">
        <v>386</v>
      </c>
      <c r="I19">
        <v>1560.6849999999999</v>
      </c>
      <c r="J19">
        <v>0.25700000000000001</v>
      </c>
      <c r="K19">
        <v>380</v>
      </c>
      <c r="L19">
        <v>0.16878986550112801</v>
      </c>
      <c r="M19">
        <v>8.4410000000000007</v>
      </c>
      <c r="N19">
        <v>1.6919999999999999</v>
      </c>
      <c r="O19">
        <v>1.6919999999999999</v>
      </c>
      <c r="P19">
        <v>1.6930000000000001</v>
      </c>
      <c r="Q19">
        <v>1.6930000000000001</v>
      </c>
      <c r="R19">
        <v>1.6930000000000001</v>
      </c>
      <c r="S19">
        <v>1.6930000000000001</v>
      </c>
      <c r="T19">
        <v>1.6930000000000001</v>
      </c>
      <c r="U19">
        <v>1.6930000000000001</v>
      </c>
      <c r="V19">
        <v>3.3849999999999998</v>
      </c>
      <c r="W19">
        <v>1.6919999999999999</v>
      </c>
      <c r="X19">
        <v>0</v>
      </c>
      <c r="Y19">
        <v>1.00000000000011E-3</v>
      </c>
      <c r="Z19">
        <v>0</v>
      </c>
      <c r="AA19">
        <v>0</v>
      </c>
      <c r="AB19">
        <v>0</v>
      </c>
      <c r="AC19">
        <v>1.6919999999999999</v>
      </c>
      <c r="AD19">
        <v>0</v>
      </c>
      <c r="AE19" s="66">
        <f t="shared" si="0"/>
        <v>1.6930000000000001</v>
      </c>
      <c r="AF19" s="66" cm="1">
        <f t="array" ref="AF19">_xlfn.IFS(C19="solar",(AE19*1000/45),C19="onshore",(AE19*1000/2.7),C19="offshore",(0))</f>
        <v>37.62222222222222</v>
      </c>
      <c r="AG19" s="66" cm="1">
        <f t="array" ref="AG19">_xlfn.IFS(C19="solar",(0),C19="onshore",(0),C19="offshore",(AE19*1000/4.8))</f>
        <v>0</v>
      </c>
    </row>
    <row r="20" spans="1:33" s="67" customFormat="1">
      <c r="A20" t="s">
        <v>74</v>
      </c>
      <c r="B20" t="s">
        <v>431</v>
      </c>
      <c r="C20" t="s">
        <v>463</v>
      </c>
      <c r="D20">
        <v>2</v>
      </c>
      <c r="E20" t="s">
        <v>520</v>
      </c>
      <c r="F20" t="s">
        <v>514</v>
      </c>
      <c r="G20">
        <v>0.24299999999999999</v>
      </c>
      <c r="H20">
        <v>105</v>
      </c>
      <c r="I20">
        <v>1560.6849999999999</v>
      </c>
      <c r="J20">
        <v>0.23899999999999999</v>
      </c>
      <c r="K20">
        <v>181</v>
      </c>
      <c r="L20">
        <v>8.6452303165778302E-2</v>
      </c>
      <c r="M20">
        <v>24.298999999999999</v>
      </c>
      <c r="N20">
        <v>1.3480000000000001</v>
      </c>
      <c r="O20">
        <v>1.3560000000000001</v>
      </c>
      <c r="P20">
        <v>1.357</v>
      </c>
      <c r="Q20">
        <v>1.357</v>
      </c>
      <c r="R20">
        <v>1.357</v>
      </c>
      <c r="S20">
        <v>1.357</v>
      </c>
      <c r="T20">
        <v>1.357</v>
      </c>
      <c r="U20">
        <v>1.357</v>
      </c>
      <c r="V20">
        <v>2.7130000000000001</v>
      </c>
      <c r="W20">
        <v>1.3480000000000001</v>
      </c>
      <c r="X20">
        <v>8.0000000000000106E-3</v>
      </c>
      <c r="Y20">
        <v>9.9999999999989008E-4</v>
      </c>
      <c r="Z20">
        <v>0</v>
      </c>
      <c r="AA20">
        <v>0</v>
      </c>
      <c r="AB20">
        <v>0</v>
      </c>
      <c r="AC20">
        <v>1.3480000000000001</v>
      </c>
      <c r="AD20">
        <v>8.0000000000000002E-3</v>
      </c>
      <c r="AE20" s="66">
        <f t="shared" si="0"/>
        <v>1.357</v>
      </c>
      <c r="AF20" s="66" cm="1">
        <f t="array" ref="AF20">_xlfn.IFS(C20="solar",(AE20*1000/45),C20="onshore",(AE20*1000/2.7),C20="offshore",(0))</f>
        <v>30.155555555555555</v>
      </c>
      <c r="AG20" s="66" cm="1">
        <f t="array" ref="AG20">_xlfn.IFS(C20="solar",(0),C20="onshore",(0),C20="offshore",(AE20*1000/4.8))</f>
        <v>0</v>
      </c>
    </row>
    <row r="21" spans="1:33" s="67" customFormat="1">
      <c r="A21" t="s">
        <v>74</v>
      </c>
      <c r="B21" t="s">
        <v>430</v>
      </c>
      <c r="C21" t="s">
        <v>463</v>
      </c>
      <c r="D21">
        <v>3</v>
      </c>
      <c r="E21" t="s">
        <v>520</v>
      </c>
      <c r="F21" t="s">
        <v>514</v>
      </c>
      <c r="G21">
        <v>0.23599999999999999</v>
      </c>
      <c r="H21">
        <v>356</v>
      </c>
      <c r="I21">
        <v>1560.6849999999999</v>
      </c>
      <c r="J21">
        <v>0.23300000000000001</v>
      </c>
      <c r="K21">
        <v>329</v>
      </c>
      <c r="L21">
        <v>0.161189174358673</v>
      </c>
      <c r="M21">
        <v>324.55</v>
      </c>
      <c r="N21">
        <v>0</v>
      </c>
      <c r="O21">
        <v>3.032</v>
      </c>
      <c r="P21">
        <v>3.0329999999999999</v>
      </c>
      <c r="Q21">
        <v>3.0339999999999998</v>
      </c>
      <c r="R21">
        <v>3.544</v>
      </c>
      <c r="S21">
        <v>4.0519999999999996</v>
      </c>
      <c r="T21">
        <v>4.0519999999999996</v>
      </c>
      <c r="U21">
        <v>4.0540000000000003</v>
      </c>
      <c r="V21">
        <v>7.0860000000000003</v>
      </c>
      <c r="W21">
        <v>0</v>
      </c>
      <c r="X21">
        <v>3.032</v>
      </c>
      <c r="Y21">
        <v>9.9999999999989008E-4</v>
      </c>
      <c r="Z21">
        <v>9.9999999999989008E-4</v>
      </c>
      <c r="AA21">
        <v>0.51</v>
      </c>
      <c r="AB21">
        <v>0.50800000000000001</v>
      </c>
      <c r="AC21">
        <v>0</v>
      </c>
      <c r="AD21">
        <v>3.0339999999999998</v>
      </c>
      <c r="AE21" s="66">
        <f>MAX(N21:U21)</f>
        <v>4.0540000000000003</v>
      </c>
      <c r="AF21" s="66" cm="1">
        <f t="array" ref="AF21">_xlfn.IFS(C21="solar",(AE21*1000/45),C21="onshore",(AE21*1000/2.7),C21="offshore",(0))</f>
        <v>90.088888888888903</v>
      </c>
      <c r="AG21" s="66" cm="1">
        <f t="array" ref="AG21">_xlfn.IFS(C21="solar",(0),C21="onshore",(0),C21="offshore",(AE21*1000/4.8))</f>
        <v>0</v>
      </c>
    </row>
    <row r="22" spans="1:33" s="69" customFormat="1">
      <c r="A22" t="s">
        <v>74</v>
      </c>
      <c r="B22" t="s">
        <v>426</v>
      </c>
      <c r="C22" t="s">
        <v>464</v>
      </c>
      <c r="D22">
        <v>1</v>
      </c>
      <c r="E22" t="s">
        <v>520</v>
      </c>
      <c r="F22" t="s">
        <v>519</v>
      </c>
      <c r="G22">
        <v>0.315</v>
      </c>
      <c r="H22">
        <v>397</v>
      </c>
      <c r="I22">
        <v>2023.1869999999999</v>
      </c>
      <c r="J22">
        <v>0.316</v>
      </c>
      <c r="K22">
        <v>441</v>
      </c>
      <c r="L22">
        <v>0.15931160048552101</v>
      </c>
      <c r="M22">
        <v>8.0860000000000003</v>
      </c>
      <c r="N22">
        <v>0</v>
      </c>
      <c r="O22">
        <v>0.248</v>
      </c>
      <c r="P22">
        <v>7.173</v>
      </c>
      <c r="Q22">
        <v>8.0860000000000003</v>
      </c>
      <c r="R22">
        <v>8.0860000000000003</v>
      </c>
      <c r="S22">
        <v>8.0860000000000003</v>
      </c>
      <c r="T22">
        <v>8.0779999999999994</v>
      </c>
      <c r="U22">
        <v>7.8390000000000004</v>
      </c>
      <c r="V22">
        <v>8.0869999999999997</v>
      </c>
      <c r="W22">
        <v>0</v>
      </c>
      <c r="X22">
        <v>0.248</v>
      </c>
      <c r="Y22">
        <v>6.9249999999999998</v>
      </c>
      <c r="Z22">
        <v>0.91300000000000003</v>
      </c>
      <c r="AA22">
        <v>0</v>
      </c>
      <c r="AB22">
        <v>0</v>
      </c>
      <c r="AC22">
        <v>0</v>
      </c>
      <c r="AD22">
        <v>8.9999999999999993E-3</v>
      </c>
      <c r="AE22" s="68">
        <f t="shared" si="0"/>
        <v>8.0860000000000003</v>
      </c>
      <c r="AF22" s="68" cm="1">
        <f t="array" ref="AF22">_xlfn.IFS(C22="solar",(AE22*1000/45),C22="onshore",(AE22*1000/2.7),C22="offshore",(0))</f>
        <v>2994.8148148148148</v>
      </c>
      <c r="AG22" s="68" cm="1">
        <f t="array" ref="AG22">_xlfn.IFS(C22="solar",(0),C22="onshore",(0),C22="offshore",(AE22*1000/4.8))</f>
        <v>0</v>
      </c>
    </row>
    <row r="23" spans="1:33" s="69" customFormat="1">
      <c r="A23" t="s">
        <v>74</v>
      </c>
      <c r="B23" t="s">
        <v>425</v>
      </c>
      <c r="C23" t="s">
        <v>464</v>
      </c>
      <c r="D23">
        <v>2</v>
      </c>
      <c r="E23" t="s">
        <v>520</v>
      </c>
      <c r="F23" t="s">
        <v>519</v>
      </c>
      <c r="G23">
        <v>0.317</v>
      </c>
      <c r="H23">
        <v>639</v>
      </c>
      <c r="I23">
        <v>2023.1869999999999</v>
      </c>
      <c r="J23">
        <v>0.317</v>
      </c>
      <c r="K23">
        <v>663</v>
      </c>
      <c r="L23">
        <v>0.23875372715094401</v>
      </c>
      <c r="M23">
        <v>1.7849999999999999</v>
      </c>
      <c r="N23">
        <v>0</v>
      </c>
      <c r="O23">
        <v>1.784</v>
      </c>
      <c r="P23">
        <v>1.7849999999999999</v>
      </c>
      <c r="Q23">
        <v>1.7849999999999999</v>
      </c>
      <c r="R23">
        <v>1.7849999999999999</v>
      </c>
      <c r="S23">
        <v>1.7849999999999999</v>
      </c>
      <c r="T23">
        <v>1.776</v>
      </c>
      <c r="U23">
        <v>0</v>
      </c>
      <c r="V23">
        <v>1.784</v>
      </c>
      <c r="W23">
        <v>0</v>
      </c>
      <c r="X23">
        <v>1.784</v>
      </c>
      <c r="Y23">
        <v>9.9999999999989008E-4</v>
      </c>
      <c r="Z23">
        <v>0</v>
      </c>
      <c r="AA23">
        <v>0</v>
      </c>
      <c r="AB23">
        <v>0</v>
      </c>
      <c r="AC23">
        <v>0</v>
      </c>
      <c r="AD23">
        <v>8.0000000000000002E-3</v>
      </c>
      <c r="AE23" s="68">
        <f t="shared" si="0"/>
        <v>1.7849999999999999</v>
      </c>
      <c r="AF23" s="68" cm="1">
        <f t="array" ref="AF23">_xlfn.IFS(C23="solar",(AE23*1000/45),C23="onshore",(AE23*1000/2.7),C23="offshore",(0))</f>
        <v>661.11111111111109</v>
      </c>
      <c r="AG23" s="68" cm="1">
        <f t="array" ref="AG23">_xlfn.IFS(C23="solar",(0),C23="onshore",(0),C23="offshore",(AE23*1000/4.8))</f>
        <v>0</v>
      </c>
    </row>
    <row r="24" spans="1:33" s="69" customFormat="1">
      <c r="A24" t="s">
        <v>74</v>
      </c>
      <c r="B24" t="s">
        <v>424</v>
      </c>
      <c r="C24" t="s">
        <v>464</v>
      </c>
      <c r="D24">
        <v>3</v>
      </c>
      <c r="E24" t="s">
        <v>520</v>
      </c>
      <c r="F24" t="s">
        <v>519</v>
      </c>
      <c r="G24">
        <v>0.30199999999999999</v>
      </c>
      <c r="H24">
        <v>188</v>
      </c>
      <c r="I24">
        <v>2023.1869999999999</v>
      </c>
      <c r="J24">
        <v>0.30399999999999999</v>
      </c>
      <c r="K24">
        <v>229</v>
      </c>
      <c r="L24">
        <v>8.5991949050709005E-2</v>
      </c>
      <c r="M24">
        <v>4.9169999999999998</v>
      </c>
      <c r="N24">
        <v>0</v>
      </c>
      <c r="O24">
        <v>4.9169999999999998</v>
      </c>
      <c r="P24">
        <v>4.9169999999999998</v>
      </c>
      <c r="Q24">
        <v>4.9169999999999998</v>
      </c>
      <c r="R24">
        <v>4.9169999999999998</v>
      </c>
      <c r="S24">
        <v>4.9169999999999998</v>
      </c>
      <c r="T24">
        <v>4.9130000000000003</v>
      </c>
      <c r="U24">
        <v>0</v>
      </c>
      <c r="V24">
        <v>4.9169999999999998</v>
      </c>
      <c r="W24">
        <v>0</v>
      </c>
      <c r="X24">
        <v>4.9169999999999998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4.0000000000000001E-3</v>
      </c>
      <c r="AE24" s="68">
        <f t="shared" si="0"/>
        <v>4.9169999999999998</v>
      </c>
      <c r="AF24" s="68" cm="1">
        <f t="array" ref="AF24">_xlfn.IFS(C24="solar",(AE24*1000/45),C24="onshore",(AE24*1000/2.7),C24="offshore",(0))</f>
        <v>1821.1111111111111</v>
      </c>
      <c r="AG24" s="68" cm="1">
        <f t="array" ref="AG24">_xlfn.IFS(C24="solar",(0),C24="onshore",(0),C24="offshore",(AE24*1000/4.8))</f>
        <v>0</v>
      </c>
    </row>
    <row r="25" spans="1:33" s="69" customFormat="1">
      <c r="A25" t="s">
        <v>74</v>
      </c>
      <c r="B25" t="s">
        <v>423</v>
      </c>
      <c r="C25" t="s">
        <v>464</v>
      </c>
      <c r="D25">
        <v>4</v>
      </c>
      <c r="E25" t="s">
        <v>520</v>
      </c>
      <c r="F25" t="s">
        <v>519</v>
      </c>
      <c r="G25">
        <v>0.28299999999999997</v>
      </c>
      <c r="H25">
        <v>341</v>
      </c>
      <c r="I25">
        <v>2023.1869999999999</v>
      </c>
      <c r="J25">
        <v>0.29399999999999998</v>
      </c>
      <c r="K25">
        <v>456</v>
      </c>
      <c r="L25">
        <v>0.177057124219551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68">
        <f t="shared" si="0"/>
        <v>0</v>
      </c>
      <c r="AF25" s="68" cm="1">
        <f t="array" ref="AF25">_xlfn.IFS(C25="solar",(AE25*1000/45),C25="onshore",(AE25*1000/2.7),C25="offshore",(0))</f>
        <v>0</v>
      </c>
      <c r="AG25" s="68" cm="1">
        <f t="array" ref="AG25">_xlfn.IFS(C25="solar",(0),C25="onshore",(0),C25="offshore",(AE25*1000/4.8))</f>
        <v>0</v>
      </c>
    </row>
    <row r="26" spans="1:33" s="69" customFormat="1">
      <c r="A26" t="s">
        <v>74</v>
      </c>
      <c r="B26" t="s">
        <v>422</v>
      </c>
      <c r="C26" t="s">
        <v>464</v>
      </c>
      <c r="D26">
        <v>5</v>
      </c>
      <c r="E26" t="s">
        <v>520</v>
      </c>
      <c r="F26" t="s">
        <v>519</v>
      </c>
      <c r="G26">
        <v>0.28899999999999998</v>
      </c>
      <c r="H26">
        <v>0</v>
      </c>
      <c r="I26">
        <v>2023.1869999999999</v>
      </c>
      <c r="J26">
        <v>0.28899999999999998</v>
      </c>
      <c r="K26">
        <v>644</v>
      </c>
      <c r="L26">
        <v>0.254380559637231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68">
        <f t="shared" si="0"/>
        <v>0</v>
      </c>
      <c r="AF26" s="68" cm="1">
        <f t="array" ref="AF26">_xlfn.IFS(C26="solar",(AE26*1000/45),C26="onshore",(AE26*1000/2.7),C26="offshore",(0))</f>
        <v>0</v>
      </c>
      <c r="AG26" s="68" cm="1">
        <f t="array" ref="AG26">_xlfn.IFS(C26="solar",(0),C26="onshore",(0),C26="offshore",(AE26*1000/4.8))</f>
        <v>0</v>
      </c>
    </row>
    <row r="27" spans="1:33">
      <c r="A27" t="s">
        <v>74</v>
      </c>
      <c r="B27" t="s">
        <v>424</v>
      </c>
      <c r="C27" t="s">
        <v>464</v>
      </c>
      <c r="D27">
        <v>3</v>
      </c>
      <c r="E27" t="s">
        <v>520</v>
      </c>
      <c r="F27" t="s">
        <v>518</v>
      </c>
      <c r="G27">
        <v>0.30199999999999999</v>
      </c>
      <c r="H27">
        <v>188</v>
      </c>
      <c r="I27">
        <v>2023.1869999999999</v>
      </c>
      <c r="J27">
        <v>0.30399999999999999</v>
      </c>
      <c r="K27">
        <v>229</v>
      </c>
      <c r="L27">
        <v>8.5991949050709005E-2</v>
      </c>
      <c r="M27">
        <v>3.2290000000000001</v>
      </c>
      <c r="N27">
        <v>0</v>
      </c>
      <c r="O27">
        <v>3.2290000000000001</v>
      </c>
      <c r="P27">
        <v>3.2290000000000001</v>
      </c>
      <c r="Q27">
        <v>3.2290000000000001</v>
      </c>
      <c r="R27">
        <v>3.2290000000000001</v>
      </c>
      <c r="S27">
        <v>3.2290000000000001</v>
      </c>
      <c r="T27">
        <v>3.2250000000000001</v>
      </c>
      <c r="U27">
        <v>0</v>
      </c>
      <c r="V27">
        <v>3.2290000000000001</v>
      </c>
      <c r="W27">
        <v>0</v>
      </c>
      <c r="X27">
        <v>3.2290000000000001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4.0000000000000001E-3</v>
      </c>
      <c r="AE27">
        <f t="shared" si="0"/>
        <v>3.2290000000000001</v>
      </c>
      <c r="AF27" cm="1">
        <f t="array" ref="AF27">_xlfn.IFS(C27="solar",(AE27*1000/45),C27="onshore",(AE27*1000/2.7),C27="offshore",(0))</f>
        <v>1195.9259259259259</v>
      </c>
      <c r="AG27" cm="1">
        <f t="array" ref="AG27">_xlfn.IFS(C27="solar",(0),C27="onshore",(0),C27="offshore",(AE27*1000/4.8))</f>
        <v>0</v>
      </c>
    </row>
    <row r="28" spans="1:33">
      <c r="A28" t="s">
        <v>74</v>
      </c>
      <c r="B28" t="s">
        <v>422</v>
      </c>
      <c r="C28" t="s">
        <v>464</v>
      </c>
      <c r="D28">
        <v>5</v>
      </c>
      <c r="E28" t="s">
        <v>520</v>
      </c>
      <c r="F28" t="s">
        <v>518</v>
      </c>
      <c r="G28">
        <v>0.28899999999999998</v>
      </c>
      <c r="H28">
        <v>0</v>
      </c>
      <c r="I28">
        <v>2023.1869999999999</v>
      </c>
      <c r="J28">
        <v>0.28899999999999998</v>
      </c>
      <c r="K28">
        <v>644</v>
      </c>
      <c r="L28">
        <v>0.254380559637231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f t="shared" si="0"/>
        <v>0</v>
      </c>
      <c r="AF28" cm="1">
        <f t="array" ref="AF28">_xlfn.IFS(C28="solar",(AE28*1000/45),C28="onshore",(AE28*1000/2.7),C28="offshore",(0))</f>
        <v>0</v>
      </c>
      <c r="AG28" cm="1">
        <f t="array" ref="AG28">_xlfn.IFS(C28="solar",(0),C28="onshore",(0),C28="offshore",(AE28*1000/4.8))</f>
        <v>0</v>
      </c>
    </row>
    <row r="29" spans="1:33">
      <c r="A29" t="s">
        <v>74</v>
      </c>
      <c r="B29" t="s">
        <v>423</v>
      </c>
      <c r="C29" t="s">
        <v>464</v>
      </c>
      <c r="D29">
        <v>4</v>
      </c>
      <c r="E29" t="s">
        <v>520</v>
      </c>
      <c r="F29" t="s">
        <v>518</v>
      </c>
      <c r="G29">
        <v>0.28299999999999997</v>
      </c>
      <c r="H29">
        <v>341</v>
      </c>
      <c r="I29">
        <v>2023.1869999999999</v>
      </c>
      <c r="J29">
        <v>0.29399999999999998</v>
      </c>
      <c r="K29">
        <v>456</v>
      </c>
      <c r="L29">
        <v>0.177057124219551</v>
      </c>
      <c r="M29">
        <v>1.0489999999999999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f t="shared" si="0"/>
        <v>0</v>
      </c>
      <c r="AF29" cm="1">
        <f t="array" ref="AF29">_xlfn.IFS(C29="solar",(AE29*1000/45),C29="onshore",(AE29*1000/2.7),C29="offshore",(0))</f>
        <v>0</v>
      </c>
      <c r="AG29" cm="1">
        <f t="array" ref="AG29">_xlfn.IFS(C29="solar",(0),C29="onshore",(0),C29="offshore",(AE29*1000/4.8))</f>
        <v>0</v>
      </c>
    </row>
    <row r="30" spans="1:33">
      <c r="A30" t="s">
        <v>74</v>
      </c>
      <c r="B30" t="s">
        <v>426</v>
      </c>
      <c r="C30" t="s">
        <v>464</v>
      </c>
      <c r="D30">
        <v>1</v>
      </c>
      <c r="E30" t="s">
        <v>520</v>
      </c>
      <c r="F30" t="s">
        <v>518</v>
      </c>
      <c r="G30">
        <v>0.315</v>
      </c>
      <c r="H30">
        <v>397</v>
      </c>
      <c r="I30">
        <v>2023.1869999999999</v>
      </c>
      <c r="J30">
        <v>0.316</v>
      </c>
      <c r="K30">
        <v>441</v>
      </c>
      <c r="L30">
        <v>0.15931160048552101</v>
      </c>
      <c r="M30">
        <v>58.295999999999999</v>
      </c>
      <c r="N30">
        <v>0</v>
      </c>
      <c r="O30">
        <v>1.839</v>
      </c>
      <c r="P30">
        <v>8.7439999999999998</v>
      </c>
      <c r="Q30">
        <v>9.6530000000000005</v>
      </c>
      <c r="R30">
        <v>9.6530000000000005</v>
      </c>
      <c r="S30">
        <v>9.6530000000000005</v>
      </c>
      <c r="T30">
        <v>9.6449999999999996</v>
      </c>
      <c r="U30">
        <v>7.8140000000000001</v>
      </c>
      <c r="V30">
        <v>9.6530000000000005</v>
      </c>
      <c r="W30">
        <v>0</v>
      </c>
      <c r="X30">
        <v>1.839</v>
      </c>
      <c r="Y30">
        <v>6.9050000000000002</v>
      </c>
      <c r="Z30">
        <v>0.90900000000000103</v>
      </c>
      <c r="AA30">
        <v>0</v>
      </c>
      <c r="AB30">
        <v>0</v>
      </c>
      <c r="AC30">
        <v>0</v>
      </c>
      <c r="AD30">
        <v>8.0000000000000002E-3</v>
      </c>
      <c r="AE30">
        <f t="shared" si="0"/>
        <v>9.6530000000000005</v>
      </c>
      <c r="AF30" cm="1">
        <f t="array" ref="AF30">_xlfn.IFS(C30="solar",(AE30*1000/45),C30="onshore",(AE30*1000/2.7),C30="offshore",(0))</f>
        <v>3575.1851851851848</v>
      </c>
      <c r="AG30" cm="1">
        <f t="array" ref="AG30">_xlfn.IFS(C30="solar",(0),C30="onshore",(0),C30="offshore",(AE30*1000/4.8))</f>
        <v>0</v>
      </c>
    </row>
    <row r="31" spans="1:33">
      <c r="A31" t="s">
        <v>74</v>
      </c>
      <c r="B31" t="s">
        <v>425</v>
      </c>
      <c r="C31" t="s">
        <v>464</v>
      </c>
      <c r="D31">
        <v>2</v>
      </c>
      <c r="E31" t="s">
        <v>520</v>
      </c>
      <c r="F31" t="s">
        <v>518</v>
      </c>
      <c r="G31">
        <v>0.317</v>
      </c>
      <c r="H31">
        <v>639</v>
      </c>
      <c r="I31">
        <v>2023.1869999999999</v>
      </c>
      <c r="J31">
        <v>0.317</v>
      </c>
      <c r="K31">
        <v>663</v>
      </c>
      <c r="L31">
        <v>0.23875372715094401</v>
      </c>
      <c r="M31">
        <v>258.59800000000001</v>
      </c>
      <c r="N31">
        <v>0</v>
      </c>
      <c r="O31">
        <v>1.784</v>
      </c>
      <c r="P31">
        <v>1.7849999999999999</v>
      </c>
      <c r="Q31">
        <v>1.7849999999999999</v>
      </c>
      <c r="R31">
        <v>1.7849999999999999</v>
      </c>
      <c r="S31">
        <v>1.7849999999999999</v>
      </c>
      <c r="T31">
        <v>1.776</v>
      </c>
      <c r="U31">
        <v>0</v>
      </c>
      <c r="V31">
        <v>1.784</v>
      </c>
      <c r="W31">
        <v>0</v>
      </c>
      <c r="X31">
        <v>1.784</v>
      </c>
      <c r="Y31">
        <v>9.9999999999989008E-4</v>
      </c>
      <c r="Z31">
        <v>0</v>
      </c>
      <c r="AA31">
        <v>0</v>
      </c>
      <c r="AB31">
        <v>0</v>
      </c>
      <c r="AC31">
        <v>0</v>
      </c>
      <c r="AD31">
        <v>8.0000000000000002E-3</v>
      </c>
      <c r="AE31">
        <f t="shared" si="0"/>
        <v>1.7849999999999999</v>
      </c>
      <c r="AF31" cm="1">
        <f t="array" ref="AF31">_xlfn.IFS(C31="solar",(AE31*1000/45),C31="onshore",(AE31*1000/2.7),C31="offshore",(0))</f>
        <v>661.11111111111109</v>
      </c>
      <c r="AG31" cm="1">
        <f t="array" ref="AG31">_xlfn.IFS(C31="solar",(0),C31="onshore",(0),C31="offshore",(AE31*1000/4.8))</f>
        <v>0</v>
      </c>
    </row>
    <row r="32" spans="1:33" s="71" customFormat="1">
      <c r="A32" t="s">
        <v>74</v>
      </c>
      <c r="B32" t="s">
        <v>424</v>
      </c>
      <c r="C32" t="s">
        <v>464</v>
      </c>
      <c r="D32">
        <v>3</v>
      </c>
      <c r="E32" t="s">
        <v>520</v>
      </c>
      <c r="F32" t="s">
        <v>517</v>
      </c>
      <c r="G32">
        <v>0.30199999999999999</v>
      </c>
      <c r="H32">
        <v>188</v>
      </c>
      <c r="I32">
        <v>2023.1869999999999</v>
      </c>
      <c r="J32">
        <v>0.30399999999999999</v>
      </c>
      <c r="K32">
        <v>229</v>
      </c>
      <c r="L32">
        <v>8.5991949050709005E-2</v>
      </c>
      <c r="M32">
        <v>0.57899999999999996</v>
      </c>
      <c r="N32">
        <v>0</v>
      </c>
      <c r="O32">
        <v>0.57899999999999996</v>
      </c>
      <c r="P32">
        <v>0.57899999999999996</v>
      </c>
      <c r="Q32">
        <v>0.57899999999999996</v>
      </c>
      <c r="R32">
        <v>0.57899999999999996</v>
      </c>
      <c r="S32">
        <v>0.57899999999999996</v>
      </c>
      <c r="T32">
        <v>0.57499999999999996</v>
      </c>
      <c r="U32">
        <v>0</v>
      </c>
      <c r="V32">
        <v>0.57899999999999996</v>
      </c>
      <c r="W32">
        <v>0</v>
      </c>
      <c r="X32">
        <v>0.57899999999999996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4.0000000000000001E-3</v>
      </c>
      <c r="AE32" s="70">
        <f>MAX(N32:U32)</f>
        <v>0.57899999999999996</v>
      </c>
      <c r="AF32" s="70" cm="1">
        <f t="array" ref="AF32">_xlfn.IFS(C32="solar",(AE32*1000/45),C32="onshore",(AE32*1000/2.7),C32="offshore",(0))</f>
        <v>214.44444444444443</v>
      </c>
      <c r="AG32" s="70" cm="1">
        <f t="array" ref="AG32">_xlfn.IFS(C32="solar",(0),C32="onshore",(0),C32="offshore",(AE32*1000/4.8))</f>
        <v>0</v>
      </c>
    </row>
    <row r="33" spans="1:33" s="71" customFormat="1">
      <c r="A33" t="s">
        <v>74</v>
      </c>
      <c r="B33" t="s">
        <v>423</v>
      </c>
      <c r="C33" t="s">
        <v>464</v>
      </c>
      <c r="D33">
        <v>4</v>
      </c>
      <c r="E33" t="s">
        <v>520</v>
      </c>
      <c r="F33" t="s">
        <v>517</v>
      </c>
      <c r="G33">
        <v>0.28299999999999997</v>
      </c>
      <c r="H33">
        <v>341</v>
      </c>
      <c r="I33">
        <v>2023.1869999999999</v>
      </c>
      <c r="J33">
        <v>0.29399999999999998</v>
      </c>
      <c r="K33">
        <v>456</v>
      </c>
      <c r="L33">
        <v>0.177057124219551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70">
        <f>MAX(N33:U33)</f>
        <v>0</v>
      </c>
      <c r="AF33" s="70" cm="1">
        <f t="array" ref="AF33">_xlfn.IFS(C33="solar",(AE33*1000/45),C33="onshore",(AE33*1000/2.7),C33="offshore",(0))</f>
        <v>0</v>
      </c>
      <c r="AG33" s="70" cm="1">
        <f t="array" ref="AG33">_xlfn.IFS(C33="solar",(0),C33="onshore",(0),C33="offshore",(AE33*1000/4.8))</f>
        <v>0</v>
      </c>
    </row>
    <row r="34" spans="1:33" s="71" customFormat="1">
      <c r="A34" t="s">
        <v>74</v>
      </c>
      <c r="B34" t="s">
        <v>422</v>
      </c>
      <c r="C34" t="s">
        <v>464</v>
      </c>
      <c r="D34">
        <v>5</v>
      </c>
      <c r="E34" t="s">
        <v>520</v>
      </c>
      <c r="F34" t="s">
        <v>517</v>
      </c>
      <c r="G34">
        <v>0.28899999999999998</v>
      </c>
      <c r="H34">
        <v>0</v>
      </c>
      <c r="I34">
        <v>2023.1869999999999</v>
      </c>
      <c r="J34">
        <v>0.28899999999999998</v>
      </c>
      <c r="K34">
        <v>644</v>
      </c>
      <c r="L34">
        <v>0.254380559637231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70">
        <f t="shared" si="0"/>
        <v>0</v>
      </c>
      <c r="AF34" s="70" cm="1">
        <f t="array" ref="AF34">_xlfn.IFS(C34="solar",(AE34*1000/45),C34="onshore",(AE34*1000/2.7),C34="offshore",(0))</f>
        <v>0</v>
      </c>
      <c r="AG34" s="70" cm="1">
        <f t="array" ref="AG34">_xlfn.IFS(C34="solar",(0),C34="onshore",(0),C34="offshore",(AE34*1000/4.8))</f>
        <v>0</v>
      </c>
    </row>
    <row r="35" spans="1:33" s="71" customFormat="1">
      <c r="A35" t="s">
        <v>74</v>
      </c>
      <c r="B35" t="s">
        <v>426</v>
      </c>
      <c r="C35" t="s">
        <v>464</v>
      </c>
      <c r="D35">
        <v>1</v>
      </c>
      <c r="E35" t="s">
        <v>520</v>
      </c>
      <c r="F35" t="s">
        <v>517</v>
      </c>
      <c r="G35">
        <v>0.315</v>
      </c>
      <c r="H35">
        <v>397</v>
      </c>
      <c r="I35">
        <v>2023.1869999999999</v>
      </c>
      <c r="J35">
        <v>0.316</v>
      </c>
      <c r="K35">
        <v>441</v>
      </c>
      <c r="L35">
        <v>0.15931160048552101</v>
      </c>
      <c r="M35">
        <v>14.304</v>
      </c>
      <c r="N35">
        <v>0</v>
      </c>
      <c r="O35">
        <v>4.3890000000000002</v>
      </c>
      <c r="P35">
        <v>11.292999999999999</v>
      </c>
      <c r="Q35">
        <v>12.202</v>
      </c>
      <c r="R35">
        <v>12.202</v>
      </c>
      <c r="S35">
        <v>12.202999999999999</v>
      </c>
      <c r="T35">
        <v>12.194000000000001</v>
      </c>
      <c r="U35">
        <v>7.8140000000000001</v>
      </c>
      <c r="V35">
        <v>12.202999999999999</v>
      </c>
      <c r="W35">
        <v>0</v>
      </c>
      <c r="X35">
        <v>4.3890000000000002</v>
      </c>
      <c r="Y35">
        <v>6.9039999999999999</v>
      </c>
      <c r="Z35">
        <v>0.90900000000000103</v>
      </c>
      <c r="AA35">
        <v>0</v>
      </c>
      <c r="AB35">
        <v>9.9999999999944599E-4</v>
      </c>
      <c r="AC35">
        <v>0</v>
      </c>
      <c r="AD35">
        <v>8.9999999999999993E-3</v>
      </c>
      <c r="AE35" s="70">
        <f t="shared" si="0"/>
        <v>12.202999999999999</v>
      </c>
      <c r="AF35" s="70" cm="1">
        <f t="array" ref="AF35">_xlfn.IFS(C35="solar",(AE35*1000/45),C35="onshore",(AE35*1000/2.7),C35="offshore",(0))</f>
        <v>4519.6296296296296</v>
      </c>
      <c r="AG35" s="70" cm="1">
        <f t="array" ref="AG35">_xlfn.IFS(C35="solar",(0),C35="onshore",(0),C35="offshore",(AE35*1000/4.8))</f>
        <v>0</v>
      </c>
    </row>
    <row r="36" spans="1:33" s="71" customFormat="1">
      <c r="A36" t="s">
        <v>74</v>
      </c>
      <c r="B36" t="s">
        <v>425</v>
      </c>
      <c r="C36" t="s">
        <v>464</v>
      </c>
      <c r="D36">
        <v>2</v>
      </c>
      <c r="E36" t="s">
        <v>520</v>
      </c>
      <c r="F36" t="s">
        <v>517</v>
      </c>
      <c r="G36">
        <v>0.317</v>
      </c>
      <c r="H36">
        <v>639</v>
      </c>
      <c r="I36">
        <v>2023.1869999999999</v>
      </c>
      <c r="J36">
        <v>0.317</v>
      </c>
      <c r="K36">
        <v>663</v>
      </c>
      <c r="L36">
        <v>0.23875372715094401</v>
      </c>
      <c r="M36">
        <v>129.09100000000001</v>
      </c>
      <c r="N36">
        <v>0</v>
      </c>
      <c r="O36">
        <v>1.784</v>
      </c>
      <c r="P36">
        <v>1.7849999999999999</v>
      </c>
      <c r="Q36">
        <v>1.7849999999999999</v>
      </c>
      <c r="R36">
        <v>1.7849999999999999</v>
      </c>
      <c r="S36">
        <v>1.7849999999999999</v>
      </c>
      <c r="T36">
        <v>1.776</v>
      </c>
      <c r="U36">
        <v>0</v>
      </c>
      <c r="V36">
        <v>1.784</v>
      </c>
      <c r="W36">
        <v>0</v>
      </c>
      <c r="X36">
        <v>1.784</v>
      </c>
      <c r="Y36">
        <v>9.9999999999989008E-4</v>
      </c>
      <c r="Z36">
        <v>0</v>
      </c>
      <c r="AA36">
        <v>0</v>
      </c>
      <c r="AB36">
        <v>0</v>
      </c>
      <c r="AC36">
        <v>0</v>
      </c>
      <c r="AD36">
        <v>8.0000000000000002E-3</v>
      </c>
      <c r="AE36" s="70">
        <f t="shared" si="0"/>
        <v>1.7849999999999999</v>
      </c>
      <c r="AF36" s="70" cm="1">
        <f t="array" ref="AF36">_xlfn.IFS(C36="solar",(AE36*1000/45),C36="onshore",(AE36*1000/2.7),C36="offshore",(0))</f>
        <v>661.11111111111109</v>
      </c>
      <c r="AG36" s="70" cm="1">
        <f t="array" ref="AG36">_xlfn.IFS(C36="solar",(0),C36="onshore",(0),C36="offshore",(AE36*1000/4.8))</f>
        <v>0</v>
      </c>
    </row>
    <row r="37" spans="1:33" s="73" customFormat="1">
      <c r="A37" t="s">
        <v>74</v>
      </c>
      <c r="B37" t="s">
        <v>424</v>
      </c>
      <c r="C37" t="s">
        <v>464</v>
      </c>
      <c r="D37">
        <v>3</v>
      </c>
      <c r="E37" t="s">
        <v>520</v>
      </c>
      <c r="F37" t="s">
        <v>516</v>
      </c>
      <c r="G37">
        <v>0.30199999999999999</v>
      </c>
      <c r="H37">
        <v>188</v>
      </c>
      <c r="I37">
        <v>2023.1869999999999</v>
      </c>
      <c r="J37">
        <v>0.30399999999999999</v>
      </c>
      <c r="K37">
        <v>229</v>
      </c>
      <c r="L37">
        <v>8.5991949050709005E-2</v>
      </c>
      <c r="M37">
        <v>3.2290000000000001</v>
      </c>
      <c r="N37">
        <v>0</v>
      </c>
      <c r="O37">
        <v>3.2290000000000001</v>
      </c>
      <c r="P37">
        <v>3.2290000000000001</v>
      </c>
      <c r="Q37">
        <v>3.2290000000000001</v>
      </c>
      <c r="R37">
        <v>3.2290000000000001</v>
      </c>
      <c r="S37">
        <v>3.2290000000000001</v>
      </c>
      <c r="T37">
        <v>3.2250000000000001</v>
      </c>
      <c r="U37">
        <v>0</v>
      </c>
      <c r="V37">
        <v>3.2290000000000001</v>
      </c>
      <c r="W37">
        <v>0</v>
      </c>
      <c r="X37">
        <v>3.2290000000000001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4.0000000000000001E-3</v>
      </c>
      <c r="AE37" s="72">
        <f t="shared" si="0"/>
        <v>3.2290000000000001</v>
      </c>
      <c r="AF37" s="72" cm="1">
        <f t="array" ref="AF37">_xlfn.IFS(C37="solar",(AE37*1000/45),C37="onshore",(AE37*1000/2.7),C37="offshore",(0))</f>
        <v>1195.9259259259259</v>
      </c>
      <c r="AG37" s="72" cm="1">
        <f t="array" ref="AG37">_xlfn.IFS(C37="solar",(0),C37="onshore",(0),C37="offshore",(AE37*1000/4.8))</f>
        <v>0</v>
      </c>
    </row>
    <row r="38" spans="1:33" s="73" customFormat="1">
      <c r="A38" t="s">
        <v>74</v>
      </c>
      <c r="B38" t="s">
        <v>422</v>
      </c>
      <c r="C38" t="s">
        <v>464</v>
      </c>
      <c r="D38">
        <v>5</v>
      </c>
      <c r="E38" t="s">
        <v>520</v>
      </c>
      <c r="F38" t="s">
        <v>516</v>
      </c>
      <c r="G38">
        <v>0.28899999999999998</v>
      </c>
      <c r="H38">
        <v>0</v>
      </c>
      <c r="I38">
        <v>2023.1869999999999</v>
      </c>
      <c r="J38">
        <v>0.28899999999999998</v>
      </c>
      <c r="K38">
        <v>644</v>
      </c>
      <c r="L38">
        <v>0.254380559637231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72">
        <f t="shared" si="0"/>
        <v>0</v>
      </c>
      <c r="AF38" s="72" cm="1">
        <f t="array" ref="AF38">_xlfn.IFS(C38="solar",(AE38*1000/45),C38="onshore",(AE38*1000/2.7),C38="offshore",(0))</f>
        <v>0</v>
      </c>
      <c r="AG38" s="72" cm="1">
        <f t="array" ref="AG38">_xlfn.IFS(C38="solar",(0),C38="onshore",(0),C38="offshore",(AE38*1000/4.8))</f>
        <v>0</v>
      </c>
    </row>
    <row r="39" spans="1:33" s="73" customFormat="1">
      <c r="A39" t="s">
        <v>74</v>
      </c>
      <c r="B39" t="s">
        <v>423</v>
      </c>
      <c r="C39" t="s">
        <v>464</v>
      </c>
      <c r="D39">
        <v>4</v>
      </c>
      <c r="E39" t="s">
        <v>520</v>
      </c>
      <c r="F39" t="s">
        <v>516</v>
      </c>
      <c r="G39">
        <v>0.28299999999999997</v>
      </c>
      <c r="H39">
        <v>341</v>
      </c>
      <c r="I39">
        <v>2023.1869999999999</v>
      </c>
      <c r="J39">
        <v>0.29399999999999998</v>
      </c>
      <c r="K39">
        <v>456</v>
      </c>
      <c r="L39">
        <v>0.177057124219551</v>
      </c>
      <c r="M39">
        <v>1.0489999999999999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72">
        <f t="shared" si="0"/>
        <v>0</v>
      </c>
      <c r="AF39" s="72" cm="1">
        <f t="array" ref="AF39">_xlfn.IFS(C39="solar",(AE39*1000/45),C39="onshore",(AE39*1000/2.7),C39="offshore",(0))</f>
        <v>0</v>
      </c>
      <c r="AG39" s="72" cm="1">
        <f t="array" ref="AG39">_xlfn.IFS(C39="solar",(0),C39="onshore",(0),C39="offshore",(AE39*1000/4.8))</f>
        <v>0</v>
      </c>
    </row>
    <row r="40" spans="1:33" s="73" customFormat="1">
      <c r="A40" t="s">
        <v>74</v>
      </c>
      <c r="B40" t="s">
        <v>426</v>
      </c>
      <c r="C40" t="s">
        <v>464</v>
      </c>
      <c r="D40">
        <v>1</v>
      </c>
      <c r="E40" t="s">
        <v>520</v>
      </c>
      <c r="F40" t="s">
        <v>516</v>
      </c>
      <c r="G40">
        <v>0.315</v>
      </c>
      <c r="H40">
        <v>397</v>
      </c>
      <c r="I40">
        <v>2023.1869999999999</v>
      </c>
      <c r="J40">
        <v>0.316</v>
      </c>
      <c r="K40">
        <v>441</v>
      </c>
      <c r="L40">
        <v>0.15931160048552101</v>
      </c>
      <c r="M40">
        <v>57.569000000000003</v>
      </c>
      <c r="N40">
        <v>0</v>
      </c>
      <c r="O40">
        <v>1.839</v>
      </c>
      <c r="P40">
        <v>8.7439999999999998</v>
      </c>
      <c r="Q40">
        <v>9.6530000000000005</v>
      </c>
      <c r="R40">
        <v>9.6530000000000005</v>
      </c>
      <c r="S40">
        <v>9.6530000000000005</v>
      </c>
      <c r="T40">
        <v>9.6449999999999996</v>
      </c>
      <c r="U40">
        <v>7.8140000000000001</v>
      </c>
      <c r="V40">
        <v>9.6530000000000005</v>
      </c>
      <c r="W40">
        <v>0</v>
      </c>
      <c r="X40">
        <v>1.839</v>
      </c>
      <c r="Y40">
        <v>6.9050000000000002</v>
      </c>
      <c r="Z40">
        <v>0.90900000000000103</v>
      </c>
      <c r="AA40">
        <v>0</v>
      </c>
      <c r="AB40">
        <v>0</v>
      </c>
      <c r="AC40">
        <v>0</v>
      </c>
      <c r="AD40">
        <v>8.0000000000000002E-3</v>
      </c>
      <c r="AE40" s="72">
        <f t="shared" si="0"/>
        <v>9.6530000000000005</v>
      </c>
      <c r="AF40" s="72" cm="1">
        <f t="array" ref="AF40">_xlfn.IFS(C40="solar",(AE40*1000/45),C40="onshore",(AE40*1000/2.7),C40="offshore",(0))</f>
        <v>3575.1851851851848</v>
      </c>
      <c r="AG40" s="72" cm="1">
        <f t="array" ref="AG40">_xlfn.IFS(C40="solar",(0),C40="onshore",(0),C40="offshore",(AE40*1000/4.8))</f>
        <v>0</v>
      </c>
    </row>
    <row r="41" spans="1:33" s="73" customFormat="1">
      <c r="A41" t="s">
        <v>74</v>
      </c>
      <c r="B41" t="s">
        <v>425</v>
      </c>
      <c r="C41" t="s">
        <v>464</v>
      </c>
      <c r="D41">
        <v>2</v>
      </c>
      <c r="E41" t="s">
        <v>520</v>
      </c>
      <c r="F41" t="s">
        <v>516</v>
      </c>
      <c r="G41">
        <v>0.317</v>
      </c>
      <c r="H41">
        <v>639</v>
      </c>
      <c r="I41">
        <v>2023.1869999999999</v>
      </c>
      <c r="J41">
        <v>0.317</v>
      </c>
      <c r="K41">
        <v>663</v>
      </c>
      <c r="L41">
        <v>0.23875372715094401</v>
      </c>
      <c r="M41">
        <v>258.54000000000002</v>
      </c>
      <c r="N41">
        <v>0</v>
      </c>
      <c r="O41">
        <v>1.784</v>
      </c>
      <c r="P41">
        <v>1.7849999999999999</v>
      </c>
      <c r="Q41">
        <v>1.7849999999999999</v>
      </c>
      <c r="R41">
        <v>1.7849999999999999</v>
      </c>
      <c r="S41">
        <v>1.7849999999999999</v>
      </c>
      <c r="T41">
        <v>1.776</v>
      </c>
      <c r="U41">
        <v>0</v>
      </c>
      <c r="V41">
        <v>1.784</v>
      </c>
      <c r="W41">
        <v>0</v>
      </c>
      <c r="X41">
        <v>1.784</v>
      </c>
      <c r="Y41">
        <v>9.9999999999989008E-4</v>
      </c>
      <c r="Z41">
        <v>0</v>
      </c>
      <c r="AA41">
        <v>0</v>
      </c>
      <c r="AB41">
        <v>0</v>
      </c>
      <c r="AC41">
        <v>0</v>
      </c>
      <c r="AD41">
        <v>8.0000000000000002E-3</v>
      </c>
      <c r="AE41" s="72">
        <f t="shared" si="0"/>
        <v>1.7849999999999999</v>
      </c>
      <c r="AF41" s="72" cm="1">
        <f t="array" ref="AF41">_xlfn.IFS(C41="solar",(AE41*1000/45),C41="onshore",(AE41*1000/2.7),C41="offshore",(0))</f>
        <v>661.11111111111109</v>
      </c>
      <c r="AG41" s="72" cm="1">
        <f t="array" ref="AG41">_xlfn.IFS(C41="solar",(0),C41="onshore",(0),C41="offshore",(AE41*1000/4.8))</f>
        <v>0</v>
      </c>
    </row>
    <row r="42" spans="1:33" s="67" customFormat="1">
      <c r="A42" t="s">
        <v>74</v>
      </c>
      <c r="B42" t="s">
        <v>423</v>
      </c>
      <c r="C42" t="s">
        <v>464</v>
      </c>
      <c r="D42">
        <v>4</v>
      </c>
      <c r="E42" t="s">
        <v>520</v>
      </c>
      <c r="F42" t="s">
        <v>514</v>
      </c>
      <c r="G42">
        <v>0.28299999999999997</v>
      </c>
      <c r="H42">
        <v>341</v>
      </c>
      <c r="I42">
        <v>2023.1869999999999</v>
      </c>
      <c r="J42">
        <v>0.29399999999999998</v>
      </c>
      <c r="K42">
        <v>456</v>
      </c>
      <c r="L42">
        <v>0.177057124219551</v>
      </c>
      <c r="M42">
        <v>1.468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66">
        <f>MAX(N42:U42)</f>
        <v>0</v>
      </c>
      <c r="AF42" s="66" cm="1">
        <f t="array" ref="AF42">_xlfn.IFS(C42="solar",(AE42*1000/45),C42="onshore",(AE42*1000/2.7),C42="offshore",(0))</f>
        <v>0</v>
      </c>
      <c r="AG42" s="66" cm="1">
        <f t="array" ref="AG42">_xlfn.IFS(C42="solar",(0),C42="onshore",(0),C42="offshore",(AE42*1000/4.8))</f>
        <v>0</v>
      </c>
    </row>
    <row r="43" spans="1:33" s="67" customFormat="1">
      <c r="A43" t="s">
        <v>74</v>
      </c>
      <c r="B43" t="s">
        <v>422</v>
      </c>
      <c r="C43" t="s">
        <v>464</v>
      </c>
      <c r="D43">
        <v>5</v>
      </c>
      <c r="E43" t="s">
        <v>520</v>
      </c>
      <c r="F43" t="s">
        <v>514</v>
      </c>
      <c r="G43">
        <v>0.28899999999999998</v>
      </c>
      <c r="H43">
        <v>0</v>
      </c>
      <c r="I43">
        <v>2023.1869999999999</v>
      </c>
      <c r="J43">
        <v>0.28899999999999998</v>
      </c>
      <c r="K43">
        <v>644</v>
      </c>
      <c r="L43">
        <v>0.254380559637231</v>
      </c>
      <c r="M43">
        <v>2.0289999999999999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66">
        <f>MAX(N43:U43)</f>
        <v>0</v>
      </c>
      <c r="AF43" s="66" cm="1">
        <f t="array" ref="AF43">_xlfn.IFS(C43="solar",(AE43*1000/45),C43="onshore",(AE43*1000/2.7),C43="offshore",(0))</f>
        <v>0</v>
      </c>
      <c r="AG43" s="66" cm="1">
        <f t="array" ref="AG43">_xlfn.IFS(C43="solar",(0),C43="onshore",(0),C43="offshore",(AE43*1000/4.8))</f>
        <v>0</v>
      </c>
    </row>
    <row r="44" spans="1:33" s="67" customFormat="1">
      <c r="A44" t="s">
        <v>74</v>
      </c>
      <c r="B44" t="s">
        <v>424</v>
      </c>
      <c r="C44" t="s">
        <v>464</v>
      </c>
      <c r="D44">
        <v>3</v>
      </c>
      <c r="E44" t="s">
        <v>520</v>
      </c>
      <c r="F44" t="s">
        <v>514</v>
      </c>
      <c r="G44">
        <v>0.30199999999999999</v>
      </c>
      <c r="H44">
        <v>188</v>
      </c>
      <c r="I44">
        <v>2023.1869999999999</v>
      </c>
      <c r="J44">
        <v>0.30399999999999999</v>
      </c>
      <c r="K44">
        <v>229</v>
      </c>
      <c r="L44">
        <v>8.5991949050709005E-2</v>
      </c>
      <c r="M44">
        <v>8.9960000000000004</v>
      </c>
      <c r="N44">
        <v>0</v>
      </c>
      <c r="O44">
        <v>4.8849999999999998</v>
      </c>
      <c r="P44">
        <v>4.8849999999999998</v>
      </c>
      <c r="Q44">
        <v>4.8849999999999998</v>
      </c>
      <c r="R44">
        <v>4.8849999999999998</v>
      </c>
      <c r="S44">
        <v>4.8849999999999998</v>
      </c>
      <c r="T44">
        <v>4.8810000000000002</v>
      </c>
      <c r="U44">
        <v>0</v>
      </c>
      <c r="V44">
        <v>4.8849999999999998</v>
      </c>
      <c r="W44">
        <v>0</v>
      </c>
      <c r="X44">
        <v>4.8849999999999998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4.0000000000000001E-3</v>
      </c>
      <c r="AE44" s="66">
        <f>MAX(N44:U44)</f>
        <v>4.8849999999999998</v>
      </c>
      <c r="AF44" s="66" cm="1">
        <f t="array" ref="AF44">_xlfn.IFS(C44="solar",(AE44*1000/45),C44="onshore",(AE44*1000/2.7),C44="offshore",(0))</f>
        <v>1809.2592592592591</v>
      </c>
      <c r="AG44" s="66" cm="1">
        <f t="array" ref="AG44">_xlfn.IFS(C44="solar",(0),C44="onshore",(0),C44="offshore",(AE44*1000/4.8))</f>
        <v>0</v>
      </c>
    </row>
    <row r="45" spans="1:33" s="67" customFormat="1">
      <c r="A45" t="s">
        <v>74</v>
      </c>
      <c r="B45" t="s">
        <v>426</v>
      </c>
      <c r="C45" t="s">
        <v>464</v>
      </c>
      <c r="D45">
        <v>1</v>
      </c>
      <c r="E45" t="s">
        <v>520</v>
      </c>
      <c r="F45" t="s">
        <v>514</v>
      </c>
      <c r="G45">
        <v>0.315</v>
      </c>
      <c r="H45">
        <v>397</v>
      </c>
      <c r="I45">
        <v>2023.1869999999999</v>
      </c>
      <c r="J45">
        <v>0.316</v>
      </c>
      <c r="K45">
        <v>441</v>
      </c>
      <c r="L45">
        <v>0.15931160048552101</v>
      </c>
      <c r="M45">
        <v>112.767</v>
      </c>
      <c r="N45">
        <v>0</v>
      </c>
      <c r="O45">
        <v>0.247</v>
      </c>
      <c r="P45">
        <v>7.1509999999999998</v>
      </c>
      <c r="Q45">
        <v>8.06</v>
      </c>
      <c r="R45">
        <v>8.06</v>
      </c>
      <c r="S45">
        <v>8.0609999999999999</v>
      </c>
      <c r="T45">
        <v>8.0519999999999996</v>
      </c>
      <c r="U45">
        <v>7.8140000000000001</v>
      </c>
      <c r="V45">
        <v>8.0609999999999999</v>
      </c>
      <c r="W45">
        <v>0</v>
      </c>
      <c r="X45">
        <v>0.247</v>
      </c>
      <c r="Y45">
        <v>6.9039999999999999</v>
      </c>
      <c r="Z45">
        <v>0.90900000000000103</v>
      </c>
      <c r="AA45">
        <v>0</v>
      </c>
      <c r="AB45">
        <v>9.9999999999944599E-4</v>
      </c>
      <c r="AC45">
        <v>0</v>
      </c>
      <c r="AD45">
        <v>8.9999999999999993E-3</v>
      </c>
      <c r="AE45" s="66">
        <f t="shared" si="0"/>
        <v>8.0609999999999999</v>
      </c>
      <c r="AF45" s="66" cm="1">
        <f t="array" ref="AF45">_xlfn.IFS(C45="solar",(AE45*1000/45),C45="onshore",(AE45*1000/2.7),C45="offshore",(0))</f>
        <v>2985.5555555555552</v>
      </c>
      <c r="AG45" s="66" cm="1">
        <f t="array" ref="AG45">_xlfn.IFS(C45="solar",(0),C45="onshore",(0),C45="offshore",(AE45*1000/4.8))</f>
        <v>0</v>
      </c>
    </row>
    <row r="46" spans="1:33" s="67" customFormat="1">
      <c r="A46" t="s">
        <v>74</v>
      </c>
      <c r="B46" t="s">
        <v>425</v>
      </c>
      <c r="C46" t="s">
        <v>464</v>
      </c>
      <c r="D46">
        <v>2</v>
      </c>
      <c r="E46" t="s">
        <v>520</v>
      </c>
      <c r="F46" t="s">
        <v>514</v>
      </c>
      <c r="G46">
        <v>0.317</v>
      </c>
      <c r="H46">
        <v>639</v>
      </c>
      <c r="I46">
        <v>2023.1869999999999</v>
      </c>
      <c r="J46">
        <v>0.317</v>
      </c>
      <c r="K46">
        <v>663</v>
      </c>
      <c r="L46">
        <v>0.23875372715094401</v>
      </c>
      <c r="M46">
        <v>327.93400000000003</v>
      </c>
      <c r="N46">
        <v>0</v>
      </c>
      <c r="O46">
        <v>1.784</v>
      </c>
      <c r="P46">
        <v>1.7849999999999999</v>
      </c>
      <c r="Q46">
        <v>1.7849999999999999</v>
      </c>
      <c r="R46">
        <v>1.7849999999999999</v>
      </c>
      <c r="S46">
        <v>1.7849999999999999</v>
      </c>
      <c r="T46">
        <v>1.776</v>
      </c>
      <c r="U46">
        <v>0</v>
      </c>
      <c r="V46">
        <v>1.784</v>
      </c>
      <c r="W46">
        <v>0</v>
      </c>
      <c r="X46">
        <v>1.784</v>
      </c>
      <c r="Y46">
        <v>9.9999999999989008E-4</v>
      </c>
      <c r="Z46">
        <v>0</v>
      </c>
      <c r="AA46">
        <v>0</v>
      </c>
      <c r="AB46">
        <v>0</v>
      </c>
      <c r="AC46">
        <v>0</v>
      </c>
      <c r="AD46">
        <v>8.0000000000000002E-3</v>
      </c>
      <c r="AE46" s="66">
        <f t="shared" si="0"/>
        <v>1.7849999999999999</v>
      </c>
      <c r="AF46" s="66" cm="1">
        <f t="array" ref="AF46">_xlfn.IFS(C46="solar",(AE46*1000/45),C46="onshore",(AE46*1000/2.7),C46="offshore",(0))</f>
        <v>661.11111111111109</v>
      </c>
      <c r="AG46" s="66" cm="1">
        <f t="array" ref="AG46">_xlfn.IFS(C46="solar",(0),C46="onshore",(0),C46="offshore",(AE46*1000/4.8))</f>
        <v>0</v>
      </c>
    </row>
    <row r="47" spans="1:33" s="75" customFormat="1">
      <c r="A47" t="s">
        <v>74</v>
      </c>
      <c r="B47" t="s">
        <v>417</v>
      </c>
      <c r="C47" t="s">
        <v>460</v>
      </c>
      <c r="D47">
        <v>1</v>
      </c>
      <c r="E47" t="s">
        <v>520</v>
      </c>
      <c r="F47" t="s">
        <v>519</v>
      </c>
      <c r="G47">
        <v>0.58499999999999996</v>
      </c>
      <c r="H47">
        <v>966</v>
      </c>
      <c r="I47">
        <v>3614.35</v>
      </c>
      <c r="J47">
        <v>0.56399999999999995</v>
      </c>
      <c r="K47">
        <v>950</v>
      </c>
      <c r="L47">
        <v>0.19228278117814701</v>
      </c>
      <c r="M47">
        <v>4.47</v>
      </c>
      <c r="N47">
        <v>0</v>
      </c>
      <c r="O47">
        <v>0</v>
      </c>
      <c r="P47">
        <v>0</v>
      </c>
      <c r="Q47">
        <v>4.1319999999999997</v>
      </c>
      <c r="R47">
        <v>4.2169999999999996</v>
      </c>
      <c r="S47">
        <v>4.3019999999999996</v>
      </c>
      <c r="T47">
        <v>4.3869999999999996</v>
      </c>
      <c r="U47">
        <v>4.47</v>
      </c>
      <c r="V47">
        <v>4.47</v>
      </c>
      <c r="W47">
        <v>0</v>
      </c>
      <c r="X47">
        <v>0</v>
      </c>
      <c r="Y47">
        <v>0</v>
      </c>
      <c r="Z47">
        <v>4.1319999999999997</v>
      </c>
      <c r="AA47">
        <v>8.5000000000000006E-2</v>
      </c>
      <c r="AB47">
        <v>8.5000000000000006E-2</v>
      </c>
      <c r="AC47">
        <v>8.5000000000000006E-2</v>
      </c>
      <c r="AD47">
        <v>8.3000000000000004E-2</v>
      </c>
      <c r="AE47" s="74">
        <f t="shared" si="0"/>
        <v>4.47</v>
      </c>
      <c r="AF47" s="74" cm="1">
        <f t="array" ref="AF47">_xlfn.IFS(C47="solar",(AE47*1000/45),C47="onshore",(AE47*1000/2.7),C47="offshore",(0))</f>
        <v>0</v>
      </c>
      <c r="AG47" s="74" cm="1">
        <f t="array" ref="AG47">_xlfn.IFS(C47="solar",(0),C47="onshore",(0),C47="offshore",(AE47*1000/4.8))</f>
        <v>931.25</v>
      </c>
    </row>
    <row r="48" spans="1:33" s="75" customFormat="1">
      <c r="A48" t="s">
        <v>74</v>
      </c>
      <c r="B48" t="s">
        <v>416</v>
      </c>
      <c r="C48" t="s">
        <v>460</v>
      </c>
      <c r="D48">
        <v>2</v>
      </c>
      <c r="E48" t="s">
        <v>520</v>
      </c>
      <c r="F48" t="s">
        <v>519</v>
      </c>
      <c r="G48">
        <v>0.57399999999999995</v>
      </c>
      <c r="H48">
        <v>1602</v>
      </c>
      <c r="I48">
        <v>3550.78</v>
      </c>
      <c r="J48">
        <v>0.59499999999999997</v>
      </c>
      <c r="K48">
        <v>1213</v>
      </c>
      <c r="L48">
        <v>0.232723226276812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74">
        <f t="shared" si="0"/>
        <v>0</v>
      </c>
      <c r="AF48" s="74" cm="1">
        <f t="array" ref="AF48">_xlfn.IFS(C48="solar",(AE48*1000/45),C48="onshore",(AE48*1000/2.7),C48="offshore",(0))</f>
        <v>0</v>
      </c>
      <c r="AG48" s="74" cm="1">
        <f t="array" ref="AG48">_xlfn.IFS(C48="solar",(0),C48="onshore",(0),C48="offshore",(AE48*1000/4.8))</f>
        <v>0</v>
      </c>
    </row>
    <row r="49" spans="1:33" s="75" customFormat="1">
      <c r="A49" t="s">
        <v>74</v>
      </c>
      <c r="B49" t="s">
        <v>415</v>
      </c>
      <c r="C49" t="s">
        <v>460</v>
      </c>
      <c r="D49">
        <v>3</v>
      </c>
      <c r="E49" t="s">
        <v>520</v>
      </c>
      <c r="F49" t="s">
        <v>519</v>
      </c>
      <c r="G49">
        <v>0.49199999999999999</v>
      </c>
      <c r="H49">
        <v>1002</v>
      </c>
      <c r="I49">
        <v>3512.5349999999999</v>
      </c>
      <c r="J49">
        <v>0.46500000000000002</v>
      </c>
      <c r="K49">
        <v>967</v>
      </c>
      <c r="L49">
        <v>0.23739382334167999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74">
        <f t="shared" si="0"/>
        <v>0</v>
      </c>
      <c r="AF49" s="74" cm="1">
        <f t="array" ref="AF49">_xlfn.IFS(C49="solar",(AE49*1000/45),C49="onshore",(AE49*1000/2.7),C49="offshore",(0))</f>
        <v>0</v>
      </c>
      <c r="AG49" s="74" cm="1">
        <f t="array" ref="AG49">_xlfn.IFS(C49="solar",(0),C49="onshore",(0),C49="offshore",(AE49*1000/4.8))</f>
        <v>0</v>
      </c>
    </row>
    <row r="50" spans="1:33" s="75" customFormat="1">
      <c r="A50" t="s">
        <v>74</v>
      </c>
      <c r="B50" t="s">
        <v>414</v>
      </c>
      <c r="C50" t="s">
        <v>460</v>
      </c>
      <c r="D50">
        <v>4</v>
      </c>
      <c r="E50" t="s">
        <v>520</v>
      </c>
      <c r="F50" t="s">
        <v>519</v>
      </c>
      <c r="G50">
        <v>0.47799999999999998</v>
      </c>
      <c r="H50">
        <v>1603</v>
      </c>
      <c r="I50">
        <v>3416.105</v>
      </c>
      <c r="J50">
        <v>0.495</v>
      </c>
      <c r="K50">
        <v>1519</v>
      </c>
      <c r="L50">
        <v>0.35030672016973402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74">
        <f t="shared" si="0"/>
        <v>0</v>
      </c>
      <c r="AF50" s="74" cm="1">
        <f t="array" ref="AF50">_xlfn.IFS(C50="solar",(AE50*1000/45),C50="onshore",(AE50*1000/2.7),C50="offshore",(0))</f>
        <v>0</v>
      </c>
      <c r="AG50" s="74" cm="1">
        <f t="array" ref="AG50">_xlfn.IFS(C50="solar",(0),C50="onshore",(0),C50="offshore",(AE50*1000/4.8))</f>
        <v>0</v>
      </c>
    </row>
    <row r="51" spans="1:33" s="75" customFormat="1">
      <c r="A51" t="s">
        <v>74</v>
      </c>
      <c r="B51" t="s">
        <v>413</v>
      </c>
      <c r="C51" t="s">
        <v>460</v>
      </c>
      <c r="D51">
        <v>5</v>
      </c>
      <c r="E51" t="s">
        <v>520</v>
      </c>
      <c r="F51" t="s">
        <v>519</v>
      </c>
      <c r="G51">
        <v>0.39200000000000002</v>
      </c>
      <c r="H51">
        <v>1273</v>
      </c>
      <c r="I51">
        <v>2783.6669999999999</v>
      </c>
      <c r="J51">
        <v>0.42099999999999999</v>
      </c>
      <c r="K51">
        <v>1431</v>
      </c>
      <c r="L51">
        <v>0.38801939283506298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74">
        <f t="shared" si="0"/>
        <v>0</v>
      </c>
      <c r="AF51" s="74" cm="1">
        <f t="array" ref="AF51">_xlfn.IFS(C51="solar",(AE51*1000/45),C51="onshore",(AE51*1000/2.7),C51="offshore",(0))</f>
        <v>0</v>
      </c>
      <c r="AG51" s="74" cm="1">
        <f t="array" ref="AG51">_xlfn.IFS(C51="solar",(0),C51="onshore",(0),C51="offshore",(AE51*1000/4.8))</f>
        <v>0</v>
      </c>
    </row>
    <row r="52" spans="1:33">
      <c r="A52" t="s">
        <v>74</v>
      </c>
      <c r="B52" t="s">
        <v>416</v>
      </c>
      <c r="C52" t="s">
        <v>460</v>
      </c>
      <c r="D52">
        <v>2</v>
      </c>
      <c r="E52" t="s">
        <v>520</v>
      </c>
      <c r="F52" t="s">
        <v>518</v>
      </c>
      <c r="G52">
        <v>0.57399999999999995</v>
      </c>
      <c r="H52">
        <v>1602</v>
      </c>
      <c r="I52">
        <v>3550.78</v>
      </c>
      <c r="J52">
        <v>0.59499999999999997</v>
      </c>
      <c r="K52">
        <v>1213</v>
      </c>
      <c r="L52">
        <v>0.232723226276812</v>
      </c>
      <c r="M52">
        <v>7.0869999999999997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f t="shared" si="0"/>
        <v>0</v>
      </c>
      <c r="AF52" cm="1">
        <f t="array" ref="AF52">_xlfn.IFS(C52="solar",(AE52*1000/45),C52="onshore",(AE52*1000/2.7),C52="offshore",(0))</f>
        <v>0</v>
      </c>
      <c r="AG52" cm="1">
        <f t="array" ref="AG52">_xlfn.IFS(C52="solar",(0),C52="onshore",(0),C52="offshore",(AE52*1000/4.8))</f>
        <v>0</v>
      </c>
    </row>
    <row r="53" spans="1:33">
      <c r="A53" t="s">
        <v>74</v>
      </c>
      <c r="B53" t="s">
        <v>417</v>
      </c>
      <c r="C53" t="s">
        <v>460</v>
      </c>
      <c r="D53">
        <v>1</v>
      </c>
      <c r="E53" t="s">
        <v>520</v>
      </c>
      <c r="F53" t="s">
        <v>518</v>
      </c>
      <c r="G53">
        <v>0.58499999999999996</v>
      </c>
      <c r="H53">
        <v>966</v>
      </c>
      <c r="I53">
        <v>3614.35</v>
      </c>
      <c r="J53">
        <v>0.56399999999999995</v>
      </c>
      <c r="K53">
        <v>950</v>
      </c>
      <c r="L53">
        <v>0.19228278117814701</v>
      </c>
      <c r="M53">
        <v>47.042000000000002</v>
      </c>
      <c r="N53">
        <v>0</v>
      </c>
      <c r="O53">
        <v>0</v>
      </c>
      <c r="P53">
        <v>0</v>
      </c>
      <c r="Q53">
        <v>4.2859999999999996</v>
      </c>
      <c r="R53">
        <v>4.3739999999999997</v>
      </c>
      <c r="S53">
        <v>4.4630000000000001</v>
      </c>
      <c r="T53">
        <v>4.55</v>
      </c>
      <c r="U53">
        <v>4.6360000000000001</v>
      </c>
      <c r="V53">
        <v>4.6360000000000001</v>
      </c>
      <c r="W53">
        <v>0</v>
      </c>
      <c r="X53">
        <v>0</v>
      </c>
      <c r="Y53">
        <v>0</v>
      </c>
      <c r="Z53">
        <v>4.2859999999999996</v>
      </c>
      <c r="AA53">
        <v>8.8000000000000106E-2</v>
      </c>
      <c r="AB53">
        <v>8.9000000000000398E-2</v>
      </c>
      <c r="AC53">
        <v>8.6999999999999994E-2</v>
      </c>
      <c r="AD53">
        <v>8.5999999999999993E-2</v>
      </c>
      <c r="AE53">
        <f t="shared" si="0"/>
        <v>4.6360000000000001</v>
      </c>
      <c r="AF53" cm="1">
        <f t="array" ref="AF53">_xlfn.IFS(C53="solar",(AE53*1000/45),C53="onshore",(AE53*1000/2.7),C53="offshore",(0))</f>
        <v>0</v>
      </c>
      <c r="AG53" cm="1">
        <f t="array" ref="AG53">_xlfn.IFS(C53="solar",(0),C53="onshore",(0),C53="offshore",(AE53*1000/4.8))</f>
        <v>965.83333333333337</v>
      </c>
    </row>
    <row r="54" spans="1:33">
      <c r="A54" t="s">
        <v>74</v>
      </c>
      <c r="B54" t="s">
        <v>413</v>
      </c>
      <c r="C54" t="s">
        <v>460</v>
      </c>
      <c r="D54">
        <v>5</v>
      </c>
      <c r="E54" t="s">
        <v>520</v>
      </c>
      <c r="F54" t="s">
        <v>518</v>
      </c>
      <c r="G54">
        <v>0.39200000000000002</v>
      </c>
      <c r="H54">
        <v>1273</v>
      </c>
      <c r="I54">
        <v>2783.6669999999999</v>
      </c>
      <c r="J54">
        <v>0.42099999999999999</v>
      </c>
      <c r="K54">
        <v>1431</v>
      </c>
      <c r="L54">
        <v>0.38801939283506298</v>
      </c>
      <c r="M54">
        <v>42.713999999999999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f t="shared" si="0"/>
        <v>0</v>
      </c>
      <c r="AF54" cm="1">
        <f t="array" ref="AF54">_xlfn.IFS(C54="solar",(AE54*1000/45),C54="onshore",(AE54*1000/2.7),C54="offshore",(0))</f>
        <v>0</v>
      </c>
      <c r="AG54" cm="1">
        <f t="array" ref="AG54">_xlfn.IFS(C54="solar",(0),C54="onshore",(0),C54="offshore",(AE54*1000/4.8))</f>
        <v>0</v>
      </c>
    </row>
    <row r="55" spans="1:33">
      <c r="A55" t="s">
        <v>74</v>
      </c>
      <c r="B55" t="s">
        <v>414</v>
      </c>
      <c r="C55" t="s">
        <v>460</v>
      </c>
      <c r="D55">
        <v>4</v>
      </c>
      <c r="E55" t="s">
        <v>520</v>
      </c>
      <c r="F55" t="s">
        <v>518</v>
      </c>
      <c r="G55">
        <v>0.47799999999999998</v>
      </c>
      <c r="H55">
        <v>1603</v>
      </c>
      <c r="I55">
        <v>3416.105</v>
      </c>
      <c r="J55">
        <v>0.495</v>
      </c>
      <c r="K55">
        <v>1519</v>
      </c>
      <c r="L55">
        <v>0.35030672016973402</v>
      </c>
      <c r="M55">
        <v>83.238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f t="shared" si="0"/>
        <v>0</v>
      </c>
      <c r="AF55" cm="1">
        <f t="array" ref="AF55">_xlfn.IFS(C55="solar",(AE55*1000/45),C55="onshore",(AE55*1000/2.7),C55="offshore",(0))</f>
        <v>0</v>
      </c>
      <c r="AG55" cm="1">
        <f t="array" ref="AG55">_xlfn.IFS(C55="solar",(0),C55="onshore",(0),C55="offshore",(AE55*1000/4.8))</f>
        <v>0</v>
      </c>
    </row>
    <row r="56" spans="1:33">
      <c r="A56" t="s">
        <v>74</v>
      </c>
      <c r="B56" t="s">
        <v>415</v>
      </c>
      <c r="C56" t="s">
        <v>460</v>
      </c>
      <c r="D56">
        <v>3</v>
      </c>
      <c r="E56" t="s">
        <v>520</v>
      </c>
      <c r="F56" t="s">
        <v>518</v>
      </c>
      <c r="G56">
        <v>0.49199999999999999</v>
      </c>
      <c r="H56">
        <v>1002</v>
      </c>
      <c r="I56">
        <v>3512.5349999999999</v>
      </c>
      <c r="J56">
        <v>0.46500000000000002</v>
      </c>
      <c r="K56">
        <v>967</v>
      </c>
      <c r="L56">
        <v>0.23739382334167999</v>
      </c>
      <c r="M56">
        <v>101.77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f t="shared" si="0"/>
        <v>0</v>
      </c>
      <c r="AF56" cm="1">
        <f t="array" ref="AF56">_xlfn.IFS(C56="solar",(AE56*1000/45),C56="onshore",(AE56*1000/2.7),C56="offshore",(0))</f>
        <v>0</v>
      </c>
      <c r="AG56" cm="1">
        <f t="array" ref="AG56">_xlfn.IFS(C56="solar",(0),C56="onshore",(0),C56="offshore",(AE56*1000/4.8))</f>
        <v>0</v>
      </c>
    </row>
    <row r="57" spans="1:33" s="71" customFormat="1">
      <c r="A57" t="s">
        <v>74</v>
      </c>
      <c r="B57" t="s">
        <v>416</v>
      </c>
      <c r="C57" t="s">
        <v>460</v>
      </c>
      <c r="D57">
        <v>2</v>
      </c>
      <c r="E57" t="s">
        <v>520</v>
      </c>
      <c r="F57" t="s">
        <v>517</v>
      </c>
      <c r="G57">
        <v>0.57399999999999995</v>
      </c>
      <c r="H57">
        <v>1602</v>
      </c>
      <c r="I57">
        <v>3550.78</v>
      </c>
      <c r="J57">
        <v>0.59499999999999997</v>
      </c>
      <c r="K57">
        <v>1213</v>
      </c>
      <c r="L57">
        <v>0.232723226276812</v>
      </c>
      <c r="M57">
        <v>7.0869999999999997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70">
        <f t="shared" si="0"/>
        <v>0</v>
      </c>
      <c r="AF57" s="70" cm="1">
        <f t="array" ref="AF57">_xlfn.IFS(C57="solar",(AE57*1000/45),C57="onshore",(AE57*1000/2.7),C57="offshore",(0))</f>
        <v>0</v>
      </c>
      <c r="AG57" s="70" cm="1">
        <f t="array" ref="AG57">_xlfn.IFS(C57="solar",(0),C57="onshore",(0),C57="offshore",(AE57*1000/4.8))</f>
        <v>0</v>
      </c>
    </row>
    <row r="58" spans="1:33" s="71" customFormat="1">
      <c r="A58" t="s">
        <v>74</v>
      </c>
      <c r="B58" t="s">
        <v>417</v>
      </c>
      <c r="C58" t="s">
        <v>460</v>
      </c>
      <c r="D58">
        <v>1</v>
      </c>
      <c r="E58" t="s">
        <v>520</v>
      </c>
      <c r="F58" t="s">
        <v>517</v>
      </c>
      <c r="G58">
        <v>0.58499999999999996</v>
      </c>
      <c r="H58">
        <v>966</v>
      </c>
      <c r="I58">
        <v>3614.35</v>
      </c>
      <c r="J58">
        <v>0.56399999999999995</v>
      </c>
      <c r="K58">
        <v>950</v>
      </c>
      <c r="L58">
        <v>0.19228278117814701</v>
      </c>
      <c r="M58">
        <v>47.042000000000002</v>
      </c>
      <c r="N58">
        <v>0</v>
      </c>
      <c r="O58">
        <v>0</v>
      </c>
      <c r="P58">
        <v>0</v>
      </c>
      <c r="Q58">
        <v>4.2859999999999996</v>
      </c>
      <c r="R58">
        <v>4.3739999999999997</v>
      </c>
      <c r="S58">
        <v>4.4630000000000001</v>
      </c>
      <c r="T58">
        <v>4.55</v>
      </c>
      <c r="U58">
        <v>4.6360000000000001</v>
      </c>
      <c r="V58">
        <v>4.6360000000000001</v>
      </c>
      <c r="W58">
        <v>0</v>
      </c>
      <c r="X58">
        <v>0</v>
      </c>
      <c r="Y58">
        <v>0</v>
      </c>
      <c r="Z58">
        <v>4.2859999999999996</v>
      </c>
      <c r="AA58">
        <v>8.8000000000000106E-2</v>
      </c>
      <c r="AB58">
        <v>8.9000000000000398E-2</v>
      </c>
      <c r="AC58">
        <v>8.6999999999999994E-2</v>
      </c>
      <c r="AD58">
        <v>8.5999999999999993E-2</v>
      </c>
      <c r="AE58" s="70">
        <f t="shared" si="0"/>
        <v>4.6360000000000001</v>
      </c>
      <c r="AF58" s="70" cm="1">
        <f t="array" ref="AF58">_xlfn.IFS(C58="solar",(AE58*1000/45),C58="onshore",(AE58*1000/2.7),C58="offshore",(0))</f>
        <v>0</v>
      </c>
      <c r="AG58" s="70" cm="1">
        <f t="array" ref="AG58">_xlfn.IFS(C58="solar",(0),C58="onshore",(0),C58="offshore",(AE58*1000/4.8))</f>
        <v>965.83333333333337</v>
      </c>
    </row>
    <row r="59" spans="1:33" s="71" customFormat="1">
      <c r="A59" t="s">
        <v>74</v>
      </c>
      <c r="B59" t="s">
        <v>413</v>
      </c>
      <c r="C59" t="s">
        <v>460</v>
      </c>
      <c r="D59">
        <v>5</v>
      </c>
      <c r="E59" t="s">
        <v>520</v>
      </c>
      <c r="F59" t="s">
        <v>517</v>
      </c>
      <c r="G59">
        <v>0.39200000000000002</v>
      </c>
      <c r="H59">
        <v>1273</v>
      </c>
      <c r="I59">
        <v>2783.6669999999999</v>
      </c>
      <c r="J59">
        <v>0.42099999999999999</v>
      </c>
      <c r="K59">
        <v>1431</v>
      </c>
      <c r="L59">
        <v>0.38801939283506298</v>
      </c>
      <c r="M59">
        <v>42.682000000000002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70">
        <f t="shared" si="0"/>
        <v>0</v>
      </c>
      <c r="AF59" s="70" cm="1">
        <f t="array" ref="AF59">_xlfn.IFS(C59="solar",(AE59*1000/45),C59="onshore",(AE59*1000/2.7),C59="offshore",(0))</f>
        <v>0</v>
      </c>
      <c r="AG59" s="70" cm="1">
        <f t="array" ref="AG59">_xlfn.IFS(C59="solar",(0),C59="onshore",(0),C59="offshore",(AE59*1000/4.8))</f>
        <v>0</v>
      </c>
    </row>
    <row r="60" spans="1:33" s="71" customFormat="1">
      <c r="A60" t="s">
        <v>74</v>
      </c>
      <c r="B60" t="s">
        <v>414</v>
      </c>
      <c r="C60" t="s">
        <v>460</v>
      </c>
      <c r="D60">
        <v>4</v>
      </c>
      <c r="E60" t="s">
        <v>520</v>
      </c>
      <c r="F60" t="s">
        <v>517</v>
      </c>
      <c r="G60">
        <v>0.47799999999999998</v>
      </c>
      <c r="H60">
        <v>1603</v>
      </c>
      <c r="I60">
        <v>3416.105</v>
      </c>
      <c r="J60">
        <v>0.495</v>
      </c>
      <c r="K60">
        <v>1519</v>
      </c>
      <c r="L60">
        <v>0.35030672016973402</v>
      </c>
      <c r="M60">
        <v>83.238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s="70">
        <f t="shared" si="0"/>
        <v>0</v>
      </c>
      <c r="AF60" s="70" cm="1">
        <f t="array" ref="AF60">_xlfn.IFS(C60="solar",(AE60*1000/45),C60="onshore",(AE60*1000/2.7),C60="offshore",(0))</f>
        <v>0</v>
      </c>
      <c r="AG60" s="70" cm="1">
        <f t="array" ref="AG60">_xlfn.IFS(C60="solar",(0),C60="onshore",(0),C60="offshore",(AE60*1000/4.8))</f>
        <v>0</v>
      </c>
    </row>
    <row r="61" spans="1:33" s="71" customFormat="1">
      <c r="A61" t="s">
        <v>74</v>
      </c>
      <c r="B61" t="s">
        <v>415</v>
      </c>
      <c r="C61" t="s">
        <v>460</v>
      </c>
      <c r="D61">
        <v>3</v>
      </c>
      <c r="E61" t="s">
        <v>520</v>
      </c>
      <c r="F61" t="s">
        <v>517</v>
      </c>
      <c r="G61">
        <v>0.49199999999999999</v>
      </c>
      <c r="H61">
        <v>1002</v>
      </c>
      <c r="I61">
        <v>3512.5349999999999</v>
      </c>
      <c r="J61">
        <v>0.46500000000000002</v>
      </c>
      <c r="K61">
        <v>967</v>
      </c>
      <c r="L61">
        <v>0.23739382334167999</v>
      </c>
      <c r="M61">
        <v>101.637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s="70">
        <f>MAX(N61:U61)</f>
        <v>0</v>
      </c>
      <c r="AF61" s="70" cm="1">
        <f t="array" ref="AF61">_xlfn.IFS(C61="solar",(AE61*1000/45),C61="onshore",(AE61*1000/2.7),C61="offshore",(0))</f>
        <v>0</v>
      </c>
      <c r="AG61" s="70" cm="1">
        <f t="array" ref="AG61">_xlfn.IFS(C61="solar",(0),C61="onshore",(0),C61="offshore",(AE61*1000/4.8))</f>
        <v>0</v>
      </c>
    </row>
    <row r="62" spans="1:33">
      <c r="A62" t="s">
        <v>74</v>
      </c>
      <c r="B62" t="s">
        <v>416</v>
      </c>
      <c r="C62" t="s">
        <v>460</v>
      </c>
      <c r="D62">
        <v>2</v>
      </c>
      <c r="E62" t="s">
        <v>520</v>
      </c>
      <c r="F62" t="s">
        <v>516</v>
      </c>
      <c r="G62">
        <v>0.57399999999999995</v>
      </c>
      <c r="H62">
        <v>1602</v>
      </c>
      <c r="I62">
        <v>3550.78</v>
      </c>
      <c r="J62">
        <v>0.59499999999999997</v>
      </c>
      <c r="K62">
        <v>1213</v>
      </c>
      <c r="L62">
        <v>0.232723226276812</v>
      </c>
      <c r="M62">
        <v>7.0869999999999997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f t="shared" si="0"/>
        <v>0</v>
      </c>
      <c r="AF62" cm="1">
        <f t="array" ref="AF62">_xlfn.IFS(C62="solar",(AE62*1000/45),C62="onshore",(AE62*1000/2.7),C62="offshore",(0))</f>
        <v>0</v>
      </c>
      <c r="AG62" cm="1">
        <f t="array" ref="AG62">_xlfn.IFS(C62="solar",(0),C62="onshore",(0),C62="offshore",(AE62*1000/4.8))</f>
        <v>0</v>
      </c>
    </row>
    <row r="63" spans="1:33">
      <c r="A63" t="s">
        <v>74</v>
      </c>
      <c r="B63" t="s">
        <v>417</v>
      </c>
      <c r="C63" t="s">
        <v>460</v>
      </c>
      <c r="D63">
        <v>1</v>
      </c>
      <c r="E63" t="s">
        <v>520</v>
      </c>
      <c r="F63" t="s">
        <v>516</v>
      </c>
      <c r="G63">
        <v>0.58499999999999996</v>
      </c>
      <c r="H63">
        <v>966</v>
      </c>
      <c r="I63">
        <v>3614.35</v>
      </c>
      <c r="J63">
        <v>0.56399999999999995</v>
      </c>
      <c r="K63">
        <v>950</v>
      </c>
      <c r="L63">
        <v>0.19228278117814701</v>
      </c>
      <c r="M63">
        <v>47.042000000000002</v>
      </c>
      <c r="N63">
        <v>0</v>
      </c>
      <c r="O63">
        <v>0</v>
      </c>
      <c r="P63">
        <v>0</v>
      </c>
      <c r="Q63">
        <v>4.2859999999999996</v>
      </c>
      <c r="R63">
        <v>4.3739999999999997</v>
      </c>
      <c r="S63">
        <v>4.4630000000000001</v>
      </c>
      <c r="T63">
        <v>4.55</v>
      </c>
      <c r="U63">
        <v>4.6360000000000001</v>
      </c>
      <c r="V63">
        <v>4.6360000000000001</v>
      </c>
      <c r="W63">
        <v>0</v>
      </c>
      <c r="X63">
        <v>0</v>
      </c>
      <c r="Y63">
        <v>0</v>
      </c>
      <c r="Z63">
        <v>4.2859999999999996</v>
      </c>
      <c r="AA63">
        <v>8.8000000000000106E-2</v>
      </c>
      <c r="AB63">
        <v>8.9000000000000398E-2</v>
      </c>
      <c r="AC63">
        <v>8.6999999999999994E-2</v>
      </c>
      <c r="AD63">
        <v>8.5999999999999993E-2</v>
      </c>
      <c r="AE63">
        <f t="shared" si="0"/>
        <v>4.6360000000000001</v>
      </c>
      <c r="AF63" cm="1">
        <f t="array" ref="AF63">_xlfn.IFS(C63="solar",(AE63*1000/45),C63="onshore",(AE63*1000/2.7),C63="offshore",(0))</f>
        <v>0</v>
      </c>
      <c r="AG63" cm="1">
        <f t="array" ref="AG63">_xlfn.IFS(C63="solar",(0),C63="onshore",(0),C63="offshore",(AE63*1000/4.8))</f>
        <v>965.83333333333337</v>
      </c>
    </row>
    <row r="64" spans="1:33">
      <c r="A64" t="s">
        <v>74</v>
      </c>
      <c r="B64" t="s">
        <v>413</v>
      </c>
      <c r="C64" t="s">
        <v>460</v>
      </c>
      <c r="D64">
        <v>5</v>
      </c>
      <c r="E64" t="s">
        <v>520</v>
      </c>
      <c r="F64" t="s">
        <v>516</v>
      </c>
      <c r="G64">
        <v>0.39200000000000002</v>
      </c>
      <c r="H64">
        <v>1273</v>
      </c>
      <c r="I64">
        <v>2783.6669999999999</v>
      </c>
      <c r="J64">
        <v>0.42099999999999999</v>
      </c>
      <c r="K64">
        <v>1431</v>
      </c>
      <c r="L64">
        <v>0.38801939283506298</v>
      </c>
      <c r="M64">
        <v>42.713999999999999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f t="shared" si="0"/>
        <v>0</v>
      </c>
      <c r="AF64" cm="1">
        <f t="array" ref="AF64">_xlfn.IFS(C64="solar",(AE64*1000/45),C64="onshore",(AE64*1000/2.7),C64="offshore",(0))</f>
        <v>0</v>
      </c>
      <c r="AG64" cm="1">
        <f t="array" ref="AG64">_xlfn.IFS(C64="solar",(0),C64="onshore",(0),C64="offshore",(AE64*1000/4.8))</f>
        <v>0</v>
      </c>
    </row>
    <row r="65" spans="1:33">
      <c r="A65" t="s">
        <v>74</v>
      </c>
      <c r="B65" t="s">
        <v>414</v>
      </c>
      <c r="C65" t="s">
        <v>460</v>
      </c>
      <c r="D65">
        <v>4</v>
      </c>
      <c r="E65" t="s">
        <v>520</v>
      </c>
      <c r="F65" t="s">
        <v>516</v>
      </c>
      <c r="G65">
        <v>0.47799999999999998</v>
      </c>
      <c r="H65">
        <v>1603</v>
      </c>
      <c r="I65">
        <v>3416.105</v>
      </c>
      <c r="J65">
        <v>0.495</v>
      </c>
      <c r="K65">
        <v>1519</v>
      </c>
      <c r="L65">
        <v>0.35030672016973402</v>
      </c>
      <c r="M65">
        <v>83.238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f t="shared" si="0"/>
        <v>0</v>
      </c>
      <c r="AF65" cm="1">
        <f t="array" ref="AF65">_xlfn.IFS(C65="solar",(AE65*1000/45),C65="onshore",(AE65*1000/2.7),C65="offshore",(0))</f>
        <v>0</v>
      </c>
      <c r="AG65" cm="1">
        <f t="array" ref="AG65">_xlfn.IFS(C65="solar",(0),C65="onshore",(0),C65="offshore",(AE65*1000/4.8))</f>
        <v>0</v>
      </c>
    </row>
    <row r="66" spans="1:33">
      <c r="A66" t="s">
        <v>74</v>
      </c>
      <c r="B66" t="s">
        <v>415</v>
      </c>
      <c r="C66" t="s">
        <v>460</v>
      </c>
      <c r="D66">
        <v>3</v>
      </c>
      <c r="E66" t="s">
        <v>520</v>
      </c>
      <c r="F66" t="s">
        <v>516</v>
      </c>
      <c r="G66">
        <v>0.49199999999999999</v>
      </c>
      <c r="H66">
        <v>1002</v>
      </c>
      <c r="I66">
        <v>3512.5349999999999</v>
      </c>
      <c r="J66">
        <v>0.46500000000000002</v>
      </c>
      <c r="K66">
        <v>967</v>
      </c>
      <c r="L66">
        <v>0.23739382334167999</v>
      </c>
      <c r="M66">
        <v>101.77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f t="shared" ref="AE66:AE129" si="1">MAX(N66:U66)</f>
        <v>0</v>
      </c>
      <c r="AF66" cm="1">
        <f t="array" ref="AF66">_xlfn.IFS(C66="solar",(AE66*1000/45),C66="onshore",(AE66*1000/2.7),C66="offshore",(0))</f>
        <v>0</v>
      </c>
      <c r="AG66" cm="1">
        <f t="array" ref="AG66">_xlfn.IFS(C66="solar",(0),C66="onshore",(0),C66="offshore",(AE66*1000/4.8))</f>
        <v>0</v>
      </c>
    </row>
    <row r="67" spans="1:33" s="67" customFormat="1">
      <c r="A67" t="s">
        <v>74</v>
      </c>
      <c r="B67" t="s">
        <v>416</v>
      </c>
      <c r="C67" t="s">
        <v>460</v>
      </c>
      <c r="D67">
        <v>2</v>
      </c>
      <c r="E67" t="s">
        <v>520</v>
      </c>
      <c r="F67" t="s">
        <v>514</v>
      </c>
      <c r="G67">
        <v>0.57399999999999995</v>
      </c>
      <c r="H67">
        <v>1602</v>
      </c>
      <c r="I67">
        <v>3550.78</v>
      </c>
      <c r="J67">
        <v>0.59499999999999997</v>
      </c>
      <c r="K67">
        <v>1213</v>
      </c>
      <c r="L67">
        <v>0.232723226276812</v>
      </c>
      <c r="M67">
        <v>7.0869999999999997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s="66">
        <f t="shared" si="1"/>
        <v>0</v>
      </c>
      <c r="AF67" s="66" cm="1">
        <f t="array" ref="AF67">_xlfn.IFS(C67="solar",(AE67*1000/45),C67="onshore",(AE67*1000/2.7),C67="offshore",(0))</f>
        <v>0</v>
      </c>
      <c r="AG67" s="66" cm="1">
        <f t="array" ref="AG67">_xlfn.IFS(C67="solar",(0),C67="onshore",(0),C67="offshore",(AE67*1000/4.8))</f>
        <v>0</v>
      </c>
    </row>
    <row r="68" spans="1:33" s="67" customFormat="1">
      <c r="A68" t="s">
        <v>74</v>
      </c>
      <c r="B68" t="s">
        <v>417</v>
      </c>
      <c r="C68" t="s">
        <v>460</v>
      </c>
      <c r="D68">
        <v>1</v>
      </c>
      <c r="E68" t="s">
        <v>520</v>
      </c>
      <c r="F68" t="s">
        <v>514</v>
      </c>
      <c r="G68">
        <v>0.58499999999999996</v>
      </c>
      <c r="H68">
        <v>966</v>
      </c>
      <c r="I68">
        <v>3614.35</v>
      </c>
      <c r="J68">
        <v>0.56399999999999995</v>
      </c>
      <c r="K68">
        <v>950</v>
      </c>
      <c r="L68">
        <v>0.19228278117814701</v>
      </c>
      <c r="M68">
        <v>47.042999999999999</v>
      </c>
      <c r="N68">
        <v>0</v>
      </c>
      <c r="O68">
        <v>0</v>
      </c>
      <c r="P68">
        <v>0</v>
      </c>
      <c r="Q68">
        <v>4.2859999999999996</v>
      </c>
      <c r="R68">
        <v>4.3739999999999997</v>
      </c>
      <c r="S68">
        <v>4.4630000000000001</v>
      </c>
      <c r="T68">
        <v>4.55</v>
      </c>
      <c r="U68">
        <v>4.6360000000000001</v>
      </c>
      <c r="V68">
        <v>4.6360000000000001</v>
      </c>
      <c r="W68">
        <v>0</v>
      </c>
      <c r="X68">
        <v>0</v>
      </c>
      <c r="Y68">
        <v>0</v>
      </c>
      <c r="Z68">
        <v>4.2859999999999996</v>
      </c>
      <c r="AA68">
        <v>8.8000000000000106E-2</v>
      </c>
      <c r="AB68">
        <v>8.9000000000000398E-2</v>
      </c>
      <c r="AC68">
        <v>8.6999999999999994E-2</v>
      </c>
      <c r="AD68">
        <v>8.5999999999999993E-2</v>
      </c>
      <c r="AE68" s="66">
        <f t="shared" si="1"/>
        <v>4.6360000000000001</v>
      </c>
      <c r="AF68" s="66" cm="1">
        <f t="array" ref="AF68">_xlfn.IFS(C68="solar",(AE68*1000/45),C68="onshore",(AE68*1000/2.7),C68="offshore",(0))</f>
        <v>0</v>
      </c>
      <c r="AG68" s="66" cm="1">
        <f t="array" ref="AG68">_xlfn.IFS(C68="solar",(0),C68="onshore",(0),C68="offshore",(AE68*1000/4.8))</f>
        <v>965.83333333333337</v>
      </c>
    </row>
    <row r="69" spans="1:33" s="67" customFormat="1">
      <c r="A69" t="s">
        <v>74</v>
      </c>
      <c r="B69" t="s">
        <v>413</v>
      </c>
      <c r="C69" t="s">
        <v>460</v>
      </c>
      <c r="D69">
        <v>5</v>
      </c>
      <c r="E69" t="s">
        <v>520</v>
      </c>
      <c r="F69" t="s">
        <v>514</v>
      </c>
      <c r="G69">
        <v>0.39200000000000002</v>
      </c>
      <c r="H69">
        <v>1273</v>
      </c>
      <c r="I69">
        <v>2783.6669999999999</v>
      </c>
      <c r="J69">
        <v>0.42099999999999999</v>
      </c>
      <c r="K69">
        <v>1431</v>
      </c>
      <c r="L69">
        <v>0.38801939283506298</v>
      </c>
      <c r="M69">
        <v>42.72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s="66">
        <f t="shared" si="1"/>
        <v>0</v>
      </c>
      <c r="AF69" s="66" cm="1">
        <f t="array" ref="AF69">_xlfn.IFS(C69="solar",(AE69*1000/45),C69="onshore",(AE69*1000/2.7),C69="offshore",(0))</f>
        <v>0</v>
      </c>
      <c r="AG69" s="66" cm="1">
        <f t="array" ref="AG69">_xlfn.IFS(C69="solar",(0),C69="onshore",(0),C69="offshore",(AE69*1000/4.8))</f>
        <v>0</v>
      </c>
    </row>
    <row r="70" spans="1:33" s="67" customFormat="1">
      <c r="A70" t="s">
        <v>74</v>
      </c>
      <c r="B70" t="s">
        <v>414</v>
      </c>
      <c r="C70" t="s">
        <v>460</v>
      </c>
      <c r="D70">
        <v>4</v>
      </c>
      <c r="E70" t="s">
        <v>520</v>
      </c>
      <c r="F70" t="s">
        <v>514</v>
      </c>
      <c r="G70">
        <v>0.47799999999999998</v>
      </c>
      <c r="H70">
        <v>1603</v>
      </c>
      <c r="I70">
        <v>3416.105</v>
      </c>
      <c r="J70">
        <v>0.495</v>
      </c>
      <c r="K70">
        <v>1519</v>
      </c>
      <c r="L70">
        <v>0.35030672016973402</v>
      </c>
      <c r="M70">
        <v>83.238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s="66">
        <f t="shared" si="1"/>
        <v>0</v>
      </c>
      <c r="AF70" s="66" cm="1">
        <f t="array" ref="AF70">_xlfn.IFS(C70="solar",(AE70*1000/45),C70="onshore",(AE70*1000/2.7),C70="offshore",(0))</f>
        <v>0</v>
      </c>
      <c r="AG70" s="66" cm="1">
        <f t="array" ref="AG70">_xlfn.IFS(C70="solar",(0),C70="onshore",(0),C70="offshore",(AE70*1000/4.8))</f>
        <v>0</v>
      </c>
    </row>
    <row r="71" spans="1:33" s="67" customFormat="1">
      <c r="A71" t="s">
        <v>74</v>
      </c>
      <c r="B71" t="s">
        <v>415</v>
      </c>
      <c r="C71" t="s">
        <v>460</v>
      </c>
      <c r="D71">
        <v>3</v>
      </c>
      <c r="E71" t="s">
        <v>520</v>
      </c>
      <c r="F71" t="s">
        <v>514</v>
      </c>
      <c r="G71">
        <v>0.49199999999999999</v>
      </c>
      <c r="H71">
        <v>1002</v>
      </c>
      <c r="I71">
        <v>3512.5349999999999</v>
      </c>
      <c r="J71">
        <v>0.46500000000000002</v>
      </c>
      <c r="K71">
        <v>967</v>
      </c>
      <c r="L71">
        <v>0.23739382334167999</v>
      </c>
      <c r="M71">
        <v>103.175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66">
        <f>MAX(N71:U71)</f>
        <v>0</v>
      </c>
      <c r="AF71" s="66" cm="1">
        <f t="array" ref="AF71">_xlfn.IFS(C71="solar",(AE71*1000/45),C71="onshore",(AE71*1000/2.7),C71="offshore",(0))</f>
        <v>0</v>
      </c>
      <c r="AG71" s="66" cm="1">
        <f t="array" ref="AG71">_xlfn.IFS(C71="solar",(0),C71="onshore",(0),C71="offshore",(AE71*1000/4.8))</f>
        <v>0</v>
      </c>
    </row>
    <row r="72" spans="1:33">
      <c r="A72" t="s">
        <v>84</v>
      </c>
      <c r="B72" t="s">
        <v>432</v>
      </c>
      <c r="C72" t="s">
        <v>463</v>
      </c>
      <c r="D72">
        <v>1</v>
      </c>
      <c r="E72" t="s">
        <v>520</v>
      </c>
      <c r="F72" t="s">
        <v>519</v>
      </c>
      <c r="G72">
        <v>0.28100000000000003</v>
      </c>
      <c r="H72">
        <v>338</v>
      </c>
      <c r="I72">
        <v>1560.6849999999999</v>
      </c>
      <c r="J72">
        <v>0.28199999999999997</v>
      </c>
      <c r="K72">
        <v>343</v>
      </c>
      <c r="L72">
        <v>0.138848408303378</v>
      </c>
      <c r="M72">
        <v>5.0000000000000001E-3</v>
      </c>
      <c r="N72">
        <v>0</v>
      </c>
      <c r="O72">
        <v>0</v>
      </c>
      <c r="P72">
        <v>0</v>
      </c>
      <c r="Q72">
        <v>0</v>
      </c>
      <c r="R72">
        <v>0</v>
      </c>
      <c r="S72">
        <v>5.0000000000000001E-3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5.0000000000000001E-3</v>
      </c>
      <c r="AC72">
        <v>0</v>
      </c>
      <c r="AD72">
        <v>0</v>
      </c>
      <c r="AE72">
        <f t="shared" si="1"/>
        <v>5.0000000000000001E-3</v>
      </c>
      <c r="AF72" cm="1">
        <f t="array" ref="AF72">_xlfn.IFS(C72="solar",(AE72*1000/45),C72="onshore",(AE72*1000/2.7),C72="offshore",(0))</f>
        <v>0.1111111111111111</v>
      </c>
      <c r="AG72" cm="1">
        <f t="array" ref="AG72">_xlfn.IFS(C72="solar",(0),C72="onshore",(0),C72="offshore",(AE72*1000/4.8))</f>
        <v>0</v>
      </c>
    </row>
    <row r="73" spans="1:33">
      <c r="A73" t="s">
        <v>84</v>
      </c>
      <c r="B73" t="s">
        <v>431</v>
      </c>
      <c r="C73" t="s">
        <v>463</v>
      </c>
      <c r="D73">
        <v>2</v>
      </c>
      <c r="E73" t="s">
        <v>520</v>
      </c>
      <c r="F73" t="s">
        <v>519</v>
      </c>
      <c r="G73">
        <v>0.28599999999999998</v>
      </c>
      <c r="H73">
        <v>198</v>
      </c>
      <c r="I73">
        <v>1560.6849999999999</v>
      </c>
      <c r="J73">
        <v>0.28499999999999998</v>
      </c>
      <c r="K73">
        <v>212</v>
      </c>
      <c r="L73">
        <v>8.4915485059681203E-2</v>
      </c>
      <c r="M73">
        <v>27.832000000000001</v>
      </c>
      <c r="N73">
        <v>0.20899999999999999</v>
      </c>
      <c r="O73">
        <v>0.88200000000000001</v>
      </c>
      <c r="P73">
        <v>1.554</v>
      </c>
      <c r="Q73">
        <v>3.069</v>
      </c>
      <c r="R73">
        <v>15.451000000000001</v>
      </c>
      <c r="S73">
        <v>27.832000000000001</v>
      </c>
      <c r="T73">
        <v>27.623000000000001</v>
      </c>
      <c r="U73">
        <v>26.951000000000001</v>
      </c>
      <c r="V73">
        <v>27.832999999999998</v>
      </c>
      <c r="W73">
        <v>0.20899999999999999</v>
      </c>
      <c r="X73">
        <v>0.67300000000000004</v>
      </c>
      <c r="Y73">
        <v>0.67200000000000004</v>
      </c>
      <c r="Z73">
        <v>1.5149999999999999</v>
      </c>
      <c r="AA73">
        <v>12.382</v>
      </c>
      <c r="AB73">
        <v>12.381</v>
      </c>
      <c r="AC73">
        <v>0</v>
      </c>
      <c r="AD73">
        <v>1E-3</v>
      </c>
      <c r="AE73">
        <f t="shared" si="1"/>
        <v>27.832000000000001</v>
      </c>
      <c r="AF73" cm="1">
        <f t="array" ref="AF73">_xlfn.IFS(C73="solar",(AE73*1000/45),C73="onshore",(AE73*1000/2.7),C73="offshore",(0))</f>
        <v>618.48888888888894</v>
      </c>
      <c r="AG73" cm="1">
        <f t="array" ref="AG73">_xlfn.IFS(C73="solar",(0),C73="onshore",(0),C73="offshore",(AE73*1000/4.8))</f>
        <v>0</v>
      </c>
    </row>
    <row r="74" spans="1:33">
      <c r="A74" t="s">
        <v>84</v>
      </c>
      <c r="B74" t="s">
        <v>431</v>
      </c>
      <c r="C74" t="s">
        <v>463</v>
      </c>
      <c r="D74">
        <v>2</v>
      </c>
      <c r="E74" t="s">
        <v>520</v>
      </c>
      <c r="F74" t="s">
        <v>518</v>
      </c>
      <c r="G74">
        <v>0.28599999999999998</v>
      </c>
      <c r="H74">
        <v>198</v>
      </c>
      <c r="I74">
        <v>1560.6849999999999</v>
      </c>
      <c r="J74">
        <v>0.28499999999999998</v>
      </c>
      <c r="K74">
        <v>212</v>
      </c>
      <c r="L74">
        <v>8.4915485059681203E-2</v>
      </c>
      <c r="M74">
        <v>220.03399999999999</v>
      </c>
      <c r="N74">
        <v>0.21</v>
      </c>
      <c r="O74">
        <v>0.88500000000000001</v>
      </c>
      <c r="P74">
        <v>1.5589999999999999</v>
      </c>
      <c r="Q74">
        <v>3.0790000000000002</v>
      </c>
      <c r="R74">
        <v>15.505000000000001</v>
      </c>
      <c r="S74">
        <v>27.93</v>
      </c>
      <c r="T74">
        <v>27.72</v>
      </c>
      <c r="U74">
        <v>27.045000000000002</v>
      </c>
      <c r="V74">
        <v>27.93</v>
      </c>
      <c r="W74">
        <v>0.21</v>
      </c>
      <c r="X74">
        <v>0.67500000000000004</v>
      </c>
      <c r="Y74">
        <v>0.67400000000000004</v>
      </c>
      <c r="Z74">
        <v>1.52</v>
      </c>
      <c r="AA74">
        <v>12.426</v>
      </c>
      <c r="AB74">
        <v>12.425000000000001</v>
      </c>
      <c r="AC74">
        <v>0</v>
      </c>
      <c r="AD74">
        <v>0</v>
      </c>
      <c r="AE74">
        <f t="shared" si="1"/>
        <v>27.93</v>
      </c>
      <c r="AF74" cm="1">
        <f t="array" ref="AF74">_xlfn.IFS(C74="solar",(AE74*1000/45),C74="onshore",(AE74*1000/2.7),C74="offshore",(0))</f>
        <v>620.66666666666663</v>
      </c>
      <c r="AG74" cm="1">
        <f t="array" ref="AG74">_xlfn.IFS(C74="solar",(0),C74="onshore",(0),C74="offshore",(AE74*1000/4.8))</f>
        <v>0</v>
      </c>
    </row>
    <row r="75" spans="1:33">
      <c r="A75" t="s">
        <v>84</v>
      </c>
      <c r="B75" t="s">
        <v>432</v>
      </c>
      <c r="C75" t="s">
        <v>463</v>
      </c>
      <c r="D75">
        <v>1</v>
      </c>
      <c r="E75" t="s">
        <v>520</v>
      </c>
      <c r="F75" t="s">
        <v>518</v>
      </c>
      <c r="G75">
        <v>0.28100000000000003</v>
      </c>
      <c r="H75">
        <v>338</v>
      </c>
      <c r="I75">
        <v>1560.6849999999999</v>
      </c>
      <c r="J75">
        <v>0.28199999999999997</v>
      </c>
      <c r="K75">
        <v>343</v>
      </c>
      <c r="L75">
        <v>0.138848408303378</v>
      </c>
      <c r="M75">
        <v>253.1</v>
      </c>
      <c r="N75">
        <v>0</v>
      </c>
      <c r="O75">
        <v>0</v>
      </c>
      <c r="P75">
        <v>0</v>
      </c>
      <c r="Q75">
        <v>0</v>
      </c>
      <c r="R75">
        <v>0</v>
      </c>
      <c r="S75">
        <v>5.0000000000000001E-3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5.0000000000000001E-3</v>
      </c>
      <c r="AC75">
        <v>0</v>
      </c>
      <c r="AD75">
        <v>0</v>
      </c>
      <c r="AE75">
        <f t="shared" si="1"/>
        <v>5.0000000000000001E-3</v>
      </c>
      <c r="AF75" cm="1">
        <f t="array" ref="AF75">_xlfn.IFS(C75="solar",(AE75*1000/45),C75="onshore",(AE75*1000/2.7),C75="offshore",(0))</f>
        <v>0.1111111111111111</v>
      </c>
      <c r="AG75" cm="1">
        <f t="array" ref="AG75">_xlfn.IFS(C75="solar",(0),C75="onshore",(0),C75="offshore",(AE75*1000/4.8))</f>
        <v>0</v>
      </c>
    </row>
    <row r="76" spans="1:33">
      <c r="A76" t="s">
        <v>84</v>
      </c>
      <c r="B76" t="s">
        <v>431</v>
      </c>
      <c r="C76" t="s">
        <v>463</v>
      </c>
      <c r="D76">
        <v>2</v>
      </c>
      <c r="E76" t="s">
        <v>520</v>
      </c>
      <c r="F76" t="s">
        <v>517</v>
      </c>
      <c r="G76">
        <v>0.28599999999999998</v>
      </c>
      <c r="H76">
        <v>198</v>
      </c>
      <c r="I76">
        <v>1560.6849999999999</v>
      </c>
      <c r="J76">
        <v>0.28499999999999998</v>
      </c>
      <c r="K76">
        <v>212</v>
      </c>
      <c r="L76">
        <v>8.4915485059681203E-2</v>
      </c>
      <c r="M76">
        <v>169.077</v>
      </c>
      <c r="N76">
        <v>0.21</v>
      </c>
      <c r="O76">
        <v>0.88500000000000001</v>
      </c>
      <c r="P76">
        <v>1.5589999999999999</v>
      </c>
      <c r="Q76">
        <v>3.0790000000000002</v>
      </c>
      <c r="R76">
        <v>15.505000000000001</v>
      </c>
      <c r="S76">
        <v>27.93</v>
      </c>
      <c r="T76">
        <v>27.72</v>
      </c>
      <c r="U76">
        <v>27.045000000000002</v>
      </c>
      <c r="V76">
        <v>27.93</v>
      </c>
      <c r="W76">
        <v>0.21</v>
      </c>
      <c r="X76">
        <v>0.67500000000000004</v>
      </c>
      <c r="Y76">
        <v>0.67400000000000004</v>
      </c>
      <c r="Z76">
        <v>1.52</v>
      </c>
      <c r="AA76">
        <v>12.426</v>
      </c>
      <c r="AB76">
        <v>12.425000000000001</v>
      </c>
      <c r="AC76">
        <v>0</v>
      </c>
      <c r="AD76">
        <v>0</v>
      </c>
      <c r="AE76">
        <f t="shared" si="1"/>
        <v>27.93</v>
      </c>
      <c r="AF76" cm="1">
        <f t="array" ref="AF76">_xlfn.IFS(C76="solar",(AE76*1000/45),C76="onshore",(AE76*1000/2.7),C76="offshore",(0))</f>
        <v>620.66666666666663</v>
      </c>
      <c r="AG76" cm="1">
        <f t="array" ref="AG76">_xlfn.IFS(C76="solar",(0),C76="onshore",(0),C76="offshore",(AE76*1000/4.8))</f>
        <v>0</v>
      </c>
    </row>
    <row r="77" spans="1:33">
      <c r="A77" t="s">
        <v>84</v>
      </c>
      <c r="B77" t="s">
        <v>432</v>
      </c>
      <c r="C77" t="s">
        <v>463</v>
      </c>
      <c r="D77">
        <v>1</v>
      </c>
      <c r="E77" t="s">
        <v>520</v>
      </c>
      <c r="F77" t="s">
        <v>517</v>
      </c>
      <c r="G77">
        <v>0.28100000000000003</v>
      </c>
      <c r="H77">
        <v>338</v>
      </c>
      <c r="I77">
        <v>1560.6849999999999</v>
      </c>
      <c r="J77">
        <v>0.28199999999999997</v>
      </c>
      <c r="K77">
        <v>343</v>
      </c>
      <c r="L77">
        <v>0.138848408303378</v>
      </c>
      <c r="M77">
        <v>227.30699999999999</v>
      </c>
      <c r="N77">
        <v>0</v>
      </c>
      <c r="O77">
        <v>0</v>
      </c>
      <c r="P77">
        <v>0</v>
      </c>
      <c r="Q77">
        <v>0</v>
      </c>
      <c r="R77">
        <v>0</v>
      </c>
      <c r="S77">
        <v>5.0000000000000001E-3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5.0000000000000001E-3</v>
      </c>
      <c r="AC77">
        <v>0</v>
      </c>
      <c r="AD77">
        <v>0</v>
      </c>
      <c r="AE77">
        <f t="shared" si="1"/>
        <v>5.0000000000000001E-3</v>
      </c>
      <c r="AF77" cm="1">
        <f t="array" ref="AF77">_xlfn.IFS(C77="solar",(AE77*1000/45),C77="onshore",(AE77*1000/2.7),C77="offshore",(0))</f>
        <v>0.1111111111111111</v>
      </c>
      <c r="AG77" cm="1">
        <f t="array" ref="AG77">_xlfn.IFS(C77="solar",(0),C77="onshore",(0),C77="offshore",(AE77*1000/4.8))</f>
        <v>0</v>
      </c>
    </row>
    <row r="78" spans="1:33">
      <c r="A78" t="s">
        <v>84</v>
      </c>
      <c r="B78" t="s">
        <v>431</v>
      </c>
      <c r="C78" t="s">
        <v>463</v>
      </c>
      <c r="D78">
        <v>2</v>
      </c>
      <c r="E78" t="s">
        <v>520</v>
      </c>
      <c r="F78" t="s">
        <v>516</v>
      </c>
      <c r="G78">
        <v>0.28599999999999998</v>
      </c>
      <c r="H78">
        <v>198</v>
      </c>
      <c r="I78">
        <v>1560.6849999999999</v>
      </c>
      <c r="J78">
        <v>0.28499999999999998</v>
      </c>
      <c r="K78">
        <v>212</v>
      </c>
      <c r="L78">
        <v>8.4915485059681203E-2</v>
      </c>
      <c r="M78">
        <v>219.94300000000001</v>
      </c>
      <c r="N78">
        <v>0.21</v>
      </c>
      <c r="O78">
        <v>0.88500000000000001</v>
      </c>
      <c r="P78">
        <v>1.5589999999999999</v>
      </c>
      <c r="Q78">
        <v>3.0790000000000002</v>
      </c>
      <c r="R78">
        <v>15.505000000000001</v>
      </c>
      <c r="S78">
        <v>27.93</v>
      </c>
      <c r="T78">
        <v>27.72</v>
      </c>
      <c r="U78">
        <v>27.045000000000002</v>
      </c>
      <c r="V78">
        <v>27.93</v>
      </c>
      <c r="W78">
        <v>0.21</v>
      </c>
      <c r="X78">
        <v>0.67500000000000004</v>
      </c>
      <c r="Y78">
        <v>0.67400000000000004</v>
      </c>
      <c r="Z78">
        <v>1.52</v>
      </c>
      <c r="AA78">
        <v>12.426</v>
      </c>
      <c r="AB78">
        <v>12.425000000000001</v>
      </c>
      <c r="AC78">
        <v>0</v>
      </c>
      <c r="AD78">
        <v>0</v>
      </c>
      <c r="AE78">
        <f t="shared" si="1"/>
        <v>27.93</v>
      </c>
      <c r="AF78" cm="1">
        <f t="array" ref="AF78">_xlfn.IFS(C78="solar",(AE78*1000/45),C78="onshore",(AE78*1000/2.7),C78="offshore",(0))</f>
        <v>620.66666666666663</v>
      </c>
      <c r="AG78" cm="1">
        <f t="array" ref="AG78">_xlfn.IFS(C78="solar",(0),C78="onshore",(0),C78="offshore",(AE78*1000/4.8))</f>
        <v>0</v>
      </c>
    </row>
    <row r="79" spans="1:33">
      <c r="A79" t="s">
        <v>84</v>
      </c>
      <c r="B79" t="s">
        <v>432</v>
      </c>
      <c r="C79" t="s">
        <v>463</v>
      </c>
      <c r="D79">
        <v>1</v>
      </c>
      <c r="E79" t="s">
        <v>520</v>
      </c>
      <c r="F79" t="s">
        <v>516</v>
      </c>
      <c r="G79">
        <v>0.28100000000000003</v>
      </c>
      <c r="H79">
        <v>338</v>
      </c>
      <c r="I79">
        <v>1560.6849999999999</v>
      </c>
      <c r="J79">
        <v>0.28199999999999997</v>
      </c>
      <c r="K79">
        <v>343</v>
      </c>
      <c r="L79">
        <v>0.138848408303378</v>
      </c>
      <c r="M79">
        <v>252.69399999999999</v>
      </c>
      <c r="N79">
        <v>0</v>
      </c>
      <c r="O79">
        <v>0</v>
      </c>
      <c r="P79">
        <v>0</v>
      </c>
      <c r="Q79">
        <v>0</v>
      </c>
      <c r="R79">
        <v>0</v>
      </c>
      <c r="S79">
        <v>5.0000000000000001E-3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5.0000000000000001E-3</v>
      </c>
      <c r="AC79">
        <v>0</v>
      </c>
      <c r="AD79">
        <v>0</v>
      </c>
      <c r="AE79">
        <f t="shared" si="1"/>
        <v>5.0000000000000001E-3</v>
      </c>
      <c r="AF79" cm="1">
        <f t="array" ref="AF79">_xlfn.IFS(C79="solar",(AE79*1000/45),C79="onshore",(AE79*1000/2.7),C79="offshore",(0))</f>
        <v>0.1111111111111111</v>
      </c>
      <c r="AG79" cm="1">
        <f t="array" ref="AG79">_xlfn.IFS(C79="solar",(0),C79="onshore",(0),C79="offshore",(AE79*1000/4.8))</f>
        <v>0</v>
      </c>
    </row>
    <row r="80" spans="1:33">
      <c r="A80" t="s">
        <v>84</v>
      </c>
      <c r="B80" t="s">
        <v>431</v>
      </c>
      <c r="C80" t="s">
        <v>463</v>
      </c>
      <c r="D80">
        <v>2</v>
      </c>
      <c r="E80" t="s">
        <v>520</v>
      </c>
      <c r="F80" t="s">
        <v>514</v>
      </c>
      <c r="G80">
        <v>0.28599999999999998</v>
      </c>
      <c r="H80">
        <v>198</v>
      </c>
      <c r="I80">
        <v>1560.6849999999999</v>
      </c>
      <c r="J80">
        <v>0.28499999999999998</v>
      </c>
      <c r="K80">
        <v>212</v>
      </c>
      <c r="L80">
        <v>8.4915485059681203E-2</v>
      </c>
      <c r="M80">
        <v>220.03399999999999</v>
      </c>
      <c r="N80">
        <v>0.21</v>
      </c>
      <c r="O80">
        <v>0.88500000000000001</v>
      </c>
      <c r="P80">
        <v>1.5589999999999999</v>
      </c>
      <c r="Q80">
        <v>3.0790000000000002</v>
      </c>
      <c r="R80">
        <v>15.505000000000001</v>
      </c>
      <c r="S80">
        <v>27.93</v>
      </c>
      <c r="T80">
        <v>27.72</v>
      </c>
      <c r="U80">
        <v>27.045000000000002</v>
      </c>
      <c r="V80">
        <v>27.93</v>
      </c>
      <c r="W80">
        <v>0.21</v>
      </c>
      <c r="X80">
        <v>0.67500000000000004</v>
      </c>
      <c r="Y80">
        <v>0.67400000000000004</v>
      </c>
      <c r="Z80">
        <v>1.52</v>
      </c>
      <c r="AA80">
        <v>12.426</v>
      </c>
      <c r="AB80">
        <v>12.425000000000001</v>
      </c>
      <c r="AC80">
        <v>0</v>
      </c>
      <c r="AD80">
        <v>0</v>
      </c>
      <c r="AE80">
        <f t="shared" si="1"/>
        <v>27.93</v>
      </c>
      <c r="AF80" cm="1">
        <f t="array" ref="AF80">_xlfn.IFS(C80="solar",(AE80*1000/45),C80="onshore",(AE80*1000/2.7),C80="offshore",(0))</f>
        <v>620.66666666666663</v>
      </c>
      <c r="AG80" cm="1">
        <f t="array" ref="AG80">_xlfn.IFS(C80="solar",(0),C80="onshore",(0),C80="offshore",(AE80*1000/4.8))</f>
        <v>0</v>
      </c>
    </row>
    <row r="81" spans="1:33">
      <c r="A81" t="s">
        <v>84</v>
      </c>
      <c r="B81" t="s">
        <v>432</v>
      </c>
      <c r="C81" t="s">
        <v>463</v>
      </c>
      <c r="D81">
        <v>1</v>
      </c>
      <c r="E81" t="s">
        <v>520</v>
      </c>
      <c r="F81" t="s">
        <v>514</v>
      </c>
      <c r="G81">
        <v>0.28100000000000003</v>
      </c>
      <c r="H81">
        <v>338</v>
      </c>
      <c r="I81">
        <v>1560.6849999999999</v>
      </c>
      <c r="J81">
        <v>0.28199999999999997</v>
      </c>
      <c r="K81">
        <v>343</v>
      </c>
      <c r="L81">
        <v>0.138848408303378</v>
      </c>
      <c r="M81">
        <v>253.1</v>
      </c>
      <c r="N81">
        <v>0</v>
      </c>
      <c r="O81">
        <v>0</v>
      </c>
      <c r="P81">
        <v>0</v>
      </c>
      <c r="Q81">
        <v>0</v>
      </c>
      <c r="R81">
        <v>0</v>
      </c>
      <c r="S81">
        <v>5.0000000000000001E-3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5.0000000000000001E-3</v>
      </c>
      <c r="AC81">
        <v>0</v>
      </c>
      <c r="AD81">
        <v>0</v>
      </c>
      <c r="AE81">
        <f t="shared" si="1"/>
        <v>5.0000000000000001E-3</v>
      </c>
      <c r="AF81" cm="1">
        <f t="array" ref="AF81">_xlfn.IFS(C81="solar",(AE81*1000/45),C81="onshore",(AE81*1000/2.7),C81="offshore",(0))</f>
        <v>0.1111111111111111</v>
      </c>
      <c r="AG81" cm="1">
        <f t="array" ref="AG81">_xlfn.IFS(C81="solar",(0),C81="onshore",(0),C81="offshore",(AE81*1000/4.8))</f>
        <v>0</v>
      </c>
    </row>
    <row r="82" spans="1:33">
      <c r="A82" t="s">
        <v>84</v>
      </c>
      <c r="B82" t="s">
        <v>426</v>
      </c>
      <c r="C82" t="s">
        <v>464</v>
      </c>
      <c r="D82">
        <v>1</v>
      </c>
      <c r="E82" t="s">
        <v>520</v>
      </c>
      <c r="F82" t="s">
        <v>519</v>
      </c>
      <c r="G82">
        <v>0.29799999999999999</v>
      </c>
      <c r="H82">
        <v>365</v>
      </c>
      <c r="I82">
        <v>2023.1869999999999</v>
      </c>
      <c r="J82">
        <v>0.30299999999999999</v>
      </c>
      <c r="K82">
        <v>369</v>
      </c>
      <c r="L82">
        <v>0.139020751390208</v>
      </c>
      <c r="M82">
        <v>0.443</v>
      </c>
      <c r="N82">
        <v>0</v>
      </c>
      <c r="O82">
        <v>0.23599999999999999</v>
      </c>
      <c r="P82">
        <v>0.443</v>
      </c>
      <c r="Q82">
        <v>0.443</v>
      </c>
      <c r="R82">
        <v>0.443</v>
      </c>
      <c r="S82">
        <v>0.443</v>
      </c>
      <c r="T82">
        <v>0.41799999999999998</v>
      </c>
      <c r="U82">
        <v>0.20599999999999999</v>
      </c>
      <c r="V82">
        <v>0.442</v>
      </c>
      <c r="W82">
        <v>0</v>
      </c>
      <c r="X82">
        <v>0.23599999999999999</v>
      </c>
      <c r="Y82">
        <v>0.20699999999999999</v>
      </c>
      <c r="Z82">
        <v>0</v>
      </c>
      <c r="AA82">
        <v>0</v>
      </c>
      <c r="AB82">
        <v>0</v>
      </c>
      <c r="AC82">
        <v>0</v>
      </c>
      <c r="AD82">
        <v>2.4E-2</v>
      </c>
      <c r="AE82">
        <f t="shared" si="1"/>
        <v>0.443</v>
      </c>
      <c r="AF82" cm="1">
        <f t="array" ref="AF82">_xlfn.IFS(C82="solar",(AE82*1000/45),C82="onshore",(AE82*1000/2.7),C82="offshore",(0))</f>
        <v>164.07407407407408</v>
      </c>
      <c r="AG82" cm="1">
        <f t="array" ref="AG82">_xlfn.IFS(C82="solar",(0),C82="onshore",(0),C82="offshore",(AE82*1000/4.8))</f>
        <v>0</v>
      </c>
    </row>
    <row r="83" spans="1:33">
      <c r="A83" t="s">
        <v>84</v>
      </c>
      <c r="B83" t="s">
        <v>425</v>
      </c>
      <c r="C83" t="s">
        <v>464</v>
      </c>
      <c r="D83">
        <v>2</v>
      </c>
      <c r="E83" t="s">
        <v>520</v>
      </c>
      <c r="F83" t="s">
        <v>519</v>
      </c>
      <c r="G83">
        <v>0.29899999999999999</v>
      </c>
      <c r="H83">
        <v>727</v>
      </c>
      <c r="I83">
        <v>2023.1869999999999</v>
      </c>
      <c r="J83">
        <v>0.29899999999999999</v>
      </c>
      <c r="K83">
        <v>707</v>
      </c>
      <c r="L83">
        <v>0.26992562728119601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f t="shared" si="1"/>
        <v>0</v>
      </c>
      <c r="AF83" cm="1">
        <f t="array" ref="AF83">_xlfn.IFS(C83="solar",(AE83*1000/45),C83="onshore",(AE83*1000/2.7),C83="offshore",(0))</f>
        <v>0</v>
      </c>
      <c r="AG83" cm="1">
        <f t="array" ref="AG83">_xlfn.IFS(C83="solar",(0),C83="onshore",(0),C83="offshore",(AE83*1000/4.8))</f>
        <v>0</v>
      </c>
    </row>
    <row r="84" spans="1:33">
      <c r="A84" t="s">
        <v>84</v>
      </c>
      <c r="B84" t="s">
        <v>424</v>
      </c>
      <c r="C84" t="s">
        <v>464</v>
      </c>
      <c r="D84">
        <v>3</v>
      </c>
      <c r="E84" t="s">
        <v>520</v>
      </c>
      <c r="F84" t="s">
        <v>519</v>
      </c>
      <c r="G84">
        <v>0.27300000000000002</v>
      </c>
      <c r="H84">
        <v>184</v>
      </c>
      <c r="I84">
        <v>2023.1869999999999</v>
      </c>
      <c r="J84">
        <v>0.27300000000000002</v>
      </c>
      <c r="K84">
        <v>201</v>
      </c>
      <c r="L84">
        <v>8.4048371719604595E-2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f t="shared" si="1"/>
        <v>0</v>
      </c>
      <c r="AF84" cm="1">
        <f t="array" ref="AF84">_xlfn.IFS(C84="solar",(AE84*1000/45),C84="onshore",(AE84*1000/2.7),C84="offshore",(0))</f>
        <v>0</v>
      </c>
      <c r="AG84" cm="1">
        <f t="array" ref="AG84">_xlfn.IFS(C84="solar",(0),C84="onshore",(0),C84="offshore",(AE84*1000/4.8))</f>
        <v>0</v>
      </c>
    </row>
    <row r="85" spans="1:33">
      <c r="A85" t="s">
        <v>84</v>
      </c>
      <c r="B85" t="s">
        <v>423</v>
      </c>
      <c r="C85" t="s">
        <v>464</v>
      </c>
      <c r="D85">
        <v>4</v>
      </c>
      <c r="E85" t="s">
        <v>520</v>
      </c>
      <c r="F85" t="s">
        <v>519</v>
      </c>
      <c r="G85">
        <v>0.27200000000000002</v>
      </c>
      <c r="H85">
        <v>363</v>
      </c>
      <c r="I85">
        <v>2023.1869999999999</v>
      </c>
      <c r="J85">
        <v>0.27200000000000002</v>
      </c>
      <c r="K85">
        <v>368</v>
      </c>
      <c r="L85">
        <v>0.154445339779748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f t="shared" si="1"/>
        <v>0</v>
      </c>
      <c r="AF85" cm="1">
        <f t="array" ref="AF85">_xlfn.IFS(C85="solar",(AE85*1000/45),C85="onshore",(AE85*1000/2.7),C85="offshore",(0))</f>
        <v>0</v>
      </c>
      <c r="AG85" cm="1">
        <f t="array" ref="AG85">_xlfn.IFS(C85="solar",(0),C85="onshore",(0),C85="offshore",(AE85*1000/4.8))</f>
        <v>0</v>
      </c>
    </row>
    <row r="86" spans="1:33">
      <c r="A86" t="s">
        <v>84</v>
      </c>
      <c r="B86" t="s">
        <v>422</v>
      </c>
      <c r="C86" t="s">
        <v>464</v>
      </c>
      <c r="D86">
        <v>5</v>
      </c>
      <c r="E86" t="s">
        <v>520</v>
      </c>
      <c r="F86" t="s">
        <v>519</v>
      </c>
      <c r="G86">
        <v>0.27400000000000002</v>
      </c>
      <c r="H86">
        <v>633</v>
      </c>
      <c r="I86">
        <v>2023.1869999999999</v>
      </c>
      <c r="J86">
        <v>0.27400000000000002</v>
      </c>
      <c r="K86">
        <v>648</v>
      </c>
      <c r="L86">
        <v>0.26997300269973001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f t="shared" si="1"/>
        <v>0</v>
      </c>
      <c r="AF86" cm="1">
        <f t="array" ref="AF86">_xlfn.IFS(C86="solar",(AE86*1000/45),C86="onshore",(AE86*1000/2.7),C86="offshore",(0))</f>
        <v>0</v>
      </c>
      <c r="AG86" cm="1">
        <f t="array" ref="AG86">_xlfn.IFS(C86="solar",(0),C86="onshore",(0),C86="offshore",(AE86*1000/4.8))</f>
        <v>0</v>
      </c>
    </row>
    <row r="87" spans="1:33">
      <c r="A87" t="s">
        <v>84</v>
      </c>
      <c r="B87" t="s">
        <v>426</v>
      </c>
      <c r="C87" t="s">
        <v>464</v>
      </c>
      <c r="D87">
        <v>1</v>
      </c>
      <c r="E87" t="s">
        <v>520</v>
      </c>
      <c r="F87" t="s">
        <v>518</v>
      </c>
      <c r="G87">
        <v>0.29799999999999999</v>
      </c>
      <c r="H87">
        <v>365</v>
      </c>
      <c r="I87">
        <v>2023.1869999999999</v>
      </c>
      <c r="J87">
        <v>0.30299999999999999</v>
      </c>
      <c r="K87">
        <v>369</v>
      </c>
      <c r="L87">
        <v>0.139020751390208</v>
      </c>
      <c r="M87">
        <v>1.4690000000000001</v>
      </c>
      <c r="N87">
        <v>0</v>
      </c>
      <c r="O87">
        <v>0.23200000000000001</v>
      </c>
      <c r="P87">
        <v>0.435</v>
      </c>
      <c r="Q87">
        <v>0.435</v>
      </c>
      <c r="R87">
        <v>0.435</v>
      </c>
      <c r="S87">
        <v>0.435</v>
      </c>
      <c r="T87">
        <v>0.41199999999999998</v>
      </c>
      <c r="U87">
        <v>0.20300000000000001</v>
      </c>
      <c r="V87">
        <v>0.435</v>
      </c>
      <c r="W87">
        <v>0</v>
      </c>
      <c r="X87">
        <v>0.23200000000000001</v>
      </c>
      <c r="Y87">
        <v>0.20300000000000001</v>
      </c>
      <c r="Z87">
        <v>0</v>
      </c>
      <c r="AA87">
        <v>0</v>
      </c>
      <c r="AB87">
        <v>0</v>
      </c>
      <c r="AC87">
        <v>0</v>
      </c>
      <c r="AD87">
        <v>2.3E-2</v>
      </c>
      <c r="AE87">
        <f t="shared" si="1"/>
        <v>0.435</v>
      </c>
      <c r="AF87" cm="1">
        <f t="array" ref="AF87">_xlfn.IFS(C87="solar",(AE87*1000/45),C87="onshore",(AE87*1000/2.7),C87="offshore",(0))</f>
        <v>161.11111111111111</v>
      </c>
      <c r="AG87" cm="1">
        <f t="array" ref="AG87">_xlfn.IFS(C87="solar",(0),C87="onshore",(0),C87="offshore",(AE87*1000/4.8))</f>
        <v>0</v>
      </c>
    </row>
    <row r="88" spans="1:33">
      <c r="A88" t="s">
        <v>84</v>
      </c>
      <c r="B88" t="s">
        <v>425</v>
      </c>
      <c r="C88" t="s">
        <v>464</v>
      </c>
      <c r="D88">
        <v>2</v>
      </c>
      <c r="E88" t="s">
        <v>520</v>
      </c>
      <c r="F88" t="s">
        <v>518</v>
      </c>
      <c r="G88">
        <v>0.29899999999999999</v>
      </c>
      <c r="H88">
        <v>727</v>
      </c>
      <c r="I88">
        <v>2023.1869999999999</v>
      </c>
      <c r="J88">
        <v>0.29899999999999999</v>
      </c>
      <c r="K88">
        <v>707</v>
      </c>
      <c r="L88">
        <v>0.26992562728119601</v>
      </c>
      <c r="M88">
        <v>5.31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f t="shared" si="1"/>
        <v>0</v>
      </c>
      <c r="AF88" cm="1">
        <f t="array" ref="AF88">_xlfn.IFS(C88="solar",(AE88*1000/45),C88="onshore",(AE88*1000/2.7),C88="offshore",(0))</f>
        <v>0</v>
      </c>
      <c r="AG88" cm="1">
        <f t="array" ref="AG88">_xlfn.IFS(C88="solar",(0),C88="onshore",(0),C88="offshore",(AE88*1000/4.8))</f>
        <v>0</v>
      </c>
    </row>
    <row r="89" spans="1:33">
      <c r="A89" t="s">
        <v>84</v>
      </c>
      <c r="B89" t="s">
        <v>422</v>
      </c>
      <c r="C89" t="s">
        <v>464</v>
      </c>
      <c r="D89">
        <v>5</v>
      </c>
      <c r="E89" t="s">
        <v>520</v>
      </c>
      <c r="F89" t="s">
        <v>518</v>
      </c>
      <c r="G89">
        <v>0.27400000000000002</v>
      </c>
      <c r="H89">
        <v>633</v>
      </c>
      <c r="I89">
        <v>2023.1869999999999</v>
      </c>
      <c r="J89">
        <v>0.27400000000000002</v>
      </c>
      <c r="K89">
        <v>648</v>
      </c>
      <c r="L89">
        <v>0.26997300269973001</v>
      </c>
      <c r="M89">
        <v>31.745000000000001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f t="shared" si="1"/>
        <v>0</v>
      </c>
      <c r="AF89" cm="1">
        <f t="array" ref="AF89">_xlfn.IFS(C89="solar",(AE89*1000/45),C89="onshore",(AE89*1000/2.7),C89="offshore",(0))</f>
        <v>0</v>
      </c>
      <c r="AG89" cm="1">
        <f t="array" ref="AG89">_xlfn.IFS(C89="solar",(0),C89="onshore",(0),C89="offshore",(AE89*1000/4.8))</f>
        <v>0</v>
      </c>
    </row>
    <row r="90" spans="1:33">
      <c r="A90" t="s">
        <v>84</v>
      </c>
      <c r="B90" t="s">
        <v>424</v>
      </c>
      <c r="C90" t="s">
        <v>464</v>
      </c>
      <c r="D90">
        <v>3</v>
      </c>
      <c r="E90" t="s">
        <v>520</v>
      </c>
      <c r="F90" t="s">
        <v>518</v>
      </c>
      <c r="G90">
        <v>0.27300000000000002</v>
      </c>
      <c r="H90">
        <v>184</v>
      </c>
      <c r="I90">
        <v>2023.1869999999999</v>
      </c>
      <c r="J90">
        <v>0.27300000000000002</v>
      </c>
      <c r="K90">
        <v>201</v>
      </c>
      <c r="L90">
        <v>8.4048371719604595E-2</v>
      </c>
      <c r="M90">
        <v>53.545000000000002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f t="shared" si="1"/>
        <v>0</v>
      </c>
      <c r="AF90" cm="1">
        <f t="array" ref="AF90">_xlfn.IFS(C90="solar",(AE90*1000/45),C90="onshore",(AE90*1000/2.7),C90="offshore",(0))</f>
        <v>0</v>
      </c>
      <c r="AG90" cm="1">
        <f t="array" ref="AG90">_xlfn.IFS(C90="solar",(0),C90="onshore",(0),C90="offshore",(AE90*1000/4.8))</f>
        <v>0</v>
      </c>
    </row>
    <row r="91" spans="1:33">
      <c r="A91" t="s">
        <v>84</v>
      </c>
      <c r="B91" t="s">
        <v>423</v>
      </c>
      <c r="C91" t="s">
        <v>464</v>
      </c>
      <c r="D91">
        <v>4</v>
      </c>
      <c r="E91" t="s">
        <v>520</v>
      </c>
      <c r="F91" t="s">
        <v>518</v>
      </c>
      <c r="G91">
        <v>0.27200000000000002</v>
      </c>
      <c r="H91">
        <v>363</v>
      </c>
      <c r="I91">
        <v>2023.1869999999999</v>
      </c>
      <c r="J91">
        <v>0.27200000000000002</v>
      </c>
      <c r="K91">
        <v>368</v>
      </c>
      <c r="L91">
        <v>0.154445339779748</v>
      </c>
      <c r="M91">
        <v>105.78100000000001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f t="shared" si="1"/>
        <v>0</v>
      </c>
      <c r="AF91" cm="1">
        <f t="array" ref="AF91">_xlfn.IFS(C91="solar",(AE91*1000/45),C91="onshore",(AE91*1000/2.7),C91="offshore",(0))</f>
        <v>0</v>
      </c>
      <c r="AG91" cm="1">
        <f t="array" ref="AG91">_xlfn.IFS(C91="solar",(0),C91="onshore",(0),C91="offshore",(AE91*1000/4.8))</f>
        <v>0</v>
      </c>
    </row>
    <row r="92" spans="1:33">
      <c r="A92" t="s">
        <v>84</v>
      </c>
      <c r="B92" t="s">
        <v>426</v>
      </c>
      <c r="C92" t="s">
        <v>464</v>
      </c>
      <c r="D92">
        <v>1</v>
      </c>
      <c r="E92" t="s">
        <v>520</v>
      </c>
      <c r="F92" t="s">
        <v>517</v>
      </c>
      <c r="G92">
        <v>0.29799999999999999</v>
      </c>
      <c r="H92">
        <v>365</v>
      </c>
      <c r="I92">
        <v>2023.1869999999999</v>
      </c>
      <c r="J92">
        <v>0.30299999999999999</v>
      </c>
      <c r="K92">
        <v>369</v>
      </c>
      <c r="L92">
        <v>0.139020751390208</v>
      </c>
      <c r="M92">
        <v>1.4930000000000001</v>
      </c>
      <c r="N92">
        <v>0</v>
      </c>
      <c r="O92">
        <v>0.23200000000000001</v>
      </c>
      <c r="P92">
        <v>0.435</v>
      </c>
      <c r="Q92">
        <v>0.435</v>
      </c>
      <c r="R92">
        <v>0.435</v>
      </c>
      <c r="S92">
        <v>0.435</v>
      </c>
      <c r="T92">
        <v>0.41199999999999998</v>
      </c>
      <c r="U92">
        <v>0.20300000000000001</v>
      </c>
      <c r="V92">
        <v>0.435</v>
      </c>
      <c r="W92">
        <v>0</v>
      </c>
      <c r="X92">
        <v>0.23200000000000001</v>
      </c>
      <c r="Y92">
        <v>0.20300000000000001</v>
      </c>
      <c r="Z92">
        <v>0</v>
      </c>
      <c r="AA92">
        <v>0</v>
      </c>
      <c r="AB92">
        <v>0</v>
      </c>
      <c r="AC92">
        <v>0</v>
      </c>
      <c r="AD92">
        <v>2.3E-2</v>
      </c>
      <c r="AE92">
        <f t="shared" si="1"/>
        <v>0.435</v>
      </c>
      <c r="AF92" cm="1">
        <f t="array" ref="AF92">_xlfn.IFS(C92="solar",(AE92*1000/45),C92="onshore",(AE92*1000/2.7),C92="offshore",(0))</f>
        <v>161.11111111111111</v>
      </c>
      <c r="AG92" cm="1">
        <f t="array" ref="AG92">_xlfn.IFS(C92="solar",(0),C92="onshore",(0),C92="offshore",(AE92*1000/4.8))</f>
        <v>0</v>
      </c>
    </row>
    <row r="93" spans="1:33">
      <c r="A93" t="s">
        <v>84</v>
      </c>
      <c r="B93" t="s">
        <v>425</v>
      </c>
      <c r="C93" t="s">
        <v>464</v>
      </c>
      <c r="D93">
        <v>2</v>
      </c>
      <c r="E93" t="s">
        <v>520</v>
      </c>
      <c r="F93" t="s">
        <v>517</v>
      </c>
      <c r="G93">
        <v>0.29899999999999999</v>
      </c>
      <c r="H93">
        <v>727</v>
      </c>
      <c r="I93">
        <v>2023.1869999999999</v>
      </c>
      <c r="J93">
        <v>0.29899999999999999</v>
      </c>
      <c r="K93">
        <v>707</v>
      </c>
      <c r="L93">
        <v>0.26992562728119601</v>
      </c>
      <c r="M93">
        <v>1.992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f t="shared" si="1"/>
        <v>0</v>
      </c>
      <c r="AF93" cm="1">
        <f t="array" ref="AF93">_xlfn.IFS(C93="solar",(AE93*1000/45),C93="onshore",(AE93*1000/2.7),C93="offshore",(0))</f>
        <v>0</v>
      </c>
      <c r="AG93" cm="1">
        <f t="array" ref="AG93">_xlfn.IFS(C93="solar",(0),C93="onshore",(0),C93="offshore",(AE93*1000/4.8))</f>
        <v>0</v>
      </c>
    </row>
    <row r="94" spans="1:33">
      <c r="A94" t="s">
        <v>84</v>
      </c>
      <c r="B94" t="s">
        <v>422</v>
      </c>
      <c r="C94" t="s">
        <v>464</v>
      </c>
      <c r="D94">
        <v>5</v>
      </c>
      <c r="E94" t="s">
        <v>520</v>
      </c>
      <c r="F94" t="s">
        <v>517</v>
      </c>
      <c r="G94">
        <v>0.27400000000000002</v>
      </c>
      <c r="H94">
        <v>633</v>
      </c>
      <c r="I94">
        <v>2023.1869999999999</v>
      </c>
      <c r="J94">
        <v>0.27400000000000002</v>
      </c>
      <c r="K94">
        <v>648</v>
      </c>
      <c r="L94">
        <v>0.26997300269973001</v>
      </c>
      <c r="M94">
        <v>26.43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f t="shared" si="1"/>
        <v>0</v>
      </c>
      <c r="AF94" cm="1">
        <f t="array" ref="AF94">_xlfn.IFS(C94="solar",(AE94*1000/45),C94="onshore",(AE94*1000/2.7),C94="offshore",(0))</f>
        <v>0</v>
      </c>
      <c r="AG94" cm="1">
        <f t="array" ref="AG94">_xlfn.IFS(C94="solar",(0),C94="onshore",(0),C94="offshore",(AE94*1000/4.8))</f>
        <v>0</v>
      </c>
    </row>
    <row r="95" spans="1:33">
      <c r="A95" t="s">
        <v>84</v>
      </c>
      <c r="B95" t="s">
        <v>424</v>
      </c>
      <c r="C95" t="s">
        <v>464</v>
      </c>
      <c r="D95">
        <v>3</v>
      </c>
      <c r="E95" t="s">
        <v>520</v>
      </c>
      <c r="F95" t="s">
        <v>517</v>
      </c>
      <c r="G95">
        <v>0.27300000000000002</v>
      </c>
      <c r="H95">
        <v>184</v>
      </c>
      <c r="I95">
        <v>2023.1869999999999</v>
      </c>
      <c r="J95">
        <v>0.27300000000000002</v>
      </c>
      <c r="K95">
        <v>201</v>
      </c>
      <c r="L95">
        <v>8.4048371719604595E-2</v>
      </c>
      <c r="M95">
        <v>33.718000000000004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f t="shared" si="1"/>
        <v>0</v>
      </c>
      <c r="AF95" cm="1">
        <f t="array" ref="AF95">_xlfn.IFS(C95="solar",(AE95*1000/45),C95="onshore",(AE95*1000/2.7),C95="offshore",(0))</f>
        <v>0</v>
      </c>
      <c r="AG95" cm="1">
        <f t="array" ref="AG95">_xlfn.IFS(C95="solar",(0),C95="onshore",(0),C95="offshore",(AE95*1000/4.8))</f>
        <v>0</v>
      </c>
    </row>
    <row r="96" spans="1:33">
      <c r="A96" t="s">
        <v>84</v>
      </c>
      <c r="B96" t="s">
        <v>423</v>
      </c>
      <c r="C96" t="s">
        <v>464</v>
      </c>
      <c r="D96">
        <v>4</v>
      </c>
      <c r="E96" t="s">
        <v>520</v>
      </c>
      <c r="F96" t="s">
        <v>517</v>
      </c>
      <c r="G96">
        <v>0.27200000000000002</v>
      </c>
      <c r="H96">
        <v>363</v>
      </c>
      <c r="I96">
        <v>2023.1869999999999</v>
      </c>
      <c r="J96">
        <v>0.27200000000000002</v>
      </c>
      <c r="K96">
        <v>368</v>
      </c>
      <c r="L96">
        <v>0.154445339779748</v>
      </c>
      <c r="M96">
        <v>99.406000000000006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f t="shared" si="1"/>
        <v>0</v>
      </c>
      <c r="AF96" cm="1">
        <f t="array" ref="AF96">_xlfn.IFS(C96="solar",(AE96*1000/45),C96="onshore",(AE96*1000/2.7),C96="offshore",(0))</f>
        <v>0</v>
      </c>
      <c r="AG96" cm="1">
        <f t="array" ref="AG96">_xlfn.IFS(C96="solar",(0),C96="onshore",(0),C96="offshore",(AE96*1000/4.8))</f>
        <v>0</v>
      </c>
    </row>
    <row r="97" spans="1:33">
      <c r="A97" t="s">
        <v>84</v>
      </c>
      <c r="B97" t="s">
        <v>426</v>
      </c>
      <c r="C97" t="s">
        <v>464</v>
      </c>
      <c r="D97">
        <v>1</v>
      </c>
      <c r="E97" t="s">
        <v>520</v>
      </c>
      <c r="F97" t="s">
        <v>516</v>
      </c>
      <c r="G97">
        <v>0.29799999999999999</v>
      </c>
      <c r="H97">
        <v>365</v>
      </c>
      <c r="I97">
        <v>2023.1869999999999</v>
      </c>
      <c r="J97">
        <v>0.30299999999999999</v>
      </c>
      <c r="K97">
        <v>369</v>
      </c>
      <c r="L97">
        <v>0.139020751390208</v>
      </c>
      <c r="M97">
        <v>1.4690000000000001</v>
      </c>
      <c r="N97">
        <v>0</v>
      </c>
      <c r="O97">
        <v>0.23200000000000001</v>
      </c>
      <c r="P97">
        <v>0.435</v>
      </c>
      <c r="Q97">
        <v>0.435</v>
      </c>
      <c r="R97">
        <v>0.435</v>
      </c>
      <c r="S97">
        <v>0.435</v>
      </c>
      <c r="T97">
        <v>0.41199999999999998</v>
      </c>
      <c r="U97">
        <v>0.20300000000000001</v>
      </c>
      <c r="V97">
        <v>0.435</v>
      </c>
      <c r="W97">
        <v>0</v>
      </c>
      <c r="X97">
        <v>0.23200000000000001</v>
      </c>
      <c r="Y97">
        <v>0.20300000000000001</v>
      </c>
      <c r="Z97">
        <v>0</v>
      </c>
      <c r="AA97">
        <v>0</v>
      </c>
      <c r="AB97">
        <v>0</v>
      </c>
      <c r="AC97">
        <v>0</v>
      </c>
      <c r="AD97">
        <v>2.3E-2</v>
      </c>
      <c r="AE97">
        <f t="shared" si="1"/>
        <v>0.435</v>
      </c>
      <c r="AF97" cm="1">
        <f t="array" ref="AF97">_xlfn.IFS(C97="solar",(AE97*1000/45),C97="onshore",(AE97*1000/2.7),C97="offshore",(0))</f>
        <v>161.11111111111111</v>
      </c>
      <c r="AG97" cm="1">
        <f t="array" ref="AG97">_xlfn.IFS(C97="solar",(0),C97="onshore",(0),C97="offshore",(AE97*1000/4.8))</f>
        <v>0</v>
      </c>
    </row>
    <row r="98" spans="1:33">
      <c r="A98" t="s">
        <v>84</v>
      </c>
      <c r="B98" t="s">
        <v>425</v>
      </c>
      <c r="C98" t="s">
        <v>464</v>
      </c>
      <c r="D98">
        <v>2</v>
      </c>
      <c r="E98" t="s">
        <v>520</v>
      </c>
      <c r="F98" t="s">
        <v>516</v>
      </c>
      <c r="G98">
        <v>0.29899999999999999</v>
      </c>
      <c r="H98">
        <v>727</v>
      </c>
      <c r="I98">
        <v>2023.1869999999999</v>
      </c>
      <c r="J98">
        <v>0.29899999999999999</v>
      </c>
      <c r="K98">
        <v>707</v>
      </c>
      <c r="L98">
        <v>0.26992562728119601</v>
      </c>
      <c r="M98">
        <v>5.31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f t="shared" si="1"/>
        <v>0</v>
      </c>
      <c r="AF98" cm="1">
        <f t="array" ref="AF98">_xlfn.IFS(C98="solar",(AE98*1000/45),C98="onshore",(AE98*1000/2.7),C98="offshore",(0))</f>
        <v>0</v>
      </c>
      <c r="AG98" cm="1">
        <f t="array" ref="AG98">_xlfn.IFS(C98="solar",(0),C98="onshore",(0),C98="offshore",(AE98*1000/4.8))</f>
        <v>0</v>
      </c>
    </row>
    <row r="99" spans="1:33">
      <c r="A99" t="s">
        <v>84</v>
      </c>
      <c r="B99" t="s">
        <v>422</v>
      </c>
      <c r="C99" t="s">
        <v>464</v>
      </c>
      <c r="D99">
        <v>5</v>
      </c>
      <c r="E99" t="s">
        <v>520</v>
      </c>
      <c r="F99" t="s">
        <v>516</v>
      </c>
      <c r="G99">
        <v>0.27400000000000002</v>
      </c>
      <c r="H99">
        <v>633</v>
      </c>
      <c r="I99">
        <v>2023.1869999999999</v>
      </c>
      <c r="J99">
        <v>0.27400000000000002</v>
      </c>
      <c r="K99">
        <v>648</v>
      </c>
      <c r="L99">
        <v>0.26997300269973001</v>
      </c>
      <c r="M99">
        <v>28.384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f t="shared" si="1"/>
        <v>0</v>
      </c>
      <c r="AF99" cm="1">
        <f t="array" ref="AF99">_xlfn.IFS(C99="solar",(AE99*1000/45),C99="onshore",(AE99*1000/2.7),C99="offshore",(0))</f>
        <v>0</v>
      </c>
      <c r="AG99" cm="1">
        <f t="array" ref="AG99">_xlfn.IFS(C99="solar",(0),C99="onshore",(0),C99="offshore",(AE99*1000/4.8))</f>
        <v>0</v>
      </c>
    </row>
    <row r="100" spans="1:33">
      <c r="A100" t="s">
        <v>84</v>
      </c>
      <c r="B100" t="s">
        <v>424</v>
      </c>
      <c r="C100" t="s">
        <v>464</v>
      </c>
      <c r="D100">
        <v>3</v>
      </c>
      <c r="E100" t="s">
        <v>520</v>
      </c>
      <c r="F100" t="s">
        <v>516</v>
      </c>
      <c r="G100">
        <v>0.27300000000000002</v>
      </c>
      <c r="H100">
        <v>184</v>
      </c>
      <c r="I100">
        <v>2023.1869999999999</v>
      </c>
      <c r="J100">
        <v>0.27300000000000002</v>
      </c>
      <c r="K100">
        <v>201</v>
      </c>
      <c r="L100">
        <v>8.4048371719604595E-2</v>
      </c>
      <c r="M100">
        <v>53.545000000000002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f t="shared" si="1"/>
        <v>0</v>
      </c>
      <c r="AF100" cm="1">
        <f t="array" ref="AF100">_xlfn.IFS(C100="solar",(AE100*1000/45),C100="onshore",(AE100*1000/2.7),C100="offshore",(0))</f>
        <v>0</v>
      </c>
      <c r="AG100" cm="1">
        <f t="array" ref="AG100">_xlfn.IFS(C100="solar",(0),C100="onshore",(0),C100="offshore",(AE100*1000/4.8))</f>
        <v>0</v>
      </c>
    </row>
    <row r="101" spans="1:33">
      <c r="A101" t="s">
        <v>84</v>
      </c>
      <c r="B101" t="s">
        <v>423</v>
      </c>
      <c r="C101" t="s">
        <v>464</v>
      </c>
      <c r="D101">
        <v>4</v>
      </c>
      <c r="E101" t="s">
        <v>520</v>
      </c>
      <c r="F101" t="s">
        <v>516</v>
      </c>
      <c r="G101">
        <v>0.27200000000000002</v>
      </c>
      <c r="H101">
        <v>363</v>
      </c>
      <c r="I101">
        <v>2023.1869999999999</v>
      </c>
      <c r="J101">
        <v>0.27200000000000002</v>
      </c>
      <c r="K101">
        <v>368</v>
      </c>
      <c r="L101">
        <v>0.154445339779748</v>
      </c>
      <c r="M101">
        <v>105.718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f t="shared" si="1"/>
        <v>0</v>
      </c>
      <c r="AF101" cm="1">
        <f t="array" ref="AF101">_xlfn.IFS(C101="solar",(AE101*1000/45),C101="onshore",(AE101*1000/2.7),C101="offshore",(0))</f>
        <v>0</v>
      </c>
      <c r="AG101" cm="1">
        <f t="array" ref="AG101">_xlfn.IFS(C101="solar",(0),C101="onshore",(0),C101="offshore",(AE101*1000/4.8))</f>
        <v>0</v>
      </c>
    </row>
    <row r="102" spans="1:33">
      <c r="A102" t="s">
        <v>84</v>
      </c>
      <c r="B102" t="s">
        <v>426</v>
      </c>
      <c r="C102" t="s">
        <v>464</v>
      </c>
      <c r="D102">
        <v>1</v>
      </c>
      <c r="E102" t="s">
        <v>520</v>
      </c>
      <c r="F102" t="s">
        <v>514</v>
      </c>
      <c r="G102">
        <v>0.29799999999999999</v>
      </c>
      <c r="H102">
        <v>365</v>
      </c>
      <c r="I102">
        <v>2023.1869999999999</v>
      </c>
      <c r="J102">
        <v>0.30299999999999999</v>
      </c>
      <c r="K102">
        <v>369</v>
      </c>
      <c r="L102">
        <v>0.139020751390208</v>
      </c>
      <c r="M102">
        <v>1.4690000000000001</v>
      </c>
      <c r="N102">
        <v>0</v>
      </c>
      <c r="O102">
        <v>0.23200000000000001</v>
      </c>
      <c r="P102">
        <v>0.435</v>
      </c>
      <c r="Q102">
        <v>0.435</v>
      </c>
      <c r="R102">
        <v>0.435</v>
      </c>
      <c r="S102">
        <v>0.435</v>
      </c>
      <c r="T102">
        <v>0.41199999999999998</v>
      </c>
      <c r="U102">
        <v>0.20300000000000001</v>
      </c>
      <c r="V102">
        <v>0.435</v>
      </c>
      <c r="W102">
        <v>0</v>
      </c>
      <c r="X102">
        <v>0.23200000000000001</v>
      </c>
      <c r="Y102">
        <v>0.20300000000000001</v>
      </c>
      <c r="Z102">
        <v>0</v>
      </c>
      <c r="AA102">
        <v>0</v>
      </c>
      <c r="AB102">
        <v>0</v>
      </c>
      <c r="AC102">
        <v>0</v>
      </c>
      <c r="AD102">
        <v>2.3E-2</v>
      </c>
      <c r="AE102">
        <f t="shared" si="1"/>
        <v>0.435</v>
      </c>
      <c r="AF102" cm="1">
        <f t="array" ref="AF102">_xlfn.IFS(C102="solar",(AE102*1000/45),C102="onshore",(AE102*1000/2.7),C102="offshore",(0))</f>
        <v>161.11111111111111</v>
      </c>
      <c r="AG102" cm="1">
        <f t="array" ref="AG102">_xlfn.IFS(C102="solar",(0),C102="onshore",(0),C102="offshore",(AE102*1000/4.8))</f>
        <v>0</v>
      </c>
    </row>
    <row r="103" spans="1:33">
      <c r="A103" t="s">
        <v>84</v>
      </c>
      <c r="B103" t="s">
        <v>425</v>
      </c>
      <c r="C103" t="s">
        <v>464</v>
      </c>
      <c r="D103">
        <v>2</v>
      </c>
      <c r="E103" t="s">
        <v>520</v>
      </c>
      <c r="F103" t="s">
        <v>514</v>
      </c>
      <c r="G103">
        <v>0.29899999999999999</v>
      </c>
      <c r="H103">
        <v>727</v>
      </c>
      <c r="I103">
        <v>2023.1869999999999</v>
      </c>
      <c r="J103">
        <v>0.29899999999999999</v>
      </c>
      <c r="K103">
        <v>707</v>
      </c>
      <c r="L103">
        <v>0.26992562728119601</v>
      </c>
      <c r="M103">
        <v>5.31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f t="shared" si="1"/>
        <v>0</v>
      </c>
      <c r="AF103" cm="1">
        <f t="array" ref="AF103">_xlfn.IFS(C103="solar",(AE103*1000/45),C103="onshore",(AE103*1000/2.7),C103="offshore",(0))</f>
        <v>0</v>
      </c>
      <c r="AG103" cm="1">
        <f t="array" ref="AG103">_xlfn.IFS(C103="solar",(0),C103="onshore",(0),C103="offshore",(AE103*1000/4.8))</f>
        <v>0</v>
      </c>
    </row>
    <row r="104" spans="1:33">
      <c r="A104" t="s">
        <v>84</v>
      </c>
      <c r="B104" t="s">
        <v>422</v>
      </c>
      <c r="C104" t="s">
        <v>464</v>
      </c>
      <c r="D104">
        <v>5</v>
      </c>
      <c r="E104" t="s">
        <v>520</v>
      </c>
      <c r="F104" t="s">
        <v>514</v>
      </c>
      <c r="G104">
        <v>0.27400000000000002</v>
      </c>
      <c r="H104">
        <v>633</v>
      </c>
      <c r="I104">
        <v>2023.1869999999999</v>
      </c>
      <c r="J104">
        <v>0.27400000000000002</v>
      </c>
      <c r="K104">
        <v>648</v>
      </c>
      <c r="L104">
        <v>0.26997300269973001</v>
      </c>
      <c r="M104">
        <v>31.745000000000001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f t="shared" si="1"/>
        <v>0</v>
      </c>
      <c r="AF104" cm="1">
        <f t="array" ref="AF104">_xlfn.IFS(C104="solar",(AE104*1000/45),C104="onshore",(AE104*1000/2.7),C104="offshore",(0))</f>
        <v>0</v>
      </c>
      <c r="AG104" cm="1">
        <f t="array" ref="AG104">_xlfn.IFS(C104="solar",(0),C104="onshore",(0),C104="offshore",(AE104*1000/4.8))</f>
        <v>0</v>
      </c>
    </row>
    <row r="105" spans="1:33">
      <c r="A105" t="s">
        <v>84</v>
      </c>
      <c r="B105" t="s">
        <v>424</v>
      </c>
      <c r="C105" t="s">
        <v>464</v>
      </c>
      <c r="D105">
        <v>3</v>
      </c>
      <c r="E105" t="s">
        <v>520</v>
      </c>
      <c r="F105" t="s">
        <v>514</v>
      </c>
      <c r="G105">
        <v>0.27300000000000002</v>
      </c>
      <c r="H105">
        <v>184</v>
      </c>
      <c r="I105">
        <v>2023.1869999999999</v>
      </c>
      <c r="J105">
        <v>0.27300000000000002</v>
      </c>
      <c r="K105">
        <v>201</v>
      </c>
      <c r="L105">
        <v>8.4048371719604595E-2</v>
      </c>
      <c r="M105">
        <v>53.545000000000002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f t="shared" si="1"/>
        <v>0</v>
      </c>
      <c r="AF105" cm="1">
        <f t="array" ref="AF105">_xlfn.IFS(C105="solar",(AE105*1000/45),C105="onshore",(AE105*1000/2.7),C105="offshore",(0))</f>
        <v>0</v>
      </c>
      <c r="AG105" cm="1">
        <f t="array" ref="AG105">_xlfn.IFS(C105="solar",(0),C105="onshore",(0),C105="offshore",(AE105*1000/4.8))</f>
        <v>0</v>
      </c>
    </row>
    <row r="106" spans="1:33">
      <c r="A106" t="s">
        <v>84</v>
      </c>
      <c r="B106" t="s">
        <v>423</v>
      </c>
      <c r="C106" t="s">
        <v>464</v>
      </c>
      <c r="D106">
        <v>4</v>
      </c>
      <c r="E106" t="s">
        <v>520</v>
      </c>
      <c r="F106" t="s">
        <v>514</v>
      </c>
      <c r="G106">
        <v>0.27200000000000002</v>
      </c>
      <c r="H106">
        <v>363</v>
      </c>
      <c r="I106">
        <v>2023.1869999999999</v>
      </c>
      <c r="J106">
        <v>0.27200000000000002</v>
      </c>
      <c r="K106">
        <v>368</v>
      </c>
      <c r="L106">
        <v>0.154445339779748</v>
      </c>
      <c r="M106">
        <v>105.78100000000001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f t="shared" si="1"/>
        <v>0</v>
      </c>
      <c r="AF106" cm="1">
        <f t="array" ref="AF106">_xlfn.IFS(C106="solar",(AE106*1000/45),C106="onshore",(AE106*1000/2.7),C106="offshore",(0))</f>
        <v>0</v>
      </c>
      <c r="AG106" cm="1">
        <f t="array" ref="AG106">_xlfn.IFS(C106="solar",(0),C106="onshore",(0),C106="offshore",(AE106*1000/4.8))</f>
        <v>0</v>
      </c>
    </row>
    <row r="107" spans="1:33">
      <c r="A107" t="s">
        <v>84</v>
      </c>
      <c r="B107" t="s">
        <v>415</v>
      </c>
      <c r="C107" t="s">
        <v>460</v>
      </c>
      <c r="D107">
        <v>3</v>
      </c>
      <c r="E107" t="s">
        <v>520</v>
      </c>
      <c r="F107" t="s">
        <v>519</v>
      </c>
      <c r="G107">
        <v>0.36599999999999999</v>
      </c>
      <c r="H107">
        <v>0</v>
      </c>
      <c r="I107">
        <v>0</v>
      </c>
      <c r="J107">
        <v>0.36599999999999999</v>
      </c>
      <c r="K107">
        <v>915</v>
      </c>
      <c r="L107">
        <v>0.28538812785388101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f t="shared" si="1"/>
        <v>0</v>
      </c>
      <c r="AF107" cm="1">
        <f t="array" ref="AF107">_xlfn.IFS(C107="solar",(AE107*1000/45),C107="onshore",(AE107*1000/2.7),C107="offshore",(0))</f>
        <v>0</v>
      </c>
      <c r="AG107" cm="1">
        <f t="array" ref="AG107">_xlfn.IFS(C107="solar",(0),C107="onshore",(0),C107="offshore",(AE107*1000/4.8))</f>
        <v>0</v>
      </c>
    </row>
    <row r="108" spans="1:33">
      <c r="A108" t="s">
        <v>84</v>
      </c>
      <c r="B108" t="s">
        <v>413</v>
      </c>
      <c r="C108" t="s">
        <v>460</v>
      </c>
      <c r="D108">
        <v>5</v>
      </c>
      <c r="E108" t="s">
        <v>520</v>
      </c>
      <c r="F108" t="s">
        <v>519</v>
      </c>
      <c r="G108">
        <v>0.36099999999999999</v>
      </c>
      <c r="H108">
        <v>1024</v>
      </c>
      <c r="I108">
        <v>3581.6210000000001</v>
      </c>
      <c r="J108">
        <v>0.372</v>
      </c>
      <c r="K108">
        <v>1358</v>
      </c>
      <c r="L108">
        <v>0.41672804045760298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f t="shared" si="1"/>
        <v>0</v>
      </c>
      <c r="AF108" cm="1">
        <f t="array" ref="AF108">_xlfn.IFS(C108="solar",(AE108*1000/45),C108="onshore",(AE108*1000/2.7),C108="offshore",(0))</f>
        <v>0</v>
      </c>
      <c r="AG108" cm="1">
        <f t="array" ref="AG108">_xlfn.IFS(C108="solar",(0),C108="onshore",(0),C108="offshore",(AE108*1000/4.8))</f>
        <v>0</v>
      </c>
    </row>
    <row r="109" spans="1:33">
      <c r="A109" t="s">
        <v>84</v>
      </c>
      <c r="B109" t="s">
        <v>413</v>
      </c>
      <c r="C109" t="s">
        <v>460</v>
      </c>
      <c r="D109">
        <v>5</v>
      </c>
      <c r="E109" t="s">
        <v>520</v>
      </c>
      <c r="F109" t="s">
        <v>518</v>
      </c>
      <c r="G109">
        <v>0.36099999999999999</v>
      </c>
      <c r="H109">
        <v>1024</v>
      </c>
      <c r="I109">
        <v>3581.6210000000001</v>
      </c>
      <c r="J109">
        <v>0.372</v>
      </c>
      <c r="K109">
        <v>1358</v>
      </c>
      <c r="L109">
        <v>0.41672804045760298</v>
      </c>
      <c r="M109">
        <v>1.92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f t="shared" si="1"/>
        <v>0</v>
      </c>
      <c r="AF109" cm="1">
        <f t="array" ref="AF109">_xlfn.IFS(C109="solar",(AE109*1000/45),C109="onshore",(AE109*1000/2.7),C109="offshore",(0))</f>
        <v>0</v>
      </c>
      <c r="AG109" cm="1">
        <f t="array" ref="AG109">_xlfn.IFS(C109="solar",(0),C109="onshore",(0),C109="offshore",(AE109*1000/4.8))</f>
        <v>0</v>
      </c>
    </row>
    <row r="110" spans="1:33">
      <c r="A110" t="s">
        <v>84</v>
      </c>
      <c r="B110" t="s">
        <v>415</v>
      </c>
      <c r="C110" t="s">
        <v>460</v>
      </c>
      <c r="D110">
        <v>3</v>
      </c>
      <c r="E110" t="s">
        <v>520</v>
      </c>
      <c r="F110" t="s">
        <v>518</v>
      </c>
      <c r="G110">
        <v>0.36599999999999999</v>
      </c>
      <c r="H110">
        <v>0</v>
      </c>
      <c r="I110">
        <v>0</v>
      </c>
      <c r="J110">
        <v>0.36599999999999999</v>
      </c>
      <c r="K110">
        <v>915</v>
      </c>
      <c r="L110">
        <v>0.28538812785388101</v>
      </c>
      <c r="M110">
        <v>17.457000000000001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f t="shared" si="1"/>
        <v>0</v>
      </c>
      <c r="AF110" cm="1">
        <f t="array" ref="AF110">_xlfn.IFS(C110="solar",(AE110*1000/45),C110="onshore",(AE110*1000/2.7),C110="offshore",(0))</f>
        <v>0</v>
      </c>
      <c r="AG110" cm="1">
        <f t="array" ref="AG110">_xlfn.IFS(C110="solar",(0),C110="onshore",(0),C110="offshore",(AE110*1000/4.8))</f>
        <v>0</v>
      </c>
    </row>
    <row r="111" spans="1:33">
      <c r="A111" t="s">
        <v>84</v>
      </c>
      <c r="B111" t="s">
        <v>413</v>
      </c>
      <c r="C111" t="s">
        <v>460</v>
      </c>
      <c r="D111">
        <v>5</v>
      </c>
      <c r="E111" t="s">
        <v>520</v>
      </c>
      <c r="F111" t="s">
        <v>517</v>
      </c>
      <c r="G111">
        <v>0.36099999999999999</v>
      </c>
      <c r="H111">
        <v>1024</v>
      </c>
      <c r="I111">
        <v>3581.6210000000001</v>
      </c>
      <c r="J111">
        <v>0.372</v>
      </c>
      <c r="K111">
        <v>1358</v>
      </c>
      <c r="L111">
        <v>0.41672804045760298</v>
      </c>
      <c r="M111">
        <v>1.92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f t="shared" si="1"/>
        <v>0</v>
      </c>
      <c r="AF111" cm="1">
        <f t="array" ref="AF111">_xlfn.IFS(C111="solar",(AE111*1000/45),C111="onshore",(AE111*1000/2.7),C111="offshore",(0))</f>
        <v>0</v>
      </c>
      <c r="AG111" cm="1">
        <f t="array" ref="AG111">_xlfn.IFS(C111="solar",(0),C111="onshore",(0),C111="offshore",(AE111*1000/4.8))</f>
        <v>0</v>
      </c>
    </row>
    <row r="112" spans="1:33">
      <c r="A112" t="s">
        <v>84</v>
      </c>
      <c r="B112" t="s">
        <v>415</v>
      </c>
      <c r="C112" t="s">
        <v>460</v>
      </c>
      <c r="D112">
        <v>3</v>
      </c>
      <c r="E112" t="s">
        <v>520</v>
      </c>
      <c r="F112" t="s">
        <v>517</v>
      </c>
      <c r="G112">
        <v>0.36599999999999999</v>
      </c>
      <c r="H112">
        <v>0</v>
      </c>
      <c r="I112">
        <v>0</v>
      </c>
      <c r="J112">
        <v>0.36599999999999999</v>
      </c>
      <c r="K112">
        <v>915</v>
      </c>
      <c r="L112">
        <v>0.28538812785388101</v>
      </c>
      <c r="M112">
        <v>17.457000000000001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f t="shared" si="1"/>
        <v>0</v>
      </c>
      <c r="AF112" cm="1">
        <f t="array" ref="AF112">_xlfn.IFS(C112="solar",(AE112*1000/45),C112="onshore",(AE112*1000/2.7),C112="offshore",(0))</f>
        <v>0</v>
      </c>
      <c r="AG112" cm="1">
        <f t="array" ref="AG112">_xlfn.IFS(C112="solar",(0),C112="onshore",(0),C112="offshore",(AE112*1000/4.8))</f>
        <v>0</v>
      </c>
    </row>
    <row r="113" spans="1:33">
      <c r="A113" t="s">
        <v>84</v>
      </c>
      <c r="B113" t="s">
        <v>413</v>
      </c>
      <c r="C113" t="s">
        <v>460</v>
      </c>
      <c r="D113">
        <v>5</v>
      </c>
      <c r="E113" t="s">
        <v>520</v>
      </c>
      <c r="F113" t="s">
        <v>516</v>
      </c>
      <c r="G113">
        <v>0.36099999999999999</v>
      </c>
      <c r="H113">
        <v>1024</v>
      </c>
      <c r="I113">
        <v>3581.6210000000001</v>
      </c>
      <c r="J113">
        <v>0.372</v>
      </c>
      <c r="K113">
        <v>1358</v>
      </c>
      <c r="L113">
        <v>0.41672804045760298</v>
      </c>
      <c r="M113">
        <v>1.92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f t="shared" si="1"/>
        <v>0</v>
      </c>
      <c r="AF113" cm="1">
        <f t="array" ref="AF113">_xlfn.IFS(C113="solar",(AE113*1000/45),C113="onshore",(AE113*1000/2.7),C113="offshore",(0))</f>
        <v>0</v>
      </c>
      <c r="AG113" cm="1">
        <f t="array" ref="AG113">_xlfn.IFS(C113="solar",(0),C113="onshore",(0),C113="offshore",(AE113*1000/4.8))</f>
        <v>0</v>
      </c>
    </row>
    <row r="114" spans="1:33">
      <c r="A114" t="s">
        <v>84</v>
      </c>
      <c r="B114" t="s">
        <v>415</v>
      </c>
      <c r="C114" t="s">
        <v>460</v>
      </c>
      <c r="D114">
        <v>3</v>
      </c>
      <c r="E114" t="s">
        <v>520</v>
      </c>
      <c r="F114" t="s">
        <v>516</v>
      </c>
      <c r="G114">
        <v>0.36599999999999999</v>
      </c>
      <c r="H114">
        <v>0</v>
      </c>
      <c r="I114">
        <v>0</v>
      </c>
      <c r="J114">
        <v>0.36599999999999999</v>
      </c>
      <c r="K114">
        <v>915</v>
      </c>
      <c r="L114">
        <v>0.28538812785388101</v>
      </c>
      <c r="M114">
        <v>17.457000000000001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f t="shared" si="1"/>
        <v>0</v>
      </c>
      <c r="AF114" cm="1">
        <f t="array" ref="AF114">_xlfn.IFS(C114="solar",(AE114*1000/45),C114="onshore",(AE114*1000/2.7),C114="offshore",(0))</f>
        <v>0</v>
      </c>
      <c r="AG114" cm="1">
        <f t="array" ref="AG114">_xlfn.IFS(C114="solar",(0),C114="onshore",(0),C114="offshore",(AE114*1000/4.8))</f>
        <v>0</v>
      </c>
    </row>
    <row r="115" spans="1:33">
      <c r="A115" t="s">
        <v>84</v>
      </c>
      <c r="B115" t="s">
        <v>413</v>
      </c>
      <c r="C115" t="s">
        <v>460</v>
      </c>
      <c r="D115">
        <v>5</v>
      </c>
      <c r="E115" t="s">
        <v>520</v>
      </c>
      <c r="F115" t="s">
        <v>514</v>
      </c>
      <c r="G115">
        <v>0.36099999999999999</v>
      </c>
      <c r="H115">
        <v>1024</v>
      </c>
      <c r="I115">
        <v>3581.6210000000001</v>
      </c>
      <c r="J115">
        <v>0.372</v>
      </c>
      <c r="K115">
        <v>1358</v>
      </c>
      <c r="L115">
        <v>0.41672804045760298</v>
      </c>
      <c r="M115">
        <v>1.92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f t="shared" si="1"/>
        <v>0</v>
      </c>
      <c r="AF115" cm="1">
        <f t="array" ref="AF115">_xlfn.IFS(C115="solar",(AE115*1000/45),C115="onshore",(AE115*1000/2.7),C115="offshore",(0))</f>
        <v>0</v>
      </c>
      <c r="AG115" cm="1">
        <f t="array" ref="AG115">_xlfn.IFS(C115="solar",(0),C115="onshore",(0),C115="offshore",(AE115*1000/4.8))</f>
        <v>0</v>
      </c>
    </row>
    <row r="116" spans="1:33">
      <c r="A116" t="s">
        <v>84</v>
      </c>
      <c r="B116" t="s">
        <v>415</v>
      </c>
      <c r="C116" t="s">
        <v>460</v>
      </c>
      <c r="D116">
        <v>3</v>
      </c>
      <c r="E116" t="s">
        <v>520</v>
      </c>
      <c r="F116" t="s">
        <v>514</v>
      </c>
      <c r="G116">
        <v>0.36599999999999999</v>
      </c>
      <c r="H116">
        <v>0</v>
      </c>
      <c r="I116">
        <v>0</v>
      </c>
      <c r="J116">
        <v>0.36599999999999999</v>
      </c>
      <c r="K116">
        <v>915</v>
      </c>
      <c r="L116">
        <v>0.28538812785388101</v>
      </c>
      <c r="M116">
        <v>17.457000000000001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f t="shared" si="1"/>
        <v>0</v>
      </c>
      <c r="AF116" cm="1">
        <f t="array" ref="AF116">_xlfn.IFS(C116="solar",(AE116*1000/45),C116="onshore",(AE116*1000/2.7),C116="offshore",(0))</f>
        <v>0</v>
      </c>
      <c r="AG116" cm="1">
        <f t="array" ref="AG116">_xlfn.IFS(C116="solar",(0),C116="onshore",(0),C116="offshore",(AE116*1000/4.8))</f>
        <v>0</v>
      </c>
    </row>
    <row r="117" spans="1:33">
      <c r="A117" t="s">
        <v>87</v>
      </c>
      <c r="B117" t="s">
        <v>432</v>
      </c>
      <c r="C117" t="s">
        <v>463</v>
      </c>
      <c r="D117">
        <v>1</v>
      </c>
      <c r="E117" t="s">
        <v>520</v>
      </c>
      <c r="F117" t="s">
        <v>519</v>
      </c>
      <c r="G117">
        <v>0.28199999999999997</v>
      </c>
      <c r="H117">
        <v>314</v>
      </c>
      <c r="I117">
        <v>1560.6849999999999</v>
      </c>
      <c r="J117">
        <v>0.28199999999999997</v>
      </c>
      <c r="K117">
        <v>330</v>
      </c>
      <c r="L117">
        <v>0.133585932186923</v>
      </c>
      <c r="M117">
        <v>5.0000000000000001E-3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5.0000000000000001E-3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5.0000000000000001E-3</v>
      </c>
      <c r="AC117">
        <v>0</v>
      </c>
      <c r="AD117">
        <v>0</v>
      </c>
      <c r="AE117">
        <f t="shared" si="1"/>
        <v>5.0000000000000001E-3</v>
      </c>
      <c r="AF117" cm="1">
        <f t="array" ref="AF117">_xlfn.IFS(C117="solar",(AE117*1000/45),C117="onshore",(AE117*1000/2.7),C117="offshore",(0))</f>
        <v>0.1111111111111111</v>
      </c>
      <c r="AG117" cm="1">
        <f t="array" ref="AG117">_xlfn.IFS(C117="solar",(0),C117="onshore",(0),C117="offshore",(AE117*1000/4.8))</f>
        <v>0</v>
      </c>
    </row>
    <row r="118" spans="1:33">
      <c r="A118" t="s">
        <v>87</v>
      </c>
      <c r="B118" t="s">
        <v>431</v>
      </c>
      <c r="C118" t="s">
        <v>463</v>
      </c>
      <c r="D118">
        <v>2</v>
      </c>
      <c r="E118" t="s">
        <v>520</v>
      </c>
      <c r="F118" t="s">
        <v>519</v>
      </c>
      <c r="G118">
        <v>0.28100000000000003</v>
      </c>
      <c r="H118">
        <v>158</v>
      </c>
      <c r="I118">
        <v>1560.6849999999999</v>
      </c>
      <c r="J118">
        <v>0.28100000000000003</v>
      </c>
      <c r="K118">
        <v>159</v>
      </c>
      <c r="L118">
        <v>6.45931848096329E-2</v>
      </c>
      <c r="M118">
        <v>15.583</v>
      </c>
      <c r="N118">
        <v>3.5999999999999997E-2</v>
      </c>
      <c r="O118">
        <v>1.9410000000000001</v>
      </c>
      <c r="P118">
        <v>3.8450000000000002</v>
      </c>
      <c r="Q118">
        <v>5.633</v>
      </c>
      <c r="R118">
        <v>10.146000000000001</v>
      </c>
      <c r="S118">
        <v>14.66</v>
      </c>
      <c r="T118">
        <v>15.583</v>
      </c>
      <c r="U118">
        <v>14.635999999999999</v>
      </c>
      <c r="V118">
        <v>16.577000000000002</v>
      </c>
      <c r="W118">
        <v>3.5999999999999997E-2</v>
      </c>
      <c r="X118">
        <v>1.905</v>
      </c>
      <c r="Y118">
        <v>1.9039999999999999</v>
      </c>
      <c r="Z118">
        <v>1.788</v>
      </c>
      <c r="AA118">
        <v>4.5129999999999999</v>
      </c>
      <c r="AB118">
        <v>4.5140000000000002</v>
      </c>
      <c r="AC118">
        <v>0.95899999999999996</v>
      </c>
      <c r="AD118">
        <v>0.95799999999999996</v>
      </c>
      <c r="AE118">
        <f t="shared" si="1"/>
        <v>15.583</v>
      </c>
      <c r="AF118" cm="1">
        <f t="array" ref="AF118">_xlfn.IFS(C118="solar",(AE118*1000/45),C118="onshore",(AE118*1000/2.7),C118="offshore",(0))</f>
        <v>346.28888888888889</v>
      </c>
      <c r="AG118" cm="1">
        <f t="array" ref="AG118">_xlfn.IFS(C118="solar",(0),C118="onshore",(0),C118="offshore",(AE118*1000/4.8))</f>
        <v>0</v>
      </c>
    </row>
    <row r="119" spans="1:33">
      <c r="A119" t="s">
        <v>87</v>
      </c>
      <c r="B119" t="s">
        <v>432</v>
      </c>
      <c r="C119" t="s">
        <v>463</v>
      </c>
      <c r="D119">
        <v>1</v>
      </c>
      <c r="E119" t="s">
        <v>520</v>
      </c>
      <c r="F119" t="s">
        <v>518</v>
      </c>
      <c r="G119">
        <v>0.28199999999999997</v>
      </c>
      <c r="H119">
        <v>314</v>
      </c>
      <c r="I119">
        <v>1560.6849999999999</v>
      </c>
      <c r="J119">
        <v>0.28199999999999997</v>
      </c>
      <c r="K119">
        <v>330</v>
      </c>
      <c r="L119">
        <v>0.133585932186923</v>
      </c>
      <c r="M119">
        <v>2.3570000000000002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5.0000000000000001E-3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5.0000000000000001E-3</v>
      </c>
      <c r="AC119">
        <v>0</v>
      </c>
      <c r="AD119">
        <v>0</v>
      </c>
      <c r="AE119">
        <f t="shared" si="1"/>
        <v>5.0000000000000001E-3</v>
      </c>
      <c r="AF119" cm="1">
        <f t="array" ref="AF119">_xlfn.IFS(C119="solar",(AE119*1000/45),C119="onshore",(AE119*1000/2.7),C119="offshore",(0))</f>
        <v>0.1111111111111111</v>
      </c>
      <c r="AG119" cm="1">
        <f t="array" ref="AG119">_xlfn.IFS(C119="solar",(0),C119="onshore",(0),C119="offshore",(AE119*1000/4.8))</f>
        <v>0</v>
      </c>
    </row>
    <row r="120" spans="1:33">
      <c r="A120" t="s">
        <v>87</v>
      </c>
      <c r="B120" t="s">
        <v>431</v>
      </c>
      <c r="C120" t="s">
        <v>463</v>
      </c>
      <c r="D120">
        <v>2</v>
      </c>
      <c r="E120" t="s">
        <v>520</v>
      </c>
      <c r="F120" t="s">
        <v>518</v>
      </c>
      <c r="G120">
        <v>0.28100000000000003</v>
      </c>
      <c r="H120">
        <v>158</v>
      </c>
      <c r="I120">
        <v>1560.6849999999999</v>
      </c>
      <c r="J120">
        <v>0.28100000000000003</v>
      </c>
      <c r="K120">
        <v>159</v>
      </c>
      <c r="L120">
        <v>6.45931848096329E-2</v>
      </c>
      <c r="M120">
        <v>60.258000000000003</v>
      </c>
      <c r="N120">
        <v>3.5999999999999997E-2</v>
      </c>
      <c r="O120">
        <v>1.9410000000000001</v>
      </c>
      <c r="P120">
        <v>3.8450000000000002</v>
      </c>
      <c r="Q120">
        <v>5.633</v>
      </c>
      <c r="R120">
        <v>10.146000000000001</v>
      </c>
      <c r="S120">
        <v>14.66</v>
      </c>
      <c r="T120">
        <v>15.583</v>
      </c>
      <c r="U120">
        <v>14.635999999999999</v>
      </c>
      <c r="V120">
        <v>16.577000000000002</v>
      </c>
      <c r="W120">
        <v>3.5999999999999997E-2</v>
      </c>
      <c r="X120">
        <v>1.905</v>
      </c>
      <c r="Y120">
        <v>1.9039999999999999</v>
      </c>
      <c r="Z120">
        <v>1.788</v>
      </c>
      <c r="AA120">
        <v>4.5129999999999999</v>
      </c>
      <c r="AB120">
        <v>4.5140000000000002</v>
      </c>
      <c r="AC120">
        <v>0.95899999999999996</v>
      </c>
      <c r="AD120">
        <v>0.95799999999999996</v>
      </c>
      <c r="AE120">
        <f t="shared" si="1"/>
        <v>15.583</v>
      </c>
      <c r="AF120" cm="1">
        <f t="array" ref="AF120">_xlfn.IFS(C120="solar",(AE120*1000/45),C120="onshore",(AE120*1000/2.7),C120="offshore",(0))</f>
        <v>346.28888888888889</v>
      </c>
      <c r="AG120" cm="1">
        <f t="array" ref="AG120">_xlfn.IFS(C120="solar",(0),C120="onshore",(0),C120="offshore",(AE120*1000/4.8))</f>
        <v>0</v>
      </c>
    </row>
    <row r="121" spans="1:33">
      <c r="A121" t="s">
        <v>87</v>
      </c>
      <c r="B121" t="s">
        <v>432</v>
      </c>
      <c r="C121" t="s">
        <v>463</v>
      </c>
      <c r="D121">
        <v>1</v>
      </c>
      <c r="E121" t="s">
        <v>520</v>
      </c>
      <c r="F121" t="s">
        <v>517</v>
      </c>
      <c r="G121">
        <v>0.28199999999999997</v>
      </c>
      <c r="H121">
        <v>314</v>
      </c>
      <c r="I121">
        <v>1560.6849999999999</v>
      </c>
      <c r="J121">
        <v>0.28199999999999997</v>
      </c>
      <c r="K121">
        <v>330</v>
      </c>
      <c r="L121">
        <v>0.133585932186923</v>
      </c>
      <c r="M121">
        <v>2.3450000000000002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5.0000000000000001E-3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5.0000000000000001E-3</v>
      </c>
      <c r="AC121">
        <v>0</v>
      </c>
      <c r="AD121">
        <v>0</v>
      </c>
      <c r="AE121">
        <f t="shared" si="1"/>
        <v>5.0000000000000001E-3</v>
      </c>
      <c r="AF121" cm="1">
        <f t="array" ref="AF121">_xlfn.IFS(C121="solar",(AE121*1000/45),C121="onshore",(AE121*1000/2.7),C121="offshore",(0))</f>
        <v>0.1111111111111111</v>
      </c>
      <c r="AG121" cm="1">
        <f t="array" ref="AG121">_xlfn.IFS(C121="solar",(0),C121="onshore",(0),C121="offshore",(AE121*1000/4.8))</f>
        <v>0</v>
      </c>
    </row>
    <row r="122" spans="1:33">
      <c r="A122" t="s">
        <v>87</v>
      </c>
      <c r="B122" t="s">
        <v>431</v>
      </c>
      <c r="C122" t="s">
        <v>463</v>
      </c>
      <c r="D122">
        <v>2</v>
      </c>
      <c r="E122" t="s">
        <v>520</v>
      </c>
      <c r="F122" t="s">
        <v>517</v>
      </c>
      <c r="G122">
        <v>0.28100000000000003</v>
      </c>
      <c r="H122">
        <v>158</v>
      </c>
      <c r="I122">
        <v>1560.6849999999999</v>
      </c>
      <c r="J122">
        <v>0.28100000000000003</v>
      </c>
      <c r="K122">
        <v>159</v>
      </c>
      <c r="L122">
        <v>6.45931848096329E-2</v>
      </c>
      <c r="M122">
        <v>58.616</v>
      </c>
      <c r="N122">
        <v>3.5999999999999997E-2</v>
      </c>
      <c r="O122">
        <v>1.9410000000000001</v>
      </c>
      <c r="P122">
        <v>3.8450000000000002</v>
      </c>
      <c r="Q122">
        <v>5.633</v>
      </c>
      <c r="R122">
        <v>10.146000000000001</v>
      </c>
      <c r="S122">
        <v>14.66</v>
      </c>
      <c r="T122">
        <v>15.583</v>
      </c>
      <c r="U122">
        <v>14.635999999999999</v>
      </c>
      <c r="V122">
        <v>16.577000000000002</v>
      </c>
      <c r="W122">
        <v>3.5999999999999997E-2</v>
      </c>
      <c r="X122">
        <v>1.905</v>
      </c>
      <c r="Y122">
        <v>1.9039999999999999</v>
      </c>
      <c r="Z122">
        <v>1.788</v>
      </c>
      <c r="AA122">
        <v>4.5129999999999999</v>
      </c>
      <c r="AB122">
        <v>4.5140000000000002</v>
      </c>
      <c r="AC122">
        <v>0.95899999999999996</v>
      </c>
      <c r="AD122">
        <v>0.95799999999999996</v>
      </c>
      <c r="AE122">
        <f t="shared" si="1"/>
        <v>15.583</v>
      </c>
      <c r="AF122" cm="1">
        <f t="array" ref="AF122">_xlfn.IFS(C122="solar",(AE122*1000/45),C122="onshore",(AE122*1000/2.7),C122="offshore",(0))</f>
        <v>346.28888888888889</v>
      </c>
      <c r="AG122" cm="1">
        <f t="array" ref="AG122">_xlfn.IFS(C122="solar",(0),C122="onshore",(0),C122="offshore",(AE122*1000/4.8))</f>
        <v>0</v>
      </c>
    </row>
    <row r="123" spans="1:33">
      <c r="A123" t="s">
        <v>87</v>
      </c>
      <c r="B123" t="s">
        <v>432</v>
      </c>
      <c r="C123" t="s">
        <v>463</v>
      </c>
      <c r="D123">
        <v>1</v>
      </c>
      <c r="E123" t="s">
        <v>520</v>
      </c>
      <c r="F123" t="s">
        <v>516</v>
      </c>
      <c r="G123">
        <v>0.28199999999999997</v>
      </c>
      <c r="H123">
        <v>314</v>
      </c>
      <c r="I123">
        <v>1560.6849999999999</v>
      </c>
      <c r="J123">
        <v>0.28199999999999997</v>
      </c>
      <c r="K123">
        <v>330</v>
      </c>
      <c r="L123">
        <v>0.133585932186923</v>
      </c>
      <c r="M123">
        <v>2.3570000000000002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5.0000000000000001E-3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5.0000000000000001E-3</v>
      </c>
      <c r="AC123">
        <v>0</v>
      </c>
      <c r="AD123">
        <v>0</v>
      </c>
      <c r="AE123">
        <f t="shared" si="1"/>
        <v>5.0000000000000001E-3</v>
      </c>
      <c r="AF123" cm="1">
        <f t="array" ref="AF123">_xlfn.IFS(C123="solar",(AE123*1000/45),C123="onshore",(AE123*1000/2.7),C123="offshore",(0))</f>
        <v>0.1111111111111111</v>
      </c>
      <c r="AG123" cm="1">
        <f t="array" ref="AG123">_xlfn.IFS(C123="solar",(0),C123="onshore",(0),C123="offshore",(AE123*1000/4.8))</f>
        <v>0</v>
      </c>
    </row>
    <row r="124" spans="1:33">
      <c r="A124" t="s">
        <v>87</v>
      </c>
      <c r="B124" t="s">
        <v>431</v>
      </c>
      <c r="C124" t="s">
        <v>463</v>
      </c>
      <c r="D124">
        <v>2</v>
      </c>
      <c r="E124" t="s">
        <v>520</v>
      </c>
      <c r="F124" t="s">
        <v>516</v>
      </c>
      <c r="G124">
        <v>0.28100000000000003</v>
      </c>
      <c r="H124">
        <v>158</v>
      </c>
      <c r="I124">
        <v>1560.6849999999999</v>
      </c>
      <c r="J124">
        <v>0.28100000000000003</v>
      </c>
      <c r="K124">
        <v>159</v>
      </c>
      <c r="L124">
        <v>6.45931848096329E-2</v>
      </c>
      <c r="M124">
        <v>60.258000000000003</v>
      </c>
      <c r="N124">
        <v>3.5999999999999997E-2</v>
      </c>
      <c r="O124">
        <v>1.9410000000000001</v>
      </c>
      <c r="P124">
        <v>3.8450000000000002</v>
      </c>
      <c r="Q124">
        <v>5.633</v>
      </c>
      <c r="R124">
        <v>10.146000000000001</v>
      </c>
      <c r="S124">
        <v>14.66</v>
      </c>
      <c r="T124">
        <v>15.583</v>
      </c>
      <c r="U124">
        <v>14.635999999999999</v>
      </c>
      <c r="V124">
        <v>16.577000000000002</v>
      </c>
      <c r="W124">
        <v>3.5999999999999997E-2</v>
      </c>
      <c r="X124">
        <v>1.905</v>
      </c>
      <c r="Y124">
        <v>1.9039999999999999</v>
      </c>
      <c r="Z124">
        <v>1.788</v>
      </c>
      <c r="AA124">
        <v>4.5129999999999999</v>
      </c>
      <c r="AB124">
        <v>4.5140000000000002</v>
      </c>
      <c r="AC124">
        <v>0.95899999999999996</v>
      </c>
      <c r="AD124">
        <v>0.95799999999999996</v>
      </c>
      <c r="AE124">
        <f t="shared" si="1"/>
        <v>15.583</v>
      </c>
      <c r="AF124" cm="1">
        <f t="array" ref="AF124">_xlfn.IFS(C124="solar",(AE124*1000/45),C124="onshore",(AE124*1000/2.7),C124="offshore",(0))</f>
        <v>346.28888888888889</v>
      </c>
      <c r="AG124" cm="1">
        <f t="array" ref="AG124">_xlfn.IFS(C124="solar",(0),C124="onshore",(0),C124="offshore",(AE124*1000/4.8))</f>
        <v>0</v>
      </c>
    </row>
    <row r="125" spans="1:33">
      <c r="A125" t="s">
        <v>87</v>
      </c>
      <c r="B125" t="s">
        <v>432</v>
      </c>
      <c r="C125" t="s">
        <v>463</v>
      </c>
      <c r="D125">
        <v>1</v>
      </c>
      <c r="E125" t="s">
        <v>520</v>
      </c>
      <c r="F125" t="s">
        <v>514</v>
      </c>
      <c r="G125">
        <v>0.28199999999999997</v>
      </c>
      <c r="H125">
        <v>314</v>
      </c>
      <c r="I125">
        <v>1560.6849999999999</v>
      </c>
      <c r="J125">
        <v>0.28199999999999997</v>
      </c>
      <c r="K125">
        <v>330</v>
      </c>
      <c r="L125">
        <v>0.133585932186923</v>
      </c>
      <c r="M125">
        <v>2.3570000000000002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5.0000000000000001E-3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5.0000000000000001E-3</v>
      </c>
      <c r="AC125">
        <v>0</v>
      </c>
      <c r="AD125">
        <v>0</v>
      </c>
      <c r="AE125">
        <f t="shared" si="1"/>
        <v>5.0000000000000001E-3</v>
      </c>
      <c r="AF125" cm="1">
        <f t="array" ref="AF125">_xlfn.IFS(C125="solar",(AE125*1000/45),C125="onshore",(AE125*1000/2.7),C125="offshore",(0))</f>
        <v>0.1111111111111111</v>
      </c>
      <c r="AG125" cm="1">
        <f t="array" ref="AG125">_xlfn.IFS(C125="solar",(0),C125="onshore",(0),C125="offshore",(AE125*1000/4.8))</f>
        <v>0</v>
      </c>
    </row>
    <row r="126" spans="1:33">
      <c r="A126" t="s">
        <v>87</v>
      </c>
      <c r="B126" t="s">
        <v>431</v>
      </c>
      <c r="C126" t="s">
        <v>463</v>
      </c>
      <c r="D126">
        <v>2</v>
      </c>
      <c r="E126" t="s">
        <v>520</v>
      </c>
      <c r="F126" t="s">
        <v>514</v>
      </c>
      <c r="G126">
        <v>0.28100000000000003</v>
      </c>
      <c r="H126">
        <v>158</v>
      </c>
      <c r="I126">
        <v>1560.6849999999999</v>
      </c>
      <c r="J126">
        <v>0.28100000000000003</v>
      </c>
      <c r="K126">
        <v>159</v>
      </c>
      <c r="L126">
        <v>6.45931848096329E-2</v>
      </c>
      <c r="M126">
        <v>60.301000000000002</v>
      </c>
      <c r="N126">
        <v>3.5999999999999997E-2</v>
      </c>
      <c r="O126">
        <v>1.9410000000000001</v>
      </c>
      <c r="P126">
        <v>3.8450000000000002</v>
      </c>
      <c r="Q126">
        <v>5.633</v>
      </c>
      <c r="R126">
        <v>10.146000000000001</v>
      </c>
      <c r="S126">
        <v>14.66</v>
      </c>
      <c r="T126">
        <v>15.583</v>
      </c>
      <c r="U126">
        <v>14.635999999999999</v>
      </c>
      <c r="V126">
        <v>16.577000000000002</v>
      </c>
      <c r="W126">
        <v>3.5999999999999997E-2</v>
      </c>
      <c r="X126">
        <v>1.905</v>
      </c>
      <c r="Y126">
        <v>1.9039999999999999</v>
      </c>
      <c r="Z126">
        <v>1.788</v>
      </c>
      <c r="AA126">
        <v>4.5129999999999999</v>
      </c>
      <c r="AB126">
        <v>4.5140000000000002</v>
      </c>
      <c r="AC126">
        <v>0.95899999999999996</v>
      </c>
      <c r="AD126">
        <v>0.95799999999999996</v>
      </c>
      <c r="AE126">
        <f t="shared" si="1"/>
        <v>15.583</v>
      </c>
      <c r="AF126" cm="1">
        <f t="array" ref="AF126">_xlfn.IFS(C126="solar",(AE126*1000/45),C126="onshore",(AE126*1000/2.7),C126="offshore",(0))</f>
        <v>346.28888888888889</v>
      </c>
      <c r="AG126" cm="1">
        <f t="array" ref="AG126">_xlfn.IFS(C126="solar",(0),C126="onshore",(0),C126="offshore",(AE126*1000/4.8))</f>
        <v>0</v>
      </c>
    </row>
    <row r="127" spans="1:33">
      <c r="A127" t="s">
        <v>87</v>
      </c>
      <c r="B127" t="s">
        <v>426</v>
      </c>
      <c r="C127" t="s">
        <v>464</v>
      </c>
      <c r="D127">
        <v>1</v>
      </c>
      <c r="E127" t="s">
        <v>520</v>
      </c>
      <c r="F127" t="s">
        <v>519</v>
      </c>
      <c r="G127">
        <v>0.31</v>
      </c>
      <c r="H127">
        <v>278</v>
      </c>
      <c r="I127">
        <v>2023.1869999999999</v>
      </c>
      <c r="J127">
        <v>0.313</v>
      </c>
      <c r="K127">
        <v>312</v>
      </c>
      <c r="L127">
        <v>0.113790537879119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f t="shared" si="1"/>
        <v>0</v>
      </c>
      <c r="AF127" cm="1">
        <f t="array" ref="AF127">_xlfn.IFS(C127="solar",(AE127*1000/45),C127="onshore",(AE127*1000/2.7),C127="offshore",(0))</f>
        <v>0</v>
      </c>
      <c r="AG127" cm="1">
        <f t="array" ref="AG127">_xlfn.IFS(C127="solar",(0),C127="onshore",(0),C127="offshore",(AE127*1000/4.8))</f>
        <v>0</v>
      </c>
    </row>
    <row r="128" spans="1:33">
      <c r="A128" t="s">
        <v>87</v>
      </c>
      <c r="B128" t="s">
        <v>425</v>
      </c>
      <c r="C128" t="s">
        <v>464</v>
      </c>
      <c r="D128">
        <v>2</v>
      </c>
      <c r="E128" t="s">
        <v>520</v>
      </c>
      <c r="F128" t="s">
        <v>519</v>
      </c>
      <c r="G128">
        <v>0.314</v>
      </c>
      <c r="H128">
        <v>0</v>
      </c>
      <c r="I128">
        <v>2023.1869999999999</v>
      </c>
      <c r="J128">
        <v>0.314</v>
      </c>
      <c r="K128">
        <v>593</v>
      </c>
      <c r="L128">
        <v>0.21558619085012901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f t="shared" si="1"/>
        <v>0</v>
      </c>
      <c r="AF128" cm="1">
        <f t="array" ref="AF128">_xlfn.IFS(C128="solar",(AE128*1000/45),C128="onshore",(AE128*1000/2.7),C128="offshore",(0))</f>
        <v>0</v>
      </c>
      <c r="AG128" cm="1">
        <f t="array" ref="AG128">_xlfn.IFS(C128="solar",(0),C128="onshore",(0),C128="offshore",(AE128*1000/4.8))</f>
        <v>0</v>
      </c>
    </row>
    <row r="129" spans="1:33">
      <c r="A129" t="s">
        <v>87</v>
      </c>
      <c r="B129" t="s">
        <v>424</v>
      </c>
      <c r="C129" t="s">
        <v>464</v>
      </c>
      <c r="D129">
        <v>3</v>
      </c>
      <c r="E129" t="s">
        <v>520</v>
      </c>
      <c r="F129" t="s">
        <v>519</v>
      </c>
      <c r="G129">
        <v>0.30099999999999999</v>
      </c>
      <c r="H129">
        <v>149</v>
      </c>
      <c r="I129">
        <v>2023.1869999999999</v>
      </c>
      <c r="J129">
        <v>0.30099999999999999</v>
      </c>
      <c r="K129">
        <v>175</v>
      </c>
      <c r="L129">
        <v>6.6369332059042205E-2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f t="shared" si="1"/>
        <v>0</v>
      </c>
      <c r="AF129" cm="1">
        <f t="array" ref="AF129">_xlfn.IFS(C129="solar",(AE129*1000/45),C129="onshore",(AE129*1000/2.7),C129="offshore",(0))</f>
        <v>0</v>
      </c>
      <c r="AG129" cm="1">
        <f t="array" ref="AG129">_xlfn.IFS(C129="solar",(0),C129="onshore",(0),C129="offshore",(AE129*1000/4.8))</f>
        <v>0</v>
      </c>
    </row>
    <row r="130" spans="1:33">
      <c r="A130" t="s">
        <v>87</v>
      </c>
      <c r="B130" t="s">
        <v>423</v>
      </c>
      <c r="C130" t="s">
        <v>464</v>
      </c>
      <c r="D130">
        <v>4</v>
      </c>
      <c r="E130" t="s">
        <v>520</v>
      </c>
      <c r="F130" t="s">
        <v>519</v>
      </c>
      <c r="G130">
        <v>0.26800000000000002</v>
      </c>
      <c r="H130">
        <v>490</v>
      </c>
      <c r="I130">
        <v>2023.1869999999999</v>
      </c>
      <c r="J130">
        <v>0.27100000000000002</v>
      </c>
      <c r="K130">
        <v>485</v>
      </c>
      <c r="L130">
        <v>0.20429998820536099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f t="shared" ref="AE130:AE193" si="2">MAX(N130:U130)</f>
        <v>0</v>
      </c>
      <c r="AF130" cm="1">
        <f t="array" ref="AF130">_xlfn.IFS(C130="solar",(AE130*1000/45),C130="onshore",(AE130*1000/2.7),C130="offshore",(0))</f>
        <v>0</v>
      </c>
      <c r="AG130" cm="1">
        <f t="array" ref="AG130">_xlfn.IFS(C130="solar",(0),C130="onshore",(0),C130="offshore",(AE130*1000/4.8))</f>
        <v>0</v>
      </c>
    </row>
    <row r="131" spans="1:33">
      <c r="A131" t="s">
        <v>87</v>
      </c>
      <c r="B131" t="s">
        <v>422</v>
      </c>
      <c r="C131" t="s">
        <v>464</v>
      </c>
      <c r="D131">
        <v>5</v>
      </c>
      <c r="E131" t="s">
        <v>520</v>
      </c>
      <c r="F131" t="s">
        <v>519</v>
      </c>
      <c r="G131">
        <v>0.26100000000000001</v>
      </c>
      <c r="H131">
        <v>543</v>
      </c>
      <c r="I131">
        <v>2023.1869999999999</v>
      </c>
      <c r="J131">
        <v>0.26300000000000001</v>
      </c>
      <c r="K131">
        <v>550</v>
      </c>
      <c r="L131">
        <v>0.23872771151275199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f t="shared" si="2"/>
        <v>0</v>
      </c>
      <c r="AF131" cm="1">
        <f t="array" ref="AF131">_xlfn.IFS(C131="solar",(AE131*1000/45),C131="onshore",(AE131*1000/2.7),C131="offshore",(0))</f>
        <v>0</v>
      </c>
      <c r="AG131" cm="1">
        <f t="array" ref="AG131">_xlfn.IFS(C131="solar",(0),C131="onshore",(0),C131="offshore",(AE131*1000/4.8))</f>
        <v>0</v>
      </c>
    </row>
    <row r="132" spans="1:33">
      <c r="A132" t="s">
        <v>87</v>
      </c>
      <c r="B132" t="s">
        <v>425</v>
      </c>
      <c r="C132" t="s">
        <v>464</v>
      </c>
      <c r="D132">
        <v>2</v>
      </c>
      <c r="E132" t="s">
        <v>520</v>
      </c>
      <c r="F132" t="s">
        <v>518</v>
      </c>
      <c r="G132">
        <v>0.314</v>
      </c>
      <c r="H132">
        <v>0</v>
      </c>
      <c r="I132">
        <v>2023.1869999999999</v>
      </c>
      <c r="J132">
        <v>0.314</v>
      </c>
      <c r="K132">
        <v>593</v>
      </c>
      <c r="L132">
        <v>0.21558619085012901</v>
      </c>
      <c r="M132">
        <v>0.64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f t="shared" si="2"/>
        <v>0</v>
      </c>
      <c r="AF132" cm="1">
        <f t="array" ref="AF132">_xlfn.IFS(C132="solar",(AE132*1000/45),C132="onshore",(AE132*1000/2.7),C132="offshore",(0))</f>
        <v>0</v>
      </c>
      <c r="AG132" cm="1">
        <f t="array" ref="AG132">_xlfn.IFS(C132="solar",(0),C132="onshore",(0),C132="offshore",(AE132*1000/4.8))</f>
        <v>0</v>
      </c>
    </row>
    <row r="133" spans="1:33">
      <c r="A133" t="s">
        <v>87</v>
      </c>
      <c r="B133" t="s">
        <v>426</v>
      </c>
      <c r="C133" t="s">
        <v>464</v>
      </c>
      <c r="D133">
        <v>1</v>
      </c>
      <c r="E133" t="s">
        <v>520</v>
      </c>
      <c r="F133" t="s">
        <v>518</v>
      </c>
      <c r="G133">
        <v>0.31</v>
      </c>
      <c r="H133">
        <v>278</v>
      </c>
      <c r="I133">
        <v>2023.1869999999999</v>
      </c>
      <c r="J133">
        <v>0.313</v>
      </c>
      <c r="K133">
        <v>312</v>
      </c>
      <c r="L133">
        <v>0.113790537879119</v>
      </c>
      <c r="M133">
        <v>3.4780000000000002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f t="shared" si="2"/>
        <v>0</v>
      </c>
      <c r="AF133" cm="1">
        <f t="array" ref="AF133">_xlfn.IFS(C133="solar",(AE133*1000/45),C133="onshore",(AE133*1000/2.7),C133="offshore",(0))</f>
        <v>0</v>
      </c>
      <c r="AG133" cm="1">
        <f t="array" ref="AG133">_xlfn.IFS(C133="solar",(0),C133="onshore",(0),C133="offshore",(AE133*1000/4.8))</f>
        <v>0</v>
      </c>
    </row>
    <row r="134" spans="1:33">
      <c r="A134" t="s">
        <v>87</v>
      </c>
      <c r="B134" t="s">
        <v>422</v>
      </c>
      <c r="C134" t="s">
        <v>464</v>
      </c>
      <c r="D134">
        <v>5</v>
      </c>
      <c r="E134" t="s">
        <v>520</v>
      </c>
      <c r="F134" t="s">
        <v>518</v>
      </c>
      <c r="G134">
        <v>0.26100000000000001</v>
      </c>
      <c r="H134">
        <v>543</v>
      </c>
      <c r="I134">
        <v>2023.1869999999999</v>
      </c>
      <c r="J134">
        <v>0.26300000000000001</v>
      </c>
      <c r="K134">
        <v>550</v>
      </c>
      <c r="L134">
        <v>0.23872771151275199</v>
      </c>
      <c r="M134">
        <v>3.8410000000000002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f t="shared" si="2"/>
        <v>0</v>
      </c>
      <c r="AF134" cm="1">
        <f t="array" ref="AF134">_xlfn.IFS(C134="solar",(AE134*1000/45),C134="onshore",(AE134*1000/2.7),C134="offshore",(0))</f>
        <v>0</v>
      </c>
      <c r="AG134" cm="1">
        <f t="array" ref="AG134">_xlfn.IFS(C134="solar",(0),C134="onshore",(0),C134="offshore",(AE134*1000/4.8))</f>
        <v>0</v>
      </c>
    </row>
    <row r="135" spans="1:33">
      <c r="A135" t="s">
        <v>87</v>
      </c>
      <c r="B135" t="s">
        <v>423</v>
      </c>
      <c r="C135" t="s">
        <v>464</v>
      </c>
      <c r="D135">
        <v>4</v>
      </c>
      <c r="E135" t="s">
        <v>520</v>
      </c>
      <c r="F135" t="s">
        <v>518</v>
      </c>
      <c r="G135">
        <v>0.26800000000000002</v>
      </c>
      <c r="H135">
        <v>490</v>
      </c>
      <c r="I135">
        <v>2023.1869999999999</v>
      </c>
      <c r="J135">
        <v>0.27100000000000002</v>
      </c>
      <c r="K135">
        <v>485</v>
      </c>
      <c r="L135">
        <v>0.20429998820536099</v>
      </c>
      <c r="M135">
        <v>4.1900000000000004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f t="shared" si="2"/>
        <v>0</v>
      </c>
      <c r="AF135" cm="1">
        <f t="array" ref="AF135">_xlfn.IFS(C135="solar",(AE135*1000/45),C135="onshore",(AE135*1000/2.7),C135="offshore",(0))</f>
        <v>0</v>
      </c>
      <c r="AG135" cm="1">
        <f t="array" ref="AG135">_xlfn.IFS(C135="solar",(0),C135="onshore",(0),C135="offshore",(AE135*1000/4.8))</f>
        <v>0</v>
      </c>
    </row>
    <row r="136" spans="1:33">
      <c r="A136" t="s">
        <v>87</v>
      </c>
      <c r="B136" t="s">
        <v>424</v>
      </c>
      <c r="C136" t="s">
        <v>464</v>
      </c>
      <c r="D136">
        <v>3</v>
      </c>
      <c r="E136" t="s">
        <v>520</v>
      </c>
      <c r="F136" t="s">
        <v>518</v>
      </c>
      <c r="G136">
        <v>0.30099999999999999</v>
      </c>
      <c r="H136">
        <v>149</v>
      </c>
      <c r="I136">
        <v>2023.1869999999999</v>
      </c>
      <c r="J136">
        <v>0.30099999999999999</v>
      </c>
      <c r="K136">
        <v>175</v>
      </c>
      <c r="L136">
        <v>6.6369332059042205E-2</v>
      </c>
      <c r="M136">
        <v>14.871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f t="shared" si="2"/>
        <v>0</v>
      </c>
      <c r="AF136" cm="1">
        <f t="array" ref="AF136">_xlfn.IFS(C136="solar",(AE136*1000/45),C136="onshore",(AE136*1000/2.7),C136="offshore",(0))</f>
        <v>0</v>
      </c>
      <c r="AG136" cm="1">
        <f t="array" ref="AG136">_xlfn.IFS(C136="solar",(0),C136="onshore",(0),C136="offshore",(AE136*1000/4.8))</f>
        <v>0</v>
      </c>
    </row>
    <row r="137" spans="1:33">
      <c r="A137" t="s">
        <v>87</v>
      </c>
      <c r="B137" t="s">
        <v>425</v>
      </c>
      <c r="C137" t="s">
        <v>464</v>
      </c>
      <c r="D137">
        <v>2</v>
      </c>
      <c r="E137" t="s">
        <v>520</v>
      </c>
      <c r="F137" t="s">
        <v>517</v>
      </c>
      <c r="G137">
        <v>0.314</v>
      </c>
      <c r="H137">
        <v>0</v>
      </c>
      <c r="I137">
        <v>2023.1869999999999</v>
      </c>
      <c r="J137">
        <v>0.314</v>
      </c>
      <c r="K137">
        <v>593</v>
      </c>
      <c r="L137">
        <v>0.21558619085012901</v>
      </c>
      <c r="M137">
        <v>0.24299999999999999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f t="shared" si="2"/>
        <v>0</v>
      </c>
      <c r="AF137" cm="1">
        <f t="array" ref="AF137">_xlfn.IFS(C137="solar",(AE137*1000/45),C137="onshore",(AE137*1000/2.7),C137="offshore",(0))</f>
        <v>0</v>
      </c>
      <c r="AG137" cm="1">
        <f t="array" ref="AG137">_xlfn.IFS(C137="solar",(0),C137="onshore",(0),C137="offshore",(AE137*1000/4.8))</f>
        <v>0</v>
      </c>
    </row>
    <row r="138" spans="1:33">
      <c r="A138" t="s">
        <v>87</v>
      </c>
      <c r="B138" t="s">
        <v>426</v>
      </c>
      <c r="C138" t="s">
        <v>464</v>
      </c>
      <c r="D138">
        <v>1</v>
      </c>
      <c r="E138" t="s">
        <v>520</v>
      </c>
      <c r="F138" t="s">
        <v>517</v>
      </c>
      <c r="G138">
        <v>0.31</v>
      </c>
      <c r="H138">
        <v>278</v>
      </c>
      <c r="I138">
        <v>2023.1869999999999</v>
      </c>
      <c r="J138">
        <v>0.313</v>
      </c>
      <c r="K138">
        <v>312</v>
      </c>
      <c r="L138">
        <v>0.113790537879119</v>
      </c>
      <c r="M138">
        <v>2.8130000000000002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f t="shared" si="2"/>
        <v>0</v>
      </c>
      <c r="AF138" cm="1">
        <f t="array" ref="AF138">_xlfn.IFS(C138="solar",(AE138*1000/45),C138="onshore",(AE138*1000/2.7),C138="offshore",(0))</f>
        <v>0</v>
      </c>
      <c r="AG138" cm="1">
        <f t="array" ref="AG138">_xlfn.IFS(C138="solar",(0),C138="onshore",(0),C138="offshore",(AE138*1000/4.8))</f>
        <v>0</v>
      </c>
    </row>
    <row r="139" spans="1:33">
      <c r="A139" t="s">
        <v>87</v>
      </c>
      <c r="B139" t="s">
        <v>422</v>
      </c>
      <c r="C139" t="s">
        <v>464</v>
      </c>
      <c r="D139">
        <v>5</v>
      </c>
      <c r="E139" t="s">
        <v>520</v>
      </c>
      <c r="F139" t="s">
        <v>517</v>
      </c>
      <c r="G139">
        <v>0.26100000000000001</v>
      </c>
      <c r="H139">
        <v>543</v>
      </c>
      <c r="I139">
        <v>2023.1869999999999</v>
      </c>
      <c r="J139">
        <v>0.26300000000000001</v>
      </c>
      <c r="K139">
        <v>550</v>
      </c>
      <c r="L139">
        <v>0.23872771151275199</v>
      </c>
      <c r="M139">
        <v>3.8410000000000002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f t="shared" si="2"/>
        <v>0</v>
      </c>
      <c r="AF139" cm="1">
        <f t="array" ref="AF139">_xlfn.IFS(C139="solar",(AE139*1000/45),C139="onshore",(AE139*1000/2.7),C139="offshore",(0))</f>
        <v>0</v>
      </c>
      <c r="AG139" cm="1">
        <f t="array" ref="AG139">_xlfn.IFS(C139="solar",(0),C139="onshore",(0),C139="offshore",(AE139*1000/4.8))</f>
        <v>0</v>
      </c>
    </row>
    <row r="140" spans="1:33">
      <c r="A140" t="s">
        <v>87</v>
      </c>
      <c r="B140" t="s">
        <v>423</v>
      </c>
      <c r="C140" t="s">
        <v>464</v>
      </c>
      <c r="D140">
        <v>4</v>
      </c>
      <c r="E140" t="s">
        <v>520</v>
      </c>
      <c r="F140" t="s">
        <v>517</v>
      </c>
      <c r="G140">
        <v>0.26800000000000002</v>
      </c>
      <c r="H140">
        <v>490</v>
      </c>
      <c r="I140">
        <v>2023.1869999999999</v>
      </c>
      <c r="J140">
        <v>0.27100000000000002</v>
      </c>
      <c r="K140">
        <v>485</v>
      </c>
      <c r="L140">
        <v>0.20429998820536099</v>
      </c>
      <c r="M140">
        <v>4.1900000000000004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f t="shared" si="2"/>
        <v>0</v>
      </c>
      <c r="AF140" cm="1">
        <f t="array" ref="AF140">_xlfn.IFS(C140="solar",(AE140*1000/45),C140="onshore",(AE140*1000/2.7),C140="offshore",(0))</f>
        <v>0</v>
      </c>
      <c r="AG140" cm="1">
        <f t="array" ref="AG140">_xlfn.IFS(C140="solar",(0),C140="onshore",(0),C140="offshore",(AE140*1000/4.8))</f>
        <v>0</v>
      </c>
    </row>
    <row r="141" spans="1:33">
      <c r="A141" t="s">
        <v>87</v>
      </c>
      <c r="B141" t="s">
        <v>424</v>
      </c>
      <c r="C141" t="s">
        <v>464</v>
      </c>
      <c r="D141">
        <v>3</v>
      </c>
      <c r="E141" t="s">
        <v>520</v>
      </c>
      <c r="F141" t="s">
        <v>517</v>
      </c>
      <c r="G141">
        <v>0.30099999999999999</v>
      </c>
      <c r="H141">
        <v>149</v>
      </c>
      <c r="I141">
        <v>2023.1869999999999</v>
      </c>
      <c r="J141">
        <v>0.30099999999999999</v>
      </c>
      <c r="K141">
        <v>175</v>
      </c>
      <c r="L141">
        <v>6.6369332059042205E-2</v>
      </c>
      <c r="M141">
        <v>14.871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f t="shared" si="2"/>
        <v>0</v>
      </c>
      <c r="AF141" cm="1">
        <f t="array" ref="AF141">_xlfn.IFS(C141="solar",(AE141*1000/45),C141="onshore",(AE141*1000/2.7),C141="offshore",(0))</f>
        <v>0</v>
      </c>
      <c r="AG141" cm="1">
        <f t="array" ref="AG141">_xlfn.IFS(C141="solar",(0),C141="onshore",(0),C141="offshore",(AE141*1000/4.8))</f>
        <v>0</v>
      </c>
    </row>
    <row r="142" spans="1:33">
      <c r="A142" t="s">
        <v>87</v>
      </c>
      <c r="B142" t="s">
        <v>425</v>
      </c>
      <c r="C142" t="s">
        <v>464</v>
      </c>
      <c r="D142">
        <v>2</v>
      </c>
      <c r="E142" t="s">
        <v>520</v>
      </c>
      <c r="F142" t="s">
        <v>516</v>
      </c>
      <c r="G142">
        <v>0.314</v>
      </c>
      <c r="H142">
        <v>0</v>
      </c>
      <c r="I142">
        <v>2023.1869999999999</v>
      </c>
      <c r="J142">
        <v>0.314</v>
      </c>
      <c r="K142">
        <v>593</v>
      </c>
      <c r="L142">
        <v>0.21558619085012901</v>
      </c>
      <c r="M142">
        <v>0.64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f t="shared" si="2"/>
        <v>0</v>
      </c>
      <c r="AF142" cm="1">
        <f t="array" ref="AF142">_xlfn.IFS(C142="solar",(AE142*1000/45),C142="onshore",(AE142*1000/2.7),C142="offshore",(0))</f>
        <v>0</v>
      </c>
      <c r="AG142" cm="1">
        <f t="array" ref="AG142">_xlfn.IFS(C142="solar",(0),C142="onshore",(0),C142="offshore",(AE142*1000/4.8))</f>
        <v>0</v>
      </c>
    </row>
    <row r="143" spans="1:33">
      <c r="A143" t="s">
        <v>87</v>
      </c>
      <c r="B143" t="s">
        <v>426</v>
      </c>
      <c r="C143" t="s">
        <v>464</v>
      </c>
      <c r="D143">
        <v>1</v>
      </c>
      <c r="E143" t="s">
        <v>520</v>
      </c>
      <c r="F143" t="s">
        <v>516</v>
      </c>
      <c r="G143">
        <v>0.31</v>
      </c>
      <c r="H143">
        <v>278</v>
      </c>
      <c r="I143">
        <v>2023.1869999999999</v>
      </c>
      <c r="J143">
        <v>0.313</v>
      </c>
      <c r="K143">
        <v>312</v>
      </c>
      <c r="L143">
        <v>0.113790537879119</v>
      </c>
      <c r="M143">
        <v>3.4780000000000002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f t="shared" si="2"/>
        <v>0</v>
      </c>
      <c r="AF143" cm="1">
        <f t="array" ref="AF143">_xlfn.IFS(C143="solar",(AE143*1000/45),C143="onshore",(AE143*1000/2.7),C143="offshore",(0))</f>
        <v>0</v>
      </c>
      <c r="AG143" cm="1">
        <f t="array" ref="AG143">_xlfn.IFS(C143="solar",(0),C143="onshore",(0),C143="offshore",(AE143*1000/4.8))</f>
        <v>0</v>
      </c>
    </row>
    <row r="144" spans="1:33">
      <c r="A144" t="s">
        <v>87</v>
      </c>
      <c r="B144" t="s">
        <v>422</v>
      </c>
      <c r="C144" t="s">
        <v>464</v>
      </c>
      <c r="D144">
        <v>5</v>
      </c>
      <c r="E144" t="s">
        <v>520</v>
      </c>
      <c r="F144" t="s">
        <v>516</v>
      </c>
      <c r="G144">
        <v>0.26100000000000001</v>
      </c>
      <c r="H144">
        <v>543</v>
      </c>
      <c r="I144">
        <v>2023.1869999999999</v>
      </c>
      <c r="J144">
        <v>0.26300000000000001</v>
      </c>
      <c r="K144">
        <v>550</v>
      </c>
      <c r="L144">
        <v>0.23872771151275199</v>
      </c>
      <c r="M144">
        <v>3.8410000000000002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f t="shared" si="2"/>
        <v>0</v>
      </c>
      <c r="AF144" cm="1">
        <f t="array" ref="AF144">_xlfn.IFS(C144="solar",(AE144*1000/45),C144="onshore",(AE144*1000/2.7),C144="offshore",(0))</f>
        <v>0</v>
      </c>
      <c r="AG144" cm="1">
        <f t="array" ref="AG144">_xlfn.IFS(C144="solar",(0),C144="onshore",(0),C144="offshore",(AE144*1000/4.8))</f>
        <v>0</v>
      </c>
    </row>
    <row r="145" spans="1:33">
      <c r="A145" t="s">
        <v>87</v>
      </c>
      <c r="B145" t="s">
        <v>423</v>
      </c>
      <c r="C145" t="s">
        <v>464</v>
      </c>
      <c r="D145">
        <v>4</v>
      </c>
      <c r="E145" t="s">
        <v>520</v>
      </c>
      <c r="F145" t="s">
        <v>516</v>
      </c>
      <c r="G145">
        <v>0.26800000000000002</v>
      </c>
      <c r="H145">
        <v>490</v>
      </c>
      <c r="I145">
        <v>2023.1869999999999</v>
      </c>
      <c r="J145">
        <v>0.27100000000000002</v>
      </c>
      <c r="K145">
        <v>485</v>
      </c>
      <c r="L145">
        <v>0.20429998820536099</v>
      </c>
      <c r="M145">
        <v>4.1900000000000004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f t="shared" si="2"/>
        <v>0</v>
      </c>
      <c r="AF145" cm="1">
        <f t="array" ref="AF145">_xlfn.IFS(C145="solar",(AE145*1000/45),C145="onshore",(AE145*1000/2.7),C145="offshore",(0))</f>
        <v>0</v>
      </c>
      <c r="AG145" cm="1">
        <f t="array" ref="AG145">_xlfn.IFS(C145="solar",(0),C145="onshore",(0),C145="offshore",(AE145*1000/4.8))</f>
        <v>0</v>
      </c>
    </row>
    <row r="146" spans="1:33">
      <c r="A146" t="s">
        <v>87</v>
      </c>
      <c r="B146" t="s">
        <v>424</v>
      </c>
      <c r="C146" t="s">
        <v>464</v>
      </c>
      <c r="D146">
        <v>3</v>
      </c>
      <c r="E146" t="s">
        <v>520</v>
      </c>
      <c r="F146" t="s">
        <v>516</v>
      </c>
      <c r="G146">
        <v>0.30099999999999999</v>
      </c>
      <c r="H146">
        <v>149</v>
      </c>
      <c r="I146">
        <v>2023.1869999999999</v>
      </c>
      <c r="J146">
        <v>0.30099999999999999</v>
      </c>
      <c r="K146">
        <v>175</v>
      </c>
      <c r="L146">
        <v>6.6369332059042205E-2</v>
      </c>
      <c r="M146">
        <v>14.871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f t="shared" si="2"/>
        <v>0</v>
      </c>
      <c r="AF146" cm="1">
        <f t="array" ref="AF146">_xlfn.IFS(C146="solar",(AE146*1000/45),C146="onshore",(AE146*1000/2.7),C146="offshore",(0))</f>
        <v>0</v>
      </c>
      <c r="AG146" cm="1">
        <f t="array" ref="AG146">_xlfn.IFS(C146="solar",(0),C146="onshore",(0),C146="offshore",(AE146*1000/4.8))</f>
        <v>0</v>
      </c>
    </row>
    <row r="147" spans="1:33">
      <c r="A147" t="s">
        <v>87</v>
      </c>
      <c r="B147" t="s">
        <v>425</v>
      </c>
      <c r="C147" t="s">
        <v>464</v>
      </c>
      <c r="D147">
        <v>2</v>
      </c>
      <c r="E147" t="s">
        <v>520</v>
      </c>
      <c r="F147" t="s">
        <v>514</v>
      </c>
      <c r="G147">
        <v>0.314</v>
      </c>
      <c r="H147">
        <v>0</v>
      </c>
      <c r="I147">
        <v>2023.1869999999999</v>
      </c>
      <c r="J147">
        <v>0.314</v>
      </c>
      <c r="K147">
        <v>593</v>
      </c>
      <c r="L147">
        <v>0.21558619085012901</v>
      </c>
      <c r="M147">
        <v>2.5779999999999998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f t="shared" si="2"/>
        <v>0</v>
      </c>
      <c r="AF147" cm="1">
        <f t="array" ref="AF147">_xlfn.IFS(C147="solar",(AE147*1000/45),C147="onshore",(AE147*1000/2.7),C147="offshore",(0))</f>
        <v>0</v>
      </c>
      <c r="AG147" cm="1">
        <f t="array" ref="AG147">_xlfn.IFS(C147="solar",(0),C147="onshore",(0),C147="offshore",(AE147*1000/4.8))</f>
        <v>0</v>
      </c>
    </row>
    <row r="148" spans="1:33">
      <c r="A148" t="s">
        <v>87</v>
      </c>
      <c r="B148" t="s">
        <v>426</v>
      </c>
      <c r="C148" t="s">
        <v>464</v>
      </c>
      <c r="D148">
        <v>1</v>
      </c>
      <c r="E148" t="s">
        <v>520</v>
      </c>
      <c r="F148" t="s">
        <v>514</v>
      </c>
      <c r="G148">
        <v>0.31</v>
      </c>
      <c r="H148">
        <v>278</v>
      </c>
      <c r="I148">
        <v>2023.1869999999999</v>
      </c>
      <c r="J148">
        <v>0.313</v>
      </c>
      <c r="K148">
        <v>312</v>
      </c>
      <c r="L148">
        <v>0.113790537879119</v>
      </c>
      <c r="M148">
        <v>3.5059999999999998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f t="shared" si="2"/>
        <v>0</v>
      </c>
      <c r="AF148" cm="1">
        <f t="array" ref="AF148">_xlfn.IFS(C148="solar",(AE148*1000/45),C148="onshore",(AE148*1000/2.7),C148="offshore",(0))</f>
        <v>0</v>
      </c>
      <c r="AG148" cm="1">
        <f t="array" ref="AG148">_xlfn.IFS(C148="solar",(0),C148="onshore",(0),C148="offshore",(AE148*1000/4.8))</f>
        <v>0</v>
      </c>
    </row>
    <row r="149" spans="1:33">
      <c r="A149" t="s">
        <v>87</v>
      </c>
      <c r="B149" t="s">
        <v>422</v>
      </c>
      <c r="C149" t="s">
        <v>464</v>
      </c>
      <c r="D149">
        <v>5</v>
      </c>
      <c r="E149" t="s">
        <v>520</v>
      </c>
      <c r="F149" t="s">
        <v>514</v>
      </c>
      <c r="G149">
        <v>0.26100000000000001</v>
      </c>
      <c r="H149">
        <v>543</v>
      </c>
      <c r="I149">
        <v>2023.1869999999999</v>
      </c>
      <c r="J149">
        <v>0.26300000000000001</v>
      </c>
      <c r="K149">
        <v>550</v>
      </c>
      <c r="L149">
        <v>0.23872771151275199</v>
      </c>
      <c r="M149">
        <v>3.8410000000000002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f t="shared" si="2"/>
        <v>0</v>
      </c>
      <c r="AF149" cm="1">
        <f t="array" ref="AF149">_xlfn.IFS(C149="solar",(AE149*1000/45),C149="onshore",(AE149*1000/2.7),C149="offshore",(0))</f>
        <v>0</v>
      </c>
      <c r="AG149" cm="1">
        <f t="array" ref="AG149">_xlfn.IFS(C149="solar",(0),C149="onshore",(0),C149="offshore",(AE149*1000/4.8))</f>
        <v>0</v>
      </c>
    </row>
    <row r="150" spans="1:33">
      <c r="A150" t="s">
        <v>87</v>
      </c>
      <c r="B150" t="s">
        <v>423</v>
      </c>
      <c r="C150" t="s">
        <v>464</v>
      </c>
      <c r="D150">
        <v>4</v>
      </c>
      <c r="E150" t="s">
        <v>520</v>
      </c>
      <c r="F150" t="s">
        <v>514</v>
      </c>
      <c r="G150">
        <v>0.26800000000000002</v>
      </c>
      <c r="H150">
        <v>490</v>
      </c>
      <c r="I150">
        <v>2023.1869999999999</v>
      </c>
      <c r="J150">
        <v>0.27100000000000002</v>
      </c>
      <c r="K150">
        <v>485</v>
      </c>
      <c r="L150">
        <v>0.20429998820536099</v>
      </c>
      <c r="M150">
        <v>4.1900000000000004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f t="shared" si="2"/>
        <v>0</v>
      </c>
      <c r="AF150" cm="1">
        <f t="array" ref="AF150">_xlfn.IFS(C150="solar",(AE150*1000/45),C150="onshore",(AE150*1000/2.7),C150="offshore",(0))</f>
        <v>0</v>
      </c>
      <c r="AG150" cm="1">
        <f t="array" ref="AG150">_xlfn.IFS(C150="solar",(0),C150="onshore",(0),C150="offshore",(AE150*1000/4.8))</f>
        <v>0</v>
      </c>
    </row>
    <row r="151" spans="1:33">
      <c r="A151" t="s">
        <v>87</v>
      </c>
      <c r="B151" t="s">
        <v>424</v>
      </c>
      <c r="C151" t="s">
        <v>464</v>
      </c>
      <c r="D151">
        <v>3</v>
      </c>
      <c r="E151" t="s">
        <v>520</v>
      </c>
      <c r="F151" t="s">
        <v>514</v>
      </c>
      <c r="G151">
        <v>0.30099999999999999</v>
      </c>
      <c r="H151">
        <v>149</v>
      </c>
      <c r="I151">
        <v>2023.1869999999999</v>
      </c>
      <c r="J151">
        <v>0.30099999999999999</v>
      </c>
      <c r="K151">
        <v>175</v>
      </c>
      <c r="L151">
        <v>6.6369332059042205E-2</v>
      </c>
      <c r="M151">
        <v>14.871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f t="shared" si="2"/>
        <v>0</v>
      </c>
      <c r="AF151" cm="1">
        <f t="array" ref="AF151">_xlfn.IFS(C151="solar",(AE151*1000/45),C151="onshore",(AE151*1000/2.7),C151="offshore",(0))</f>
        <v>0</v>
      </c>
      <c r="AG151" cm="1">
        <f t="array" ref="AG151">_xlfn.IFS(C151="solar",(0),C151="onshore",(0),C151="offshore",(AE151*1000/4.8))</f>
        <v>0</v>
      </c>
    </row>
    <row r="152" spans="1:33">
      <c r="A152" t="s">
        <v>87</v>
      </c>
      <c r="B152" t="s">
        <v>417</v>
      </c>
      <c r="C152" t="s">
        <v>460</v>
      </c>
      <c r="D152">
        <v>1</v>
      </c>
      <c r="E152" t="s">
        <v>520</v>
      </c>
      <c r="F152" t="s">
        <v>519</v>
      </c>
      <c r="G152">
        <v>0.63200000000000001</v>
      </c>
      <c r="H152">
        <v>0</v>
      </c>
      <c r="I152">
        <v>0</v>
      </c>
      <c r="J152">
        <v>0.63200000000000001</v>
      </c>
      <c r="K152">
        <v>688</v>
      </c>
      <c r="L152">
        <v>0.12427027339460101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f t="shared" si="2"/>
        <v>0</v>
      </c>
      <c r="AF152" cm="1">
        <f t="array" ref="AF152">_xlfn.IFS(C152="solar",(AE152*1000/45),C152="onshore",(AE152*1000/2.7),C152="offshore",(0))</f>
        <v>0</v>
      </c>
      <c r="AG152" cm="1">
        <f t="array" ref="AG152">_xlfn.IFS(C152="solar",(0),C152="onshore",(0),C152="offshore",(AE152*1000/4.8))</f>
        <v>0</v>
      </c>
    </row>
    <row r="153" spans="1:33">
      <c r="A153" t="s">
        <v>87</v>
      </c>
      <c r="B153" t="s">
        <v>416</v>
      </c>
      <c r="C153" t="s">
        <v>460</v>
      </c>
      <c r="D153">
        <v>2</v>
      </c>
      <c r="E153" t="s">
        <v>520</v>
      </c>
      <c r="F153" t="s">
        <v>519</v>
      </c>
      <c r="G153">
        <v>0.64200000000000002</v>
      </c>
      <c r="H153">
        <v>0</v>
      </c>
      <c r="I153">
        <v>0</v>
      </c>
      <c r="J153">
        <v>0.64200000000000002</v>
      </c>
      <c r="K153">
        <v>965</v>
      </c>
      <c r="L153">
        <v>0.171588500547661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f t="shared" si="2"/>
        <v>0</v>
      </c>
      <c r="AF153" cm="1">
        <f t="array" ref="AF153">_xlfn.IFS(C153="solar",(AE153*1000/45),C153="onshore",(AE153*1000/2.7),C153="offshore",(0))</f>
        <v>0</v>
      </c>
      <c r="AG153" cm="1">
        <f t="array" ref="AG153">_xlfn.IFS(C153="solar",(0),C153="onshore",(0),C153="offshore",(AE153*1000/4.8))</f>
        <v>0</v>
      </c>
    </row>
    <row r="154" spans="1:33">
      <c r="A154" t="s">
        <v>87</v>
      </c>
      <c r="B154" t="s">
        <v>416</v>
      </c>
      <c r="C154" t="s">
        <v>460</v>
      </c>
      <c r="D154">
        <v>2</v>
      </c>
      <c r="E154" t="s">
        <v>520</v>
      </c>
      <c r="F154" t="s">
        <v>518</v>
      </c>
      <c r="G154">
        <v>0.64200000000000002</v>
      </c>
      <c r="H154">
        <v>0</v>
      </c>
      <c r="I154">
        <v>0</v>
      </c>
      <c r="J154">
        <v>0.64200000000000002</v>
      </c>
      <c r="K154">
        <v>965</v>
      </c>
      <c r="L154">
        <v>0.171588500547661</v>
      </c>
      <c r="M154">
        <v>0.36199999999999999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f t="shared" si="2"/>
        <v>0</v>
      </c>
      <c r="AF154" cm="1">
        <f t="array" ref="AF154">_xlfn.IFS(C154="solar",(AE154*1000/45),C154="onshore",(AE154*1000/2.7),C154="offshore",(0))</f>
        <v>0</v>
      </c>
      <c r="AG154" cm="1">
        <f t="array" ref="AG154">_xlfn.IFS(C154="solar",(0),C154="onshore",(0),C154="offshore",(AE154*1000/4.8))</f>
        <v>0</v>
      </c>
    </row>
    <row r="155" spans="1:33">
      <c r="A155" t="s">
        <v>87</v>
      </c>
      <c r="B155" t="s">
        <v>417</v>
      </c>
      <c r="C155" t="s">
        <v>460</v>
      </c>
      <c r="D155">
        <v>1</v>
      </c>
      <c r="E155" t="s">
        <v>520</v>
      </c>
      <c r="F155" t="s">
        <v>518</v>
      </c>
      <c r="G155">
        <v>0.63200000000000001</v>
      </c>
      <c r="H155">
        <v>0</v>
      </c>
      <c r="I155">
        <v>0</v>
      </c>
      <c r="J155">
        <v>0.63200000000000001</v>
      </c>
      <c r="K155">
        <v>688</v>
      </c>
      <c r="L155">
        <v>0.12427027339460101</v>
      </c>
      <c r="M155">
        <v>16.597000000000001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f t="shared" si="2"/>
        <v>0</v>
      </c>
      <c r="AF155" cm="1">
        <f t="array" ref="AF155">_xlfn.IFS(C155="solar",(AE155*1000/45),C155="onshore",(AE155*1000/2.7),C155="offshore",(0))</f>
        <v>0</v>
      </c>
      <c r="AG155" cm="1">
        <f t="array" ref="AG155">_xlfn.IFS(C155="solar",(0),C155="onshore",(0),C155="offshore",(AE155*1000/4.8))</f>
        <v>0</v>
      </c>
    </row>
    <row r="156" spans="1:33">
      <c r="A156" t="s">
        <v>87</v>
      </c>
      <c r="B156" t="s">
        <v>416</v>
      </c>
      <c r="C156" t="s">
        <v>460</v>
      </c>
      <c r="D156">
        <v>2</v>
      </c>
      <c r="E156" t="s">
        <v>520</v>
      </c>
      <c r="F156" t="s">
        <v>517</v>
      </c>
      <c r="G156">
        <v>0.64200000000000002</v>
      </c>
      <c r="H156">
        <v>0</v>
      </c>
      <c r="I156">
        <v>0</v>
      </c>
      <c r="J156">
        <v>0.64200000000000002</v>
      </c>
      <c r="K156">
        <v>965</v>
      </c>
      <c r="L156">
        <v>0.171588500547661</v>
      </c>
      <c r="M156">
        <v>0.36199999999999999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f t="shared" si="2"/>
        <v>0</v>
      </c>
      <c r="AF156" cm="1">
        <f t="array" ref="AF156">_xlfn.IFS(C156="solar",(AE156*1000/45),C156="onshore",(AE156*1000/2.7),C156="offshore",(0))</f>
        <v>0</v>
      </c>
      <c r="AG156" cm="1">
        <f t="array" ref="AG156">_xlfn.IFS(C156="solar",(0),C156="onshore",(0),C156="offshore",(AE156*1000/4.8))</f>
        <v>0</v>
      </c>
    </row>
    <row r="157" spans="1:33">
      <c r="A157" t="s">
        <v>87</v>
      </c>
      <c r="B157" t="s">
        <v>417</v>
      </c>
      <c r="C157" t="s">
        <v>460</v>
      </c>
      <c r="D157">
        <v>1</v>
      </c>
      <c r="E157" t="s">
        <v>520</v>
      </c>
      <c r="F157" t="s">
        <v>517</v>
      </c>
      <c r="G157">
        <v>0.63200000000000001</v>
      </c>
      <c r="H157">
        <v>0</v>
      </c>
      <c r="I157">
        <v>0</v>
      </c>
      <c r="J157">
        <v>0.63200000000000001</v>
      </c>
      <c r="K157">
        <v>688</v>
      </c>
      <c r="L157">
        <v>0.12427027339460101</v>
      </c>
      <c r="M157">
        <v>16.597000000000001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f t="shared" si="2"/>
        <v>0</v>
      </c>
      <c r="AF157" cm="1">
        <f t="array" ref="AF157">_xlfn.IFS(C157="solar",(AE157*1000/45),C157="onshore",(AE157*1000/2.7),C157="offshore",(0))</f>
        <v>0</v>
      </c>
      <c r="AG157" cm="1">
        <f t="array" ref="AG157">_xlfn.IFS(C157="solar",(0),C157="onshore",(0),C157="offshore",(AE157*1000/4.8))</f>
        <v>0</v>
      </c>
    </row>
    <row r="158" spans="1:33">
      <c r="A158" t="s">
        <v>87</v>
      </c>
      <c r="B158" t="s">
        <v>416</v>
      </c>
      <c r="C158" t="s">
        <v>460</v>
      </c>
      <c r="D158">
        <v>2</v>
      </c>
      <c r="E158" t="s">
        <v>520</v>
      </c>
      <c r="F158" t="s">
        <v>516</v>
      </c>
      <c r="G158">
        <v>0.64200000000000002</v>
      </c>
      <c r="H158">
        <v>0</v>
      </c>
      <c r="I158">
        <v>0</v>
      </c>
      <c r="J158">
        <v>0.64200000000000002</v>
      </c>
      <c r="K158">
        <v>965</v>
      </c>
      <c r="L158">
        <v>0.171588500547661</v>
      </c>
      <c r="M158">
        <v>0.36199999999999999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f t="shared" si="2"/>
        <v>0</v>
      </c>
      <c r="AF158" cm="1">
        <f t="array" ref="AF158">_xlfn.IFS(C158="solar",(AE158*1000/45),C158="onshore",(AE158*1000/2.7),C158="offshore",(0))</f>
        <v>0</v>
      </c>
      <c r="AG158" cm="1">
        <f t="array" ref="AG158">_xlfn.IFS(C158="solar",(0),C158="onshore",(0),C158="offshore",(AE158*1000/4.8))</f>
        <v>0</v>
      </c>
    </row>
    <row r="159" spans="1:33">
      <c r="A159" t="s">
        <v>87</v>
      </c>
      <c r="B159" t="s">
        <v>417</v>
      </c>
      <c r="C159" t="s">
        <v>460</v>
      </c>
      <c r="D159">
        <v>1</v>
      </c>
      <c r="E159" t="s">
        <v>520</v>
      </c>
      <c r="F159" t="s">
        <v>516</v>
      </c>
      <c r="G159">
        <v>0.63200000000000001</v>
      </c>
      <c r="H159">
        <v>0</v>
      </c>
      <c r="I159">
        <v>0</v>
      </c>
      <c r="J159">
        <v>0.63200000000000001</v>
      </c>
      <c r="K159">
        <v>688</v>
      </c>
      <c r="L159">
        <v>0.12427027339460101</v>
      </c>
      <c r="M159">
        <v>16.597000000000001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f t="shared" si="2"/>
        <v>0</v>
      </c>
      <c r="AF159" cm="1">
        <f t="array" ref="AF159">_xlfn.IFS(C159="solar",(AE159*1000/45),C159="onshore",(AE159*1000/2.7),C159="offshore",(0))</f>
        <v>0</v>
      </c>
      <c r="AG159" cm="1">
        <f t="array" ref="AG159">_xlfn.IFS(C159="solar",(0),C159="onshore",(0),C159="offshore",(AE159*1000/4.8))</f>
        <v>0</v>
      </c>
    </row>
    <row r="160" spans="1:33">
      <c r="A160" t="s">
        <v>87</v>
      </c>
      <c r="B160" t="s">
        <v>416</v>
      </c>
      <c r="C160" t="s">
        <v>460</v>
      </c>
      <c r="D160">
        <v>2</v>
      </c>
      <c r="E160" t="s">
        <v>520</v>
      </c>
      <c r="F160" t="s">
        <v>514</v>
      </c>
      <c r="G160">
        <v>0.64200000000000002</v>
      </c>
      <c r="H160">
        <v>0</v>
      </c>
      <c r="I160">
        <v>0</v>
      </c>
      <c r="J160">
        <v>0.64200000000000002</v>
      </c>
      <c r="K160">
        <v>965</v>
      </c>
      <c r="L160">
        <v>0.171588500547661</v>
      </c>
      <c r="M160">
        <v>0.36199999999999999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f t="shared" si="2"/>
        <v>0</v>
      </c>
      <c r="AF160" cm="1">
        <f t="array" ref="AF160">_xlfn.IFS(C160="solar",(AE160*1000/45),C160="onshore",(AE160*1000/2.7),C160="offshore",(0))</f>
        <v>0</v>
      </c>
      <c r="AG160" cm="1">
        <f t="array" ref="AG160">_xlfn.IFS(C160="solar",(0),C160="onshore",(0),C160="offshore",(AE160*1000/4.8))</f>
        <v>0</v>
      </c>
    </row>
    <row r="161" spans="1:33">
      <c r="A161" t="s">
        <v>87</v>
      </c>
      <c r="B161" t="s">
        <v>417</v>
      </c>
      <c r="C161" t="s">
        <v>460</v>
      </c>
      <c r="D161">
        <v>1</v>
      </c>
      <c r="E161" t="s">
        <v>520</v>
      </c>
      <c r="F161" t="s">
        <v>514</v>
      </c>
      <c r="G161">
        <v>0.63200000000000001</v>
      </c>
      <c r="H161">
        <v>0</v>
      </c>
      <c r="I161">
        <v>0</v>
      </c>
      <c r="J161">
        <v>0.63200000000000001</v>
      </c>
      <c r="K161">
        <v>688</v>
      </c>
      <c r="L161">
        <v>0.12427027339460101</v>
      </c>
      <c r="M161">
        <v>16.846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f t="shared" si="2"/>
        <v>0</v>
      </c>
      <c r="AF161" cm="1">
        <f t="array" ref="AF161">_xlfn.IFS(C161="solar",(AE161*1000/45),C161="onshore",(AE161*1000/2.7),C161="offshore",(0))</f>
        <v>0</v>
      </c>
      <c r="AG161" cm="1">
        <f t="array" ref="AG161">_xlfn.IFS(C161="solar",(0),C161="onshore",(0),C161="offshore",(AE161*1000/4.8))</f>
        <v>0</v>
      </c>
    </row>
    <row r="162" spans="1:33">
      <c r="A162" t="s">
        <v>91</v>
      </c>
      <c r="B162" t="s">
        <v>431</v>
      </c>
      <c r="C162" t="s">
        <v>463</v>
      </c>
      <c r="D162">
        <v>2</v>
      </c>
      <c r="E162" t="s">
        <v>520</v>
      </c>
      <c r="F162" t="s">
        <v>519</v>
      </c>
      <c r="G162">
        <v>0.23200000000000001</v>
      </c>
      <c r="H162">
        <v>150</v>
      </c>
      <c r="I162">
        <v>1560.6849999999999</v>
      </c>
      <c r="J162">
        <v>0.23200000000000001</v>
      </c>
      <c r="K162">
        <v>152</v>
      </c>
      <c r="L162">
        <v>7.4791371437568893E-2</v>
      </c>
      <c r="M162">
        <v>0.33400000000000002</v>
      </c>
      <c r="N162">
        <v>0.33200000000000002</v>
      </c>
      <c r="O162">
        <v>0.33200000000000002</v>
      </c>
      <c r="P162">
        <v>0.33300000000000002</v>
      </c>
      <c r="Q162">
        <v>0.33400000000000002</v>
      </c>
      <c r="R162">
        <v>0.33400000000000002</v>
      </c>
      <c r="S162">
        <v>0.33400000000000002</v>
      </c>
      <c r="T162">
        <v>0.33400000000000002</v>
      </c>
      <c r="U162">
        <v>0.33400000000000002</v>
      </c>
      <c r="V162">
        <v>0.66600000000000004</v>
      </c>
      <c r="W162">
        <v>0.33200000000000002</v>
      </c>
      <c r="X162">
        <v>0</v>
      </c>
      <c r="Y162">
        <v>1E-3</v>
      </c>
      <c r="Z162">
        <v>1E-3</v>
      </c>
      <c r="AA162">
        <v>0</v>
      </c>
      <c r="AB162">
        <v>0</v>
      </c>
      <c r="AC162">
        <v>0.33200000000000002</v>
      </c>
      <c r="AD162">
        <v>0</v>
      </c>
      <c r="AE162">
        <f t="shared" si="2"/>
        <v>0.33400000000000002</v>
      </c>
      <c r="AF162" cm="1">
        <f t="array" ref="AF162">_xlfn.IFS(C162="solar",(AE162*1000/45),C162="onshore",(AE162*1000/2.7),C162="offshore",(0))</f>
        <v>7.4222222222222225</v>
      </c>
      <c r="AG162" cm="1">
        <f t="array" ref="AG162">_xlfn.IFS(C162="solar",(0),C162="onshore",(0),C162="offshore",(AE162*1000/4.8))</f>
        <v>0</v>
      </c>
    </row>
    <row r="163" spans="1:33">
      <c r="A163" t="s">
        <v>91</v>
      </c>
      <c r="B163" t="s">
        <v>430</v>
      </c>
      <c r="C163" t="s">
        <v>463</v>
      </c>
      <c r="D163">
        <v>3</v>
      </c>
      <c r="E163" t="s">
        <v>520</v>
      </c>
      <c r="F163" t="s">
        <v>519</v>
      </c>
      <c r="G163">
        <v>0.23</v>
      </c>
      <c r="H163">
        <v>374</v>
      </c>
      <c r="I163">
        <v>1560.6849999999999</v>
      </c>
      <c r="J163">
        <v>0.219</v>
      </c>
      <c r="K163">
        <v>351</v>
      </c>
      <c r="L163">
        <v>0.18296115593920101</v>
      </c>
      <c r="M163">
        <v>10.868</v>
      </c>
      <c r="N163">
        <v>1.331</v>
      </c>
      <c r="O163">
        <v>3.1840000000000002</v>
      </c>
      <c r="P163">
        <v>5.0339999999999998</v>
      </c>
      <c r="Q163">
        <v>6.883</v>
      </c>
      <c r="R163">
        <v>8.734</v>
      </c>
      <c r="S163">
        <v>10.584</v>
      </c>
      <c r="T163">
        <v>10.82</v>
      </c>
      <c r="U163">
        <v>10.868</v>
      </c>
      <c r="V163">
        <v>14.052</v>
      </c>
      <c r="W163">
        <v>1.331</v>
      </c>
      <c r="X163">
        <v>1.853</v>
      </c>
      <c r="Y163">
        <v>1.85</v>
      </c>
      <c r="Z163">
        <v>1.849</v>
      </c>
      <c r="AA163">
        <v>1.851</v>
      </c>
      <c r="AB163">
        <v>1.85</v>
      </c>
      <c r="AC163">
        <v>1.5669999999999999</v>
      </c>
      <c r="AD163">
        <v>1.901</v>
      </c>
      <c r="AE163">
        <f t="shared" si="2"/>
        <v>10.868</v>
      </c>
      <c r="AF163" cm="1">
        <f t="array" ref="AF163">_xlfn.IFS(C163="solar",(AE163*1000/45),C163="onshore",(AE163*1000/2.7),C163="offshore",(0))</f>
        <v>241.51111111111112</v>
      </c>
      <c r="AG163" cm="1">
        <f t="array" ref="AG163">_xlfn.IFS(C163="solar",(0),C163="onshore",(0),C163="offshore",(AE163*1000/4.8))</f>
        <v>0</v>
      </c>
    </row>
    <row r="164" spans="1:33">
      <c r="A164" t="s">
        <v>91</v>
      </c>
      <c r="B164" t="s">
        <v>429</v>
      </c>
      <c r="C164" t="s">
        <v>463</v>
      </c>
      <c r="D164">
        <v>4</v>
      </c>
      <c r="E164" t="s">
        <v>520</v>
      </c>
      <c r="F164" t="s">
        <v>519</v>
      </c>
      <c r="G164">
        <v>0.18099999999999999</v>
      </c>
      <c r="H164">
        <v>247</v>
      </c>
      <c r="I164">
        <v>1560.6849999999999</v>
      </c>
      <c r="J164">
        <v>0.182</v>
      </c>
      <c r="K164">
        <v>270</v>
      </c>
      <c r="L164">
        <v>0.169351196748457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f t="shared" si="2"/>
        <v>0</v>
      </c>
      <c r="AF164" cm="1">
        <f t="array" ref="AF164">_xlfn.IFS(C164="solar",(AE164*1000/45),C164="onshore",(AE164*1000/2.7),C164="offshore",(0))</f>
        <v>0</v>
      </c>
      <c r="AG164" cm="1">
        <f t="array" ref="AG164">_xlfn.IFS(C164="solar",(0),C164="onshore",(0),C164="offshore",(AE164*1000/4.8))</f>
        <v>0</v>
      </c>
    </row>
    <row r="165" spans="1:33">
      <c r="A165" t="s">
        <v>91</v>
      </c>
      <c r="B165" t="s">
        <v>431</v>
      </c>
      <c r="C165" t="s">
        <v>463</v>
      </c>
      <c r="D165">
        <v>2</v>
      </c>
      <c r="E165" t="s">
        <v>520</v>
      </c>
      <c r="F165" t="s">
        <v>518</v>
      </c>
      <c r="G165">
        <v>0.23200000000000001</v>
      </c>
      <c r="H165">
        <v>150</v>
      </c>
      <c r="I165">
        <v>1560.6849999999999</v>
      </c>
      <c r="J165">
        <v>0.23200000000000001</v>
      </c>
      <c r="K165">
        <v>152</v>
      </c>
      <c r="L165">
        <v>7.4791371437568893E-2</v>
      </c>
      <c r="M165">
        <v>0.254</v>
      </c>
      <c r="N165">
        <v>0.254</v>
      </c>
      <c r="O165">
        <v>0.254</v>
      </c>
      <c r="P165">
        <v>0.254</v>
      </c>
      <c r="Q165">
        <v>0.254</v>
      </c>
      <c r="R165">
        <v>0.254</v>
      </c>
      <c r="S165">
        <v>0.254</v>
      </c>
      <c r="T165">
        <v>0.254</v>
      </c>
      <c r="U165">
        <v>0.254</v>
      </c>
      <c r="V165">
        <v>0.50800000000000001</v>
      </c>
      <c r="W165">
        <v>0.254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0.254</v>
      </c>
      <c r="AD165">
        <v>0</v>
      </c>
      <c r="AE165">
        <f t="shared" si="2"/>
        <v>0.254</v>
      </c>
      <c r="AF165" cm="1">
        <f t="array" ref="AF165">_xlfn.IFS(C165="solar",(AE165*1000/45),C165="onshore",(AE165*1000/2.7),C165="offshore",(0))</f>
        <v>5.6444444444444448</v>
      </c>
      <c r="AG165" cm="1">
        <f t="array" ref="AG165">_xlfn.IFS(C165="solar",(0),C165="onshore",(0),C165="offshore",(AE165*1000/4.8))</f>
        <v>0</v>
      </c>
    </row>
    <row r="166" spans="1:33">
      <c r="A166" t="s">
        <v>91</v>
      </c>
      <c r="B166" t="s">
        <v>429</v>
      </c>
      <c r="C166" t="s">
        <v>463</v>
      </c>
      <c r="D166">
        <v>4</v>
      </c>
      <c r="E166" t="s">
        <v>520</v>
      </c>
      <c r="F166" t="s">
        <v>518</v>
      </c>
      <c r="G166">
        <v>0.18099999999999999</v>
      </c>
      <c r="H166">
        <v>247</v>
      </c>
      <c r="I166">
        <v>1560.6849999999999</v>
      </c>
      <c r="J166">
        <v>0.182</v>
      </c>
      <c r="K166">
        <v>270</v>
      </c>
      <c r="L166">
        <v>0.169351196748457</v>
      </c>
      <c r="M166">
        <v>92.055999999999997</v>
      </c>
      <c r="N166">
        <v>0.1</v>
      </c>
      <c r="O166">
        <v>0.1</v>
      </c>
      <c r="P166">
        <v>0.10100000000000001</v>
      </c>
      <c r="Q166">
        <v>0.10199999999999999</v>
      </c>
      <c r="R166">
        <v>0.10199999999999999</v>
      </c>
      <c r="S166">
        <v>0.10199999999999999</v>
      </c>
      <c r="T166">
        <v>0.10199999999999999</v>
      </c>
      <c r="U166">
        <v>0.10199999999999999</v>
      </c>
      <c r="V166">
        <v>0.20200000000000001</v>
      </c>
      <c r="W166">
        <v>0.1</v>
      </c>
      <c r="X166">
        <v>0</v>
      </c>
      <c r="Y166">
        <v>1E-3</v>
      </c>
      <c r="Z166">
        <v>9.9999999999998701E-4</v>
      </c>
      <c r="AA166">
        <v>0</v>
      </c>
      <c r="AB166">
        <v>0</v>
      </c>
      <c r="AC166">
        <v>0.1</v>
      </c>
      <c r="AD166">
        <v>0</v>
      </c>
      <c r="AE166">
        <f t="shared" si="2"/>
        <v>0.10199999999999999</v>
      </c>
      <c r="AF166" cm="1">
        <f t="array" ref="AF166">_xlfn.IFS(C166="solar",(AE166*1000/45),C166="onshore",(AE166*1000/2.7),C166="offshore",(0))</f>
        <v>2.2666666666666666</v>
      </c>
      <c r="AG166" cm="1">
        <f t="array" ref="AG166">_xlfn.IFS(C166="solar",(0),C166="onshore",(0),C166="offshore",(AE166*1000/4.8))</f>
        <v>0</v>
      </c>
    </row>
    <row r="167" spans="1:33">
      <c r="A167" t="s">
        <v>91</v>
      </c>
      <c r="B167" t="s">
        <v>430</v>
      </c>
      <c r="C167" t="s">
        <v>463</v>
      </c>
      <c r="D167">
        <v>3</v>
      </c>
      <c r="E167" t="s">
        <v>520</v>
      </c>
      <c r="F167" t="s">
        <v>518</v>
      </c>
      <c r="G167">
        <v>0.23</v>
      </c>
      <c r="H167">
        <v>374</v>
      </c>
      <c r="I167">
        <v>1560.6849999999999</v>
      </c>
      <c r="J167">
        <v>0.219</v>
      </c>
      <c r="K167">
        <v>351</v>
      </c>
      <c r="L167">
        <v>0.18296115593920101</v>
      </c>
      <c r="M167">
        <v>18.452000000000002</v>
      </c>
      <c r="N167">
        <v>1.3979999999999999</v>
      </c>
      <c r="O167">
        <v>3.3439999999999999</v>
      </c>
      <c r="P167">
        <v>5.2859999999999996</v>
      </c>
      <c r="Q167">
        <v>7.2290000000000001</v>
      </c>
      <c r="R167">
        <v>9.173</v>
      </c>
      <c r="S167">
        <v>11.116</v>
      </c>
      <c r="T167">
        <v>11.364000000000001</v>
      </c>
      <c r="U167">
        <v>11.414</v>
      </c>
      <c r="V167">
        <v>14.757999999999999</v>
      </c>
      <c r="W167">
        <v>1.3979999999999999</v>
      </c>
      <c r="X167">
        <v>1.946</v>
      </c>
      <c r="Y167">
        <v>1.9419999999999999</v>
      </c>
      <c r="Z167">
        <v>1.9430000000000001</v>
      </c>
      <c r="AA167">
        <v>1.944</v>
      </c>
      <c r="AB167">
        <v>1.9430000000000001</v>
      </c>
      <c r="AC167">
        <v>1.6459999999999999</v>
      </c>
      <c r="AD167">
        <v>1.996</v>
      </c>
      <c r="AE167">
        <f t="shared" si="2"/>
        <v>11.414</v>
      </c>
      <c r="AF167" cm="1">
        <f t="array" ref="AF167">_xlfn.IFS(C167="solar",(AE167*1000/45),C167="onshore",(AE167*1000/2.7),C167="offshore",(0))</f>
        <v>253.64444444444445</v>
      </c>
      <c r="AG167" cm="1">
        <f t="array" ref="AG167">_xlfn.IFS(C167="solar",(0),C167="onshore",(0),C167="offshore",(AE167*1000/4.8))</f>
        <v>0</v>
      </c>
    </row>
    <row r="168" spans="1:33">
      <c r="A168" t="s">
        <v>91</v>
      </c>
      <c r="B168" t="s">
        <v>431</v>
      </c>
      <c r="C168" t="s">
        <v>463</v>
      </c>
      <c r="D168">
        <v>2</v>
      </c>
      <c r="E168" t="s">
        <v>520</v>
      </c>
      <c r="F168" t="s">
        <v>517</v>
      </c>
      <c r="G168">
        <v>0.23200000000000001</v>
      </c>
      <c r="H168">
        <v>150</v>
      </c>
      <c r="I168">
        <v>1560.6849999999999</v>
      </c>
      <c r="J168">
        <v>0.23200000000000001</v>
      </c>
      <c r="K168">
        <v>152</v>
      </c>
      <c r="L168">
        <v>7.4791371437568893E-2</v>
      </c>
      <c r="M168">
        <v>0.254</v>
      </c>
      <c r="N168">
        <v>0.254</v>
      </c>
      <c r="O168">
        <v>0.254</v>
      </c>
      <c r="P168">
        <v>0.254</v>
      </c>
      <c r="Q168">
        <v>0.254</v>
      </c>
      <c r="R168">
        <v>0.254</v>
      </c>
      <c r="S168">
        <v>0.254</v>
      </c>
      <c r="T168">
        <v>0.254</v>
      </c>
      <c r="U168">
        <v>0.254</v>
      </c>
      <c r="V168">
        <v>0.50800000000000001</v>
      </c>
      <c r="W168">
        <v>0.254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0.254</v>
      </c>
      <c r="AD168">
        <v>0</v>
      </c>
      <c r="AE168">
        <f t="shared" si="2"/>
        <v>0.254</v>
      </c>
      <c r="AF168" cm="1">
        <f t="array" ref="AF168">_xlfn.IFS(C168="solar",(AE168*1000/45),C168="onshore",(AE168*1000/2.7),C168="offshore",(0))</f>
        <v>5.6444444444444448</v>
      </c>
      <c r="AG168" cm="1">
        <f t="array" ref="AG168">_xlfn.IFS(C168="solar",(0),C168="onshore",(0),C168="offshore",(AE168*1000/4.8))</f>
        <v>0</v>
      </c>
    </row>
    <row r="169" spans="1:33">
      <c r="A169" t="s">
        <v>91</v>
      </c>
      <c r="B169" t="s">
        <v>429</v>
      </c>
      <c r="C169" t="s">
        <v>463</v>
      </c>
      <c r="D169">
        <v>4</v>
      </c>
      <c r="E169" t="s">
        <v>520</v>
      </c>
      <c r="F169" t="s">
        <v>517</v>
      </c>
      <c r="G169">
        <v>0.18099999999999999</v>
      </c>
      <c r="H169">
        <v>247</v>
      </c>
      <c r="I169">
        <v>1560.6849999999999</v>
      </c>
      <c r="J169">
        <v>0.182</v>
      </c>
      <c r="K169">
        <v>270</v>
      </c>
      <c r="L169">
        <v>0.169351196748457</v>
      </c>
      <c r="M169">
        <v>89.52</v>
      </c>
      <c r="N169">
        <v>0.1</v>
      </c>
      <c r="O169">
        <v>0.1</v>
      </c>
      <c r="P169">
        <v>0.10100000000000001</v>
      </c>
      <c r="Q169">
        <v>0.10199999999999999</v>
      </c>
      <c r="R169">
        <v>0.10199999999999999</v>
      </c>
      <c r="S169">
        <v>0.10199999999999999</v>
      </c>
      <c r="T169">
        <v>0.10199999999999999</v>
      </c>
      <c r="U169">
        <v>0.10199999999999999</v>
      </c>
      <c r="V169">
        <v>0.20200000000000001</v>
      </c>
      <c r="W169">
        <v>0.1</v>
      </c>
      <c r="X169">
        <v>0</v>
      </c>
      <c r="Y169">
        <v>1E-3</v>
      </c>
      <c r="Z169">
        <v>9.9999999999998701E-4</v>
      </c>
      <c r="AA169">
        <v>0</v>
      </c>
      <c r="AB169">
        <v>0</v>
      </c>
      <c r="AC169">
        <v>0.1</v>
      </c>
      <c r="AD169">
        <v>0</v>
      </c>
      <c r="AE169">
        <f t="shared" si="2"/>
        <v>0.10199999999999999</v>
      </c>
      <c r="AF169" cm="1">
        <f t="array" ref="AF169">_xlfn.IFS(C169="solar",(AE169*1000/45),C169="onshore",(AE169*1000/2.7),C169="offshore",(0))</f>
        <v>2.2666666666666666</v>
      </c>
      <c r="AG169" cm="1">
        <f t="array" ref="AG169">_xlfn.IFS(C169="solar",(0),C169="onshore",(0),C169="offshore",(AE169*1000/4.8))</f>
        <v>0</v>
      </c>
    </row>
    <row r="170" spans="1:33">
      <c r="A170" t="s">
        <v>91</v>
      </c>
      <c r="B170" t="s">
        <v>430</v>
      </c>
      <c r="C170" t="s">
        <v>463</v>
      </c>
      <c r="D170">
        <v>3</v>
      </c>
      <c r="E170" t="s">
        <v>520</v>
      </c>
      <c r="F170" t="s">
        <v>517</v>
      </c>
      <c r="G170">
        <v>0.23</v>
      </c>
      <c r="H170">
        <v>374</v>
      </c>
      <c r="I170">
        <v>1560.6849999999999</v>
      </c>
      <c r="J170">
        <v>0.219</v>
      </c>
      <c r="K170">
        <v>351</v>
      </c>
      <c r="L170">
        <v>0.18296115593920101</v>
      </c>
      <c r="M170">
        <v>13.055</v>
      </c>
      <c r="N170">
        <v>1.3979999999999999</v>
      </c>
      <c r="O170">
        <v>3.3439999999999999</v>
      </c>
      <c r="P170">
        <v>5.2859999999999996</v>
      </c>
      <c r="Q170">
        <v>7.2290000000000001</v>
      </c>
      <c r="R170">
        <v>9.173</v>
      </c>
      <c r="S170">
        <v>11.116</v>
      </c>
      <c r="T170">
        <v>11.364000000000001</v>
      </c>
      <c r="U170">
        <v>11.414</v>
      </c>
      <c r="V170">
        <v>14.757999999999999</v>
      </c>
      <c r="W170">
        <v>1.3979999999999999</v>
      </c>
      <c r="X170">
        <v>1.946</v>
      </c>
      <c r="Y170">
        <v>1.9419999999999999</v>
      </c>
      <c r="Z170">
        <v>1.9430000000000001</v>
      </c>
      <c r="AA170">
        <v>1.944</v>
      </c>
      <c r="AB170">
        <v>1.9430000000000001</v>
      </c>
      <c r="AC170">
        <v>1.6459999999999999</v>
      </c>
      <c r="AD170">
        <v>1.996</v>
      </c>
      <c r="AE170">
        <f t="shared" si="2"/>
        <v>11.414</v>
      </c>
      <c r="AF170" cm="1">
        <f t="array" ref="AF170">_xlfn.IFS(C170="solar",(AE170*1000/45),C170="onshore",(AE170*1000/2.7),C170="offshore",(0))</f>
        <v>253.64444444444445</v>
      </c>
      <c r="AG170" cm="1">
        <f t="array" ref="AG170">_xlfn.IFS(C170="solar",(0),C170="onshore",(0),C170="offshore",(AE170*1000/4.8))</f>
        <v>0</v>
      </c>
    </row>
    <row r="171" spans="1:33">
      <c r="A171" t="s">
        <v>91</v>
      </c>
      <c r="B171" t="s">
        <v>431</v>
      </c>
      <c r="C171" t="s">
        <v>463</v>
      </c>
      <c r="D171">
        <v>2</v>
      </c>
      <c r="E171" t="s">
        <v>520</v>
      </c>
      <c r="F171" t="s">
        <v>516</v>
      </c>
      <c r="G171">
        <v>0.23200000000000001</v>
      </c>
      <c r="H171">
        <v>150</v>
      </c>
      <c r="I171">
        <v>1560.6849999999999</v>
      </c>
      <c r="J171">
        <v>0.23200000000000001</v>
      </c>
      <c r="K171">
        <v>152</v>
      </c>
      <c r="L171">
        <v>7.4791371437568893E-2</v>
      </c>
      <c r="M171">
        <v>0.254</v>
      </c>
      <c r="N171">
        <v>0.254</v>
      </c>
      <c r="O171">
        <v>0.254</v>
      </c>
      <c r="P171">
        <v>0.254</v>
      </c>
      <c r="Q171">
        <v>0.254</v>
      </c>
      <c r="R171">
        <v>0.254</v>
      </c>
      <c r="S171">
        <v>0.254</v>
      </c>
      <c r="T171">
        <v>0.254</v>
      </c>
      <c r="U171">
        <v>0.254</v>
      </c>
      <c r="V171">
        <v>0.50800000000000001</v>
      </c>
      <c r="W171">
        <v>0.254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0.254</v>
      </c>
      <c r="AD171">
        <v>0</v>
      </c>
      <c r="AE171">
        <f t="shared" si="2"/>
        <v>0.254</v>
      </c>
      <c r="AF171" cm="1">
        <f t="array" ref="AF171">_xlfn.IFS(C171="solar",(AE171*1000/45),C171="onshore",(AE171*1000/2.7),C171="offshore",(0))</f>
        <v>5.6444444444444448</v>
      </c>
      <c r="AG171" cm="1">
        <f t="array" ref="AG171">_xlfn.IFS(C171="solar",(0),C171="onshore",(0),C171="offshore",(AE171*1000/4.8))</f>
        <v>0</v>
      </c>
    </row>
    <row r="172" spans="1:33">
      <c r="A172" t="s">
        <v>91</v>
      </c>
      <c r="B172" t="s">
        <v>429</v>
      </c>
      <c r="C172" t="s">
        <v>463</v>
      </c>
      <c r="D172">
        <v>4</v>
      </c>
      <c r="E172" t="s">
        <v>520</v>
      </c>
      <c r="F172" t="s">
        <v>516</v>
      </c>
      <c r="G172">
        <v>0.18099999999999999</v>
      </c>
      <c r="H172">
        <v>247</v>
      </c>
      <c r="I172">
        <v>1560.6849999999999</v>
      </c>
      <c r="J172">
        <v>0.182</v>
      </c>
      <c r="K172">
        <v>270</v>
      </c>
      <c r="L172">
        <v>0.169351196748457</v>
      </c>
      <c r="M172">
        <v>91.947999999999993</v>
      </c>
      <c r="N172">
        <v>0.1</v>
      </c>
      <c r="O172">
        <v>0.1</v>
      </c>
      <c r="P172">
        <v>0.10100000000000001</v>
      </c>
      <c r="Q172">
        <v>0.10199999999999999</v>
      </c>
      <c r="R172">
        <v>0.10199999999999999</v>
      </c>
      <c r="S172">
        <v>0.10199999999999999</v>
      </c>
      <c r="T172">
        <v>0.10199999999999999</v>
      </c>
      <c r="U172">
        <v>0.10199999999999999</v>
      </c>
      <c r="V172">
        <v>0.20200000000000001</v>
      </c>
      <c r="W172">
        <v>0.1</v>
      </c>
      <c r="X172">
        <v>0</v>
      </c>
      <c r="Y172">
        <v>1E-3</v>
      </c>
      <c r="Z172">
        <v>9.9999999999998701E-4</v>
      </c>
      <c r="AA172">
        <v>0</v>
      </c>
      <c r="AB172">
        <v>0</v>
      </c>
      <c r="AC172">
        <v>0.1</v>
      </c>
      <c r="AD172">
        <v>0</v>
      </c>
      <c r="AE172">
        <f t="shared" si="2"/>
        <v>0.10199999999999999</v>
      </c>
      <c r="AF172" cm="1">
        <f t="array" ref="AF172">_xlfn.IFS(C172="solar",(AE172*1000/45),C172="onshore",(AE172*1000/2.7),C172="offshore",(0))</f>
        <v>2.2666666666666666</v>
      </c>
      <c r="AG172" cm="1">
        <f t="array" ref="AG172">_xlfn.IFS(C172="solar",(0),C172="onshore",(0),C172="offshore",(AE172*1000/4.8))</f>
        <v>0</v>
      </c>
    </row>
    <row r="173" spans="1:33">
      <c r="A173" t="s">
        <v>91</v>
      </c>
      <c r="B173" t="s">
        <v>430</v>
      </c>
      <c r="C173" t="s">
        <v>463</v>
      </c>
      <c r="D173">
        <v>3</v>
      </c>
      <c r="E173" t="s">
        <v>520</v>
      </c>
      <c r="F173" t="s">
        <v>516</v>
      </c>
      <c r="G173">
        <v>0.23</v>
      </c>
      <c r="H173">
        <v>374</v>
      </c>
      <c r="I173">
        <v>1560.6849999999999</v>
      </c>
      <c r="J173">
        <v>0.219</v>
      </c>
      <c r="K173">
        <v>351</v>
      </c>
      <c r="L173">
        <v>0.18296115593920101</v>
      </c>
      <c r="M173">
        <v>17.260000000000002</v>
      </c>
      <c r="N173">
        <v>1.3979999999999999</v>
      </c>
      <c r="O173">
        <v>3.3439999999999999</v>
      </c>
      <c r="P173">
        <v>5.2859999999999996</v>
      </c>
      <c r="Q173">
        <v>7.2290000000000001</v>
      </c>
      <c r="R173">
        <v>9.173</v>
      </c>
      <c r="S173">
        <v>11.116</v>
      </c>
      <c r="T173">
        <v>11.364000000000001</v>
      </c>
      <c r="U173">
        <v>11.414</v>
      </c>
      <c r="V173">
        <v>14.757999999999999</v>
      </c>
      <c r="W173">
        <v>1.3979999999999999</v>
      </c>
      <c r="X173">
        <v>1.946</v>
      </c>
      <c r="Y173">
        <v>1.9419999999999999</v>
      </c>
      <c r="Z173">
        <v>1.9430000000000001</v>
      </c>
      <c r="AA173">
        <v>1.944</v>
      </c>
      <c r="AB173">
        <v>1.9430000000000001</v>
      </c>
      <c r="AC173">
        <v>1.6459999999999999</v>
      </c>
      <c r="AD173">
        <v>1.996</v>
      </c>
      <c r="AE173">
        <f t="shared" si="2"/>
        <v>11.414</v>
      </c>
      <c r="AF173" cm="1">
        <f t="array" ref="AF173">_xlfn.IFS(C173="solar",(AE173*1000/45),C173="onshore",(AE173*1000/2.7),C173="offshore",(0))</f>
        <v>253.64444444444445</v>
      </c>
      <c r="AG173" cm="1">
        <f t="array" ref="AG173">_xlfn.IFS(C173="solar",(0),C173="onshore",(0),C173="offshore",(AE173*1000/4.8))</f>
        <v>0</v>
      </c>
    </row>
    <row r="174" spans="1:33">
      <c r="A174" t="s">
        <v>91</v>
      </c>
      <c r="B174" t="s">
        <v>431</v>
      </c>
      <c r="C174" t="s">
        <v>463</v>
      </c>
      <c r="D174">
        <v>2</v>
      </c>
      <c r="E174" t="s">
        <v>520</v>
      </c>
      <c r="F174" t="s">
        <v>514</v>
      </c>
      <c r="G174">
        <v>0.23200000000000001</v>
      </c>
      <c r="H174">
        <v>150</v>
      </c>
      <c r="I174">
        <v>1560.6849999999999</v>
      </c>
      <c r="J174">
        <v>0.23200000000000001</v>
      </c>
      <c r="K174">
        <v>152</v>
      </c>
      <c r="L174">
        <v>7.4791371437568893E-2</v>
      </c>
      <c r="M174">
        <v>0.57199999999999995</v>
      </c>
      <c r="N174">
        <v>0.33200000000000002</v>
      </c>
      <c r="O174">
        <v>0.33200000000000002</v>
      </c>
      <c r="P174">
        <v>0.33300000000000002</v>
      </c>
      <c r="Q174">
        <v>0.33400000000000002</v>
      </c>
      <c r="R174">
        <v>0.33400000000000002</v>
      </c>
      <c r="S174">
        <v>0.33400000000000002</v>
      </c>
      <c r="T174">
        <v>0.33400000000000002</v>
      </c>
      <c r="U174">
        <v>0.33400000000000002</v>
      </c>
      <c r="V174">
        <v>0.66600000000000004</v>
      </c>
      <c r="W174">
        <v>0.33200000000000002</v>
      </c>
      <c r="X174">
        <v>0</v>
      </c>
      <c r="Y174">
        <v>1E-3</v>
      </c>
      <c r="Z174">
        <v>1E-3</v>
      </c>
      <c r="AA174">
        <v>0</v>
      </c>
      <c r="AB174">
        <v>0</v>
      </c>
      <c r="AC174">
        <v>0.33200000000000002</v>
      </c>
      <c r="AD174">
        <v>0</v>
      </c>
      <c r="AE174">
        <f t="shared" si="2"/>
        <v>0.33400000000000002</v>
      </c>
      <c r="AF174" cm="1">
        <f t="array" ref="AF174">_xlfn.IFS(C174="solar",(AE174*1000/45),C174="onshore",(AE174*1000/2.7),C174="offshore",(0))</f>
        <v>7.4222222222222225</v>
      </c>
      <c r="AG174" cm="1">
        <f t="array" ref="AG174">_xlfn.IFS(C174="solar",(0),C174="onshore",(0),C174="offshore",(AE174*1000/4.8))</f>
        <v>0</v>
      </c>
    </row>
    <row r="175" spans="1:33">
      <c r="A175" t="s">
        <v>91</v>
      </c>
      <c r="B175" t="s">
        <v>430</v>
      </c>
      <c r="C175" t="s">
        <v>463</v>
      </c>
      <c r="D175">
        <v>3</v>
      </c>
      <c r="E175" t="s">
        <v>520</v>
      </c>
      <c r="F175" t="s">
        <v>514</v>
      </c>
      <c r="G175">
        <v>0.23</v>
      </c>
      <c r="H175">
        <v>374</v>
      </c>
      <c r="I175">
        <v>1560.6849999999999</v>
      </c>
      <c r="J175">
        <v>0.219</v>
      </c>
      <c r="K175">
        <v>351</v>
      </c>
      <c r="L175">
        <v>0.18296115593920101</v>
      </c>
      <c r="M175">
        <v>109.13200000000001</v>
      </c>
      <c r="N175">
        <v>1.3979999999999999</v>
      </c>
      <c r="O175">
        <v>3.3439999999999999</v>
      </c>
      <c r="P175">
        <v>5.2859999999999996</v>
      </c>
      <c r="Q175">
        <v>7.2290000000000001</v>
      </c>
      <c r="R175">
        <v>9.173</v>
      </c>
      <c r="S175">
        <v>11.116</v>
      </c>
      <c r="T175">
        <v>11.364000000000001</v>
      </c>
      <c r="U175">
        <v>11.414</v>
      </c>
      <c r="V175">
        <v>14.757999999999999</v>
      </c>
      <c r="W175">
        <v>1.3979999999999999</v>
      </c>
      <c r="X175">
        <v>1.946</v>
      </c>
      <c r="Y175">
        <v>1.9419999999999999</v>
      </c>
      <c r="Z175">
        <v>1.9430000000000001</v>
      </c>
      <c r="AA175">
        <v>1.944</v>
      </c>
      <c r="AB175">
        <v>1.9430000000000001</v>
      </c>
      <c r="AC175">
        <v>1.6459999999999999</v>
      </c>
      <c r="AD175">
        <v>1.996</v>
      </c>
      <c r="AE175">
        <f t="shared" si="2"/>
        <v>11.414</v>
      </c>
      <c r="AF175" cm="1">
        <f t="array" ref="AF175">_xlfn.IFS(C175="solar",(AE175*1000/45),C175="onshore",(AE175*1000/2.7),C175="offshore",(0))</f>
        <v>253.64444444444445</v>
      </c>
      <c r="AG175" cm="1">
        <f t="array" ref="AG175">_xlfn.IFS(C175="solar",(0),C175="onshore",(0),C175="offshore",(AE175*1000/4.8))</f>
        <v>0</v>
      </c>
    </row>
    <row r="176" spans="1:33">
      <c r="A176" t="s">
        <v>91</v>
      </c>
      <c r="B176" t="s">
        <v>429</v>
      </c>
      <c r="C176" t="s">
        <v>463</v>
      </c>
      <c r="D176">
        <v>4</v>
      </c>
      <c r="E176" t="s">
        <v>520</v>
      </c>
      <c r="F176" t="s">
        <v>514</v>
      </c>
      <c r="G176">
        <v>0.18099999999999999</v>
      </c>
      <c r="H176">
        <v>247</v>
      </c>
      <c r="I176">
        <v>1560.6849999999999</v>
      </c>
      <c r="J176">
        <v>0.182</v>
      </c>
      <c r="K176">
        <v>270</v>
      </c>
      <c r="L176">
        <v>0.169351196748457</v>
      </c>
      <c r="M176">
        <v>203.09100000000001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f t="shared" si="2"/>
        <v>0</v>
      </c>
      <c r="AF176" cm="1">
        <f t="array" ref="AF176">_xlfn.IFS(C176="solar",(AE176*1000/45),C176="onshore",(AE176*1000/2.7),C176="offshore",(0))</f>
        <v>0</v>
      </c>
      <c r="AG176" cm="1">
        <f t="array" ref="AG176">_xlfn.IFS(C176="solar",(0),C176="onshore",(0),C176="offshore",(AE176*1000/4.8))</f>
        <v>0</v>
      </c>
    </row>
    <row r="177" spans="1:33">
      <c r="A177" t="s">
        <v>91</v>
      </c>
      <c r="B177" t="s">
        <v>426</v>
      </c>
      <c r="C177" t="s">
        <v>464</v>
      </c>
      <c r="D177">
        <v>1</v>
      </c>
      <c r="E177" t="s">
        <v>520</v>
      </c>
      <c r="F177" t="s">
        <v>519</v>
      </c>
      <c r="G177">
        <v>0.318</v>
      </c>
      <c r="H177">
        <v>370</v>
      </c>
      <c r="I177">
        <v>2023.1869999999999</v>
      </c>
      <c r="J177">
        <v>0.32200000000000001</v>
      </c>
      <c r="K177">
        <v>399</v>
      </c>
      <c r="L177">
        <v>0.14145324597975001</v>
      </c>
      <c r="M177">
        <v>19.100000000000001</v>
      </c>
      <c r="N177">
        <v>3.5249999999999999</v>
      </c>
      <c r="O177">
        <v>7.0510000000000002</v>
      </c>
      <c r="P177">
        <v>19.100000000000001</v>
      </c>
      <c r="Q177">
        <v>19.100000000000001</v>
      </c>
      <c r="R177">
        <v>19.100000000000001</v>
      </c>
      <c r="S177">
        <v>19.100000000000001</v>
      </c>
      <c r="T177">
        <v>15.574999999999999</v>
      </c>
      <c r="U177">
        <v>12.048999999999999</v>
      </c>
      <c r="V177">
        <v>19.100000000000001</v>
      </c>
      <c r="W177">
        <v>3.5249999999999999</v>
      </c>
      <c r="X177">
        <v>3.5259999999999998</v>
      </c>
      <c r="Y177">
        <v>12.048999999999999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f t="shared" si="2"/>
        <v>19.100000000000001</v>
      </c>
      <c r="AF177" cm="1">
        <f t="array" ref="AF177">_xlfn.IFS(C177="solar",(AE177*1000/45),C177="onshore",(AE177*1000/2.7),C177="offshore",(0))</f>
        <v>7074.0740740740739</v>
      </c>
      <c r="AG177" cm="1">
        <f t="array" ref="AG177">_xlfn.IFS(C177="solar",(0),C177="onshore",(0),C177="offshore",(AE177*1000/4.8))</f>
        <v>0</v>
      </c>
    </row>
    <row r="178" spans="1:33">
      <c r="A178" t="s">
        <v>91</v>
      </c>
      <c r="B178" t="s">
        <v>425</v>
      </c>
      <c r="C178" t="s">
        <v>464</v>
      </c>
      <c r="D178">
        <v>2</v>
      </c>
      <c r="E178" t="s">
        <v>520</v>
      </c>
      <c r="F178" t="s">
        <v>519</v>
      </c>
      <c r="G178">
        <v>0.30499999999999999</v>
      </c>
      <c r="H178">
        <v>598</v>
      </c>
      <c r="I178">
        <v>2023.1869999999999</v>
      </c>
      <c r="J178">
        <v>0.307</v>
      </c>
      <c r="K178">
        <v>615</v>
      </c>
      <c r="L178">
        <v>0.22868234349203501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f t="shared" si="2"/>
        <v>0</v>
      </c>
      <c r="AF178" cm="1">
        <f t="array" ref="AF178">_xlfn.IFS(C178="solar",(AE178*1000/45),C178="onshore",(AE178*1000/2.7),C178="offshore",(0))</f>
        <v>0</v>
      </c>
      <c r="AG178" cm="1">
        <f t="array" ref="AG178">_xlfn.IFS(C178="solar",(0),C178="onshore",(0),C178="offshore",(AE178*1000/4.8))</f>
        <v>0</v>
      </c>
    </row>
    <row r="179" spans="1:33">
      <c r="A179" t="s">
        <v>91</v>
      </c>
      <c r="B179" t="s">
        <v>424</v>
      </c>
      <c r="C179" t="s">
        <v>464</v>
      </c>
      <c r="D179">
        <v>3</v>
      </c>
      <c r="E179" t="s">
        <v>520</v>
      </c>
      <c r="F179" t="s">
        <v>519</v>
      </c>
      <c r="G179">
        <v>0.29699999999999999</v>
      </c>
      <c r="H179">
        <v>233</v>
      </c>
      <c r="I179">
        <v>2023.1869999999999</v>
      </c>
      <c r="J179">
        <v>0.29899999999999999</v>
      </c>
      <c r="K179">
        <v>243</v>
      </c>
      <c r="L179">
        <v>9.2775003436111295E-2</v>
      </c>
      <c r="M179">
        <v>2.5259999999999998</v>
      </c>
      <c r="N179">
        <v>0</v>
      </c>
      <c r="O179">
        <v>0</v>
      </c>
      <c r="P179">
        <v>0</v>
      </c>
      <c r="Q179">
        <v>2.5259999999999998</v>
      </c>
      <c r="R179">
        <v>2.5259999999999998</v>
      </c>
      <c r="S179">
        <v>2.5259999999999998</v>
      </c>
      <c r="T179">
        <v>2.5230000000000001</v>
      </c>
      <c r="U179">
        <v>2.52</v>
      </c>
      <c r="V179">
        <v>2.5230000000000001</v>
      </c>
      <c r="W179">
        <v>0</v>
      </c>
      <c r="X179">
        <v>0</v>
      </c>
      <c r="Y179">
        <v>0</v>
      </c>
      <c r="Z179">
        <v>2.5259999999999998</v>
      </c>
      <c r="AA179">
        <v>0</v>
      </c>
      <c r="AB179">
        <v>0</v>
      </c>
      <c r="AC179">
        <v>0</v>
      </c>
      <c r="AD179">
        <v>0</v>
      </c>
      <c r="AE179">
        <f t="shared" si="2"/>
        <v>2.5259999999999998</v>
      </c>
      <c r="AF179" cm="1">
        <f t="array" ref="AF179">_xlfn.IFS(C179="solar",(AE179*1000/45),C179="onshore",(AE179*1000/2.7),C179="offshore",(0))</f>
        <v>935.55555555555554</v>
      </c>
      <c r="AG179" cm="1">
        <f t="array" ref="AG179">_xlfn.IFS(C179="solar",(0),C179="onshore",(0),C179="offshore",(AE179*1000/4.8))</f>
        <v>0</v>
      </c>
    </row>
    <row r="180" spans="1:33">
      <c r="A180" t="s">
        <v>91</v>
      </c>
      <c r="B180" t="s">
        <v>423</v>
      </c>
      <c r="C180" t="s">
        <v>464</v>
      </c>
      <c r="D180">
        <v>4</v>
      </c>
      <c r="E180" t="s">
        <v>520</v>
      </c>
      <c r="F180" t="s">
        <v>519</v>
      </c>
      <c r="G180">
        <v>0.28499999999999998</v>
      </c>
      <c r="H180">
        <v>416</v>
      </c>
      <c r="I180">
        <v>2023.1869999999999</v>
      </c>
      <c r="J180">
        <v>0.28499999999999998</v>
      </c>
      <c r="K180">
        <v>457</v>
      </c>
      <c r="L180">
        <v>0.183048946567332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f t="shared" si="2"/>
        <v>0</v>
      </c>
      <c r="AF180" cm="1">
        <f t="array" ref="AF180">_xlfn.IFS(C180="solar",(AE180*1000/45),C180="onshore",(AE180*1000/2.7),C180="offshore",(0))</f>
        <v>0</v>
      </c>
      <c r="AG180" cm="1">
        <f t="array" ref="AG180">_xlfn.IFS(C180="solar",(0),C180="onshore",(0),C180="offshore",(AE180*1000/4.8))</f>
        <v>0</v>
      </c>
    </row>
    <row r="181" spans="1:33">
      <c r="A181" t="s">
        <v>91</v>
      </c>
      <c r="B181" t="s">
        <v>422</v>
      </c>
      <c r="C181" t="s">
        <v>464</v>
      </c>
      <c r="D181">
        <v>5</v>
      </c>
      <c r="E181" t="s">
        <v>520</v>
      </c>
      <c r="F181" t="s">
        <v>519</v>
      </c>
      <c r="G181">
        <v>0.28899999999999998</v>
      </c>
      <c r="H181">
        <v>651</v>
      </c>
      <c r="I181">
        <v>2023.1869999999999</v>
      </c>
      <c r="J181">
        <v>0.28899999999999998</v>
      </c>
      <c r="K181">
        <v>675</v>
      </c>
      <c r="L181">
        <v>0.26662558657628999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f t="shared" si="2"/>
        <v>0</v>
      </c>
      <c r="AF181" cm="1">
        <f t="array" ref="AF181">_xlfn.IFS(C181="solar",(AE181*1000/45),C181="onshore",(AE181*1000/2.7),C181="offshore",(0))</f>
        <v>0</v>
      </c>
      <c r="AG181" cm="1">
        <f t="array" ref="AG181">_xlfn.IFS(C181="solar",(0),C181="onshore",(0),C181="offshore",(AE181*1000/4.8))</f>
        <v>0</v>
      </c>
    </row>
    <row r="182" spans="1:33">
      <c r="A182" t="s">
        <v>91</v>
      </c>
      <c r="B182" t="s">
        <v>424</v>
      </c>
      <c r="C182" t="s">
        <v>464</v>
      </c>
      <c r="D182">
        <v>3</v>
      </c>
      <c r="E182" t="s">
        <v>520</v>
      </c>
      <c r="F182" t="s">
        <v>518</v>
      </c>
      <c r="G182">
        <v>0.29699999999999999</v>
      </c>
      <c r="H182">
        <v>233</v>
      </c>
      <c r="I182">
        <v>2023.1869999999999</v>
      </c>
      <c r="J182">
        <v>0.29899999999999999</v>
      </c>
      <c r="K182">
        <v>243</v>
      </c>
      <c r="L182">
        <v>9.2775003436111295E-2</v>
      </c>
      <c r="M182">
        <v>2.7530000000000001</v>
      </c>
      <c r="N182">
        <v>0</v>
      </c>
      <c r="O182">
        <v>0</v>
      </c>
      <c r="P182">
        <v>0</v>
      </c>
      <c r="Q182">
        <v>2.5089999999999999</v>
      </c>
      <c r="R182">
        <v>2.5089999999999999</v>
      </c>
      <c r="S182">
        <v>2.5089999999999999</v>
      </c>
      <c r="T182">
        <v>2.5059999999999998</v>
      </c>
      <c r="U182">
        <v>2.5030000000000001</v>
      </c>
      <c r="V182">
        <v>2.5059999999999998</v>
      </c>
      <c r="W182">
        <v>0</v>
      </c>
      <c r="X182">
        <v>0</v>
      </c>
      <c r="Y182">
        <v>0</v>
      </c>
      <c r="Z182">
        <v>2.5089999999999999</v>
      </c>
      <c r="AA182">
        <v>0</v>
      </c>
      <c r="AB182">
        <v>0</v>
      </c>
      <c r="AC182">
        <v>0</v>
      </c>
      <c r="AD182">
        <v>0</v>
      </c>
      <c r="AE182">
        <f t="shared" si="2"/>
        <v>2.5089999999999999</v>
      </c>
      <c r="AF182" cm="1">
        <f t="array" ref="AF182">_xlfn.IFS(C182="solar",(AE182*1000/45),C182="onshore",(AE182*1000/2.7),C182="offshore",(0))</f>
        <v>929.25925925925924</v>
      </c>
      <c r="AG182" cm="1">
        <f t="array" ref="AG182">_xlfn.IFS(C182="solar",(0),C182="onshore",(0),C182="offshore",(AE182*1000/4.8))</f>
        <v>0</v>
      </c>
    </row>
    <row r="183" spans="1:33">
      <c r="A183" t="s">
        <v>91</v>
      </c>
      <c r="B183" t="s">
        <v>423</v>
      </c>
      <c r="C183" t="s">
        <v>464</v>
      </c>
      <c r="D183">
        <v>4</v>
      </c>
      <c r="E183" t="s">
        <v>520</v>
      </c>
      <c r="F183" t="s">
        <v>518</v>
      </c>
      <c r="G183">
        <v>0.28499999999999998</v>
      </c>
      <c r="H183">
        <v>416</v>
      </c>
      <c r="I183">
        <v>2023.1869999999999</v>
      </c>
      <c r="J183">
        <v>0.28499999999999998</v>
      </c>
      <c r="K183">
        <v>457</v>
      </c>
      <c r="L183">
        <v>0.183048946567332</v>
      </c>
      <c r="M183">
        <v>11.798999999999999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f t="shared" si="2"/>
        <v>0</v>
      </c>
      <c r="AF183" cm="1">
        <f t="array" ref="AF183">_xlfn.IFS(C183="solar",(AE183*1000/45),C183="onshore",(AE183*1000/2.7),C183="offshore",(0))</f>
        <v>0</v>
      </c>
      <c r="AG183" cm="1">
        <f t="array" ref="AG183">_xlfn.IFS(C183="solar",(0),C183="onshore",(0),C183="offshore",(AE183*1000/4.8))</f>
        <v>0</v>
      </c>
    </row>
    <row r="184" spans="1:33">
      <c r="A184" t="s">
        <v>91</v>
      </c>
      <c r="B184" t="s">
        <v>422</v>
      </c>
      <c r="C184" t="s">
        <v>464</v>
      </c>
      <c r="D184">
        <v>5</v>
      </c>
      <c r="E184" t="s">
        <v>520</v>
      </c>
      <c r="F184" t="s">
        <v>518</v>
      </c>
      <c r="G184">
        <v>0.28899999999999998</v>
      </c>
      <c r="H184">
        <v>651</v>
      </c>
      <c r="I184">
        <v>2023.1869999999999</v>
      </c>
      <c r="J184">
        <v>0.28899999999999998</v>
      </c>
      <c r="K184">
        <v>675</v>
      </c>
      <c r="L184">
        <v>0.26662558657628999</v>
      </c>
      <c r="M184">
        <v>12.896000000000001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f t="shared" si="2"/>
        <v>0</v>
      </c>
      <c r="AF184" cm="1">
        <f t="array" ref="AF184">_xlfn.IFS(C184="solar",(AE184*1000/45),C184="onshore",(AE184*1000/2.7),C184="offshore",(0))</f>
        <v>0</v>
      </c>
      <c r="AG184" cm="1">
        <f t="array" ref="AG184">_xlfn.IFS(C184="solar",(0),C184="onshore",(0),C184="offshore",(AE184*1000/4.8))</f>
        <v>0</v>
      </c>
    </row>
    <row r="185" spans="1:33">
      <c r="A185" t="s">
        <v>91</v>
      </c>
      <c r="B185" t="s">
        <v>426</v>
      </c>
      <c r="C185" t="s">
        <v>464</v>
      </c>
      <c r="D185">
        <v>1</v>
      </c>
      <c r="E185" t="s">
        <v>520</v>
      </c>
      <c r="F185" t="s">
        <v>518</v>
      </c>
      <c r="G185">
        <v>0.318</v>
      </c>
      <c r="H185">
        <v>370</v>
      </c>
      <c r="I185">
        <v>2023.1869999999999</v>
      </c>
      <c r="J185">
        <v>0.32200000000000001</v>
      </c>
      <c r="K185">
        <v>399</v>
      </c>
      <c r="L185">
        <v>0.14145324597975001</v>
      </c>
      <c r="M185">
        <v>31.966000000000001</v>
      </c>
      <c r="N185">
        <v>3.4809999999999999</v>
      </c>
      <c r="O185">
        <v>6.9640000000000004</v>
      </c>
      <c r="P185">
        <v>18.863</v>
      </c>
      <c r="Q185">
        <v>18.863</v>
      </c>
      <c r="R185">
        <v>18.863</v>
      </c>
      <c r="S185">
        <v>18.863</v>
      </c>
      <c r="T185">
        <v>15.382</v>
      </c>
      <c r="U185">
        <v>11.898999999999999</v>
      </c>
      <c r="V185">
        <v>18.863</v>
      </c>
      <c r="W185">
        <v>3.4809999999999999</v>
      </c>
      <c r="X185">
        <v>3.4830000000000001</v>
      </c>
      <c r="Y185">
        <v>11.898999999999999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f t="shared" si="2"/>
        <v>18.863</v>
      </c>
      <c r="AF185" cm="1">
        <f t="array" ref="AF185">_xlfn.IFS(C185="solar",(AE185*1000/45),C185="onshore",(AE185*1000/2.7),C185="offshore",(0))</f>
        <v>6986.2962962962956</v>
      </c>
      <c r="AG185" cm="1">
        <f t="array" ref="AG185">_xlfn.IFS(C185="solar",(0),C185="onshore",(0),C185="offshore",(AE185*1000/4.8))</f>
        <v>0</v>
      </c>
    </row>
    <row r="186" spans="1:33">
      <c r="A186" t="s">
        <v>91</v>
      </c>
      <c r="B186" t="s">
        <v>425</v>
      </c>
      <c r="C186" t="s">
        <v>464</v>
      </c>
      <c r="D186">
        <v>2</v>
      </c>
      <c r="E186" t="s">
        <v>520</v>
      </c>
      <c r="F186" t="s">
        <v>518</v>
      </c>
      <c r="G186">
        <v>0.30499999999999999</v>
      </c>
      <c r="H186">
        <v>598</v>
      </c>
      <c r="I186">
        <v>2023.1869999999999</v>
      </c>
      <c r="J186">
        <v>0.307</v>
      </c>
      <c r="K186">
        <v>615</v>
      </c>
      <c r="L186">
        <v>0.22868234349203501</v>
      </c>
      <c r="M186">
        <v>30.079000000000001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f t="shared" si="2"/>
        <v>0</v>
      </c>
      <c r="AF186" cm="1">
        <f t="array" ref="AF186">_xlfn.IFS(C186="solar",(AE186*1000/45),C186="onshore",(AE186*1000/2.7),C186="offshore",(0))</f>
        <v>0</v>
      </c>
      <c r="AG186" cm="1">
        <f t="array" ref="AG186">_xlfn.IFS(C186="solar",(0),C186="onshore",(0),C186="offshore",(AE186*1000/4.8))</f>
        <v>0</v>
      </c>
    </row>
    <row r="187" spans="1:33">
      <c r="A187" t="s">
        <v>91</v>
      </c>
      <c r="B187" t="s">
        <v>424</v>
      </c>
      <c r="C187" t="s">
        <v>464</v>
      </c>
      <c r="D187">
        <v>3</v>
      </c>
      <c r="E187" t="s">
        <v>520</v>
      </c>
      <c r="F187" t="s">
        <v>517</v>
      </c>
      <c r="G187">
        <v>0.29699999999999999</v>
      </c>
      <c r="H187">
        <v>233</v>
      </c>
      <c r="I187">
        <v>2023.1869999999999</v>
      </c>
      <c r="J187">
        <v>0.29899999999999999</v>
      </c>
      <c r="K187">
        <v>243</v>
      </c>
      <c r="L187">
        <v>9.2775003436111295E-2</v>
      </c>
      <c r="M187">
        <v>1.518</v>
      </c>
      <c r="N187">
        <v>0</v>
      </c>
      <c r="O187">
        <v>0</v>
      </c>
      <c r="P187">
        <v>1.518</v>
      </c>
      <c r="Q187">
        <v>1.518</v>
      </c>
      <c r="R187">
        <v>1.518</v>
      </c>
      <c r="S187">
        <v>1.518</v>
      </c>
      <c r="T187">
        <v>1.5149999999999999</v>
      </c>
      <c r="U187">
        <v>1.512</v>
      </c>
      <c r="V187">
        <v>1.5149999999999999</v>
      </c>
      <c r="W187">
        <v>0</v>
      </c>
      <c r="X187">
        <v>0</v>
      </c>
      <c r="Y187">
        <v>1.518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f t="shared" si="2"/>
        <v>1.518</v>
      </c>
      <c r="AF187" cm="1">
        <f t="array" ref="AF187">_xlfn.IFS(C187="solar",(AE187*1000/45),C187="onshore",(AE187*1000/2.7),C187="offshore",(0))</f>
        <v>562.22222222222217</v>
      </c>
      <c r="AG187" cm="1">
        <f t="array" ref="AG187">_xlfn.IFS(C187="solar",(0),C187="onshore",(0),C187="offshore",(AE187*1000/4.8))</f>
        <v>0</v>
      </c>
    </row>
    <row r="188" spans="1:33">
      <c r="A188" t="s">
        <v>91</v>
      </c>
      <c r="B188" t="s">
        <v>426</v>
      </c>
      <c r="C188" t="s">
        <v>464</v>
      </c>
      <c r="D188">
        <v>1</v>
      </c>
      <c r="E188" t="s">
        <v>520</v>
      </c>
      <c r="F188" t="s">
        <v>517</v>
      </c>
      <c r="G188">
        <v>0.318</v>
      </c>
      <c r="H188">
        <v>370</v>
      </c>
      <c r="I188">
        <v>2023.1869999999999</v>
      </c>
      <c r="J188">
        <v>0.32200000000000001</v>
      </c>
      <c r="K188">
        <v>399</v>
      </c>
      <c r="L188">
        <v>0.14145324597975001</v>
      </c>
      <c r="M188">
        <v>17.27</v>
      </c>
      <c r="N188">
        <v>3.4809999999999999</v>
      </c>
      <c r="O188">
        <v>6.9640000000000004</v>
      </c>
      <c r="P188">
        <v>17.27</v>
      </c>
      <c r="Q188">
        <v>17.27</v>
      </c>
      <c r="R188">
        <v>17.27</v>
      </c>
      <c r="S188">
        <v>17.27</v>
      </c>
      <c r="T188">
        <v>13.789</v>
      </c>
      <c r="U188">
        <v>10.305999999999999</v>
      </c>
      <c r="V188">
        <v>17.27</v>
      </c>
      <c r="W188">
        <v>3.4809999999999999</v>
      </c>
      <c r="X188">
        <v>3.4830000000000001</v>
      </c>
      <c r="Y188">
        <v>10.305999999999999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f t="shared" si="2"/>
        <v>17.27</v>
      </c>
      <c r="AF188" cm="1">
        <f t="array" ref="AF188">_xlfn.IFS(C188="solar",(AE188*1000/45),C188="onshore",(AE188*1000/2.7),C188="offshore",(0))</f>
        <v>6396.2962962962956</v>
      </c>
      <c r="AG188" cm="1">
        <f t="array" ref="AG188">_xlfn.IFS(C188="solar",(0),C188="onshore",(0),C188="offshore",(AE188*1000/4.8))</f>
        <v>0</v>
      </c>
    </row>
    <row r="189" spans="1:33">
      <c r="A189" t="s">
        <v>91</v>
      </c>
      <c r="B189" t="s">
        <v>423</v>
      </c>
      <c r="C189" t="s">
        <v>464</v>
      </c>
      <c r="D189">
        <v>4</v>
      </c>
      <c r="E189" t="s">
        <v>520</v>
      </c>
      <c r="F189" t="s">
        <v>517</v>
      </c>
      <c r="G189">
        <v>0.28499999999999998</v>
      </c>
      <c r="H189">
        <v>416</v>
      </c>
      <c r="I189">
        <v>2023.1869999999999</v>
      </c>
      <c r="J189">
        <v>0.28499999999999998</v>
      </c>
      <c r="K189">
        <v>457</v>
      </c>
      <c r="L189">
        <v>0.183048946567332</v>
      </c>
      <c r="M189">
        <v>2.9140000000000001</v>
      </c>
      <c r="N189">
        <v>0</v>
      </c>
      <c r="O189">
        <v>0</v>
      </c>
      <c r="P189">
        <v>0.20699999999999999</v>
      </c>
      <c r="Q189">
        <v>2.84</v>
      </c>
      <c r="R189">
        <v>2.84</v>
      </c>
      <c r="S189">
        <v>2.84</v>
      </c>
      <c r="T189">
        <v>2.84</v>
      </c>
      <c r="U189">
        <v>2.84</v>
      </c>
      <c r="V189">
        <v>2.84</v>
      </c>
      <c r="W189">
        <v>0</v>
      </c>
      <c r="X189">
        <v>0</v>
      </c>
      <c r="Y189">
        <v>0.20699999999999999</v>
      </c>
      <c r="Z189">
        <v>2.633</v>
      </c>
      <c r="AA189">
        <v>0</v>
      </c>
      <c r="AB189">
        <v>0</v>
      </c>
      <c r="AC189">
        <v>0</v>
      </c>
      <c r="AD189">
        <v>0</v>
      </c>
      <c r="AE189">
        <f t="shared" si="2"/>
        <v>2.84</v>
      </c>
      <c r="AF189" cm="1">
        <f t="array" ref="AF189">_xlfn.IFS(C189="solar",(AE189*1000/45),C189="onshore",(AE189*1000/2.7),C189="offshore",(0))</f>
        <v>1051.8518518518517</v>
      </c>
      <c r="AG189" cm="1">
        <f t="array" ref="AG189">_xlfn.IFS(C189="solar",(0),C189="onshore",(0),C189="offshore",(AE189*1000/4.8))</f>
        <v>0</v>
      </c>
    </row>
    <row r="190" spans="1:33">
      <c r="A190" t="s">
        <v>91</v>
      </c>
      <c r="B190" t="s">
        <v>422</v>
      </c>
      <c r="C190" t="s">
        <v>464</v>
      </c>
      <c r="D190">
        <v>5</v>
      </c>
      <c r="E190" t="s">
        <v>520</v>
      </c>
      <c r="F190" t="s">
        <v>517</v>
      </c>
      <c r="G190">
        <v>0.28899999999999998</v>
      </c>
      <c r="H190">
        <v>651</v>
      </c>
      <c r="I190">
        <v>2023.1869999999999</v>
      </c>
      <c r="J190">
        <v>0.28899999999999998</v>
      </c>
      <c r="K190">
        <v>675</v>
      </c>
      <c r="L190">
        <v>0.26662558657628999</v>
      </c>
      <c r="M190">
        <v>9.4169999999999998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f t="shared" si="2"/>
        <v>0</v>
      </c>
      <c r="AF190" cm="1">
        <f t="array" ref="AF190">_xlfn.IFS(C190="solar",(AE190*1000/45),C190="onshore",(AE190*1000/2.7),C190="offshore",(0))</f>
        <v>0</v>
      </c>
      <c r="AG190" cm="1">
        <f t="array" ref="AG190">_xlfn.IFS(C190="solar",(0),C190="onshore",(0),C190="offshore",(AE190*1000/4.8))</f>
        <v>0</v>
      </c>
    </row>
    <row r="191" spans="1:33">
      <c r="A191" t="s">
        <v>91</v>
      </c>
      <c r="B191" t="s">
        <v>425</v>
      </c>
      <c r="C191" t="s">
        <v>464</v>
      </c>
      <c r="D191">
        <v>2</v>
      </c>
      <c r="E191" t="s">
        <v>520</v>
      </c>
      <c r="F191" t="s">
        <v>517</v>
      </c>
      <c r="G191">
        <v>0.30499999999999999</v>
      </c>
      <c r="H191">
        <v>598</v>
      </c>
      <c r="I191">
        <v>2023.1869999999999</v>
      </c>
      <c r="J191">
        <v>0.307</v>
      </c>
      <c r="K191">
        <v>615</v>
      </c>
      <c r="L191">
        <v>0.22868234349203501</v>
      </c>
      <c r="M191">
        <v>17.332999999999998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f t="shared" si="2"/>
        <v>0</v>
      </c>
      <c r="AF191" cm="1">
        <f t="array" ref="AF191">_xlfn.IFS(C191="solar",(AE191*1000/45),C191="onshore",(AE191*1000/2.7),C191="offshore",(0))</f>
        <v>0</v>
      </c>
      <c r="AG191" cm="1">
        <f t="array" ref="AG191">_xlfn.IFS(C191="solar",(0),C191="onshore",(0),C191="offshore",(AE191*1000/4.8))</f>
        <v>0</v>
      </c>
    </row>
    <row r="192" spans="1:33">
      <c r="A192" t="s">
        <v>91</v>
      </c>
      <c r="B192" t="s">
        <v>424</v>
      </c>
      <c r="C192" t="s">
        <v>464</v>
      </c>
      <c r="D192">
        <v>3</v>
      </c>
      <c r="E192" t="s">
        <v>520</v>
      </c>
      <c r="F192" t="s">
        <v>516</v>
      </c>
      <c r="G192">
        <v>0.29699999999999999</v>
      </c>
      <c r="H192">
        <v>233</v>
      </c>
      <c r="I192">
        <v>2023.1869999999999</v>
      </c>
      <c r="J192">
        <v>0.29899999999999999</v>
      </c>
      <c r="K192">
        <v>243</v>
      </c>
      <c r="L192">
        <v>9.2775003436111295E-2</v>
      </c>
      <c r="M192">
        <v>2.7450000000000001</v>
      </c>
      <c r="N192">
        <v>0</v>
      </c>
      <c r="O192">
        <v>0</v>
      </c>
      <c r="P192">
        <v>0</v>
      </c>
      <c r="Q192">
        <v>2.5089999999999999</v>
      </c>
      <c r="R192">
        <v>2.5089999999999999</v>
      </c>
      <c r="S192">
        <v>2.5089999999999999</v>
      </c>
      <c r="T192">
        <v>2.5059999999999998</v>
      </c>
      <c r="U192">
        <v>2.5030000000000001</v>
      </c>
      <c r="V192">
        <v>2.5059999999999998</v>
      </c>
      <c r="W192">
        <v>0</v>
      </c>
      <c r="X192">
        <v>0</v>
      </c>
      <c r="Y192">
        <v>0</v>
      </c>
      <c r="Z192">
        <v>2.5089999999999999</v>
      </c>
      <c r="AA192">
        <v>0</v>
      </c>
      <c r="AB192">
        <v>0</v>
      </c>
      <c r="AC192">
        <v>0</v>
      </c>
      <c r="AD192">
        <v>0</v>
      </c>
      <c r="AE192">
        <f t="shared" si="2"/>
        <v>2.5089999999999999</v>
      </c>
      <c r="AF192" cm="1">
        <f t="array" ref="AF192">_xlfn.IFS(C192="solar",(AE192*1000/45),C192="onshore",(AE192*1000/2.7),C192="offshore",(0))</f>
        <v>929.25925925925924</v>
      </c>
      <c r="AG192" cm="1">
        <f t="array" ref="AG192">_xlfn.IFS(C192="solar",(0),C192="onshore",(0),C192="offshore",(AE192*1000/4.8))</f>
        <v>0</v>
      </c>
    </row>
    <row r="193" spans="1:33">
      <c r="A193" t="s">
        <v>91</v>
      </c>
      <c r="B193" t="s">
        <v>423</v>
      </c>
      <c r="C193" t="s">
        <v>464</v>
      </c>
      <c r="D193">
        <v>4</v>
      </c>
      <c r="E193" t="s">
        <v>520</v>
      </c>
      <c r="F193" t="s">
        <v>516</v>
      </c>
      <c r="G193">
        <v>0.28499999999999998</v>
      </c>
      <c r="H193">
        <v>416</v>
      </c>
      <c r="I193">
        <v>2023.1869999999999</v>
      </c>
      <c r="J193">
        <v>0.28499999999999998</v>
      </c>
      <c r="K193">
        <v>457</v>
      </c>
      <c r="L193">
        <v>0.183048946567332</v>
      </c>
      <c r="M193">
        <v>10.342000000000001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f t="shared" si="2"/>
        <v>0</v>
      </c>
      <c r="AF193" cm="1">
        <f t="array" ref="AF193">_xlfn.IFS(C193="solar",(AE193*1000/45),C193="onshore",(AE193*1000/2.7),C193="offshore",(0))</f>
        <v>0</v>
      </c>
      <c r="AG193" cm="1">
        <f t="array" ref="AG193">_xlfn.IFS(C193="solar",(0),C193="onshore",(0),C193="offshore",(AE193*1000/4.8))</f>
        <v>0</v>
      </c>
    </row>
    <row r="194" spans="1:33">
      <c r="A194" t="s">
        <v>91</v>
      </c>
      <c r="B194" t="s">
        <v>422</v>
      </c>
      <c r="C194" t="s">
        <v>464</v>
      </c>
      <c r="D194">
        <v>5</v>
      </c>
      <c r="E194" t="s">
        <v>520</v>
      </c>
      <c r="F194" t="s">
        <v>516</v>
      </c>
      <c r="G194">
        <v>0.28899999999999998</v>
      </c>
      <c r="H194">
        <v>651</v>
      </c>
      <c r="I194">
        <v>2023.1869999999999</v>
      </c>
      <c r="J194">
        <v>0.28899999999999998</v>
      </c>
      <c r="K194">
        <v>675</v>
      </c>
      <c r="L194">
        <v>0.26662558657628999</v>
      </c>
      <c r="M194">
        <v>12.17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f t="shared" ref="AE194:AE257" si="3">MAX(N194:U194)</f>
        <v>0</v>
      </c>
      <c r="AF194" cm="1">
        <f t="array" ref="AF194">_xlfn.IFS(C194="solar",(AE194*1000/45),C194="onshore",(AE194*1000/2.7),C194="offshore",(0))</f>
        <v>0</v>
      </c>
      <c r="AG194" cm="1">
        <f t="array" ref="AG194">_xlfn.IFS(C194="solar",(0),C194="onshore",(0),C194="offshore",(AE194*1000/4.8))</f>
        <v>0</v>
      </c>
    </row>
    <row r="195" spans="1:33">
      <c r="A195" t="s">
        <v>91</v>
      </c>
      <c r="B195" t="s">
        <v>426</v>
      </c>
      <c r="C195" t="s">
        <v>464</v>
      </c>
      <c r="D195">
        <v>1</v>
      </c>
      <c r="E195" t="s">
        <v>520</v>
      </c>
      <c r="F195" t="s">
        <v>516</v>
      </c>
      <c r="G195">
        <v>0.318</v>
      </c>
      <c r="H195">
        <v>370</v>
      </c>
      <c r="I195">
        <v>2023.1869999999999</v>
      </c>
      <c r="J195">
        <v>0.32200000000000001</v>
      </c>
      <c r="K195">
        <v>399</v>
      </c>
      <c r="L195">
        <v>0.14145324597975001</v>
      </c>
      <c r="M195">
        <v>30.814</v>
      </c>
      <c r="N195">
        <v>3.4809999999999999</v>
      </c>
      <c r="O195">
        <v>6.9640000000000004</v>
      </c>
      <c r="P195">
        <v>18.863</v>
      </c>
      <c r="Q195">
        <v>18.863</v>
      </c>
      <c r="R195">
        <v>18.863</v>
      </c>
      <c r="S195">
        <v>18.863</v>
      </c>
      <c r="T195">
        <v>15.382</v>
      </c>
      <c r="U195">
        <v>11.898999999999999</v>
      </c>
      <c r="V195">
        <v>18.863</v>
      </c>
      <c r="W195">
        <v>3.4809999999999999</v>
      </c>
      <c r="X195">
        <v>3.4830000000000001</v>
      </c>
      <c r="Y195">
        <v>11.898999999999999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f t="shared" si="3"/>
        <v>18.863</v>
      </c>
      <c r="AF195" cm="1">
        <f t="array" ref="AF195">_xlfn.IFS(C195="solar",(AE195*1000/45),C195="onshore",(AE195*1000/2.7),C195="offshore",(0))</f>
        <v>6986.2962962962956</v>
      </c>
      <c r="AG195" cm="1">
        <f t="array" ref="AG195">_xlfn.IFS(C195="solar",(0),C195="onshore",(0),C195="offshore",(AE195*1000/4.8))</f>
        <v>0</v>
      </c>
    </row>
    <row r="196" spans="1:33">
      <c r="A196" t="s">
        <v>91</v>
      </c>
      <c r="B196" t="s">
        <v>425</v>
      </c>
      <c r="C196" t="s">
        <v>464</v>
      </c>
      <c r="D196">
        <v>2</v>
      </c>
      <c r="E196" t="s">
        <v>520</v>
      </c>
      <c r="F196" t="s">
        <v>516</v>
      </c>
      <c r="G196">
        <v>0.30499999999999999</v>
      </c>
      <c r="H196">
        <v>598</v>
      </c>
      <c r="I196">
        <v>2023.1869999999999</v>
      </c>
      <c r="J196">
        <v>0.307</v>
      </c>
      <c r="K196">
        <v>615</v>
      </c>
      <c r="L196">
        <v>0.22868234349203501</v>
      </c>
      <c r="M196">
        <v>26.981999999999999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f t="shared" si="3"/>
        <v>0</v>
      </c>
      <c r="AF196" cm="1">
        <f t="array" ref="AF196">_xlfn.IFS(C196="solar",(AE196*1000/45),C196="onshore",(AE196*1000/2.7),C196="offshore",(0))</f>
        <v>0</v>
      </c>
      <c r="AG196" cm="1">
        <f t="array" ref="AG196">_xlfn.IFS(C196="solar",(0),C196="onshore",(0),C196="offshore",(AE196*1000/4.8))</f>
        <v>0</v>
      </c>
    </row>
    <row r="197" spans="1:33">
      <c r="A197" t="s">
        <v>91</v>
      </c>
      <c r="B197" t="s">
        <v>424</v>
      </c>
      <c r="C197" t="s">
        <v>464</v>
      </c>
      <c r="D197">
        <v>3</v>
      </c>
      <c r="E197" t="s">
        <v>520</v>
      </c>
      <c r="F197" t="s">
        <v>514</v>
      </c>
      <c r="G197">
        <v>0.29699999999999999</v>
      </c>
      <c r="H197">
        <v>233</v>
      </c>
      <c r="I197">
        <v>2023.1869999999999</v>
      </c>
      <c r="J197">
        <v>0.29899999999999999</v>
      </c>
      <c r="K197">
        <v>243</v>
      </c>
      <c r="L197">
        <v>9.2775003436111295E-2</v>
      </c>
      <c r="M197">
        <v>3.4529999999999998</v>
      </c>
      <c r="N197">
        <v>0</v>
      </c>
      <c r="O197">
        <v>0</v>
      </c>
      <c r="P197">
        <v>0</v>
      </c>
      <c r="Q197">
        <v>2.5089999999999999</v>
      </c>
      <c r="R197">
        <v>2.5089999999999999</v>
      </c>
      <c r="S197">
        <v>2.5089999999999999</v>
      </c>
      <c r="T197">
        <v>2.5059999999999998</v>
      </c>
      <c r="U197">
        <v>2.5030000000000001</v>
      </c>
      <c r="V197">
        <v>2.5059999999999998</v>
      </c>
      <c r="W197">
        <v>0</v>
      </c>
      <c r="X197">
        <v>0</v>
      </c>
      <c r="Y197">
        <v>0</v>
      </c>
      <c r="Z197">
        <v>2.5089999999999999</v>
      </c>
      <c r="AA197">
        <v>0</v>
      </c>
      <c r="AB197">
        <v>0</v>
      </c>
      <c r="AC197">
        <v>0</v>
      </c>
      <c r="AD197">
        <v>0</v>
      </c>
      <c r="AE197">
        <f t="shared" si="3"/>
        <v>2.5089999999999999</v>
      </c>
      <c r="AF197" cm="1">
        <f t="array" ref="AF197">_xlfn.IFS(C197="solar",(AE197*1000/45),C197="onshore",(AE197*1000/2.7),C197="offshore",(0))</f>
        <v>929.25925925925924</v>
      </c>
      <c r="AG197" cm="1">
        <f t="array" ref="AG197">_xlfn.IFS(C197="solar",(0),C197="onshore",(0),C197="offshore",(AE197*1000/4.8))</f>
        <v>0</v>
      </c>
    </row>
    <row r="198" spans="1:33">
      <c r="A198" t="s">
        <v>91</v>
      </c>
      <c r="B198" t="s">
        <v>422</v>
      </c>
      <c r="C198" t="s">
        <v>464</v>
      </c>
      <c r="D198">
        <v>5</v>
      </c>
      <c r="E198" t="s">
        <v>520</v>
      </c>
      <c r="F198" t="s">
        <v>514</v>
      </c>
      <c r="G198">
        <v>0.28899999999999998</v>
      </c>
      <c r="H198">
        <v>651</v>
      </c>
      <c r="I198">
        <v>2023.1869999999999</v>
      </c>
      <c r="J198">
        <v>0.28899999999999998</v>
      </c>
      <c r="K198">
        <v>675</v>
      </c>
      <c r="L198">
        <v>0.26662558657628999</v>
      </c>
      <c r="M198">
        <v>13.893000000000001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f t="shared" si="3"/>
        <v>0</v>
      </c>
      <c r="AF198" cm="1">
        <f t="array" ref="AF198">_xlfn.IFS(C198="solar",(AE198*1000/45),C198="onshore",(AE198*1000/2.7),C198="offshore",(0))</f>
        <v>0</v>
      </c>
      <c r="AG198" cm="1">
        <f t="array" ref="AG198">_xlfn.IFS(C198="solar",(0),C198="onshore",(0),C198="offshore",(AE198*1000/4.8))</f>
        <v>0</v>
      </c>
    </row>
    <row r="199" spans="1:33">
      <c r="A199" t="s">
        <v>91</v>
      </c>
      <c r="B199" t="s">
        <v>423</v>
      </c>
      <c r="C199" t="s">
        <v>464</v>
      </c>
      <c r="D199">
        <v>4</v>
      </c>
      <c r="E199" t="s">
        <v>520</v>
      </c>
      <c r="F199" t="s">
        <v>514</v>
      </c>
      <c r="G199">
        <v>0.28499999999999998</v>
      </c>
      <c r="H199">
        <v>416</v>
      </c>
      <c r="I199">
        <v>2023.1869999999999</v>
      </c>
      <c r="J199">
        <v>0.28499999999999998</v>
      </c>
      <c r="K199">
        <v>457</v>
      </c>
      <c r="L199">
        <v>0.183048946567332</v>
      </c>
      <c r="M199">
        <v>15.414999999999999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f t="shared" si="3"/>
        <v>0</v>
      </c>
      <c r="AF199" cm="1">
        <f t="array" ref="AF199">_xlfn.IFS(C199="solar",(AE199*1000/45),C199="onshore",(AE199*1000/2.7),C199="offshore",(0))</f>
        <v>0</v>
      </c>
      <c r="AG199" cm="1">
        <f t="array" ref="AG199">_xlfn.IFS(C199="solar",(0),C199="onshore",(0),C199="offshore",(AE199*1000/4.8))</f>
        <v>0</v>
      </c>
    </row>
    <row r="200" spans="1:33">
      <c r="A200" t="s">
        <v>91</v>
      </c>
      <c r="B200" t="s">
        <v>425</v>
      </c>
      <c r="C200" t="s">
        <v>464</v>
      </c>
      <c r="D200">
        <v>2</v>
      </c>
      <c r="E200" t="s">
        <v>520</v>
      </c>
      <c r="F200" t="s">
        <v>514</v>
      </c>
      <c r="G200">
        <v>0.30499999999999999</v>
      </c>
      <c r="H200">
        <v>598</v>
      </c>
      <c r="I200">
        <v>2023.1869999999999</v>
      </c>
      <c r="J200">
        <v>0.307</v>
      </c>
      <c r="K200">
        <v>615</v>
      </c>
      <c r="L200">
        <v>0.22868234349203501</v>
      </c>
      <c r="M200">
        <v>44.152999999999999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f t="shared" si="3"/>
        <v>0</v>
      </c>
      <c r="AF200" cm="1">
        <f t="array" ref="AF200">_xlfn.IFS(C200="solar",(AE200*1000/45),C200="onshore",(AE200*1000/2.7),C200="offshore",(0))</f>
        <v>0</v>
      </c>
      <c r="AG200" cm="1">
        <f t="array" ref="AG200">_xlfn.IFS(C200="solar",(0),C200="onshore",(0),C200="offshore",(AE200*1000/4.8))</f>
        <v>0</v>
      </c>
    </row>
    <row r="201" spans="1:33">
      <c r="A201" t="s">
        <v>91</v>
      </c>
      <c r="B201" t="s">
        <v>426</v>
      </c>
      <c r="C201" t="s">
        <v>464</v>
      </c>
      <c r="D201">
        <v>1</v>
      </c>
      <c r="E201" t="s">
        <v>520</v>
      </c>
      <c r="F201" t="s">
        <v>514</v>
      </c>
      <c r="G201">
        <v>0.318</v>
      </c>
      <c r="H201">
        <v>370</v>
      </c>
      <c r="I201">
        <v>2023.1869999999999</v>
      </c>
      <c r="J201">
        <v>0.32200000000000001</v>
      </c>
      <c r="K201">
        <v>399</v>
      </c>
      <c r="L201">
        <v>0.14145324597975001</v>
      </c>
      <c r="M201">
        <v>59.511000000000003</v>
      </c>
      <c r="N201">
        <v>3.4809999999999999</v>
      </c>
      <c r="O201">
        <v>6.9640000000000004</v>
      </c>
      <c r="P201">
        <v>18.863</v>
      </c>
      <c r="Q201">
        <v>18.863</v>
      </c>
      <c r="R201">
        <v>18.863</v>
      </c>
      <c r="S201">
        <v>18.863</v>
      </c>
      <c r="T201">
        <v>15.382</v>
      </c>
      <c r="U201">
        <v>11.898999999999999</v>
      </c>
      <c r="V201">
        <v>18.863</v>
      </c>
      <c r="W201">
        <v>3.4809999999999999</v>
      </c>
      <c r="X201">
        <v>3.4830000000000001</v>
      </c>
      <c r="Y201">
        <v>11.898999999999999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f t="shared" si="3"/>
        <v>18.863</v>
      </c>
      <c r="AF201" cm="1">
        <f t="array" ref="AF201">_xlfn.IFS(C201="solar",(AE201*1000/45),C201="onshore",(AE201*1000/2.7),C201="offshore",(0))</f>
        <v>6986.2962962962956</v>
      </c>
      <c r="AG201" cm="1">
        <f t="array" ref="AG201">_xlfn.IFS(C201="solar",(0),C201="onshore",(0),C201="offshore",(AE201*1000/4.8))</f>
        <v>0</v>
      </c>
    </row>
    <row r="202" spans="1:33">
      <c r="A202" t="s">
        <v>91</v>
      </c>
      <c r="B202" t="s">
        <v>417</v>
      </c>
      <c r="C202" t="s">
        <v>460</v>
      </c>
      <c r="D202">
        <v>1</v>
      </c>
      <c r="E202" t="s">
        <v>520</v>
      </c>
      <c r="F202" t="s">
        <v>519</v>
      </c>
      <c r="G202">
        <v>0.64300000000000002</v>
      </c>
      <c r="H202">
        <v>1004</v>
      </c>
      <c r="I202">
        <v>3422.9769999999999</v>
      </c>
      <c r="J202">
        <v>0.625</v>
      </c>
      <c r="K202">
        <v>943</v>
      </c>
      <c r="L202">
        <v>0.172237442922374</v>
      </c>
      <c r="M202">
        <v>8.8390000000000004</v>
      </c>
      <c r="N202">
        <v>0</v>
      </c>
      <c r="O202">
        <v>0</v>
      </c>
      <c r="P202">
        <v>3.12</v>
      </c>
      <c r="Q202">
        <v>6.4820000000000002</v>
      </c>
      <c r="R202">
        <v>7.9710000000000001</v>
      </c>
      <c r="S202">
        <v>8.2690000000000001</v>
      </c>
      <c r="T202">
        <v>8.5660000000000007</v>
      </c>
      <c r="U202">
        <v>8.8390000000000004</v>
      </c>
      <c r="V202">
        <v>8.8390000000000004</v>
      </c>
      <c r="W202">
        <v>0</v>
      </c>
      <c r="X202">
        <v>0</v>
      </c>
      <c r="Y202">
        <v>3.12</v>
      </c>
      <c r="Z202">
        <v>3.3620000000000001</v>
      </c>
      <c r="AA202">
        <v>1.4890000000000001</v>
      </c>
      <c r="AB202">
        <v>0.29799999999999999</v>
      </c>
      <c r="AC202">
        <v>0.29699999999999999</v>
      </c>
      <c r="AD202">
        <v>0.27300000000000002</v>
      </c>
      <c r="AE202">
        <f t="shared" si="3"/>
        <v>8.8390000000000004</v>
      </c>
      <c r="AF202" cm="1">
        <f t="array" ref="AF202">_xlfn.IFS(C202="solar",(AE202*1000/45),C202="onshore",(AE202*1000/2.7),C202="offshore",(0))</f>
        <v>0</v>
      </c>
      <c r="AG202" cm="1">
        <f t="array" ref="AG202">_xlfn.IFS(C202="solar",(0),C202="onshore",(0),C202="offshore",(AE202*1000/4.8))</f>
        <v>1841.4583333333335</v>
      </c>
    </row>
    <row r="203" spans="1:33">
      <c r="A203" t="s">
        <v>91</v>
      </c>
      <c r="B203" t="s">
        <v>416</v>
      </c>
      <c r="C203" t="s">
        <v>460</v>
      </c>
      <c r="D203">
        <v>2</v>
      </c>
      <c r="E203" t="s">
        <v>520</v>
      </c>
      <c r="F203" t="s">
        <v>519</v>
      </c>
      <c r="G203">
        <v>0.60899999999999999</v>
      </c>
      <c r="H203">
        <v>1483</v>
      </c>
      <c r="I203">
        <v>3727.422</v>
      </c>
      <c r="J203">
        <v>0.63900000000000001</v>
      </c>
      <c r="K203">
        <v>1068</v>
      </c>
      <c r="L203">
        <v>0.19079469204879199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f t="shared" si="3"/>
        <v>0</v>
      </c>
      <c r="AF203" cm="1">
        <f t="array" ref="AF203">_xlfn.IFS(C203="solar",(AE203*1000/45),C203="onshore",(AE203*1000/2.7),C203="offshore",(0))</f>
        <v>0</v>
      </c>
      <c r="AG203" cm="1">
        <f t="array" ref="AG203">_xlfn.IFS(C203="solar",(0),C203="onshore",(0),C203="offshore",(AE203*1000/4.8))</f>
        <v>0</v>
      </c>
    </row>
    <row r="204" spans="1:33">
      <c r="A204" t="s">
        <v>91</v>
      </c>
      <c r="B204" t="s">
        <v>415</v>
      </c>
      <c r="C204" t="s">
        <v>460</v>
      </c>
      <c r="D204">
        <v>3</v>
      </c>
      <c r="E204" t="s">
        <v>520</v>
      </c>
      <c r="F204" t="s">
        <v>519</v>
      </c>
      <c r="G204">
        <v>0.48699999999999999</v>
      </c>
      <c r="H204">
        <v>958</v>
      </c>
      <c r="I204">
        <v>3017.0459999999998</v>
      </c>
      <c r="J204">
        <v>0.45800000000000002</v>
      </c>
      <c r="K204">
        <v>952</v>
      </c>
      <c r="L204">
        <v>0.237283404119559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f t="shared" si="3"/>
        <v>0</v>
      </c>
      <c r="AF204" cm="1">
        <f t="array" ref="AF204">_xlfn.IFS(C204="solar",(AE204*1000/45),C204="onshore",(AE204*1000/2.7),C204="offshore",(0))</f>
        <v>0</v>
      </c>
      <c r="AG204" cm="1">
        <f t="array" ref="AG204">_xlfn.IFS(C204="solar",(0),C204="onshore",(0),C204="offshore",(AE204*1000/4.8))</f>
        <v>0</v>
      </c>
    </row>
    <row r="205" spans="1:33">
      <c r="A205" t="s">
        <v>91</v>
      </c>
      <c r="B205" t="s">
        <v>414</v>
      </c>
      <c r="C205" t="s">
        <v>460</v>
      </c>
      <c r="D205">
        <v>4</v>
      </c>
      <c r="E205" t="s">
        <v>520</v>
      </c>
      <c r="F205" t="s">
        <v>519</v>
      </c>
      <c r="G205">
        <v>0.47</v>
      </c>
      <c r="H205">
        <v>1529</v>
      </c>
      <c r="I205">
        <v>2938.7080000000001</v>
      </c>
      <c r="J205">
        <v>0.55000000000000004</v>
      </c>
      <c r="K205">
        <v>1349</v>
      </c>
      <c r="L205">
        <v>0.27999169779991701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f t="shared" si="3"/>
        <v>0</v>
      </c>
      <c r="AF205" cm="1">
        <f t="array" ref="AF205">_xlfn.IFS(C205="solar",(AE205*1000/45),C205="onshore",(AE205*1000/2.7),C205="offshore",(0))</f>
        <v>0</v>
      </c>
      <c r="AG205" cm="1">
        <f t="array" ref="AG205">_xlfn.IFS(C205="solar",(0),C205="onshore",(0),C205="offshore",(AE205*1000/4.8))</f>
        <v>0</v>
      </c>
    </row>
    <row r="206" spans="1:33">
      <c r="A206" t="s">
        <v>91</v>
      </c>
      <c r="B206" t="s">
        <v>413</v>
      </c>
      <c r="C206" t="s">
        <v>460</v>
      </c>
      <c r="D206">
        <v>5</v>
      </c>
      <c r="E206" t="s">
        <v>520</v>
      </c>
      <c r="F206" t="s">
        <v>519</v>
      </c>
      <c r="G206">
        <v>0.46700000000000003</v>
      </c>
      <c r="H206">
        <v>0</v>
      </c>
      <c r="I206">
        <v>0</v>
      </c>
      <c r="J206">
        <v>0.46700000000000003</v>
      </c>
      <c r="K206">
        <v>1287</v>
      </c>
      <c r="L206">
        <v>0.31459916106890401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f t="shared" si="3"/>
        <v>0</v>
      </c>
      <c r="AF206" cm="1">
        <f t="array" ref="AF206">_xlfn.IFS(C206="solar",(AE206*1000/45),C206="onshore",(AE206*1000/2.7),C206="offshore",(0))</f>
        <v>0</v>
      </c>
      <c r="AG206" cm="1">
        <f t="array" ref="AG206">_xlfn.IFS(C206="solar",(0),C206="onshore",(0),C206="offshore",(AE206*1000/4.8))</f>
        <v>0</v>
      </c>
    </row>
    <row r="207" spans="1:33">
      <c r="A207" t="s">
        <v>91</v>
      </c>
      <c r="B207" t="s">
        <v>414</v>
      </c>
      <c r="C207" t="s">
        <v>460</v>
      </c>
      <c r="D207">
        <v>4</v>
      </c>
      <c r="E207" t="s">
        <v>520</v>
      </c>
      <c r="F207" t="s">
        <v>518</v>
      </c>
      <c r="G207">
        <v>0.47</v>
      </c>
      <c r="H207">
        <v>1529</v>
      </c>
      <c r="I207">
        <v>2938.7080000000001</v>
      </c>
      <c r="J207">
        <v>0.55000000000000004</v>
      </c>
      <c r="K207">
        <v>1349</v>
      </c>
      <c r="L207">
        <v>0.27999169779991701</v>
      </c>
      <c r="M207">
        <v>0.999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f t="shared" si="3"/>
        <v>0</v>
      </c>
      <c r="AF207" cm="1">
        <f t="array" ref="AF207">_xlfn.IFS(C207="solar",(AE207*1000/45),C207="onshore",(AE207*1000/2.7),C207="offshore",(0))</f>
        <v>0</v>
      </c>
      <c r="AG207" cm="1">
        <f t="array" ref="AG207">_xlfn.IFS(C207="solar",(0),C207="onshore",(0),C207="offshore",(AE207*1000/4.8))</f>
        <v>0</v>
      </c>
    </row>
    <row r="208" spans="1:33">
      <c r="A208" t="s">
        <v>91</v>
      </c>
      <c r="B208" t="s">
        <v>413</v>
      </c>
      <c r="C208" t="s">
        <v>460</v>
      </c>
      <c r="D208">
        <v>5</v>
      </c>
      <c r="E208" t="s">
        <v>520</v>
      </c>
      <c r="F208" t="s">
        <v>518</v>
      </c>
      <c r="G208">
        <v>0.46700000000000003</v>
      </c>
      <c r="H208">
        <v>0</v>
      </c>
      <c r="I208">
        <v>0</v>
      </c>
      <c r="J208">
        <v>0.46700000000000003</v>
      </c>
      <c r="K208">
        <v>1287</v>
      </c>
      <c r="L208">
        <v>0.31459916106890401</v>
      </c>
      <c r="M208">
        <v>1.4019999999999999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f t="shared" si="3"/>
        <v>0</v>
      </c>
      <c r="AF208" cm="1">
        <f t="array" ref="AF208">_xlfn.IFS(C208="solar",(AE208*1000/45),C208="onshore",(AE208*1000/2.7),C208="offshore",(0))</f>
        <v>0</v>
      </c>
      <c r="AG208" cm="1">
        <f t="array" ref="AG208">_xlfn.IFS(C208="solar",(0),C208="onshore",(0),C208="offshore",(AE208*1000/4.8))</f>
        <v>0</v>
      </c>
    </row>
    <row r="209" spans="1:33">
      <c r="A209" t="s">
        <v>91</v>
      </c>
      <c r="B209" t="s">
        <v>415</v>
      </c>
      <c r="C209" t="s">
        <v>460</v>
      </c>
      <c r="D209">
        <v>3</v>
      </c>
      <c r="E209" t="s">
        <v>520</v>
      </c>
      <c r="F209" t="s">
        <v>518</v>
      </c>
      <c r="G209">
        <v>0.48699999999999999</v>
      </c>
      <c r="H209">
        <v>958</v>
      </c>
      <c r="I209">
        <v>3017.0459999999998</v>
      </c>
      <c r="J209">
        <v>0.45800000000000002</v>
      </c>
      <c r="K209">
        <v>952</v>
      </c>
      <c r="L209">
        <v>0.237283404119559</v>
      </c>
      <c r="M209">
        <v>7.3620000000000001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f t="shared" si="3"/>
        <v>0</v>
      </c>
      <c r="AF209" cm="1">
        <f t="array" ref="AF209">_xlfn.IFS(C209="solar",(AE209*1000/45),C209="onshore",(AE209*1000/2.7),C209="offshore",(0))</f>
        <v>0</v>
      </c>
      <c r="AG209" cm="1">
        <f t="array" ref="AG209">_xlfn.IFS(C209="solar",(0),C209="onshore",(0),C209="offshore",(AE209*1000/4.8))</f>
        <v>0</v>
      </c>
    </row>
    <row r="210" spans="1:33">
      <c r="A210" t="s">
        <v>91</v>
      </c>
      <c r="B210" t="s">
        <v>417</v>
      </c>
      <c r="C210" t="s">
        <v>460</v>
      </c>
      <c r="D210">
        <v>1</v>
      </c>
      <c r="E210" t="s">
        <v>520</v>
      </c>
      <c r="F210" t="s">
        <v>518</v>
      </c>
      <c r="G210">
        <v>0.64300000000000002</v>
      </c>
      <c r="H210">
        <v>1004</v>
      </c>
      <c r="I210">
        <v>3422.9769999999999</v>
      </c>
      <c r="J210">
        <v>0.625</v>
      </c>
      <c r="K210">
        <v>943</v>
      </c>
      <c r="L210">
        <v>0.172237442922374</v>
      </c>
      <c r="M210">
        <v>18.797000000000001</v>
      </c>
      <c r="N210">
        <v>0</v>
      </c>
      <c r="O210">
        <v>0</v>
      </c>
      <c r="P210">
        <v>3.21</v>
      </c>
      <c r="Q210">
        <v>6.6689999999999996</v>
      </c>
      <c r="R210">
        <v>8.2010000000000005</v>
      </c>
      <c r="S210">
        <v>8.5069999999999997</v>
      </c>
      <c r="T210">
        <v>8.8130000000000006</v>
      </c>
      <c r="U210">
        <v>9.0939999999999994</v>
      </c>
      <c r="V210">
        <v>9.0939999999999994</v>
      </c>
      <c r="W210">
        <v>0</v>
      </c>
      <c r="X210">
        <v>0</v>
      </c>
      <c r="Y210">
        <v>3.21</v>
      </c>
      <c r="Z210">
        <v>3.4590000000000001</v>
      </c>
      <c r="AA210">
        <v>1.532</v>
      </c>
      <c r="AB210">
        <v>0.305999999999999</v>
      </c>
      <c r="AC210">
        <v>0.30599999999999999</v>
      </c>
      <c r="AD210">
        <v>0.28100000000000003</v>
      </c>
      <c r="AE210">
        <f t="shared" si="3"/>
        <v>9.0939999999999994</v>
      </c>
      <c r="AF210" cm="1">
        <f t="array" ref="AF210">_xlfn.IFS(C210="solar",(AE210*1000/45),C210="onshore",(AE210*1000/2.7),C210="offshore",(0))</f>
        <v>0</v>
      </c>
      <c r="AG210" cm="1">
        <f t="array" ref="AG210">_xlfn.IFS(C210="solar",(0),C210="onshore",(0),C210="offshore",(AE210*1000/4.8))</f>
        <v>1894.5833333333335</v>
      </c>
    </row>
    <row r="211" spans="1:33">
      <c r="A211" t="s">
        <v>91</v>
      </c>
      <c r="B211" t="s">
        <v>416</v>
      </c>
      <c r="C211" t="s">
        <v>460</v>
      </c>
      <c r="D211">
        <v>2</v>
      </c>
      <c r="E211" t="s">
        <v>520</v>
      </c>
      <c r="F211" t="s">
        <v>518</v>
      </c>
      <c r="G211">
        <v>0.60899999999999999</v>
      </c>
      <c r="H211">
        <v>1483</v>
      </c>
      <c r="I211">
        <v>3727.422</v>
      </c>
      <c r="J211">
        <v>0.63900000000000001</v>
      </c>
      <c r="K211">
        <v>1068</v>
      </c>
      <c r="L211">
        <v>0.19079469204879199</v>
      </c>
      <c r="M211">
        <v>35.966000000000001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f t="shared" si="3"/>
        <v>0</v>
      </c>
      <c r="AF211" cm="1">
        <f t="array" ref="AF211">_xlfn.IFS(C211="solar",(AE211*1000/45),C211="onshore",(AE211*1000/2.7),C211="offshore",(0))</f>
        <v>0</v>
      </c>
      <c r="AG211" cm="1">
        <f t="array" ref="AG211">_xlfn.IFS(C211="solar",(0),C211="onshore",(0),C211="offshore",(AE211*1000/4.8))</f>
        <v>0</v>
      </c>
    </row>
    <row r="212" spans="1:33">
      <c r="A212" t="s">
        <v>91</v>
      </c>
      <c r="B212" t="s">
        <v>414</v>
      </c>
      <c r="C212" t="s">
        <v>460</v>
      </c>
      <c r="D212">
        <v>4</v>
      </c>
      <c r="E212" t="s">
        <v>520</v>
      </c>
      <c r="F212" t="s">
        <v>517</v>
      </c>
      <c r="G212">
        <v>0.47</v>
      </c>
      <c r="H212">
        <v>1529</v>
      </c>
      <c r="I212">
        <v>2938.7080000000001</v>
      </c>
      <c r="J212">
        <v>0.55000000000000004</v>
      </c>
      <c r="K212">
        <v>1349</v>
      </c>
      <c r="L212">
        <v>0.27999169779991701</v>
      </c>
      <c r="M212">
        <v>0.999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f t="shared" si="3"/>
        <v>0</v>
      </c>
      <c r="AF212" cm="1">
        <f t="array" ref="AF212">_xlfn.IFS(C212="solar",(AE212*1000/45),C212="onshore",(AE212*1000/2.7),C212="offshore",(0))</f>
        <v>0</v>
      </c>
      <c r="AG212" cm="1">
        <f t="array" ref="AG212">_xlfn.IFS(C212="solar",(0),C212="onshore",(0),C212="offshore",(AE212*1000/4.8))</f>
        <v>0</v>
      </c>
    </row>
    <row r="213" spans="1:33">
      <c r="A213" t="s">
        <v>91</v>
      </c>
      <c r="B213" t="s">
        <v>413</v>
      </c>
      <c r="C213" t="s">
        <v>460</v>
      </c>
      <c r="D213">
        <v>5</v>
      </c>
      <c r="E213" t="s">
        <v>520</v>
      </c>
      <c r="F213" t="s">
        <v>517</v>
      </c>
      <c r="G213">
        <v>0.46700000000000003</v>
      </c>
      <c r="H213">
        <v>0</v>
      </c>
      <c r="I213">
        <v>0</v>
      </c>
      <c r="J213">
        <v>0.46700000000000003</v>
      </c>
      <c r="K213">
        <v>1287</v>
      </c>
      <c r="L213">
        <v>0.31459916106890401</v>
      </c>
      <c r="M213">
        <v>1.4019999999999999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f t="shared" si="3"/>
        <v>0</v>
      </c>
      <c r="AF213" cm="1">
        <f t="array" ref="AF213">_xlfn.IFS(C213="solar",(AE213*1000/45),C213="onshore",(AE213*1000/2.7),C213="offshore",(0))</f>
        <v>0</v>
      </c>
      <c r="AG213" cm="1">
        <f t="array" ref="AG213">_xlfn.IFS(C213="solar",(0),C213="onshore",(0),C213="offshore",(AE213*1000/4.8))</f>
        <v>0</v>
      </c>
    </row>
    <row r="214" spans="1:33">
      <c r="A214" t="s">
        <v>91</v>
      </c>
      <c r="B214" t="s">
        <v>415</v>
      </c>
      <c r="C214" t="s">
        <v>460</v>
      </c>
      <c r="D214">
        <v>3</v>
      </c>
      <c r="E214" t="s">
        <v>520</v>
      </c>
      <c r="F214" t="s">
        <v>517</v>
      </c>
      <c r="G214">
        <v>0.48699999999999999</v>
      </c>
      <c r="H214">
        <v>958</v>
      </c>
      <c r="I214">
        <v>3017.0459999999998</v>
      </c>
      <c r="J214">
        <v>0.45800000000000002</v>
      </c>
      <c r="K214">
        <v>952</v>
      </c>
      <c r="L214">
        <v>0.237283404119559</v>
      </c>
      <c r="M214">
        <v>7.3620000000000001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f t="shared" si="3"/>
        <v>0</v>
      </c>
      <c r="AF214" cm="1">
        <f t="array" ref="AF214">_xlfn.IFS(C214="solar",(AE214*1000/45),C214="onshore",(AE214*1000/2.7),C214="offshore",(0))</f>
        <v>0</v>
      </c>
      <c r="AG214" cm="1">
        <f t="array" ref="AG214">_xlfn.IFS(C214="solar",(0),C214="onshore",(0),C214="offshore",(AE214*1000/4.8))</f>
        <v>0</v>
      </c>
    </row>
    <row r="215" spans="1:33">
      <c r="A215" t="s">
        <v>91</v>
      </c>
      <c r="B215" t="s">
        <v>417</v>
      </c>
      <c r="C215" t="s">
        <v>460</v>
      </c>
      <c r="D215">
        <v>1</v>
      </c>
      <c r="E215" t="s">
        <v>520</v>
      </c>
      <c r="F215" t="s">
        <v>517</v>
      </c>
      <c r="G215">
        <v>0.64300000000000002</v>
      </c>
      <c r="H215">
        <v>1004</v>
      </c>
      <c r="I215">
        <v>3422.9769999999999</v>
      </c>
      <c r="J215">
        <v>0.625</v>
      </c>
      <c r="K215">
        <v>943</v>
      </c>
      <c r="L215">
        <v>0.172237442922374</v>
      </c>
      <c r="M215">
        <v>18.797000000000001</v>
      </c>
      <c r="N215">
        <v>0</v>
      </c>
      <c r="O215">
        <v>0</v>
      </c>
      <c r="P215">
        <v>3.21</v>
      </c>
      <c r="Q215">
        <v>6.6689999999999996</v>
      </c>
      <c r="R215">
        <v>8.2010000000000005</v>
      </c>
      <c r="S215">
        <v>8.5069999999999997</v>
      </c>
      <c r="T215">
        <v>8.8130000000000006</v>
      </c>
      <c r="U215">
        <v>9.0939999999999994</v>
      </c>
      <c r="V215">
        <v>9.0939999999999994</v>
      </c>
      <c r="W215">
        <v>0</v>
      </c>
      <c r="X215">
        <v>0</v>
      </c>
      <c r="Y215">
        <v>3.21</v>
      </c>
      <c r="Z215">
        <v>3.4590000000000001</v>
      </c>
      <c r="AA215">
        <v>1.532</v>
      </c>
      <c r="AB215">
        <v>0.305999999999999</v>
      </c>
      <c r="AC215">
        <v>0.30599999999999999</v>
      </c>
      <c r="AD215">
        <v>0.28100000000000003</v>
      </c>
      <c r="AE215">
        <f t="shared" si="3"/>
        <v>9.0939999999999994</v>
      </c>
      <c r="AF215" cm="1">
        <f t="array" ref="AF215">_xlfn.IFS(C215="solar",(AE215*1000/45),C215="onshore",(AE215*1000/2.7),C215="offshore",(0))</f>
        <v>0</v>
      </c>
      <c r="AG215" cm="1">
        <f t="array" ref="AG215">_xlfn.IFS(C215="solar",(0),C215="onshore",(0),C215="offshore",(AE215*1000/4.8))</f>
        <v>1894.5833333333335</v>
      </c>
    </row>
    <row r="216" spans="1:33">
      <c r="A216" t="s">
        <v>91</v>
      </c>
      <c r="B216" t="s">
        <v>416</v>
      </c>
      <c r="C216" t="s">
        <v>460</v>
      </c>
      <c r="D216">
        <v>2</v>
      </c>
      <c r="E216" t="s">
        <v>520</v>
      </c>
      <c r="F216" t="s">
        <v>517</v>
      </c>
      <c r="G216">
        <v>0.60899999999999999</v>
      </c>
      <c r="H216">
        <v>1483</v>
      </c>
      <c r="I216">
        <v>3727.422</v>
      </c>
      <c r="J216">
        <v>0.63900000000000001</v>
      </c>
      <c r="K216">
        <v>1068</v>
      </c>
      <c r="L216">
        <v>0.19079469204879199</v>
      </c>
      <c r="M216">
        <v>35.966000000000001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f t="shared" si="3"/>
        <v>0</v>
      </c>
      <c r="AF216" cm="1">
        <f t="array" ref="AF216">_xlfn.IFS(C216="solar",(AE216*1000/45),C216="onshore",(AE216*1000/2.7),C216="offshore",(0))</f>
        <v>0</v>
      </c>
      <c r="AG216" cm="1">
        <f t="array" ref="AG216">_xlfn.IFS(C216="solar",(0),C216="onshore",(0),C216="offshore",(AE216*1000/4.8))</f>
        <v>0</v>
      </c>
    </row>
    <row r="217" spans="1:33">
      <c r="A217" t="s">
        <v>91</v>
      </c>
      <c r="B217" t="s">
        <v>414</v>
      </c>
      <c r="C217" t="s">
        <v>460</v>
      </c>
      <c r="D217">
        <v>4</v>
      </c>
      <c r="E217" t="s">
        <v>520</v>
      </c>
      <c r="F217" t="s">
        <v>516</v>
      </c>
      <c r="G217">
        <v>0.47</v>
      </c>
      <c r="H217">
        <v>1529</v>
      </c>
      <c r="I217">
        <v>2938.7080000000001</v>
      </c>
      <c r="J217">
        <v>0.55000000000000004</v>
      </c>
      <c r="K217">
        <v>1349</v>
      </c>
      <c r="L217">
        <v>0.27999169779991701</v>
      </c>
      <c r="M217">
        <v>0.999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f t="shared" si="3"/>
        <v>0</v>
      </c>
      <c r="AF217" cm="1">
        <f t="array" ref="AF217">_xlfn.IFS(C217="solar",(AE217*1000/45),C217="onshore",(AE217*1000/2.7),C217="offshore",(0))</f>
        <v>0</v>
      </c>
      <c r="AG217" cm="1">
        <f t="array" ref="AG217">_xlfn.IFS(C217="solar",(0),C217="onshore",(0),C217="offshore",(AE217*1000/4.8))</f>
        <v>0</v>
      </c>
    </row>
    <row r="218" spans="1:33">
      <c r="A218" t="s">
        <v>91</v>
      </c>
      <c r="B218" t="s">
        <v>413</v>
      </c>
      <c r="C218" t="s">
        <v>460</v>
      </c>
      <c r="D218">
        <v>5</v>
      </c>
      <c r="E218" t="s">
        <v>520</v>
      </c>
      <c r="F218" t="s">
        <v>516</v>
      </c>
      <c r="G218">
        <v>0.46700000000000003</v>
      </c>
      <c r="H218">
        <v>0</v>
      </c>
      <c r="I218">
        <v>0</v>
      </c>
      <c r="J218">
        <v>0.46700000000000003</v>
      </c>
      <c r="K218">
        <v>1287</v>
      </c>
      <c r="L218">
        <v>0.31459916106890401</v>
      </c>
      <c r="M218">
        <v>1.4019999999999999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f t="shared" si="3"/>
        <v>0</v>
      </c>
      <c r="AF218" cm="1">
        <f t="array" ref="AF218">_xlfn.IFS(C218="solar",(AE218*1000/45),C218="onshore",(AE218*1000/2.7),C218="offshore",(0))</f>
        <v>0</v>
      </c>
      <c r="AG218" cm="1">
        <f t="array" ref="AG218">_xlfn.IFS(C218="solar",(0),C218="onshore",(0),C218="offshore",(AE218*1000/4.8))</f>
        <v>0</v>
      </c>
    </row>
    <row r="219" spans="1:33">
      <c r="A219" t="s">
        <v>91</v>
      </c>
      <c r="B219" t="s">
        <v>415</v>
      </c>
      <c r="C219" t="s">
        <v>460</v>
      </c>
      <c r="D219">
        <v>3</v>
      </c>
      <c r="E219" t="s">
        <v>520</v>
      </c>
      <c r="F219" t="s">
        <v>516</v>
      </c>
      <c r="G219">
        <v>0.48699999999999999</v>
      </c>
      <c r="H219">
        <v>958</v>
      </c>
      <c r="I219">
        <v>3017.0459999999998</v>
      </c>
      <c r="J219">
        <v>0.45800000000000002</v>
      </c>
      <c r="K219">
        <v>952</v>
      </c>
      <c r="L219">
        <v>0.237283404119559</v>
      </c>
      <c r="M219">
        <v>7.3620000000000001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f t="shared" si="3"/>
        <v>0</v>
      </c>
      <c r="AF219" cm="1">
        <f t="array" ref="AF219">_xlfn.IFS(C219="solar",(AE219*1000/45),C219="onshore",(AE219*1000/2.7),C219="offshore",(0))</f>
        <v>0</v>
      </c>
      <c r="AG219" cm="1">
        <f t="array" ref="AG219">_xlfn.IFS(C219="solar",(0),C219="onshore",(0),C219="offshore",(AE219*1000/4.8))</f>
        <v>0</v>
      </c>
    </row>
    <row r="220" spans="1:33">
      <c r="A220" t="s">
        <v>91</v>
      </c>
      <c r="B220" t="s">
        <v>417</v>
      </c>
      <c r="C220" t="s">
        <v>460</v>
      </c>
      <c r="D220">
        <v>1</v>
      </c>
      <c r="E220" t="s">
        <v>520</v>
      </c>
      <c r="F220" t="s">
        <v>516</v>
      </c>
      <c r="G220">
        <v>0.64300000000000002</v>
      </c>
      <c r="H220">
        <v>1004</v>
      </c>
      <c r="I220">
        <v>3422.9769999999999</v>
      </c>
      <c r="J220">
        <v>0.625</v>
      </c>
      <c r="K220">
        <v>943</v>
      </c>
      <c r="L220">
        <v>0.172237442922374</v>
      </c>
      <c r="M220">
        <v>18.797000000000001</v>
      </c>
      <c r="N220">
        <v>0</v>
      </c>
      <c r="O220">
        <v>0</v>
      </c>
      <c r="P220">
        <v>3.21</v>
      </c>
      <c r="Q220">
        <v>6.6689999999999996</v>
      </c>
      <c r="R220">
        <v>8.2010000000000005</v>
      </c>
      <c r="S220">
        <v>8.5069999999999997</v>
      </c>
      <c r="T220">
        <v>8.8130000000000006</v>
      </c>
      <c r="U220">
        <v>9.0939999999999994</v>
      </c>
      <c r="V220">
        <v>9.0939999999999994</v>
      </c>
      <c r="W220">
        <v>0</v>
      </c>
      <c r="X220">
        <v>0</v>
      </c>
      <c r="Y220">
        <v>3.21</v>
      </c>
      <c r="Z220">
        <v>3.4590000000000001</v>
      </c>
      <c r="AA220">
        <v>1.532</v>
      </c>
      <c r="AB220">
        <v>0.305999999999999</v>
      </c>
      <c r="AC220">
        <v>0.30599999999999999</v>
      </c>
      <c r="AD220">
        <v>0.28100000000000003</v>
      </c>
      <c r="AE220">
        <f t="shared" si="3"/>
        <v>9.0939999999999994</v>
      </c>
      <c r="AF220" cm="1">
        <f t="array" ref="AF220">_xlfn.IFS(C220="solar",(AE220*1000/45),C220="onshore",(AE220*1000/2.7),C220="offshore",(0))</f>
        <v>0</v>
      </c>
      <c r="AG220" cm="1">
        <f t="array" ref="AG220">_xlfn.IFS(C220="solar",(0),C220="onshore",(0),C220="offshore",(AE220*1000/4.8))</f>
        <v>1894.5833333333335</v>
      </c>
    </row>
    <row r="221" spans="1:33">
      <c r="A221" t="s">
        <v>91</v>
      </c>
      <c r="B221" t="s">
        <v>416</v>
      </c>
      <c r="C221" t="s">
        <v>460</v>
      </c>
      <c r="D221">
        <v>2</v>
      </c>
      <c r="E221" t="s">
        <v>520</v>
      </c>
      <c r="F221" t="s">
        <v>516</v>
      </c>
      <c r="G221">
        <v>0.60899999999999999</v>
      </c>
      <c r="H221">
        <v>1483</v>
      </c>
      <c r="I221">
        <v>3727.422</v>
      </c>
      <c r="J221">
        <v>0.63900000000000001</v>
      </c>
      <c r="K221">
        <v>1068</v>
      </c>
      <c r="L221">
        <v>0.19079469204879199</v>
      </c>
      <c r="M221">
        <v>35.966000000000001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f t="shared" si="3"/>
        <v>0</v>
      </c>
      <c r="AF221" cm="1">
        <f t="array" ref="AF221">_xlfn.IFS(C221="solar",(AE221*1000/45),C221="onshore",(AE221*1000/2.7),C221="offshore",(0))</f>
        <v>0</v>
      </c>
      <c r="AG221" cm="1">
        <f t="array" ref="AG221">_xlfn.IFS(C221="solar",(0),C221="onshore",(0),C221="offshore",(AE221*1000/4.8))</f>
        <v>0</v>
      </c>
    </row>
    <row r="222" spans="1:33">
      <c r="A222" t="s">
        <v>91</v>
      </c>
      <c r="B222" t="s">
        <v>414</v>
      </c>
      <c r="C222" t="s">
        <v>460</v>
      </c>
      <c r="D222">
        <v>4</v>
      </c>
      <c r="E222" t="s">
        <v>520</v>
      </c>
      <c r="F222" t="s">
        <v>514</v>
      </c>
      <c r="G222">
        <v>0.47</v>
      </c>
      <c r="H222">
        <v>1529</v>
      </c>
      <c r="I222">
        <v>2938.7080000000001</v>
      </c>
      <c r="J222">
        <v>0.55000000000000004</v>
      </c>
      <c r="K222">
        <v>1349</v>
      </c>
      <c r="L222">
        <v>0.27999169779991701</v>
      </c>
      <c r="M222">
        <v>1.1499999999999999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f t="shared" si="3"/>
        <v>0</v>
      </c>
      <c r="AF222" cm="1">
        <f t="array" ref="AF222">_xlfn.IFS(C222="solar",(AE222*1000/45),C222="onshore",(AE222*1000/2.7),C222="offshore",(0))</f>
        <v>0</v>
      </c>
      <c r="AG222" cm="1">
        <f t="array" ref="AG222">_xlfn.IFS(C222="solar",(0),C222="onshore",(0),C222="offshore",(AE222*1000/4.8))</f>
        <v>0</v>
      </c>
    </row>
    <row r="223" spans="1:33">
      <c r="A223" t="s">
        <v>91</v>
      </c>
      <c r="B223" t="s">
        <v>413</v>
      </c>
      <c r="C223" t="s">
        <v>460</v>
      </c>
      <c r="D223">
        <v>5</v>
      </c>
      <c r="E223" t="s">
        <v>520</v>
      </c>
      <c r="F223" t="s">
        <v>514</v>
      </c>
      <c r="G223">
        <v>0.46700000000000003</v>
      </c>
      <c r="H223">
        <v>0</v>
      </c>
      <c r="I223">
        <v>0</v>
      </c>
      <c r="J223">
        <v>0.46700000000000003</v>
      </c>
      <c r="K223">
        <v>1287</v>
      </c>
      <c r="L223">
        <v>0.31459916106890401</v>
      </c>
      <c r="M223">
        <v>1.2310000000000001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f t="shared" si="3"/>
        <v>0</v>
      </c>
      <c r="AF223" cm="1">
        <f t="array" ref="AF223">_xlfn.IFS(C223="solar",(AE223*1000/45),C223="onshore",(AE223*1000/2.7),C223="offshore",(0))</f>
        <v>0</v>
      </c>
      <c r="AG223" cm="1">
        <f t="array" ref="AG223">_xlfn.IFS(C223="solar",(0),C223="onshore",(0),C223="offshore",(AE223*1000/4.8))</f>
        <v>0</v>
      </c>
    </row>
    <row r="224" spans="1:33">
      <c r="A224" t="s">
        <v>91</v>
      </c>
      <c r="B224" t="s">
        <v>415</v>
      </c>
      <c r="C224" t="s">
        <v>460</v>
      </c>
      <c r="D224">
        <v>3</v>
      </c>
      <c r="E224" t="s">
        <v>520</v>
      </c>
      <c r="F224" t="s">
        <v>514</v>
      </c>
      <c r="G224">
        <v>0.48699999999999999</v>
      </c>
      <c r="H224">
        <v>958</v>
      </c>
      <c r="I224">
        <v>3017.0459999999998</v>
      </c>
      <c r="J224">
        <v>0.45800000000000002</v>
      </c>
      <c r="K224">
        <v>952</v>
      </c>
      <c r="L224">
        <v>0.237283404119559</v>
      </c>
      <c r="M224">
        <v>8.3390000000000004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f t="shared" si="3"/>
        <v>0</v>
      </c>
      <c r="AF224" cm="1">
        <f t="array" ref="AF224">_xlfn.IFS(C224="solar",(AE224*1000/45),C224="onshore",(AE224*1000/2.7),C224="offshore",(0))</f>
        <v>0</v>
      </c>
      <c r="AG224" cm="1">
        <f t="array" ref="AG224">_xlfn.IFS(C224="solar",(0),C224="onshore",(0),C224="offshore",(AE224*1000/4.8))</f>
        <v>0</v>
      </c>
    </row>
    <row r="225" spans="1:33">
      <c r="A225" t="s">
        <v>91</v>
      </c>
      <c r="B225" t="s">
        <v>417</v>
      </c>
      <c r="C225" t="s">
        <v>460</v>
      </c>
      <c r="D225">
        <v>1</v>
      </c>
      <c r="E225" t="s">
        <v>520</v>
      </c>
      <c r="F225" t="s">
        <v>514</v>
      </c>
      <c r="G225">
        <v>0.64300000000000002</v>
      </c>
      <c r="H225">
        <v>1004</v>
      </c>
      <c r="I225">
        <v>3422.9769999999999</v>
      </c>
      <c r="J225">
        <v>0.625</v>
      </c>
      <c r="K225">
        <v>943</v>
      </c>
      <c r="L225">
        <v>0.172237442922374</v>
      </c>
      <c r="M225">
        <v>18.898</v>
      </c>
      <c r="N225">
        <v>0</v>
      </c>
      <c r="O225">
        <v>0</v>
      </c>
      <c r="P225">
        <v>3.21</v>
      </c>
      <c r="Q225">
        <v>6.6689999999999996</v>
      </c>
      <c r="R225">
        <v>8.2010000000000005</v>
      </c>
      <c r="S225">
        <v>8.5069999999999997</v>
      </c>
      <c r="T225">
        <v>8.8130000000000006</v>
      </c>
      <c r="U225">
        <v>9.0939999999999994</v>
      </c>
      <c r="V225">
        <v>9.0939999999999994</v>
      </c>
      <c r="W225">
        <v>0</v>
      </c>
      <c r="X225">
        <v>0</v>
      </c>
      <c r="Y225">
        <v>3.21</v>
      </c>
      <c r="Z225">
        <v>3.4590000000000001</v>
      </c>
      <c r="AA225">
        <v>1.532</v>
      </c>
      <c r="AB225">
        <v>0.305999999999999</v>
      </c>
      <c r="AC225">
        <v>0.30599999999999999</v>
      </c>
      <c r="AD225">
        <v>0.28100000000000003</v>
      </c>
      <c r="AE225">
        <f t="shared" si="3"/>
        <v>9.0939999999999994</v>
      </c>
      <c r="AF225" cm="1">
        <f t="array" ref="AF225">_xlfn.IFS(C225="solar",(AE225*1000/45),C225="onshore",(AE225*1000/2.7),C225="offshore",(0))</f>
        <v>0</v>
      </c>
      <c r="AG225" cm="1">
        <f t="array" ref="AG225">_xlfn.IFS(C225="solar",(0),C225="onshore",(0),C225="offshore",(AE225*1000/4.8))</f>
        <v>1894.5833333333335</v>
      </c>
    </row>
    <row r="226" spans="1:33">
      <c r="A226" t="s">
        <v>91</v>
      </c>
      <c r="B226" t="s">
        <v>416</v>
      </c>
      <c r="C226" t="s">
        <v>460</v>
      </c>
      <c r="D226">
        <v>2</v>
      </c>
      <c r="E226" t="s">
        <v>520</v>
      </c>
      <c r="F226" t="s">
        <v>514</v>
      </c>
      <c r="G226">
        <v>0.60899999999999999</v>
      </c>
      <c r="H226">
        <v>1483</v>
      </c>
      <c r="I226">
        <v>3727.422</v>
      </c>
      <c r="J226">
        <v>0.63900000000000001</v>
      </c>
      <c r="K226">
        <v>1068</v>
      </c>
      <c r="L226">
        <v>0.19079469204879199</v>
      </c>
      <c r="M226">
        <v>35.966000000000001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f t="shared" si="3"/>
        <v>0</v>
      </c>
      <c r="AF226" cm="1">
        <f t="array" ref="AF226">_xlfn.IFS(C226="solar",(AE226*1000/45),C226="onshore",(AE226*1000/2.7),C226="offshore",(0))</f>
        <v>0</v>
      </c>
      <c r="AG226" cm="1">
        <f t="array" ref="AG226">_xlfn.IFS(C226="solar",(0),C226="onshore",(0),C226="offshore",(AE226*1000/4.8))</f>
        <v>0</v>
      </c>
    </row>
    <row r="227" spans="1:33">
      <c r="A227" t="s">
        <v>98</v>
      </c>
      <c r="B227" t="s">
        <v>429</v>
      </c>
      <c r="C227" t="s">
        <v>463</v>
      </c>
      <c r="D227">
        <v>4</v>
      </c>
      <c r="E227" t="s">
        <v>520</v>
      </c>
      <c r="F227" t="s">
        <v>519</v>
      </c>
      <c r="G227">
        <v>0.17199999999999999</v>
      </c>
      <c r="H227">
        <v>237</v>
      </c>
      <c r="I227">
        <v>1560.6849999999999</v>
      </c>
      <c r="J227">
        <v>0.17399999999999999</v>
      </c>
      <c r="K227">
        <v>245</v>
      </c>
      <c r="L227">
        <v>0.16073584212459999</v>
      </c>
      <c r="M227">
        <v>6.0000000000000001E-3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5.0000000000000001E-3</v>
      </c>
      <c r="T227">
        <v>6.0000000000000001E-3</v>
      </c>
      <c r="U227">
        <v>6.0000000000000001E-3</v>
      </c>
      <c r="V227">
        <v>6.0000000000000001E-3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5.0000000000000001E-3</v>
      </c>
      <c r="AC227">
        <v>1E-3</v>
      </c>
      <c r="AD227">
        <v>0</v>
      </c>
      <c r="AE227">
        <f t="shared" si="3"/>
        <v>6.0000000000000001E-3</v>
      </c>
      <c r="AF227" cm="1">
        <f t="array" ref="AF227">_xlfn.IFS(C227="solar",(AE227*1000/45),C227="onshore",(AE227*1000/2.7),C227="offshore",(0))</f>
        <v>0.13333333333333333</v>
      </c>
      <c r="AG227" cm="1">
        <f t="array" ref="AG227">_xlfn.IFS(C227="solar",(0),C227="onshore",(0),C227="offshore",(AE227*1000/4.8))</f>
        <v>0</v>
      </c>
    </row>
    <row r="228" spans="1:33">
      <c r="A228" t="s">
        <v>98</v>
      </c>
      <c r="B228" t="s">
        <v>429</v>
      </c>
      <c r="C228" t="s">
        <v>463</v>
      </c>
      <c r="D228">
        <v>4</v>
      </c>
      <c r="E228" t="s">
        <v>520</v>
      </c>
      <c r="F228" t="s">
        <v>518</v>
      </c>
      <c r="G228">
        <v>0.17199999999999999</v>
      </c>
      <c r="H228">
        <v>237</v>
      </c>
      <c r="I228">
        <v>1560.6849999999999</v>
      </c>
      <c r="J228">
        <v>0.17399999999999999</v>
      </c>
      <c r="K228">
        <v>245</v>
      </c>
      <c r="L228">
        <v>0.16073584212459999</v>
      </c>
      <c r="M228">
        <v>7.1639999999999997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5.0000000000000001E-3</v>
      </c>
      <c r="T228">
        <v>6.0000000000000001E-3</v>
      </c>
      <c r="U228">
        <v>6.0000000000000001E-3</v>
      </c>
      <c r="V228">
        <v>6.0000000000000001E-3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5.0000000000000001E-3</v>
      </c>
      <c r="AC228">
        <v>1E-3</v>
      </c>
      <c r="AD228">
        <v>0</v>
      </c>
      <c r="AE228">
        <f t="shared" si="3"/>
        <v>6.0000000000000001E-3</v>
      </c>
      <c r="AF228" cm="1">
        <f t="array" ref="AF228">_xlfn.IFS(C228="solar",(AE228*1000/45),C228="onshore",(AE228*1000/2.7),C228="offshore",(0))</f>
        <v>0.13333333333333333</v>
      </c>
      <c r="AG228" cm="1">
        <f t="array" ref="AG228">_xlfn.IFS(C228="solar",(0),C228="onshore",(0),C228="offshore",(AE228*1000/4.8))</f>
        <v>0</v>
      </c>
    </row>
    <row r="229" spans="1:33">
      <c r="A229" t="s">
        <v>98</v>
      </c>
      <c r="B229" t="s">
        <v>429</v>
      </c>
      <c r="C229" t="s">
        <v>463</v>
      </c>
      <c r="D229">
        <v>4</v>
      </c>
      <c r="E229" t="s">
        <v>520</v>
      </c>
      <c r="F229" t="s">
        <v>517</v>
      </c>
      <c r="G229">
        <v>0.17199999999999999</v>
      </c>
      <c r="H229">
        <v>237</v>
      </c>
      <c r="I229">
        <v>1560.6849999999999</v>
      </c>
      <c r="J229">
        <v>0.17399999999999999</v>
      </c>
      <c r="K229">
        <v>245</v>
      </c>
      <c r="L229">
        <v>0.16073584212459999</v>
      </c>
      <c r="M229">
        <v>7.1379999999999999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5.0000000000000001E-3</v>
      </c>
      <c r="T229">
        <v>6.0000000000000001E-3</v>
      </c>
      <c r="U229">
        <v>6.0000000000000001E-3</v>
      </c>
      <c r="V229">
        <v>6.0000000000000001E-3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5.0000000000000001E-3</v>
      </c>
      <c r="AC229">
        <v>1E-3</v>
      </c>
      <c r="AD229">
        <v>0</v>
      </c>
      <c r="AE229">
        <f t="shared" si="3"/>
        <v>6.0000000000000001E-3</v>
      </c>
      <c r="AF229" cm="1">
        <f t="array" ref="AF229">_xlfn.IFS(C229="solar",(AE229*1000/45),C229="onshore",(AE229*1000/2.7),C229="offshore",(0))</f>
        <v>0.13333333333333333</v>
      </c>
      <c r="AG229" cm="1">
        <f t="array" ref="AG229">_xlfn.IFS(C229="solar",(0),C229="onshore",(0),C229="offshore",(AE229*1000/4.8))</f>
        <v>0</v>
      </c>
    </row>
    <row r="230" spans="1:33">
      <c r="A230" t="s">
        <v>98</v>
      </c>
      <c r="B230" t="s">
        <v>429</v>
      </c>
      <c r="C230" t="s">
        <v>463</v>
      </c>
      <c r="D230">
        <v>4</v>
      </c>
      <c r="E230" t="s">
        <v>520</v>
      </c>
      <c r="F230" t="s">
        <v>516</v>
      </c>
      <c r="G230">
        <v>0.17199999999999999</v>
      </c>
      <c r="H230">
        <v>237</v>
      </c>
      <c r="I230">
        <v>1560.6849999999999</v>
      </c>
      <c r="J230">
        <v>0.17399999999999999</v>
      </c>
      <c r="K230">
        <v>245</v>
      </c>
      <c r="L230">
        <v>0.16073584212459999</v>
      </c>
      <c r="M230">
        <v>7.16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5.0000000000000001E-3</v>
      </c>
      <c r="T230">
        <v>6.0000000000000001E-3</v>
      </c>
      <c r="U230">
        <v>6.0000000000000001E-3</v>
      </c>
      <c r="V230">
        <v>6.0000000000000001E-3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5.0000000000000001E-3</v>
      </c>
      <c r="AC230">
        <v>1E-3</v>
      </c>
      <c r="AD230">
        <v>0</v>
      </c>
      <c r="AE230">
        <f t="shared" si="3"/>
        <v>6.0000000000000001E-3</v>
      </c>
      <c r="AF230" cm="1">
        <f t="array" ref="AF230">_xlfn.IFS(C230="solar",(AE230*1000/45),C230="onshore",(AE230*1000/2.7),C230="offshore",(0))</f>
        <v>0.13333333333333333</v>
      </c>
      <c r="AG230" cm="1">
        <f t="array" ref="AG230">_xlfn.IFS(C230="solar",(0),C230="onshore",(0),C230="offshore",(AE230*1000/4.8))</f>
        <v>0</v>
      </c>
    </row>
    <row r="231" spans="1:33">
      <c r="A231" t="s">
        <v>98</v>
      </c>
      <c r="B231" t="s">
        <v>429</v>
      </c>
      <c r="C231" t="s">
        <v>463</v>
      </c>
      <c r="D231">
        <v>4</v>
      </c>
      <c r="E231" t="s">
        <v>520</v>
      </c>
      <c r="F231" t="s">
        <v>514</v>
      </c>
      <c r="G231">
        <v>0.17199999999999999</v>
      </c>
      <c r="H231">
        <v>237</v>
      </c>
      <c r="I231">
        <v>1560.6849999999999</v>
      </c>
      <c r="J231">
        <v>0.17399999999999999</v>
      </c>
      <c r="K231">
        <v>245</v>
      </c>
      <c r="L231">
        <v>0.16073584212459999</v>
      </c>
      <c r="M231">
        <v>24.585999999999999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5.0000000000000001E-3</v>
      </c>
      <c r="T231">
        <v>6.0000000000000001E-3</v>
      </c>
      <c r="U231">
        <v>6.0000000000000001E-3</v>
      </c>
      <c r="V231">
        <v>6.0000000000000001E-3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5.0000000000000001E-3</v>
      </c>
      <c r="AC231">
        <v>1E-3</v>
      </c>
      <c r="AD231">
        <v>0</v>
      </c>
      <c r="AE231">
        <f t="shared" si="3"/>
        <v>6.0000000000000001E-3</v>
      </c>
      <c r="AF231" cm="1">
        <f t="array" ref="AF231">_xlfn.IFS(C231="solar",(AE231*1000/45),C231="onshore",(AE231*1000/2.7),C231="offshore",(0))</f>
        <v>0.13333333333333333</v>
      </c>
      <c r="AG231" cm="1">
        <f t="array" ref="AG231">_xlfn.IFS(C231="solar",(0),C231="onshore",(0),C231="offshore",(AE231*1000/4.8))</f>
        <v>0</v>
      </c>
    </row>
    <row r="232" spans="1:33">
      <c r="A232" t="s">
        <v>98</v>
      </c>
      <c r="B232" t="s">
        <v>426</v>
      </c>
      <c r="C232" t="s">
        <v>464</v>
      </c>
      <c r="D232">
        <v>1</v>
      </c>
      <c r="E232" t="s">
        <v>520</v>
      </c>
      <c r="F232" t="s">
        <v>519</v>
      </c>
      <c r="G232">
        <v>0.33600000000000002</v>
      </c>
      <c r="H232">
        <v>304</v>
      </c>
      <c r="I232">
        <v>2023.1869999999999</v>
      </c>
      <c r="J232">
        <v>0.32900000000000001</v>
      </c>
      <c r="K232">
        <v>305</v>
      </c>
      <c r="L232">
        <v>0.105827816407822</v>
      </c>
      <c r="M232">
        <v>0.95299999999999996</v>
      </c>
      <c r="N232">
        <v>0.318</v>
      </c>
      <c r="O232">
        <v>0.63500000000000001</v>
      </c>
      <c r="P232">
        <v>0.95299999999999996</v>
      </c>
      <c r="Q232">
        <v>0.95299999999999996</v>
      </c>
      <c r="R232">
        <v>0.95299999999999996</v>
      </c>
      <c r="S232">
        <v>0.95299999999999996</v>
      </c>
      <c r="T232">
        <v>0.63500000000000001</v>
      </c>
      <c r="U232">
        <v>0.318</v>
      </c>
      <c r="V232">
        <v>0.95299999999999996</v>
      </c>
      <c r="W232">
        <v>0.318</v>
      </c>
      <c r="X232">
        <v>0.317</v>
      </c>
      <c r="Y232">
        <v>0.318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f t="shared" si="3"/>
        <v>0.95299999999999996</v>
      </c>
      <c r="AF232" cm="1">
        <f t="array" ref="AF232">_xlfn.IFS(C232="solar",(AE232*1000/45),C232="onshore",(AE232*1000/2.7),C232="offshore",(0))</f>
        <v>352.96296296296293</v>
      </c>
      <c r="AG232" cm="1">
        <f t="array" ref="AG232">_xlfn.IFS(C232="solar",(0),C232="onshore",(0),C232="offshore",(AE232*1000/4.8))</f>
        <v>0</v>
      </c>
    </row>
    <row r="233" spans="1:33">
      <c r="A233" t="s">
        <v>98</v>
      </c>
      <c r="B233" t="s">
        <v>424</v>
      </c>
      <c r="C233" t="s">
        <v>464</v>
      </c>
      <c r="D233">
        <v>3</v>
      </c>
      <c r="E233" t="s">
        <v>520</v>
      </c>
      <c r="F233" t="s">
        <v>519</v>
      </c>
      <c r="G233">
        <v>0.30399999999999999</v>
      </c>
      <c r="H233">
        <v>0</v>
      </c>
      <c r="I233">
        <v>2023.1869999999999</v>
      </c>
      <c r="J233">
        <v>0.30399999999999999</v>
      </c>
      <c r="K233">
        <v>207</v>
      </c>
      <c r="L233">
        <v>7.7730713770728196E-2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f t="shared" si="3"/>
        <v>0</v>
      </c>
      <c r="AF233" cm="1">
        <f t="array" ref="AF233">_xlfn.IFS(C233="solar",(AE233*1000/45),C233="onshore",(AE233*1000/2.7),C233="offshore",(0))</f>
        <v>0</v>
      </c>
      <c r="AG233" cm="1">
        <f t="array" ref="AG233">_xlfn.IFS(C233="solar",(0),C233="onshore",(0),C233="offshore",(AE233*1000/4.8))</f>
        <v>0</v>
      </c>
    </row>
    <row r="234" spans="1:33">
      <c r="A234" t="s">
        <v>98</v>
      </c>
      <c r="B234" t="s">
        <v>423</v>
      </c>
      <c r="C234" t="s">
        <v>464</v>
      </c>
      <c r="D234">
        <v>4</v>
      </c>
      <c r="E234" t="s">
        <v>520</v>
      </c>
      <c r="F234" t="s">
        <v>519</v>
      </c>
      <c r="G234">
        <v>0.26800000000000002</v>
      </c>
      <c r="H234">
        <v>0</v>
      </c>
      <c r="I234">
        <v>2023.1869999999999</v>
      </c>
      <c r="J234">
        <v>0.26800000000000002</v>
      </c>
      <c r="K234">
        <v>342</v>
      </c>
      <c r="L234">
        <v>0.145675730934369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f t="shared" si="3"/>
        <v>0</v>
      </c>
      <c r="AF234" cm="1">
        <f t="array" ref="AF234">_xlfn.IFS(C234="solar",(AE234*1000/45),C234="onshore",(AE234*1000/2.7),C234="offshore",(0))</f>
        <v>0</v>
      </c>
      <c r="AG234" cm="1">
        <f t="array" ref="AG234">_xlfn.IFS(C234="solar",(0),C234="onshore",(0),C234="offshore",(AE234*1000/4.8))</f>
        <v>0</v>
      </c>
    </row>
    <row r="235" spans="1:33">
      <c r="A235" t="s">
        <v>98</v>
      </c>
      <c r="B235" t="s">
        <v>422</v>
      </c>
      <c r="C235" t="s">
        <v>464</v>
      </c>
      <c r="D235">
        <v>5</v>
      </c>
      <c r="E235" t="s">
        <v>520</v>
      </c>
      <c r="F235" t="s">
        <v>519</v>
      </c>
      <c r="G235">
        <v>0.26600000000000001</v>
      </c>
      <c r="H235">
        <v>0</v>
      </c>
      <c r="I235">
        <v>2023.1869999999999</v>
      </c>
      <c r="J235">
        <v>0.26600000000000001</v>
      </c>
      <c r="K235">
        <v>555</v>
      </c>
      <c r="L235">
        <v>0.23818106911113399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f t="shared" si="3"/>
        <v>0</v>
      </c>
      <c r="AF235" cm="1">
        <f t="array" ref="AF235">_xlfn.IFS(C235="solar",(AE235*1000/45),C235="onshore",(AE235*1000/2.7),C235="offshore",(0))</f>
        <v>0</v>
      </c>
      <c r="AG235" cm="1">
        <f t="array" ref="AG235">_xlfn.IFS(C235="solar",(0),C235="onshore",(0),C235="offshore",(AE235*1000/4.8))</f>
        <v>0</v>
      </c>
    </row>
    <row r="236" spans="1:33">
      <c r="A236" t="s">
        <v>98</v>
      </c>
      <c r="B236" t="s">
        <v>423</v>
      </c>
      <c r="C236" t="s">
        <v>464</v>
      </c>
      <c r="D236">
        <v>4</v>
      </c>
      <c r="E236" t="s">
        <v>520</v>
      </c>
      <c r="F236" t="s">
        <v>518</v>
      </c>
      <c r="G236">
        <v>0.26800000000000002</v>
      </c>
      <c r="H236">
        <v>0</v>
      </c>
      <c r="I236">
        <v>2023.1869999999999</v>
      </c>
      <c r="J236">
        <v>0.26800000000000002</v>
      </c>
      <c r="K236">
        <v>342</v>
      </c>
      <c r="L236">
        <v>0.145675730934369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f t="shared" si="3"/>
        <v>0</v>
      </c>
      <c r="AF236" cm="1">
        <f t="array" ref="AF236">_xlfn.IFS(C236="solar",(AE236*1000/45),C236="onshore",(AE236*1000/2.7),C236="offshore",(0))</f>
        <v>0</v>
      </c>
      <c r="AG236" cm="1">
        <f t="array" ref="AG236">_xlfn.IFS(C236="solar",(0),C236="onshore",(0),C236="offshore",(AE236*1000/4.8))</f>
        <v>0</v>
      </c>
    </row>
    <row r="237" spans="1:33">
      <c r="A237" t="s">
        <v>98</v>
      </c>
      <c r="B237" t="s">
        <v>424</v>
      </c>
      <c r="C237" t="s">
        <v>464</v>
      </c>
      <c r="D237">
        <v>3</v>
      </c>
      <c r="E237" t="s">
        <v>520</v>
      </c>
      <c r="F237" t="s">
        <v>518</v>
      </c>
      <c r="G237">
        <v>0.30399999999999999</v>
      </c>
      <c r="H237">
        <v>0</v>
      </c>
      <c r="I237">
        <v>2023.1869999999999</v>
      </c>
      <c r="J237">
        <v>0.30399999999999999</v>
      </c>
      <c r="K237">
        <v>207</v>
      </c>
      <c r="L237">
        <v>7.7730713770728196E-2</v>
      </c>
      <c r="M237">
        <v>5.0999999999999997E-2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f t="shared" si="3"/>
        <v>0</v>
      </c>
      <c r="AF237" cm="1">
        <f t="array" ref="AF237">_xlfn.IFS(C237="solar",(AE237*1000/45),C237="onshore",(AE237*1000/2.7),C237="offshore",(0))</f>
        <v>0</v>
      </c>
      <c r="AG237" cm="1">
        <f t="array" ref="AG237">_xlfn.IFS(C237="solar",(0),C237="onshore",(0),C237="offshore",(AE237*1000/4.8))</f>
        <v>0</v>
      </c>
    </row>
    <row r="238" spans="1:33">
      <c r="A238" t="s">
        <v>98</v>
      </c>
      <c r="B238" t="s">
        <v>422</v>
      </c>
      <c r="C238" t="s">
        <v>464</v>
      </c>
      <c r="D238">
        <v>5</v>
      </c>
      <c r="E238" t="s">
        <v>520</v>
      </c>
      <c r="F238" t="s">
        <v>518</v>
      </c>
      <c r="G238">
        <v>0.26600000000000001</v>
      </c>
      <c r="H238">
        <v>0</v>
      </c>
      <c r="I238">
        <v>2023.1869999999999</v>
      </c>
      <c r="J238">
        <v>0.26600000000000001</v>
      </c>
      <c r="K238">
        <v>555</v>
      </c>
      <c r="L238">
        <v>0.23818106911113399</v>
      </c>
      <c r="M238">
        <v>7.6999999999999999E-2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f t="shared" si="3"/>
        <v>0</v>
      </c>
      <c r="AF238" cm="1">
        <f t="array" ref="AF238">_xlfn.IFS(C238="solar",(AE238*1000/45),C238="onshore",(AE238*1000/2.7),C238="offshore",(0))</f>
        <v>0</v>
      </c>
      <c r="AG238" cm="1">
        <f t="array" ref="AG238">_xlfn.IFS(C238="solar",(0),C238="onshore",(0),C238="offshore",(AE238*1000/4.8))</f>
        <v>0</v>
      </c>
    </row>
    <row r="239" spans="1:33">
      <c r="A239" t="s">
        <v>98</v>
      </c>
      <c r="B239" t="s">
        <v>426</v>
      </c>
      <c r="C239" t="s">
        <v>464</v>
      </c>
      <c r="D239">
        <v>1</v>
      </c>
      <c r="E239" t="s">
        <v>520</v>
      </c>
      <c r="F239" t="s">
        <v>518</v>
      </c>
      <c r="G239">
        <v>0.33600000000000002</v>
      </c>
      <c r="H239">
        <v>304</v>
      </c>
      <c r="I239">
        <v>2023.1869999999999</v>
      </c>
      <c r="J239">
        <v>0.32900000000000001</v>
      </c>
      <c r="K239">
        <v>305</v>
      </c>
      <c r="L239">
        <v>0.105827816407822</v>
      </c>
      <c r="M239">
        <v>2.0009999999999999</v>
      </c>
      <c r="N239">
        <v>0.32400000000000001</v>
      </c>
      <c r="O239">
        <v>0.64900000000000002</v>
      </c>
      <c r="P239">
        <v>0.97299999999999998</v>
      </c>
      <c r="Q239">
        <v>0.97299999999999998</v>
      </c>
      <c r="R239">
        <v>0.97299999999999998</v>
      </c>
      <c r="S239">
        <v>0.97299999999999998</v>
      </c>
      <c r="T239">
        <v>0.64900000000000002</v>
      </c>
      <c r="U239">
        <v>0.32500000000000001</v>
      </c>
      <c r="V239">
        <v>0.97399999999999998</v>
      </c>
      <c r="W239">
        <v>0.32400000000000001</v>
      </c>
      <c r="X239">
        <v>0.32500000000000001</v>
      </c>
      <c r="Y239">
        <v>0.32400000000000001</v>
      </c>
      <c r="Z239">
        <v>0</v>
      </c>
      <c r="AA239">
        <v>0</v>
      </c>
      <c r="AB239">
        <v>0</v>
      </c>
      <c r="AC239">
        <v>0</v>
      </c>
      <c r="AD239">
        <v>1E-3</v>
      </c>
      <c r="AE239">
        <f t="shared" si="3"/>
        <v>0.97299999999999998</v>
      </c>
      <c r="AF239" cm="1">
        <f t="array" ref="AF239">_xlfn.IFS(C239="solar",(AE239*1000/45),C239="onshore",(AE239*1000/2.7),C239="offshore",(0))</f>
        <v>360.37037037037032</v>
      </c>
      <c r="AG239" cm="1">
        <f t="array" ref="AG239">_xlfn.IFS(C239="solar",(0),C239="onshore",(0),C239="offshore",(AE239*1000/4.8))</f>
        <v>0</v>
      </c>
    </row>
    <row r="240" spans="1:33">
      <c r="A240" t="s">
        <v>98</v>
      </c>
      <c r="B240" t="s">
        <v>423</v>
      </c>
      <c r="C240" t="s">
        <v>464</v>
      </c>
      <c r="D240">
        <v>4</v>
      </c>
      <c r="E240" t="s">
        <v>520</v>
      </c>
      <c r="F240" t="s">
        <v>517</v>
      </c>
      <c r="G240">
        <v>0.26800000000000002</v>
      </c>
      <c r="H240">
        <v>0</v>
      </c>
      <c r="I240">
        <v>2023.1869999999999</v>
      </c>
      <c r="J240">
        <v>0.26800000000000002</v>
      </c>
      <c r="K240">
        <v>342</v>
      </c>
      <c r="L240">
        <v>0.145675730934369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f t="shared" si="3"/>
        <v>0</v>
      </c>
      <c r="AF240" cm="1">
        <f t="array" ref="AF240">_xlfn.IFS(C240="solar",(AE240*1000/45),C240="onshore",(AE240*1000/2.7),C240="offshore",(0))</f>
        <v>0</v>
      </c>
      <c r="AG240" cm="1">
        <f t="array" ref="AG240">_xlfn.IFS(C240="solar",(0),C240="onshore",(0),C240="offshore",(AE240*1000/4.8))</f>
        <v>0</v>
      </c>
    </row>
    <row r="241" spans="1:33">
      <c r="A241" t="s">
        <v>98</v>
      </c>
      <c r="B241" t="s">
        <v>424</v>
      </c>
      <c r="C241" t="s">
        <v>464</v>
      </c>
      <c r="D241">
        <v>3</v>
      </c>
      <c r="E241" t="s">
        <v>520</v>
      </c>
      <c r="F241" t="s">
        <v>517</v>
      </c>
      <c r="G241">
        <v>0.30399999999999999</v>
      </c>
      <c r="H241">
        <v>0</v>
      </c>
      <c r="I241">
        <v>2023.1869999999999</v>
      </c>
      <c r="J241">
        <v>0.30399999999999999</v>
      </c>
      <c r="K241">
        <v>207</v>
      </c>
      <c r="L241">
        <v>7.7730713770728196E-2</v>
      </c>
      <c r="M241">
        <v>5.0999999999999997E-2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f t="shared" si="3"/>
        <v>0</v>
      </c>
      <c r="AF241" cm="1">
        <f t="array" ref="AF241">_xlfn.IFS(C241="solar",(AE241*1000/45),C241="onshore",(AE241*1000/2.7),C241="offshore",(0))</f>
        <v>0</v>
      </c>
      <c r="AG241" cm="1">
        <f t="array" ref="AG241">_xlfn.IFS(C241="solar",(0),C241="onshore",(0),C241="offshore",(AE241*1000/4.8))</f>
        <v>0</v>
      </c>
    </row>
    <row r="242" spans="1:33">
      <c r="A242" t="s">
        <v>98</v>
      </c>
      <c r="B242" t="s">
        <v>422</v>
      </c>
      <c r="C242" t="s">
        <v>464</v>
      </c>
      <c r="D242">
        <v>5</v>
      </c>
      <c r="E242" t="s">
        <v>520</v>
      </c>
      <c r="F242" t="s">
        <v>517</v>
      </c>
      <c r="G242">
        <v>0.26600000000000001</v>
      </c>
      <c r="H242">
        <v>0</v>
      </c>
      <c r="I242">
        <v>2023.1869999999999</v>
      </c>
      <c r="J242">
        <v>0.26600000000000001</v>
      </c>
      <c r="K242">
        <v>555</v>
      </c>
      <c r="L242">
        <v>0.23818106911113399</v>
      </c>
      <c r="M242">
        <v>7.6999999999999999E-2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f t="shared" si="3"/>
        <v>0</v>
      </c>
      <c r="AF242" cm="1">
        <f t="array" ref="AF242">_xlfn.IFS(C242="solar",(AE242*1000/45),C242="onshore",(AE242*1000/2.7),C242="offshore",(0))</f>
        <v>0</v>
      </c>
      <c r="AG242" cm="1">
        <f t="array" ref="AG242">_xlfn.IFS(C242="solar",(0),C242="onshore",(0),C242="offshore",(AE242*1000/4.8))</f>
        <v>0</v>
      </c>
    </row>
    <row r="243" spans="1:33">
      <c r="A243" t="s">
        <v>98</v>
      </c>
      <c r="B243" t="s">
        <v>426</v>
      </c>
      <c r="C243" t="s">
        <v>464</v>
      </c>
      <c r="D243">
        <v>1</v>
      </c>
      <c r="E243" t="s">
        <v>520</v>
      </c>
      <c r="F243" t="s">
        <v>517</v>
      </c>
      <c r="G243">
        <v>0.33600000000000002</v>
      </c>
      <c r="H243">
        <v>304</v>
      </c>
      <c r="I243">
        <v>2023.1869999999999</v>
      </c>
      <c r="J243">
        <v>0.32900000000000001</v>
      </c>
      <c r="K243">
        <v>305</v>
      </c>
      <c r="L243">
        <v>0.105827816407822</v>
      </c>
      <c r="M243">
        <v>2.0009999999999999</v>
      </c>
      <c r="N243">
        <v>0.32400000000000001</v>
      </c>
      <c r="O243">
        <v>0.64900000000000002</v>
      </c>
      <c r="P243">
        <v>0.97299999999999998</v>
      </c>
      <c r="Q243">
        <v>0.97299999999999998</v>
      </c>
      <c r="R243">
        <v>0.97299999999999998</v>
      </c>
      <c r="S243">
        <v>0.97299999999999998</v>
      </c>
      <c r="T243">
        <v>0.64900000000000002</v>
      </c>
      <c r="U243">
        <v>0.32500000000000001</v>
      </c>
      <c r="V243">
        <v>0.97399999999999998</v>
      </c>
      <c r="W243">
        <v>0.32400000000000001</v>
      </c>
      <c r="X243">
        <v>0.32500000000000001</v>
      </c>
      <c r="Y243">
        <v>0.32400000000000001</v>
      </c>
      <c r="Z243">
        <v>0</v>
      </c>
      <c r="AA243">
        <v>0</v>
      </c>
      <c r="AB243">
        <v>0</v>
      </c>
      <c r="AC243">
        <v>0</v>
      </c>
      <c r="AD243">
        <v>1E-3</v>
      </c>
      <c r="AE243">
        <f t="shared" si="3"/>
        <v>0.97299999999999998</v>
      </c>
      <c r="AF243" cm="1">
        <f t="array" ref="AF243">_xlfn.IFS(C243="solar",(AE243*1000/45),C243="onshore",(AE243*1000/2.7),C243="offshore",(0))</f>
        <v>360.37037037037032</v>
      </c>
      <c r="AG243" cm="1">
        <f t="array" ref="AG243">_xlfn.IFS(C243="solar",(0),C243="onshore",(0),C243="offshore",(AE243*1000/4.8))</f>
        <v>0</v>
      </c>
    </row>
    <row r="244" spans="1:33">
      <c r="A244" t="s">
        <v>98</v>
      </c>
      <c r="B244" t="s">
        <v>423</v>
      </c>
      <c r="C244" t="s">
        <v>464</v>
      </c>
      <c r="D244">
        <v>4</v>
      </c>
      <c r="E244" t="s">
        <v>520</v>
      </c>
      <c r="F244" t="s">
        <v>516</v>
      </c>
      <c r="G244">
        <v>0.26800000000000002</v>
      </c>
      <c r="H244">
        <v>0</v>
      </c>
      <c r="I244">
        <v>2023.1869999999999</v>
      </c>
      <c r="J244">
        <v>0.26800000000000002</v>
      </c>
      <c r="K244">
        <v>342</v>
      </c>
      <c r="L244">
        <v>0.145675730934369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f t="shared" si="3"/>
        <v>0</v>
      </c>
      <c r="AF244" cm="1">
        <f t="array" ref="AF244">_xlfn.IFS(C244="solar",(AE244*1000/45),C244="onshore",(AE244*1000/2.7),C244="offshore",(0))</f>
        <v>0</v>
      </c>
      <c r="AG244" cm="1">
        <f t="array" ref="AG244">_xlfn.IFS(C244="solar",(0),C244="onshore",(0),C244="offshore",(AE244*1000/4.8))</f>
        <v>0</v>
      </c>
    </row>
    <row r="245" spans="1:33">
      <c r="A245" t="s">
        <v>98</v>
      </c>
      <c r="B245" t="s">
        <v>424</v>
      </c>
      <c r="C245" t="s">
        <v>464</v>
      </c>
      <c r="D245">
        <v>3</v>
      </c>
      <c r="E245" t="s">
        <v>520</v>
      </c>
      <c r="F245" t="s">
        <v>516</v>
      </c>
      <c r="G245">
        <v>0.30399999999999999</v>
      </c>
      <c r="H245">
        <v>0</v>
      </c>
      <c r="I245">
        <v>2023.1869999999999</v>
      </c>
      <c r="J245">
        <v>0.30399999999999999</v>
      </c>
      <c r="K245">
        <v>207</v>
      </c>
      <c r="L245">
        <v>7.7730713770728196E-2</v>
      </c>
      <c r="M245">
        <v>5.0999999999999997E-2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f t="shared" si="3"/>
        <v>0</v>
      </c>
      <c r="AF245" cm="1">
        <f t="array" ref="AF245">_xlfn.IFS(C245="solar",(AE245*1000/45),C245="onshore",(AE245*1000/2.7),C245="offshore",(0))</f>
        <v>0</v>
      </c>
      <c r="AG245" cm="1">
        <f t="array" ref="AG245">_xlfn.IFS(C245="solar",(0),C245="onshore",(0),C245="offshore",(AE245*1000/4.8))</f>
        <v>0</v>
      </c>
    </row>
    <row r="246" spans="1:33">
      <c r="A246" t="s">
        <v>98</v>
      </c>
      <c r="B246" t="s">
        <v>422</v>
      </c>
      <c r="C246" t="s">
        <v>464</v>
      </c>
      <c r="D246">
        <v>5</v>
      </c>
      <c r="E246" t="s">
        <v>520</v>
      </c>
      <c r="F246" t="s">
        <v>516</v>
      </c>
      <c r="G246">
        <v>0.26600000000000001</v>
      </c>
      <c r="H246">
        <v>0</v>
      </c>
      <c r="I246">
        <v>2023.1869999999999</v>
      </c>
      <c r="J246">
        <v>0.26600000000000001</v>
      </c>
      <c r="K246">
        <v>555</v>
      </c>
      <c r="L246">
        <v>0.23818106911113399</v>
      </c>
      <c r="M246">
        <v>7.6999999999999999E-2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f t="shared" si="3"/>
        <v>0</v>
      </c>
      <c r="AF246" cm="1">
        <f t="array" ref="AF246">_xlfn.IFS(C246="solar",(AE246*1000/45),C246="onshore",(AE246*1000/2.7),C246="offshore",(0))</f>
        <v>0</v>
      </c>
      <c r="AG246" cm="1">
        <f t="array" ref="AG246">_xlfn.IFS(C246="solar",(0),C246="onshore",(0),C246="offshore",(AE246*1000/4.8))</f>
        <v>0</v>
      </c>
    </row>
    <row r="247" spans="1:33">
      <c r="A247" t="s">
        <v>98</v>
      </c>
      <c r="B247" t="s">
        <v>426</v>
      </c>
      <c r="C247" t="s">
        <v>464</v>
      </c>
      <c r="D247">
        <v>1</v>
      </c>
      <c r="E247" t="s">
        <v>520</v>
      </c>
      <c r="F247" t="s">
        <v>516</v>
      </c>
      <c r="G247">
        <v>0.33600000000000002</v>
      </c>
      <c r="H247">
        <v>304</v>
      </c>
      <c r="I247">
        <v>2023.1869999999999</v>
      </c>
      <c r="J247">
        <v>0.32900000000000001</v>
      </c>
      <c r="K247">
        <v>305</v>
      </c>
      <c r="L247">
        <v>0.105827816407822</v>
      </c>
      <c r="M247">
        <v>2.0009999999999999</v>
      </c>
      <c r="N247">
        <v>0.32400000000000001</v>
      </c>
      <c r="O247">
        <v>0.64900000000000002</v>
      </c>
      <c r="P247">
        <v>0.97299999999999998</v>
      </c>
      <c r="Q247">
        <v>0.97299999999999998</v>
      </c>
      <c r="R247">
        <v>0.97299999999999998</v>
      </c>
      <c r="S247">
        <v>0.97299999999999998</v>
      </c>
      <c r="T247">
        <v>0.64900000000000002</v>
      </c>
      <c r="U247">
        <v>0.32500000000000001</v>
      </c>
      <c r="V247">
        <v>0.97399999999999998</v>
      </c>
      <c r="W247">
        <v>0.32400000000000001</v>
      </c>
      <c r="X247">
        <v>0.32500000000000001</v>
      </c>
      <c r="Y247">
        <v>0.32400000000000001</v>
      </c>
      <c r="Z247">
        <v>0</v>
      </c>
      <c r="AA247">
        <v>0</v>
      </c>
      <c r="AB247">
        <v>0</v>
      </c>
      <c r="AC247">
        <v>0</v>
      </c>
      <c r="AD247">
        <v>1E-3</v>
      </c>
      <c r="AE247">
        <f t="shared" si="3"/>
        <v>0.97299999999999998</v>
      </c>
      <c r="AF247" cm="1">
        <f t="array" ref="AF247">_xlfn.IFS(C247="solar",(AE247*1000/45),C247="onshore",(AE247*1000/2.7),C247="offshore",(0))</f>
        <v>360.37037037037032</v>
      </c>
      <c r="AG247" cm="1">
        <f t="array" ref="AG247">_xlfn.IFS(C247="solar",(0),C247="onshore",(0),C247="offshore",(AE247*1000/4.8))</f>
        <v>0</v>
      </c>
    </row>
    <row r="248" spans="1:33">
      <c r="A248" t="s">
        <v>98</v>
      </c>
      <c r="B248" t="s">
        <v>422</v>
      </c>
      <c r="C248" t="s">
        <v>464</v>
      </c>
      <c r="D248">
        <v>5</v>
      </c>
      <c r="E248" t="s">
        <v>520</v>
      </c>
      <c r="F248" t="s">
        <v>514</v>
      </c>
      <c r="G248">
        <v>0.26600000000000001</v>
      </c>
      <c r="H248">
        <v>0</v>
      </c>
      <c r="I248">
        <v>2023.1869999999999</v>
      </c>
      <c r="J248">
        <v>0.26600000000000001</v>
      </c>
      <c r="K248">
        <v>555</v>
      </c>
      <c r="L248">
        <v>0.23818106911113399</v>
      </c>
      <c r="M248">
        <v>0.35899999999999999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f t="shared" si="3"/>
        <v>0</v>
      </c>
      <c r="AF248" cm="1">
        <f t="array" ref="AF248">_xlfn.IFS(C248="solar",(AE248*1000/45),C248="onshore",(AE248*1000/2.7),C248="offshore",(0))</f>
        <v>0</v>
      </c>
      <c r="AG248" cm="1">
        <f t="array" ref="AG248">_xlfn.IFS(C248="solar",(0),C248="onshore",(0),C248="offshore",(AE248*1000/4.8))</f>
        <v>0</v>
      </c>
    </row>
    <row r="249" spans="1:33">
      <c r="A249" t="s">
        <v>98</v>
      </c>
      <c r="B249" t="s">
        <v>423</v>
      </c>
      <c r="C249" t="s">
        <v>464</v>
      </c>
      <c r="D249">
        <v>4</v>
      </c>
      <c r="E249" t="s">
        <v>520</v>
      </c>
      <c r="F249" t="s">
        <v>514</v>
      </c>
      <c r="G249">
        <v>0.26800000000000002</v>
      </c>
      <c r="H249">
        <v>0</v>
      </c>
      <c r="I249">
        <v>2023.1869999999999</v>
      </c>
      <c r="J249">
        <v>0.26800000000000002</v>
      </c>
      <c r="K249">
        <v>342</v>
      </c>
      <c r="L249">
        <v>0.145675730934369</v>
      </c>
      <c r="M249">
        <v>0.74199999999999999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f t="shared" si="3"/>
        <v>0</v>
      </c>
      <c r="AF249" cm="1">
        <f t="array" ref="AF249">_xlfn.IFS(C249="solar",(AE249*1000/45),C249="onshore",(AE249*1000/2.7),C249="offshore",(0))</f>
        <v>0</v>
      </c>
      <c r="AG249" cm="1">
        <f t="array" ref="AG249">_xlfn.IFS(C249="solar",(0),C249="onshore",(0),C249="offshore",(AE249*1000/4.8))</f>
        <v>0</v>
      </c>
    </row>
    <row r="250" spans="1:33">
      <c r="A250" t="s">
        <v>98</v>
      </c>
      <c r="B250" t="s">
        <v>424</v>
      </c>
      <c r="C250" t="s">
        <v>464</v>
      </c>
      <c r="D250">
        <v>3</v>
      </c>
      <c r="E250" t="s">
        <v>520</v>
      </c>
      <c r="F250" t="s">
        <v>514</v>
      </c>
      <c r="G250">
        <v>0.30399999999999999</v>
      </c>
      <c r="H250">
        <v>0</v>
      </c>
      <c r="I250">
        <v>2023.1869999999999</v>
      </c>
      <c r="J250">
        <v>0.30399999999999999</v>
      </c>
      <c r="K250">
        <v>207</v>
      </c>
      <c r="L250">
        <v>7.7730713770728196E-2</v>
      </c>
      <c r="M250">
        <v>1.85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f t="shared" si="3"/>
        <v>0</v>
      </c>
      <c r="AF250" cm="1">
        <f t="array" ref="AF250">_xlfn.IFS(C250="solar",(AE250*1000/45),C250="onshore",(AE250*1000/2.7),C250="offshore",(0))</f>
        <v>0</v>
      </c>
      <c r="AG250" cm="1">
        <f t="array" ref="AG250">_xlfn.IFS(C250="solar",(0),C250="onshore",(0),C250="offshore",(AE250*1000/4.8))</f>
        <v>0</v>
      </c>
    </row>
    <row r="251" spans="1:33">
      <c r="A251" t="s">
        <v>98</v>
      </c>
      <c r="B251" t="s">
        <v>426</v>
      </c>
      <c r="C251" t="s">
        <v>464</v>
      </c>
      <c r="D251">
        <v>1</v>
      </c>
      <c r="E251" t="s">
        <v>520</v>
      </c>
      <c r="F251" t="s">
        <v>514</v>
      </c>
      <c r="G251">
        <v>0.33600000000000002</v>
      </c>
      <c r="H251">
        <v>304</v>
      </c>
      <c r="I251">
        <v>2023.1869999999999</v>
      </c>
      <c r="J251">
        <v>0.32900000000000001</v>
      </c>
      <c r="K251">
        <v>305</v>
      </c>
      <c r="L251">
        <v>0.105827816407822</v>
      </c>
      <c r="M251">
        <v>3.1379999999999999</v>
      </c>
      <c r="N251">
        <v>0.32400000000000001</v>
      </c>
      <c r="O251">
        <v>0.64900000000000002</v>
      </c>
      <c r="P251">
        <v>0.97299999999999998</v>
      </c>
      <c r="Q251">
        <v>0.97299999999999998</v>
      </c>
      <c r="R251">
        <v>0.97299999999999998</v>
      </c>
      <c r="S251">
        <v>0.97299999999999998</v>
      </c>
      <c r="T251">
        <v>0.64900000000000002</v>
      </c>
      <c r="U251">
        <v>0.32500000000000001</v>
      </c>
      <c r="V251">
        <v>0.97399999999999998</v>
      </c>
      <c r="W251">
        <v>0.32400000000000001</v>
      </c>
      <c r="X251">
        <v>0.32500000000000001</v>
      </c>
      <c r="Y251">
        <v>0.32400000000000001</v>
      </c>
      <c r="Z251">
        <v>0</v>
      </c>
      <c r="AA251">
        <v>0</v>
      </c>
      <c r="AB251">
        <v>0</v>
      </c>
      <c r="AC251">
        <v>0</v>
      </c>
      <c r="AD251">
        <v>1E-3</v>
      </c>
      <c r="AE251">
        <f t="shared" si="3"/>
        <v>0.97299999999999998</v>
      </c>
      <c r="AF251" cm="1">
        <f t="array" ref="AF251">_xlfn.IFS(C251="solar",(AE251*1000/45),C251="onshore",(AE251*1000/2.7),C251="offshore",(0))</f>
        <v>360.37037037037032</v>
      </c>
      <c r="AG251" cm="1">
        <f t="array" ref="AG251">_xlfn.IFS(C251="solar",(0),C251="onshore",(0),C251="offshore",(AE251*1000/4.8))</f>
        <v>0</v>
      </c>
    </row>
    <row r="252" spans="1:33">
      <c r="A252" t="s">
        <v>98</v>
      </c>
      <c r="B252" t="s">
        <v>417</v>
      </c>
      <c r="C252" t="s">
        <v>460</v>
      </c>
      <c r="D252">
        <v>1</v>
      </c>
      <c r="E252" t="s">
        <v>520</v>
      </c>
      <c r="F252" t="s">
        <v>519</v>
      </c>
      <c r="G252">
        <v>0.66500000000000004</v>
      </c>
      <c r="H252">
        <v>1116</v>
      </c>
      <c r="I252">
        <v>3114.962</v>
      </c>
      <c r="J252">
        <v>0.65800000000000003</v>
      </c>
      <c r="K252">
        <v>816</v>
      </c>
      <c r="L252">
        <v>0.14156639047341499</v>
      </c>
      <c r="M252">
        <v>19.722999999999999</v>
      </c>
      <c r="N252">
        <v>0</v>
      </c>
      <c r="O252">
        <v>1.1930000000000001</v>
      </c>
      <c r="P252">
        <v>8.6159999999999997</v>
      </c>
      <c r="Q252">
        <v>17.157</v>
      </c>
      <c r="R252">
        <v>19.722999999999999</v>
      </c>
      <c r="S252">
        <v>19.722999999999999</v>
      </c>
      <c r="T252">
        <v>19.722999999999999</v>
      </c>
      <c r="U252">
        <v>18.53</v>
      </c>
      <c r="V252">
        <v>19.722999999999999</v>
      </c>
      <c r="W252">
        <v>0</v>
      </c>
      <c r="X252">
        <v>1.1930000000000001</v>
      </c>
      <c r="Y252">
        <v>7.423</v>
      </c>
      <c r="Z252">
        <v>8.5410000000000004</v>
      </c>
      <c r="AA252">
        <v>2.5659999999999998</v>
      </c>
      <c r="AB252">
        <v>0</v>
      </c>
      <c r="AC252">
        <v>0</v>
      </c>
      <c r="AD252">
        <v>0</v>
      </c>
      <c r="AE252">
        <f t="shared" si="3"/>
        <v>19.722999999999999</v>
      </c>
      <c r="AF252" cm="1">
        <f t="array" ref="AF252">_xlfn.IFS(C252="solar",(AE252*1000/45),C252="onshore",(AE252*1000/2.7),C252="offshore",(0))</f>
        <v>0</v>
      </c>
      <c r="AG252" cm="1">
        <f t="array" ref="AG252">_xlfn.IFS(C252="solar",(0),C252="onshore",(0),C252="offshore",(AE252*1000/4.8))</f>
        <v>4108.9583333333339</v>
      </c>
    </row>
    <row r="253" spans="1:33">
      <c r="A253" t="s">
        <v>98</v>
      </c>
      <c r="B253" t="s">
        <v>416</v>
      </c>
      <c r="C253" t="s">
        <v>460</v>
      </c>
      <c r="D253">
        <v>2</v>
      </c>
      <c r="E253" t="s">
        <v>520</v>
      </c>
      <c r="F253" t="s">
        <v>519</v>
      </c>
      <c r="G253">
        <v>0.65200000000000002</v>
      </c>
      <c r="H253">
        <v>1432</v>
      </c>
      <c r="I253">
        <v>3091.7449999999999</v>
      </c>
      <c r="J253">
        <v>0.65400000000000003</v>
      </c>
      <c r="K253">
        <v>1038</v>
      </c>
      <c r="L253">
        <v>0.18118218759163801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f t="shared" si="3"/>
        <v>0</v>
      </c>
      <c r="AF253" cm="1">
        <f t="array" ref="AF253">_xlfn.IFS(C253="solar",(AE253*1000/45),C253="onshore",(AE253*1000/2.7),C253="offshore",(0))</f>
        <v>0</v>
      </c>
      <c r="AG253" cm="1">
        <f t="array" ref="AG253">_xlfn.IFS(C253="solar",(0),C253="onshore",(0),C253="offshore",(AE253*1000/4.8))</f>
        <v>0</v>
      </c>
    </row>
    <row r="254" spans="1:33">
      <c r="A254" t="s">
        <v>98</v>
      </c>
      <c r="B254" t="s">
        <v>415</v>
      </c>
      <c r="C254" t="s">
        <v>460</v>
      </c>
      <c r="D254">
        <v>3</v>
      </c>
      <c r="E254" t="s">
        <v>520</v>
      </c>
      <c r="F254" t="s">
        <v>519</v>
      </c>
      <c r="G254">
        <v>0.5</v>
      </c>
      <c r="H254">
        <v>902</v>
      </c>
      <c r="I254">
        <v>3295.904</v>
      </c>
      <c r="J254">
        <v>0.44500000000000001</v>
      </c>
      <c r="K254">
        <v>791</v>
      </c>
      <c r="L254">
        <v>0.202914165512288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f t="shared" si="3"/>
        <v>0</v>
      </c>
      <c r="AF254" cm="1">
        <f t="array" ref="AF254">_xlfn.IFS(C254="solar",(AE254*1000/45),C254="onshore",(AE254*1000/2.7),C254="offshore",(0))</f>
        <v>0</v>
      </c>
      <c r="AG254" cm="1">
        <f t="array" ref="AG254">_xlfn.IFS(C254="solar",(0),C254="onshore",(0),C254="offshore",(AE254*1000/4.8))</f>
        <v>0</v>
      </c>
    </row>
    <row r="255" spans="1:33">
      <c r="A255" t="s">
        <v>98</v>
      </c>
      <c r="B255" t="s">
        <v>414</v>
      </c>
      <c r="C255" t="s">
        <v>460</v>
      </c>
      <c r="D255">
        <v>4</v>
      </c>
      <c r="E255" t="s">
        <v>520</v>
      </c>
      <c r="F255" t="s">
        <v>519</v>
      </c>
      <c r="G255">
        <v>0.49199999999999999</v>
      </c>
      <c r="H255">
        <v>1354</v>
      </c>
      <c r="I255">
        <v>3084.643</v>
      </c>
      <c r="J255">
        <v>0.51100000000000001</v>
      </c>
      <c r="K255">
        <v>1317</v>
      </c>
      <c r="L255">
        <v>0.294212261748385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f t="shared" si="3"/>
        <v>0</v>
      </c>
      <c r="AF255" cm="1">
        <f t="array" ref="AF255">_xlfn.IFS(C255="solar",(AE255*1000/45),C255="onshore",(AE255*1000/2.7),C255="offshore",(0))</f>
        <v>0</v>
      </c>
      <c r="AG255" cm="1">
        <f t="array" ref="AG255">_xlfn.IFS(C255="solar",(0),C255="onshore",(0),C255="offshore",(AE255*1000/4.8))</f>
        <v>0</v>
      </c>
    </row>
    <row r="256" spans="1:33">
      <c r="A256" t="s">
        <v>98</v>
      </c>
      <c r="B256" t="s">
        <v>414</v>
      </c>
      <c r="C256" t="s">
        <v>460</v>
      </c>
      <c r="D256">
        <v>4</v>
      </c>
      <c r="E256" t="s">
        <v>520</v>
      </c>
      <c r="F256" t="s">
        <v>518</v>
      </c>
      <c r="G256">
        <v>0.49199999999999999</v>
      </c>
      <c r="H256">
        <v>1354</v>
      </c>
      <c r="I256">
        <v>3084.643</v>
      </c>
      <c r="J256">
        <v>0.51100000000000001</v>
      </c>
      <c r="K256">
        <v>1317</v>
      </c>
      <c r="L256">
        <v>0.294212261748385</v>
      </c>
      <c r="M256">
        <v>0.32700000000000001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f t="shared" si="3"/>
        <v>0</v>
      </c>
      <c r="AF256" cm="1">
        <f t="array" ref="AF256">_xlfn.IFS(C256="solar",(AE256*1000/45),C256="onshore",(AE256*1000/2.7),C256="offshore",(0))</f>
        <v>0</v>
      </c>
      <c r="AG256" cm="1">
        <f t="array" ref="AG256">_xlfn.IFS(C256="solar",(0),C256="onshore",(0),C256="offshore",(AE256*1000/4.8))</f>
        <v>0</v>
      </c>
    </row>
    <row r="257" spans="1:33">
      <c r="A257" t="s">
        <v>98</v>
      </c>
      <c r="B257" t="s">
        <v>416</v>
      </c>
      <c r="C257" t="s">
        <v>460</v>
      </c>
      <c r="D257">
        <v>2</v>
      </c>
      <c r="E257" t="s">
        <v>520</v>
      </c>
      <c r="F257" t="s">
        <v>518</v>
      </c>
      <c r="G257">
        <v>0.65200000000000002</v>
      </c>
      <c r="H257">
        <v>1432</v>
      </c>
      <c r="I257">
        <v>3091.7449999999999</v>
      </c>
      <c r="J257">
        <v>0.65400000000000003</v>
      </c>
      <c r="K257">
        <v>1038</v>
      </c>
      <c r="L257">
        <v>0.18118218759163801</v>
      </c>
      <c r="M257">
        <v>7.3689999999999998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f t="shared" si="3"/>
        <v>0</v>
      </c>
      <c r="AF257" cm="1">
        <f t="array" ref="AF257">_xlfn.IFS(C257="solar",(AE257*1000/45),C257="onshore",(AE257*1000/2.7),C257="offshore",(0))</f>
        <v>0</v>
      </c>
      <c r="AG257" cm="1">
        <f t="array" ref="AG257">_xlfn.IFS(C257="solar",(0),C257="onshore",(0),C257="offshore",(AE257*1000/4.8))</f>
        <v>0</v>
      </c>
    </row>
    <row r="258" spans="1:33">
      <c r="A258" t="s">
        <v>98</v>
      </c>
      <c r="B258" t="s">
        <v>415</v>
      </c>
      <c r="C258" t="s">
        <v>460</v>
      </c>
      <c r="D258">
        <v>3</v>
      </c>
      <c r="E258" t="s">
        <v>520</v>
      </c>
      <c r="F258" t="s">
        <v>518</v>
      </c>
      <c r="G258">
        <v>0.5</v>
      </c>
      <c r="H258">
        <v>902</v>
      </c>
      <c r="I258">
        <v>3295.904</v>
      </c>
      <c r="J258">
        <v>0.44500000000000001</v>
      </c>
      <c r="K258">
        <v>791</v>
      </c>
      <c r="L258">
        <v>0.202914165512288</v>
      </c>
      <c r="M258">
        <v>24.388000000000002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f t="shared" ref="AE258:AE321" si="4">MAX(N258:U258)</f>
        <v>0</v>
      </c>
      <c r="AF258" cm="1">
        <f t="array" ref="AF258">_xlfn.IFS(C258="solar",(AE258*1000/45),C258="onshore",(AE258*1000/2.7),C258="offshore",(0))</f>
        <v>0</v>
      </c>
      <c r="AG258" cm="1">
        <f t="array" ref="AG258">_xlfn.IFS(C258="solar",(0),C258="onshore",(0),C258="offshore",(AE258*1000/4.8))</f>
        <v>0</v>
      </c>
    </row>
    <row r="259" spans="1:33">
      <c r="A259" t="s">
        <v>98</v>
      </c>
      <c r="B259" t="s">
        <v>417</v>
      </c>
      <c r="C259" t="s">
        <v>460</v>
      </c>
      <c r="D259">
        <v>1</v>
      </c>
      <c r="E259" t="s">
        <v>520</v>
      </c>
      <c r="F259" t="s">
        <v>518</v>
      </c>
      <c r="G259">
        <v>0.66500000000000004</v>
      </c>
      <c r="H259">
        <v>1116</v>
      </c>
      <c r="I259">
        <v>3114.962</v>
      </c>
      <c r="J259">
        <v>0.65800000000000003</v>
      </c>
      <c r="K259">
        <v>816</v>
      </c>
      <c r="L259">
        <v>0.14156639047341499</v>
      </c>
      <c r="M259">
        <v>100.642</v>
      </c>
      <c r="N259">
        <v>0</v>
      </c>
      <c r="O259">
        <v>1.206</v>
      </c>
      <c r="P259">
        <v>8.7080000000000002</v>
      </c>
      <c r="Q259">
        <v>17.338999999999999</v>
      </c>
      <c r="R259">
        <v>19.933</v>
      </c>
      <c r="S259">
        <v>19.933</v>
      </c>
      <c r="T259">
        <v>19.933</v>
      </c>
      <c r="U259">
        <v>18.727</v>
      </c>
      <c r="V259">
        <v>19.933</v>
      </c>
      <c r="W259">
        <v>0</v>
      </c>
      <c r="X259">
        <v>1.206</v>
      </c>
      <c r="Y259">
        <v>7.5019999999999998</v>
      </c>
      <c r="Z259">
        <v>8.6310000000000002</v>
      </c>
      <c r="AA259">
        <v>2.5939999999999999</v>
      </c>
      <c r="AB259">
        <v>0</v>
      </c>
      <c r="AC259">
        <v>0</v>
      </c>
      <c r="AD259">
        <v>0</v>
      </c>
      <c r="AE259">
        <f t="shared" si="4"/>
        <v>19.933</v>
      </c>
      <c r="AF259" cm="1">
        <f t="array" ref="AF259">_xlfn.IFS(C259="solar",(AE259*1000/45),C259="onshore",(AE259*1000/2.7),C259="offshore",(0))</f>
        <v>0</v>
      </c>
      <c r="AG259" cm="1">
        <f t="array" ref="AG259">_xlfn.IFS(C259="solar",(0),C259="onshore",(0),C259="offshore",(AE259*1000/4.8))</f>
        <v>4152.7083333333339</v>
      </c>
    </row>
    <row r="260" spans="1:33">
      <c r="A260" t="s">
        <v>98</v>
      </c>
      <c r="B260" t="s">
        <v>414</v>
      </c>
      <c r="C260" t="s">
        <v>460</v>
      </c>
      <c r="D260">
        <v>4</v>
      </c>
      <c r="E260" t="s">
        <v>520</v>
      </c>
      <c r="F260" t="s">
        <v>517</v>
      </c>
      <c r="G260">
        <v>0.49199999999999999</v>
      </c>
      <c r="H260">
        <v>1354</v>
      </c>
      <c r="I260">
        <v>3084.643</v>
      </c>
      <c r="J260">
        <v>0.51100000000000001</v>
      </c>
      <c r="K260">
        <v>1317</v>
      </c>
      <c r="L260">
        <v>0.294212261748385</v>
      </c>
      <c r="M260">
        <v>0.32700000000000001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f t="shared" si="4"/>
        <v>0</v>
      </c>
      <c r="AF260" cm="1">
        <f t="array" ref="AF260">_xlfn.IFS(C260="solar",(AE260*1000/45),C260="onshore",(AE260*1000/2.7),C260="offshore",(0))</f>
        <v>0</v>
      </c>
      <c r="AG260" cm="1">
        <f t="array" ref="AG260">_xlfn.IFS(C260="solar",(0),C260="onshore",(0),C260="offshore",(AE260*1000/4.8))</f>
        <v>0</v>
      </c>
    </row>
    <row r="261" spans="1:33">
      <c r="A261" t="s">
        <v>98</v>
      </c>
      <c r="B261" t="s">
        <v>416</v>
      </c>
      <c r="C261" t="s">
        <v>460</v>
      </c>
      <c r="D261">
        <v>2</v>
      </c>
      <c r="E261" t="s">
        <v>520</v>
      </c>
      <c r="F261" t="s">
        <v>517</v>
      </c>
      <c r="G261">
        <v>0.65200000000000002</v>
      </c>
      <c r="H261">
        <v>1432</v>
      </c>
      <c r="I261">
        <v>3091.7449999999999</v>
      </c>
      <c r="J261">
        <v>0.65400000000000003</v>
      </c>
      <c r="K261">
        <v>1038</v>
      </c>
      <c r="L261">
        <v>0.18118218759163801</v>
      </c>
      <c r="M261">
        <v>7.3689999999999998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f t="shared" si="4"/>
        <v>0</v>
      </c>
      <c r="AF261" cm="1">
        <f t="array" ref="AF261">_xlfn.IFS(C261="solar",(AE261*1000/45),C261="onshore",(AE261*1000/2.7),C261="offshore",(0))</f>
        <v>0</v>
      </c>
      <c r="AG261" cm="1">
        <f t="array" ref="AG261">_xlfn.IFS(C261="solar",(0),C261="onshore",(0),C261="offshore",(AE261*1000/4.8))</f>
        <v>0</v>
      </c>
    </row>
    <row r="262" spans="1:33">
      <c r="A262" t="s">
        <v>98</v>
      </c>
      <c r="B262" t="s">
        <v>415</v>
      </c>
      <c r="C262" t="s">
        <v>460</v>
      </c>
      <c r="D262">
        <v>3</v>
      </c>
      <c r="E262" t="s">
        <v>520</v>
      </c>
      <c r="F262" t="s">
        <v>517</v>
      </c>
      <c r="G262">
        <v>0.5</v>
      </c>
      <c r="H262">
        <v>902</v>
      </c>
      <c r="I262">
        <v>3295.904</v>
      </c>
      <c r="J262">
        <v>0.44500000000000001</v>
      </c>
      <c r="K262">
        <v>791</v>
      </c>
      <c r="L262">
        <v>0.202914165512288</v>
      </c>
      <c r="M262">
        <v>24.385000000000002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f t="shared" si="4"/>
        <v>0</v>
      </c>
      <c r="AF262" cm="1">
        <f t="array" ref="AF262">_xlfn.IFS(C262="solar",(AE262*1000/45),C262="onshore",(AE262*1000/2.7),C262="offshore",(0))</f>
        <v>0</v>
      </c>
      <c r="AG262" cm="1">
        <f t="array" ref="AG262">_xlfn.IFS(C262="solar",(0),C262="onshore",(0),C262="offshore",(AE262*1000/4.8))</f>
        <v>0</v>
      </c>
    </row>
    <row r="263" spans="1:33">
      <c r="A263" t="s">
        <v>98</v>
      </c>
      <c r="B263" t="s">
        <v>417</v>
      </c>
      <c r="C263" t="s">
        <v>460</v>
      </c>
      <c r="D263">
        <v>1</v>
      </c>
      <c r="E263" t="s">
        <v>520</v>
      </c>
      <c r="F263" t="s">
        <v>517</v>
      </c>
      <c r="G263">
        <v>0.66500000000000004</v>
      </c>
      <c r="H263">
        <v>1116</v>
      </c>
      <c r="I263">
        <v>3114.962</v>
      </c>
      <c r="J263">
        <v>0.65800000000000003</v>
      </c>
      <c r="K263">
        <v>816</v>
      </c>
      <c r="L263">
        <v>0.14156639047341499</v>
      </c>
      <c r="M263">
        <v>100.64100000000001</v>
      </c>
      <c r="N263">
        <v>0</v>
      </c>
      <c r="O263">
        <v>1.206</v>
      </c>
      <c r="P263">
        <v>8.7080000000000002</v>
      </c>
      <c r="Q263">
        <v>17.338999999999999</v>
      </c>
      <c r="R263">
        <v>19.933</v>
      </c>
      <c r="S263">
        <v>19.933</v>
      </c>
      <c r="T263">
        <v>19.933</v>
      </c>
      <c r="U263">
        <v>18.727</v>
      </c>
      <c r="V263">
        <v>19.933</v>
      </c>
      <c r="W263">
        <v>0</v>
      </c>
      <c r="X263">
        <v>1.206</v>
      </c>
      <c r="Y263">
        <v>7.5019999999999998</v>
      </c>
      <c r="Z263">
        <v>8.6310000000000002</v>
      </c>
      <c r="AA263">
        <v>2.5939999999999999</v>
      </c>
      <c r="AB263">
        <v>0</v>
      </c>
      <c r="AC263">
        <v>0</v>
      </c>
      <c r="AD263">
        <v>0</v>
      </c>
      <c r="AE263">
        <f t="shared" si="4"/>
        <v>19.933</v>
      </c>
      <c r="AF263" cm="1">
        <f t="array" ref="AF263">_xlfn.IFS(C263="solar",(AE263*1000/45),C263="onshore",(AE263*1000/2.7),C263="offshore",(0))</f>
        <v>0</v>
      </c>
      <c r="AG263" cm="1">
        <f t="array" ref="AG263">_xlfn.IFS(C263="solar",(0),C263="onshore",(0),C263="offshore",(AE263*1000/4.8))</f>
        <v>4152.7083333333339</v>
      </c>
    </row>
    <row r="264" spans="1:33">
      <c r="A264" t="s">
        <v>98</v>
      </c>
      <c r="B264" t="s">
        <v>414</v>
      </c>
      <c r="C264" t="s">
        <v>460</v>
      </c>
      <c r="D264">
        <v>4</v>
      </c>
      <c r="E264" t="s">
        <v>520</v>
      </c>
      <c r="F264" t="s">
        <v>516</v>
      </c>
      <c r="G264">
        <v>0.49199999999999999</v>
      </c>
      <c r="H264">
        <v>1354</v>
      </c>
      <c r="I264">
        <v>3084.643</v>
      </c>
      <c r="J264">
        <v>0.51100000000000001</v>
      </c>
      <c r="K264">
        <v>1317</v>
      </c>
      <c r="L264">
        <v>0.294212261748385</v>
      </c>
      <c r="M264">
        <v>0.32700000000000001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f t="shared" si="4"/>
        <v>0</v>
      </c>
      <c r="AF264" cm="1">
        <f t="array" ref="AF264">_xlfn.IFS(C264="solar",(AE264*1000/45),C264="onshore",(AE264*1000/2.7),C264="offshore",(0))</f>
        <v>0</v>
      </c>
      <c r="AG264" cm="1">
        <f t="array" ref="AG264">_xlfn.IFS(C264="solar",(0),C264="onshore",(0),C264="offshore",(AE264*1000/4.8))</f>
        <v>0</v>
      </c>
    </row>
    <row r="265" spans="1:33">
      <c r="A265" t="s">
        <v>98</v>
      </c>
      <c r="B265" t="s">
        <v>416</v>
      </c>
      <c r="C265" t="s">
        <v>460</v>
      </c>
      <c r="D265">
        <v>2</v>
      </c>
      <c r="E265" t="s">
        <v>520</v>
      </c>
      <c r="F265" t="s">
        <v>516</v>
      </c>
      <c r="G265">
        <v>0.65200000000000002</v>
      </c>
      <c r="H265">
        <v>1432</v>
      </c>
      <c r="I265">
        <v>3091.7449999999999</v>
      </c>
      <c r="J265">
        <v>0.65400000000000003</v>
      </c>
      <c r="K265">
        <v>1038</v>
      </c>
      <c r="L265">
        <v>0.18118218759163801</v>
      </c>
      <c r="M265">
        <v>7.3689999999999998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f t="shared" si="4"/>
        <v>0</v>
      </c>
      <c r="AF265" cm="1">
        <f t="array" ref="AF265">_xlfn.IFS(C265="solar",(AE265*1000/45),C265="onshore",(AE265*1000/2.7),C265="offshore",(0))</f>
        <v>0</v>
      </c>
      <c r="AG265" cm="1">
        <f t="array" ref="AG265">_xlfn.IFS(C265="solar",(0),C265="onshore",(0),C265="offshore",(AE265*1000/4.8))</f>
        <v>0</v>
      </c>
    </row>
    <row r="266" spans="1:33">
      <c r="A266" t="s">
        <v>98</v>
      </c>
      <c r="B266" t="s">
        <v>415</v>
      </c>
      <c r="C266" t="s">
        <v>460</v>
      </c>
      <c r="D266">
        <v>3</v>
      </c>
      <c r="E266" t="s">
        <v>520</v>
      </c>
      <c r="F266" t="s">
        <v>516</v>
      </c>
      <c r="G266">
        <v>0.5</v>
      </c>
      <c r="H266">
        <v>902</v>
      </c>
      <c r="I266">
        <v>3295.904</v>
      </c>
      <c r="J266">
        <v>0.44500000000000001</v>
      </c>
      <c r="K266">
        <v>791</v>
      </c>
      <c r="L266">
        <v>0.202914165512288</v>
      </c>
      <c r="M266">
        <v>24.385000000000002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f t="shared" si="4"/>
        <v>0</v>
      </c>
      <c r="AF266" cm="1">
        <f t="array" ref="AF266">_xlfn.IFS(C266="solar",(AE266*1000/45),C266="onshore",(AE266*1000/2.7),C266="offshore",(0))</f>
        <v>0</v>
      </c>
      <c r="AG266" cm="1">
        <f t="array" ref="AG266">_xlfn.IFS(C266="solar",(0),C266="onshore",(0),C266="offshore",(AE266*1000/4.8))</f>
        <v>0</v>
      </c>
    </row>
    <row r="267" spans="1:33">
      <c r="A267" t="s">
        <v>98</v>
      </c>
      <c r="B267" t="s">
        <v>417</v>
      </c>
      <c r="C267" t="s">
        <v>460</v>
      </c>
      <c r="D267">
        <v>1</v>
      </c>
      <c r="E267" t="s">
        <v>520</v>
      </c>
      <c r="F267" t="s">
        <v>516</v>
      </c>
      <c r="G267">
        <v>0.66500000000000004</v>
      </c>
      <c r="H267">
        <v>1116</v>
      </c>
      <c r="I267">
        <v>3114.962</v>
      </c>
      <c r="J267">
        <v>0.65800000000000003</v>
      </c>
      <c r="K267">
        <v>816</v>
      </c>
      <c r="L267">
        <v>0.14156639047341499</v>
      </c>
      <c r="M267">
        <v>100.64100000000001</v>
      </c>
      <c r="N267">
        <v>0</v>
      </c>
      <c r="O267">
        <v>1.206</v>
      </c>
      <c r="P267">
        <v>8.7080000000000002</v>
      </c>
      <c r="Q267">
        <v>17.338999999999999</v>
      </c>
      <c r="R267">
        <v>19.933</v>
      </c>
      <c r="S267">
        <v>19.933</v>
      </c>
      <c r="T267">
        <v>19.933</v>
      </c>
      <c r="U267">
        <v>18.727</v>
      </c>
      <c r="V267">
        <v>19.933</v>
      </c>
      <c r="W267">
        <v>0</v>
      </c>
      <c r="X267">
        <v>1.206</v>
      </c>
      <c r="Y267">
        <v>7.5019999999999998</v>
      </c>
      <c r="Z267">
        <v>8.6310000000000002</v>
      </c>
      <c r="AA267">
        <v>2.5939999999999999</v>
      </c>
      <c r="AB267">
        <v>0</v>
      </c>
      <c r="AC267">
        <v>0</v>
      </c>
      <c r="AD267">
        <v>0</v>
      </c>
      <c r="AE267">
        <f t="shared" si="4"/>
        <v>19.933</v>
      </c>
      <c r="AF267" cm="1">
        <f t="array" ref="AF267">_xlfn.IFS(C267="solar",(AE267*1000/45),C267="onshore",(AE267*1000/2.7),C267="offshore",(0))</f>
        <v>0</v>
      </c>
      <c r="AG267" cm="1">
        <f t="array" ref="AG267">_xlfn.IFS(C267="solar",(0),C267="onshore",(0),C267="offshore",(AE267*1000/4.8))</f>
        <v>4152.7083333333339</v>
      </c>
    </row>
    <row r="268" spans="1:33">
      <c r="A268" t="s">
        <v>98</v>
      </c>
      <c r="B268" t="s">
        <v>414</v>
      </c>
      <c r="C268" t="s">
        <v>460</v>
      </c>
      <c r="D268">
        <v>4</v>
      </c>
      <c r="E268" t="s">
        <v>520</v>
      </c>
      <c r="F268" t="s">
        <v>514</v>
      </c>
      <c r="G268">
        <v>0.49199999999999999</v>
      </c>
      <c r="H268">
        <v>1354</v>
      </c>
      <c r="I268">
        <v>3084.643</v>
      </c>
      <c r="J268">
        <v>0.51100000000000001</v>
      </c>
      <c r="K268">
        <v>1317</v>
      </c>
      <c r="L268">
        <v>0.294212261748385</v>
      </c>
      <c r="M268">
        <v>0.32700000000000001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f t="shared" si="4"/>
        <v>0</v>
      </c>
      <c r="AF268" cm="1">
        <f t="array" ref="AF268">_xlfn.IFS(C268="solar",(AE268*1000/45),C268="onshore",(AE268*1000/2.7),C268="offshore",(0))</f>
        <v>0</v>
      </c>
      <c r="AG268" cm="1">
        <f t="array" ref="AG268">_xlfn.IFS(C268="solar",(0),C268="onshore",(0),C268="offshore",(AE268*1000/4.8))</f>
        <v>0</v>
      </c>
    </row>
    <row r="269" spans="1:33">
      <c r="A269" t="s">
        <v>98</v>
      </c>
      <c r="B269" t="s">
        <v>416</v>
      </c>
      <c r="C269" t="s">
        <v>460</v>
      </c>
      <c r="D269">
        <v>2</v>
      </c>
      <c r="E269" t="s">
        <v>520</v>
      </c>
      <c r="F269" t="s">
        <v>514</v>
      </c>
      <c r="G269">
        <v>0.65200000000000002</v>
      </c>
      <c r="H269">
        <v>1432</v>
      </c>
      <c r="I269">
        <v>3091.7449999999999</v>
      </c>
      <c r="J269">
        <v>0.65400000000000003</v>
      </c>
      <c r="K269">
        <v>1038</v>
      </c>
      <c r="L269">
        <v>0.18118218759163801</v>
      </c>
      <c r="M269">
        <v>7.42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f t="shared" si="4"/>
        <v>0</v>
      </c>
      <c r="AF269" cm="1">
        <f t="array" ref="AF269">_xlfn.IFS(C269="solar",(AE269*1000/45),C269="onshore",(AE269*1000/2.7),C269="offshore",(0))</f>
        <v>0</v>
      </c>
      <c r="AG269" cm="1">
        <f t="array" ref="AG269">_xlfn.IFS(C269="solar",(0),C269="onshore",(0),C269="offshore",(AE269*1000/4.8))</f>
        <v>0</v>
      </c>
    </row>
    <row r="270" spans="1:33">
      <c r="A270" t="s">
        <v>98</v>
      </c>
      <c r="B270" t="s">
        <v>415</v>
      </c>
      <c r="C270" t="s">
        <v>460</v>
      </c>
      <c r="D270">
        <v>3</v>
      </c>
      <c r="E270" t="s">
        <v>520</v>
      </c>
      <c r="F270" t="s">
        <v>514</v>
      </c>
      <c r="G270">
        <v>0.5</v>
      </c>
      <c r="H270">
        <v>902</v>
      </c>
      <c r="I270">
        <v>3295.904</v>
      </c>
      <c r="J270">
        <v>0.44500000000000001</v>
      </c>
      <c r="K270">
        <v>791</v>
      </c>
      <c r="L270">
        <v>0.202914165512288</v>
      </c>
      <c r="M270">
        <v>24.952999999999999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f t="shared" si="4"/>
        <v>0</v>
      </c>
      <c r="AF270" cm="1">
        <f t="array" ref="AF270">_xlfn.IFS(C270="solar",(AE270*1000/45),C270="onshore",(AE270*1000/2.7),C270="offshore",(0))</f>
        <v>0</v>
      </c>
      <c r="AG270" cm="1">
        <f t="array" ref="AG270">_xlfn.IFS(C270="solar",(0),C270="onshore",(0),C270="offshore",(AE270*1000/4.8))</f>
        <v>0</v>
      </c>
    </row>
    <row r="271" spans="1:33">
      <c r="A271" t="s">
        <v>98</v>
      </c>
      <c r="B271" t="s">
        <v>417</v>
      </c>
      <c r="C271" t="s">
        <v>460</v>
      </c>
      <c r="D271">
        <v>1</v>
      </c>
      <c r="E271" t="s">
        <v>520</v>
      </c>
      <c r="F271" t="s">
        <v>514</v>
      </c>
      <c r="G271">
        <v>0.66500000000000004</v>
      </c>
      <c r="H271">
        <v>1116</v>
      </c>
      <c r="I271">
        <v>3114.962</v>
      </c>
      <c r="J271">
        <v>0.65800000000000003</v>
      </c>
      <c r="K271">
        <v>816</v>
      </c>
      <c r="L271">
        <v>0.14156639047341499</v>
      </c>
      <c r="M271">
        <v>100.642</v>
      </c>
      <c r="N271">
        <v>0</v>
      </c>
      <c r="O271">
        <v>1.206</v>
      </c>
      <c r="P271">
        <v>8.7080000000000002</v>
      </c>
      <c r="Q271">
        <v>17.338999999999999</v>
      </c>
      <c r="R271">
        <v>19.933</v>
      </c>
      <c r="S271">
        <v>19.933</v>
      </c>
      <c r="T271">
        <v>19.933</v>
      </c>
      <c r="U271">
        <v>18.727</v>
      </c>
      <c r="V271">
        <v>19.933</v>
      </c>
      <c r="W271">
        <v>0</v>
      </c>
      <c r="X271">
        <v>1.206</v>
      </c>
      <c r="Y271">
        <v>7.5019999999999998</v>
      </c>
      <c r="Z271">
        <v>8.6310000000000002</v>
      </c>
      <c r="AA271">
        <v>2.5939999999999999</v>
      </c>
      <c r="AB271">
        <v>0</v>
      </c>
      <c r="AC271">
        <v>0</v>
      </c>
      <c r="AD271">
        <v>0</v>
      </c>
      <c r="AE271">
        <f t="shared" si="4"/>
        <v>19.933</v>
      </c>
      <c r="AF271" cm="1">
        <f t="array" ref="AF271">_xlfn.IFS(C271="solar",(AE271*1000/45),C271="onshore",(AE271*1000/2.7),C271="offshore",(0))</f>
        <v>0</v>
      </c>
      <c r="AG271" cm="1">
        <f t="array" ref="AG271">_xlfn.IFS(C271="solar",(0),C271="onshore",(0),C271="offshore",(AE271*1000/4.8))</f>
        <v>4152.7083333333339</v>
      </c>
    </row>
    <row r="272" spans="1:33">
      <c r="A272" t="s">
        <v>102</v>
      </c>
      <c r="B272" t="s">
        <v>429</v>
      </c>
      <c r="C272" t="s">
        <v>463</v>
      </c>
      <c r="D272">
        <v>4</v>
      </c>
      <c r="E272" t="s">
        <v>520</v>
      </c>
      <c r="F272" t="s">
        <v>519</v>
      </c>
      <c r="G272">
        <v>0.16600000000000001</v>
      </c>
      <c r="H272">
        <v>233</v>
      </c>
      <c r="I272">
        <v>1560.6849999999999</v>
      </c>
      <c r="J272">
        <v>0.16700000000000001</v>
      </c>
      <c r="K272">
        <v>295</v>
      </c>
      <c r="L272">
        <v>0.201651491537473</v>
      </c>
      <c r="M272">
        <v>1.508</v>
      </c>
      <c r="N272">
        <v>0</v>
      </c>
      <c r="O272">
        <v>0.81299999999999994</v>
      </c>
      <c r="P272">
        <v>0.81399999999999995</v>
      </c>
      <c r="Q272">
        <v>0.81399999999999995</v>
      </c>
      <c r="R272">
        <v>0.81599999999999995</v>
      </c>
      <c r="S272">
        <v>1.163</v>
      </c>
      <c r="T272">
        <v>1.508</v>
      </c>
      <c r="U272">
        <v>1.294</v>
      </c>
      <c r="V272">
        <v>2.1070000000000002</v>
      </c>
      <c r="W272">
        <v>0</v>
      </c>
      <c r="X272">
        <v>0.81299999999999994</v>
      </c>
      <c r="Y272">
        <v>1E-3</v>
      </c>
      <c r="Z272">
        <v>0</v>
      </c>
      <c r="AA272">
        <v>2E-3</v>
      </c>
      <c r="AB272">
        <v>0.34699999999999998</v>
      </c>
      <c r="AC272">
        <v>0.34499999999999997</v>
      </c>
      <c r="AD272">
        <v>0.59899999999999998</v>
      </c>
      <c r="AE272">
        <f t="shared" si="4"/>
        <v>1.508</v>
      </c>
      <c r="AF272" cm="1">
        <f t="array" ref="AF272">_xlfn.IFS(C272="solar",(AE272*1000/45),C272="onshore",(AE272*1000/2.7),C272="offshore",(0))</f>
        <v>33.511111111111113</v>
      </c>
      <c r="AG272" cm="1">
        <f t="array" ref="AG272">_xlfn.IFS(C272="solar",(0),C272="onshore",(0),C272="offshore",(AE272*1000/4.8))</f>
        <v>0</v>
      </c>
    </row>
    <row r="273" spans="1:33">
      <c r="A273" t="s">
        <v>102</v>
      </c>
      <c r="B273" t="s">
        <v>429</v>
      </c>
      <c r="C273" t="s">
        <v>463</v>
      </c>
      <c r="D273">
        <v>4</v>
      </c>
      <c r="E273" t="s">
        <v>520</v>
      </c>
      <c r="F273" t="s">
        <v>518</v>
      </c>
      <c r="G273">
        <v>0.16600000000000001</v>
      </c>
      <c r="H273">
        <v>233</v>
      </c>
      <c r="I273">
        <v>1560.6849999999999</v>
      </c>
      <c r="J273">
        <v>0.16700000000000001</v>
      </c>
      <c r="K273">
        <v>295</v>
      </c>
      <c r="L273">
        <v>0.201651491537473</v>
      </c>
      <c r="M273">
        <v>7.4790000000000001</v>
      </c>
      <c r="N273">
        <v>0</v>
      </c>
      <c r="O273">
        <v>0.80800000000000005</v>
      </c>
      <c r="P273">
        <v>0.80900000000000005</v>
      </c>
      <c r="Q273">
        <v>0.80900000000000005</v>
      </c>
      <c r="R273">
        <v>0.81100000000000005</v>
      </c>
      <c r="S273">
        <v>1.1559999999999999</v>
      </c>
      <c r="T273">
        <v>1.4990000000000001</v>
      </c>
      <c r="U273">
        <v>1.286</v>
      </c>
      <c r="V273">
        <v>2.0939999999999999</v>
      </c>
      <c r="W273">
        <v>0</v>
      </c>
      <c r="X273">
        <v>0.80800000000000005</v>
      </c>
      <c r="Y273">
        <v>1E-3</v>
      </c>
      <c r="Z273">
        <v>0</v>
      </c>
      <c r="AA273">
        <v>2E-3</v>
      </c>
      <c r="AB273">
        <v>0.34499999999999997</v>
      </c>
      <c r="AC273">
        <v>0.34300000000000003</v>
      </c>
      <c r="AD273">
        <v>0.59499999999999997</v>
      </c>
      <c r="AE273">
        <f t="shared" si="4"/>
        <v>1.4990000000000001</v>
      </c>
      <c r="AF273" cm="1">
        <f t="array" ref="AF273">_xlfn.IFS(C273="solar",(AE273*1000/45),C273="onshore",(AE273*1000/2.7),C273="offshore",(0))</f>
        <v>33.31111111111111</v>
      </c>
      <c r="AG273" cm="1">
        <f t="array" ref="AG273">_xlfn.IFS(C273="solar",(0),C273="onshore",(0),C273="offshore",(AE273*1000/4.8))</f>
        <v>0</v>
      </c>
    </row>
    <row r="274" spans="1:33">
      <c r="A274" t="s">
        <v>102</v>
      </c>
      <c r="B274" t="s">
        <v>429</v>
      </c>
      <c r="C274" t="s">
        <v>463</v>
      </c>
      <c r="D274">
        <v>4</v>
      </c>
      <c r="E274" t="s">
        <v>520</v>
      </c>
      <c r="F274" t="s">
        <v>517</v>
      </c>
      <c r="G274">
        <v>0.16600000000000001</v>
      </c>
      <c r="H274">
        <v>233</v>
      </c>
      <c r="I274">
        <v>1560.6849999999999</v>
      </c>
      <c r="J274">
        <v>0.16700000000000001</v>
      </c>
      <c r="K274">
        <v>295</v>
      </c>
      <c r="L274">
        <v>0.201651491537473</v>
      </c>
      <c r="M274">
        <v>3.3740000000000001</v>
      </c>
      <c r="N274">
        <v>0</v>
      </c>
      <c r="O274">
        <v>0.80800000000000005</v>
      </c>
      <c r="P274">
        <v>0.80900000000000005</v>
      </c>
      <c r="Q274">
        <v>0.80900000000000005</v>
      </c>
      <c r="R274">
        <v>0.81100000000000005</v>
      </c>
      <c r="S274">
        <v>1.1559999999999999</v>
      </c>
      <c r="T274">
        <v>1.4990000000000001</v>
      </c>
      <c r="U274">
        <v>1.286</v>
      </c>
      <c r="V274">
        <v>2.0939999999999999</v>
      </c>
      <c r="W274">
        <v>0</v>
      </c>
      <c r="X274">
        <v>0.80800000000000005</v>
      </c>
      <c r="Y274">
        <v>1E-3</v>
      </c>
      <c r="Z274">
        <v>0</v>
      </c>
      <c r="AA274">
        <v>2E-3</v>
      </c>
      <c r="AB274">
        <v>0.34499999999999997</v>
      </c>
      <c r="AC274">
        <v>0.34300000000000003</v>
      </c>
      <c r="AD274">
        <v>0.59499999999999997</v>
      </c>
      <c r="AE274">
        <f t="shared" si="4"/>
        <v>1.4990000000000001</v>
      </c>
      <c r="AF274" cm="1">
        <f t="array" ref="AF274">_xlfn.IFS(C274="solar",(AE274*1000/45),C274="onshore",(AE274*1000/2.7),C274="offshore",(0))</f>
        <v>33.31111111111111</v>
      </c>
      <c r="AG274" cm="1">
        <f t="array" ref="AG274">_xlfn.IFS(C274="solar",(0),C274="onshore",(0),C274="offshore",(AE274*1000/4.8))</f>
        <v>0</v>
      </c>
    </row>
    <row r="275" spans="1:33">
      <c r="A275" t="s">
        <v>102</v>
      </c>
      <c r="B275" t="s">
        <v>429</v>
      </c>
      <c r="C275" t="s">
        <v>463</v>
      </c>
      <c r="D275">
        <v>4</v>
      </c>
      <c r="E275" t="s">
        <v>520</v>
      </c>
      <c r="F275" t="s">
        <v>516</v>
      </c>
      <c r="G275">
        <v>0.16600000000000001</v>
      </c>
      <c r="H275">
        <v>233</v>
      </c>
      <c r="I275">
        <v>1560.6849999999999</v>
      </c>
      <c r="J275">
        <v>0.16700000000000001</v>
      </c>
      <c r="K275">
        <v>295</v>
      </c>
      <c r="L275">
        <v>0.201651491537473</v>
      </c>
      <c r="M275">
        <v>7.4790000000000001</v>
      </c>
      <c r="N275">
        <v>0</v>
      </c>
      <c r="O275">
        <v>0.80800000000000005</v>
      </c>
      <c r="P275">
        <v>0.80900000000000005</v>
      </c>
      <c r="Q275">
        <v>0.80900000000000005</v>
      </c>
      <c r="R275">
        <v>0.81100000000000005</v>
      </c>
      <c r="S275">
        <v>1.1559999999999999</v>
      </c>
      <c r="T275">
        <v>1.4990000000000001</v>
      </c>
      <c r="U275">
        <v>1.286</v>
      </c>
      <c r="V275">
        <v>2.0939999999999999</v>
      </c>
      <c r="W275">
        <v>0</v>
      </c>
      <c r="X275">
        <v>0.80800000000000005</v>
      </c>
      <c r="Y275">
        <v>1E-3</v>
      </c>
      <c r="Z275">
        <v>0</v>
      </c>
      <c r="AA275">
        <v>2E-3</v>
      </c>
      <c r="AB275">
        <v>0.34499999999999997</v>
      </c>
      <c r="AC275">
        <v>0.34300000000000003</v>
      </c>
      <c r="AD275">
        <v>0.59499999999999997</v>
      </c>
      <c r="AE275">
        <f t="shared" si="4"/>
        <v>1.4990000000000001</v>
      </c>
      <c r="AF275" cm="1">
        <f t="array" ref="AF275">_xlfn.IFS(C275="solar",(AE275*1000/45),C275="onshore",(AE275*1000/2.7),C275="offshore",(0))</f>
        <v>33.31111111111111</v>
      </c>
      <c r="AG275" cm="1">
        <f t="array" ref="AG275">_xlfn.IFS(C275="solar",(0),C275="onshore",(0),C275="offshore",(AE275*1000/4.8))</f>
        <v>0</v>
      </c>
    </row>
    <row r="276" spans="1:33">
      <c r="A276" t="s">
        <v>102</v>
      </c>
      <c r="B276" t="s">
        <v>429</v>
      </c>
      <c r="C276" t="s">
        <v>463</v>
      </c>
      <c r="D276">
        <v>4</v>
      </c>
      <c r="E276" t="s">
        <v>520</v>
      </c>
      <c r="F276" t="s">
        <v>514</v>
      </c>
      <c r="G276">
        <v>0.16600000000000001</v>
      </c>
      <c r="H276">
        <v>233</v>
      </c>
      <c r="I276">
        <v>1560.6849999999999</v>
      </c>
      <c r="J276">
        <v>0.16700000000000001</v>
      </c>
      <c r="K276">
        <v>295</v>
      </c>
      <c r="L276">
        <v>0.201651491537473</v>
      </c>
      <c r="M276">
        <v>24.196000000000002</v>
      </c>
      <c r="N276">
        <v>0</v>
      </c>
      <c r="O276">
        <v>0.80800000000000005</v>
      </c>
      <c r="P276">
        <v>0.80900000000000005</v>
      </c>
      <c r="Q276">
        <v>0.80900000000000005</v>
      </c>
      <c r="R276">
        <v>0.81100000000000005</v>
      </c>
      <c r="S276">
        <v>1.1559999999999999</v>
      </c>
      <c r="T276">
        <v>1.4990000000000001</v>
      </c>
      <c r="U276">
        <v>1.286</v>
      </c>
      <c r="V276">
        <v>2.0939999999999999</v>
      </c>
      <c r="W276">
        <v>0</v>
      </c>
      <c r="X276">
        <v>0.80800000000000005</v>
      </c>
      <c r="Y276">
        <v>1E-3</v>
      </c>
      <c r="Z276">
        <v>0</v>
      </c>
      <c r="AA276">
        <v>2E-3</v>
      </c>
      <c r="AB276">
        <v>0.34499999999999997</v>
      </c>
      <c r="AC276">
        <v>0.34300000000000003</v>
      </c>
      <c r="AD276">
        <v>0.59499999999999997</v>
      </c>
      <c r="AE276">
        <f t="shared" si="4"/>
        <v>1.4990000000000001</v>
      </c>
      <c r="AF276" cm="1">
        <f t="array" ref="AF276">_xlfn.IFS(C276="solar",(AE276*1000/45),C276="onshore",(AE276*1000/2.7),C276="offshore",(0))</f>
        <v>33.31111111111111</v>
      </c>
      <c r="AG276" cm="1">
        <f t="array" ref="AG276">_xlfn.IFS(C276="solar",(0),C276="onshore",(0),C276="offshore",(AE276*1000/4.8))</f>
        <v>0</v>
      </c>
    </row>
    <row r="277" spans="1:33">
      <c r="A277" t="s">
        <v>102</v>
      </c>
      <c r="B277" t="s">
        <v>426</v>
      </c>
      <c r="C277" t="s">
        <v>464</v>
      </c>
      <c r="D277">
        <v>1</v>
      </c>
      <c r="E277" t="s">
        <v>520</v>
      </c>
      <c r="F277" t="s">
        <v>519</v>
      </c>
      <c r="G277">
        <v>0.34300000000000003</v>
      </c>
      <c r="H277">
        <v>0</v>
      </c>
      <c r="I277">
        <v>2023.1869999999999</v>
      </c>
      <c r="J277">
        <v>0.34300000000000003</v>
      </c>
      <c r="K277">
        <v>395</v>
      </c>
      <c r="L277">
        <v>0.131461586591584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f t="shared" si="4"/>
        <v>0</v>
      </c>
      <c r="AF277" cm="1">
        <f t="array" ref="AF277">_xlfn.IFS(C277="solar",(AE277*1000/45),C277="onshore",(AE277*1000/2.7),C277="offshore",(0))</f>
        <v>0</v>
      </c>
      <c r="AG277" cm="1">
        <f t="array" ref="AG277">_xlfn.IFS(C277="solar",(0),C277="onshore",(0),C277="offshore",(AE277*1000/4.8))</f>
        <v>0</v>
      </c>
    </row>
    <row r="278" spans="1:33">
      <c r="A278" t="s">
        <v>102</v>
      </c>
      <c r="B278" t="s">
        <v>425</v>
      </c>
      <c r="C278" t="s">
        <v>464</v>
      </c>
      <c r="D278">
        <v>2</v>
      </c>
      <c r="E278" t="s">
        <v>520</v>
      </c>
      <c r="F278" t="s">
        <v>519</v>
      </c>
      <c r="G278">
        <v>0.34899999999999998</v>
      </c>
      <c r="H278">
        <v>0</v>
      </c>
      <c r="I278">
        <v>2023.1869999999999</v>
      </c>
      <c r="J278">
        <v>0.34899999999999998</v>
      </c>
      <c r="K278">
        <v>642</v>
      </c>
      <c r="L278">
        <v>0.209993327314833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f t="shared" si="4"/>
        <v>0</v>
      </c>
      <c r="AF278" cm="1">
        <f t="array" ref="AF278">_xlfn.IFS(C278="solar",(AE278*1000/45),C278="onshore",(AE278*1000/2.7),C278="offshore",(0))</f>
        <v>0</v>
      </c>
      <c r="AG278" cm="1">
        <f t="array" ref="AG278">_xlfn.IFS(C278="solar",(0),C278="onshore",(0),C278="offshore",(AE278*1000/4.8))</f>
        <v>0</v>
      </c>
    </row>
    <row r="279" spans="1:33">
      <c r="A279" t="s">
        <v>102</v>
      </c>
      <c r="B279" t="s">
        <v>424</v>
      </c>
      <c r="C279" t="s">
        <v>464</v>
      </c>
      <c r="D279">
        <v>3</v>
      </c>
      <c r="E279" t="s">
        <v>520</v>
      </c>
      <c r="F279" t="s">
        <v>519</v>
      </c>
      <c r="G279">
        <v>0.307</v>
      </c>
      <c r="H279">
        <v>0</v>
      </c>
      <c r="I279">
        <v>2023.1869999999999</v>
      </c>
      <c r="J279">
        <v>0.307</v>
      </c>
      <c r="K279">
        <v>223</v>
      </c>
      <c r="L279">
        <v>8.2920589591420901E-2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f t="shared" si="4"/>
        <v>0</v>
      </c>
      <c r="AF279" cm="1">
        <f t="array" ref="AF279">_xlfn.IFS(C279="solar",(AE279*1000/45),C279="onshore",(AE279*1000/2.7),C279="offshore",(0))</f>
        <v>0</v>
      </c>
      <c r="AG279" cm="1">
        <f t="array" ref="AG279">_xlfn.IFS(C279="solar",(0),C279="onshore",(0),C279="offshore",(AE279*1000/4.8))</f>
        <v>0</v>
      </c>
    </row>
    <row r="280" spans="1:33">
      <c r="A280" t="s">
        <v>102</v>
      </c>
      <c r="B280" t="s">
        <v>423</v>
      </c>
      <c r="C280" t="s">
        <v>464</v>
      </c>
      <c r="D280">
        <v>4</v>
      </c>
      <c r="E280" t="s">
        <v>520</v>
      </c>
      <c r="F280" t="s">
        <v>519</v>
      </c>
      <c r="G280">
        <v>0.27500000000000002</v>
      </c>
      <c r="H280">
        <v>0</v>
      </c>
      <c r="I280">
        <v>2023.1869999999999</v>
      </c>
      <c r="J280">
        <v>0.27500000000000002</v>
      </c>
      <c r="K280">
        <v>398</v>
      </c>
      <c r="L280">
        <v>0.16521378165213799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f t="shared" si="4"/>
        <v>0</v>
      </c>
      <c r="AF280" cm="1">
        <f t="array" ref="AF280">_xlfn.IFS(C280="solar",(AE280*1000/45),C280="onshore",(AE280*1000/2.7),C280="offshore",(0))</f>
        <v>0</v>
      </c>
      <c r="AG280" cm="1">
        <f t="array" ref="AG280">_xlfn.IFS(C280="solar",(0),C280="onshore",(0),C280="offshore",(AE280*1000/4.8))</f>
        <v>0</v>
      </c>
    </row>
    <row r="281" spans="1:33">
      <c r="A281" t="s">
        <v>102</v>
      </c>
      <c r="B281" t="s">
        <v>422</v>
      </c>
      <c r="C281" t="s">
        <v>464</v>
      </c>
      <c r="D281">
        <v>5</v>
      </c>
      <c r="E281" t="s">
        <v>520</v>
      </c>
      <c r="F281" t="s">
        <v>519</v>
      </c>
      <c r="G281">
        <v>0.28299999999999997</v>
      </c>
      <c r="H281">
        <v>0</v>
      </c>
      <c r="I281">
        <v>2023.1869999999999</v>
      </c>
      <c r="J281">
        <v>0.28299999999999997</v>
      </c>
      <c r="K281">
        <v>670</v>
      </c>
      <c r="L281">
        <v>0.27026154863901097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f t="shared" si="4"/>
        <v>0</v>
      </c>
      <c r="AF281" cm="1">
        <f t="array" ref="AF281">_xlfn.IFS(C281="solar",(AE281*1000/45),C281="onshore",(AE281*1000/2.7),C281="offshore",(0))</f>
        <v>0</v>
      </c>
      <c r="AG281" cm="1">
        <f t="array" ref="AG281">_xlfn.IFS(C281="solar",(0),C281="onshore",(0),C281="offshore",(AE281*1000/4.8))</f>
        <v>0</v>
      </c>
    </row>
    <row r="282" spans="1:33">
      <c r="A282" t="s">
        <v>102</v>
      </c>
      <c r="B282" t="s">
        <v>422</v>
      </c>
      <c r="C282" t="s">
        <v>464</v>
      </c>
      <c r="D282">
        <v>5</v>
      </c>
      <c r="E282" t="s">
        <v>520</v>
      </c>
      <c r="F282" t="s">
        <v>518</v>
      </c>
      <c r="G282">
        <v>0.28299999999999997</v>
      </c>
      <c r="H282">
        <v>0</v>
      </c>
      <c r="I282">
        <v>2023.1869999999999</v>
      </c>
      <c r="J282">
        <v>0.28299999999999997</v>
      </c>
      <c r="K282">
        <v>670</v>
      </c>
      <c r="L282">
        <v>0.27026154863901097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f t="shared" si="4"/>
        <v>0</v>
      </c>
      <c r="AF282" cm="1">
        <f t="array" ref="AF282">_xlfn.IFS(C282="solar",(AE282*1000/45),C282="onshore",(AE282*1000/2.7),C282="offshore",(0))</f>
        <v>0</v>
      </c>
      <c r="AG282" cm="1">
        <f t="array" ref="AG282">_xlfn.IFS(C282="solar",(0),C282="onshore",(0),C282="offshore",(AE282*1000/4.8))</f>
        <v>0</v>
      </c>
    </row>
    <row r="283" spans="1:33">
      <c r="A283" t="s">
        <v>102</v>
      </c>
      <c r="B283" t="s">
        <v>424</v>
      </c>
      <c r="C283" t="s">
        <v>464</v>
      </c>
      <c r="D283">
        <v>3</v>
      </c>
      <c r="E283" t="s">
        <v>520</v>
      </c>
      <c r="F283" t="s">
        <v>518</v>
      </c>
      <c r="G283">
        <v>0.307</v>
      </c>
      <c r="H283">
        <v>0</v>
      </c>
      <c r="I283">
        <v>2023.1869999999999</v>
      </c>
      <c r="J283">
        <v>0.307</v>
      </c>
      <c r="K283">
        <v>223</v>
      </c>
      <c r="L283">
        <v>8.2920589591420901E-2</v>
      </c>
      <c r="M283">
        <v>0.20699999999999999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f t="shared" si="4"/>
        <v>0</v>
      </c>
      <c r="AF283" cm="1">
        <f t="array" ref="AF283">_xlfn.IFS(C283="solar",(AE283*1000/45),C283="onshore",(AE283*1000/2.7),C283="offshore",(0))</f>
        <v>0</v>
      </c>
      <c r="AG283" cm="1">
        <f t="array" ref="AG283">_xlfn.IFS(C283="solar",(0),C283="onshore",(0),C283="offshore",(AE283*1000/4.8))</f>
        <v>0</v>
      </c>
    </row>
    <row r="284" spans="1:33">
      <c r="A284" t="s">
        <v>102</v>
      </c>
      <c r="B284" t="s">
        <v>423</v>
      </c>
      <c r="C284" t="s">
        <v>464</v>
      </c>
      <c r="D284">
        <v>4</v>
      </c>
      <c r="E284" t="s">
        <v>520</v>
      </c>
      <c r="F284" t="s">
        <v>518</v>
      </c>
      <c r="G284">
        <v>0.27500000000000002</v>
      </c>
      <c r="H284">
        <v>0</v>
      </c>
      <c r="I284">
        <v>2023.1869999999999</v>
      </c>
      <c r="J284">
        <v>0.27500000000000002</v>
      </c>
      <c r="K284">
        <v>398</v>
      </c>
      <c r="L284">
        <v>0.16521378165213799</v>
      </c>
      <c r="M284">
        <v>0.27900000000000003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f t="shared" si="4"/>
        <v>0</v>
      </c>
      <c r="AF284" cm="1">
        <f t="array" ref="AF284">_xlfn.IFS(C284="solar",(AE284*1000/45),C284="onshore",(AE284*1000/2.7),C284="offshore",(0))</f>
        <v>0</v>
      </c>
      <c r="AG284" cm="1">
        <f t="array" ref="AG284">_xlfn.IFS(C284="solar",(0),C284="onshore",(0),C284="offshore",(AE284*1000/4.8))</f>
        <v>0</v>
      </c>
    </row>
    <row r="285" spans="1:33">
      <c r="A285" t="s">
        <v>102</v>
      </c>
      <c r="B285" t="s">
        <v>425</v>
      </c>
      <c r="C285" t="s">
        <v>464</v>
      </c>
      <c r="D285">
        <v>2</v>
      </c>
      <c r="E285" t="s">
        <v>520</v>
      </c>
      <c r="F285" t="s">
        <v>518</v>
      </c>
      <c r="G285">
        <v>0.34899999999999998</v>
      </c>
      <c r="H285">
        <v>0</v>
      </c>
      <c r="I285">
        <v>2023.1869999999999</v>
      </c>
      <c r="J285">
        <v>0.34899999999999998</v>
      </c>
      <c r="K285">
        <v>642</v>
      </c>
      <c r="L285">
        <v>0.209993327314833</v>
      </c>
      <c r="M285">
        <v>0.41199999999999998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f t="shared" si="4"/>
        <v>0</v>
      </c>
      <c r="AF285" cm="1">
        <f t="array" ref="AF285">_xlfn.IFS(C285="solar",(AE285*1000/45),C285="onshore",(AE285*1000/2.7),C285="offshore",(0))</f>
        <v>0</v>
      </c>
      <c r="AG285" cm="1">
        <f t="array" ref="AG285">_xlfn.IFS(C285="solar",(0),C285="onshore",(0),C285="offshore",(AE285*1000/4.8))</f>
        <v>0</v>
      </c>
    </row>
    <row r="286" spans="1:33">
      <c r="A286" t="s">
        <v>102</v>
      </c>
      <c r="B286" t="s">
        <v>426</v>
      </c>
      <c r="C286" t="s">
        <v>464</v>
      </c>
      <c r="D286">
        <v>1</v>
      </c>
      <c r="E286" t="s">
        <v>520</v>
      </c>
      <c r="F286" t="s">
        <v>518</v>
      </c>
      <c r="G286">
        <v>0.34300000000000003</v>
      </c>
      <c r="H286">
        <v>0</v>
      </c>
      <c r="I286">
        <v>2023.1869999999999</v>
      </c>
      <c r="J286">
        <v>0.34300000000000003</v>
      </c>
      <c r="K286">
        <v>395</v>
      </c>
      <c r="L286">
        <v>0.131461586591584</v>
      </c>
      <c r="M286">
        <v>0.66200000000000003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f t="shared" si="4"/>
        <v>0</v>
      </c>
      <c r="AF286" cm="1">
        <f t="array" ref="AF286">_xlfn.IFS(C286="solar",(AE286*1000/45),C286="onshore",(AE286*1000/2.7),C286="offshore",(0))</f>
        <v>0</v>
      </c>
      <c r="AG286" cm="1">
        <f t="array" ref="AG286">_xlfn.IFS(C286="solar",(0),C286="onshore",(0),C286="offshore",(AE286*1000/4.8))</f>
        <v>0</v>
      </c>
    </row>
    <row r="287" spans="1:33">
      <c r="A287" t="s">
        <v>102</v>
      </c>
      <c r="B287" t="s">
        <v>424</v>
      </c>
      <c r="C287" t="s">
        <v>464</v>
      </c>
      <c r="D287">
        <v>3</v>
      </c>
      <c r="E287" t="s">
        <v>520</v>
      </c>
      <c r="F287" t="s">
        <v>517</v>
      </c>
      <c r="G287">
        <v>0.307</v>
      </c>
      <c r="H287">
        <v>0</v>
      </c>
      <c r="I287">
        <v>2023.1869999999999</v>
      </c>
      <c r="J287">
        <v>0.307</v>
      </c>
      <c r="K287">
        <v>223</v>
      </c>
      <c r="L287">
        <v>8.2920589591420901E-2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f t="shared" si="4"/>
        <v>0</v>
      </c>
      <c r="AF287" cm="1">
        <f t="array" ref="AF287">_xlfn.IFS(C287="solar",(AE287*1000/45),C287="onshore",(AE287*1000/2.7),C287="offshore",(0))</f>
        <v>0</v>
      </c>
      <c r="AG287" cm="1">
        <f t="array" ref="AG287">_xlfn.IFS(C287="solar",(0),C287="onshore",(0),C287="offshore",(AE287*1000/4.8))</f>
        <v>0</v>
      </c>
    </row>
    <row r="288" spans="1:33">
      <c r="A288" t="s">
        <v>102</v>
      </c>
      <c r="B288" t="s">
        <v>423</v>
      </c>
      <c r="C288" t="s">
        <v>464</v>
      </c>
      <c r="D288">
        <v>4</v>
      </c>
      <c r="E288" t="s">
        <v>520</v>
      </c>
      <c r="F288" t="s">
        <v>517</v>
      </c>
      <c r="G288">
        <v>0.27500000000000002</v>
      </c>
      <c r="H288">
        <v>0</v>
      </c>
      <c r="I288">
        <v>2023.1869999999999</v>
      </c>
      <c r="J288">
        <v>0.27500000000000002</v>
      </c>
      <c r="K288">
        <v>398</v>
      </c>
      <c r="L288">
        <v>0.16521378165213799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f t="shared" si="4"/>
        <v>0</v>
      </c>
      <c r="AF288" cm="1">
        <f t="array" ref="AF288">_xlfn.IFS(C288="solar",(AE288*1000/45),C288="onshore",(AE288*1000/2.7),C288="offshore",(0))</f>
        <v>0</v>
      </c>
      <c r="AG288" cm="1">
        <f t="array" ref="AG288">_xlfn.IFS(C288="solar",(0),C288="onshore",(0),C288="offshore",(AE288*1000/4.8))</f>
        <v>0</v>
      </c>
    </row>
    <row r="289" spans="1:33">
      <c r="A289" t="s">
        <v>102</v>
      </c>
      <c r="B289" t="s">
        <v>422</v>
      </c>
      <c r="C289" t="s">
        <v>464</v>
      </c>
      <c r="D289">
        <v>5</v>
      </c>
      <c r="E289" t="s">
        <v>520</v>
      </c>
      <c r="F289" t="s">
        <v>517</v>
      </c>
      <c r="G289">
        <v>0.28299999999999997</v>
      </c>
      <c r="H289">
        <v>0</v>
      </c>
      <c r="I289">
        <v>2023.1869999999999</v>
      </c>
      <c r="J289">
        <v>0.28299999999999997</v>
      </c>
      <c r="K289">
        <v>670</v>
      </c>
      <c r="L289">
        <v>0.27026154863901097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f t="shared" si="4"/>
        <v>0</v>
      </c>
      <c r="AF289" cm="1">
        <f t="array" ref="AF289">_xlfn.IFS(C289="solar",(AE289*1000/45),C289="onshore",(AE289*1000/2.7),C289="offshore",(0))</f>
        <v>0</v>
      </c>
      <c r="AG289" cm="1">
        <f t="array" ref="AG289">_xlfn.IFS(C289="solar",(0),C289="onshore",(0),C289="offshore",(AE289*1000/4.8))</f>
        <v>0</v>
      </c>
    </row>
    <row r="290" spans="1:33">
      <c r="A290" t="s">
        <v>102</v>
      </c>
      <c r="B290" t="s">
        <v>425</v>
      </c>
      <c r="C290" t="s">
        <v>464</v>
      </c>
      <c r="D290">
        <v>2</v>
      </c>
      <c r="E290" t="s">
        <v>520</v>
      </c>
      <c r="F290" t="s">
        <v>517</v>
      </c>
      <c r="G290">
        <v>0.34899999999999998</v>
      </c>
      <c r="H290">
        <v>0</v>
      </c>
      <c r="I290">
        <v>2023.1869999999999</v>
      </c>
      <c r="J290">
        <v>0.34899999999999998</v>
      </c>
      <c r="K290">
        <v>642</v>
      </c>
      <c r="L290">
        <v>0.209993327314833</v>
      </c>
      <c r="M290">
        <v>0.215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f t="shared" si="4"/>
        <v>0</v>
      </c>
      <c r="AF290" cm="1">
        <f t="array" ref="AF290">_xlfn.IFS(C290="solar",(AE290*1000/45),C290="onshore",(AE290*1000/2.7),C290="offshore",(0))</f>
        <v>0</v>
      </c>
      <c r="AG290" cm="1">
        <f t="array" ref="AG290">_xlfn.IFS(C290="solar",(0),C290="onshore",(0),C290="offshore",(AE290*1000/4.8))</f>
        <v>0</v>
      </c>
    </row>
    <row r="291" spans="1:33">
      <c r="A291" t="s">
        <v>102</v>
      </c>
      <c r="B291" t="s">
        <v>426</v>
      </c>
      <c r="C291" t="s">
        <v>464</v>
      </c>
      <c r="D291">
        <v>1</v>
      </c>
      <c r="E291" t="s">
        <v>520</v>
      </c>
      <c r="F291" t="s">
        <v>517</v>
      </c>
      <c r="G291">
        <v>0.34300000000000003</v>
      </c>
      <c r="H291">
        <v>0</v>
      </c>
      <c r="I291">
        <v>2023.1869999999999</v>
      </c>
      <c r="J291">
        <v>0.34300000000000003</v>
      </c>
      <c r="K291">
        <v>395</v>
      </c>
      <c r="L291">
        <v>0.131461586591584</v>
      </c>
      <c r="M291">
        <v>0.309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f t="shared" si="4"/>
        <v>0</v>
      </c>
      <c r="AF291" cm="1">
        <f t="array" ref="AF291">_xlfn.IFS(C291="solar",(AE291*1000/45),C291="onshore",(AE291*1000/2.7),C291="offshore",(0))</f>
        <v>0</v>
      </c>
      <c r="AG291" cm="1">
        <f t="array" ref="AG291">_xlfn.IFS(C291="solar",(0),C291="onshore",(0),C291="offshore",(AE291*1000/4.8))</f>
        <v>0</v>
      </c>
    </row>
    <row r="292" spans="1:33">
      <c r="A292" t="s">
        <v>102</v>
      </c>
      <c r="B292" t="s">
        <v>422</v>
      </c>
      <c r="C292" t="s">
        <v>464</v>
      </c>
      <c r="D292">
        <v>5</v>
      </c>
      <c r="E292" t="s">
        <v>520</v>
      </c>
      <c r="F292" t="s">
        <v>516</v>
      </c>
      <c r="G292">
        <v>0.28299999999999997</v>
      </c>
      <c r="H292">
        <v>0</v>
      </c>
      <c r="I292">
        <v>2023.1869999999999</v>
      </c>
      <c r="J292">
        <v>0.28299999999999997</v>
      </c>
      <c r="K292">
        <v>670</v>
      </c>
      <c r="L292">
        <v>0.27026154863901097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f t="shared" si="4"/>
        <v>0</v>
      </c>
      <c r="AF292" cm="1">
        <f t="array" ref="AF292">_xlfn.IFS(C292="solar",(AE292*1000/45),C292="onshore",(AE292*1000/2.7),C292="offshore",(0))</f>
        <v>0</v>
      </c>
      <c r="AG292" cm="1">
        <f t="array" ref="AG292">_xlfn.IFS(C292="solar",(0),C292="onshore",(0),C292="offshore",(AE292*1000/4.8))</f>
        <v>0</v>
      </c>
    </row>
    <row r="293" spans="1:33">
      <c r="A293" t="s">
        <v>102</v>
      </c>
      <c r="B293" t="s">
        <v>424</v>
      </c>
      <c r="C293" t="s">
        <v>464</v>
      </c>
      <c r="D293">
        <v>3</v>
      </c>
      <c r="E293" t="s">
        <v>520</v>
      </c>
      <c r="F293" t="s">
        <v>516</v>
      </c>
      <c r="G293">
        <v>0.307</v>
      </c>
      <c r="H293">
        <v>0</v>
      </c>
      <c r="I293">
        <v>2023.1869999999999</v>
      </c>
      <c r="J293">
        <v>0.307</v>
      </c>
      <c r="K293">
        <v>223</v>
      </c>
      <c r="L293">
        <v>8.2920589591420901E-2</v>
      </c>
      <c r="M293">
        <v>0.20699999999999999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f t="shared" si="4"/>
        <v>0</v>
      </c>
      <c r="AF293" cm="1">
        <f t="array" ref="AF293">_xlfn.IFS(C293="solar",(AE293*1000/45),C293="onshore",(AE293*1000/2.7),C293="offshore",(0))</f>
        <v>0</v>
      </c>
      <c r="AG293" cm="1">
        <f t="array" ref="AG293">_xlfn.IFS(C293="solar",(0),C293="onshore",(0),C293="offshore",(AE293*1000/4.8))</f>
        <v>0</v>
      </c>
    </row>
    <row r="294" spans="1:33">
      <c r="A294" t="s">
        <v>102</v>
      </c>
      <c r="B294" t="s">
        <v>423</v>
      </c>
      <c r="C294" t="s">
        <v>464</v>
      </c>
      <c r="D294">
        <v>4</v>
      </c>
      <c r="E294" t="s">
        <v>520</v>
      </c>
      <c r="F294" t="s">
        <v>516</v>
      </c>
      <c r="G294">
        <v>0.27500000000000002</v>
      </c>
      <c r="H294">
        <v>0</v>
      </c>
      <c r="I294">
        <v>2023.1869999999999</v>
      </c>
      <c r="J294">
        <v>0.27500000000000002</v>
      </c>
      <c r="K294">
        <v>398</v>
      </c>
      <c r="L294">
        <v>0.16521378165213799</v>
      </c>
      <c r="M294">
        <v>0.27900000000000003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f t="shared" si="4"/>
        <v>0</v>
      </c>
      <c r="AF294" cm="1">
        <f t="array" ref="AF294">_xlfn.IFS(C294="solar",(AE294*1000/45),C294="onshore",(AE294*1000/2.7),C294="offshore",(0))</f>
        <v>0</v>
      </c>
      <c r="AG294" cm="1">
        <f t="array" ref="AG294">_xlfn.IFS(C294="solar",(0),C294="onshore",(0),C294="offshore",(AE294*1000/4.8))</f>
        <v>0</v>
      </c>
    </row>
    <row r="295" spans="1:33">
      <c r="A295" t="s">
        <v>102</v>
      </c>
      <c r="B295" t="s">
        <v>425</v>
      </c>
      <c r="C295" t="s">
        <v>464</v>
      </c>
      <c r="D295">
        <v>2</v>
      </c>
      <c r="E295" t="s">
        <v>520</v>
      </c>
      <c r="F295" t="s">
        <v>516</v>
      </c>
      <c r="G295">
        <v>0.34899999999999998</v>
      </c>
      <c r="H295">
        <v>0</v>
      </c>
      <c r="I295">
        <v>2023.1869999999999</v>
      </c>
      <c r="J295">
        <v>0.34899999999999998</v>
      </c>
      <c r="K295">
        <v>642</v>
      </c>
      <c r="L295">
        <v>0.209993327314833</v>
      </c>
      <c r="M295">
        <v>0.41199999999999998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f t="shared" si="4"/>
        <v>0</v>
      </c>
      <c r="AF295" cm="1">
        <f t="array" ref="AF295">_xlfn.IFS(C295="solar",(AE295*1000/45),C295="onshore",(AE295*1000/2.7),C295="offshore",(0))</f>
        <v>0</v>
      </c>
      <c r="AG295" cm="1">
        <f t="array" ref="AG295">_xlfn.IFS(C295="solar",(0),C295="onshore",(0),C295="offshore",(AE295*1000/4.8))</f>
        <v>0</v>
      </c>
    </row>
    <row r="296" spans="1:33">
      <c r="A296" t="s">
        <v>102</v>
      </c>
      <c r="B296" t="s">
        <v>426</v>
      </c>
      <c r="C296" t="s">
        <v>464</v>
      </c>
      <c r="D296">
        <v>1</v>
      </c>
      <c r="E296" t="s">
        <v>520</v>
      </c>
      <c r="F296" t="s">
        <v>516</v>
      </c>
      <c r="G296">
        <v>0.34300000000000003</v>
      </c>
      <c r="H296">
        <v>0</v>
      </c>
      <c r="I296">
        <v>2023.1869999999999</v>
      </c>
      <c r="J296">
        <v>0.34300000000000003</v>
      </c>
      <c r="K296">
        <v>395</v>
      </c>
      <c r="L296">
        <v>0.131461586591584</v>
      </c>
      <c r="M296">
        <v>0.66200000000000003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f t="shared" si="4"/>
        <v>0</v>
      </c>
      <c r="AF296" cm="1">
        <f t="array" ref="AF296">_xlfn.IFS(C296="solar",(AE296*1000/45),C296="onshore",(AE296*1000/2.7),C296="offshore",(0))</f>
        <v>0</v>
      </c>
      <c r="AG296" cm="1">
        <f t="array" ref="AG296">_xlfn.IFS(C296="solar",(0),C296="onshore",(0),C296="offshore",(AE296*1000/4.8))</f>
        <v>0</v>
      </c>
    </row>
    <row r="297" spans="1:33">
      <c r="A297" t="s">
        <v>102</v>
      </c>
      <c r="B297" t="s">
        <v>422</v>
      </c>
      <c r="C297" t="s">
        <v>464</v>
      </c>
      <c r="D297">
        <v>5</v>
      </c>
      <c r="E297" t="s">
        <v>520</v>
      </c>
      <c r="F297" t="s">
        <v>514</v>
      </c>
      <c r="G297">
        <v>0.28299999999999997</v>
      </c>
      <c r="H297">
        <v>0</v>
      </c>
      <c r="I297">
        <v>2023.1869999999999</v>
      </c>
      <c r="J297">
        <v>0.28299999999999997</v>
      </c>
      <c r="K297">
        <v>670</v>
      </c>
      <c r="L297">
        <v>0.27026154863901097</v>
      </c>
      <c r="M297">
        <v>0.105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f t="shared" si="4"/>
        <v>0</v>
      </c>
      <c r="AF297" cm="1">
        <f t="array" ref="AF297">_xlfn.IFS(C297="solar",(AE297*1000/45),C297="onshore",(AE297*1000/2.7),C297="offshore",(0))</f>
        <v>0</v>
      </c>
      <c r="AG297" cm="1">
        <f t="array" ref="AG297">_xlfn.IFS(C297="solar",(0),C297="onshore",(0),C297="offshore",(AE297*1000/4.8))</f>
        <v>0</v>
      </c>
    </row>
    <row r="298" spans="1:33">
      <c r="A298" t="s">
        <v>102</v>
      </c>
      <c r="B298" t="s">
        <v>423</v>
      </c>
      <c r="C298" t="s">
        <v>464</v>
      </c>
      <c r="D298">
        <v>4</v>
      </c>
      <c r="E298" t="s">
        <v>520</v>
      </c>
      <c r="F298" t="s">
        <v>514</v>
      </c>
      <c r="G298">
        <v>0.27500000000000002</v>
      </c>
      <c r="H298">
        <v>0</v>
      </c>
      <c r="I298">
        <v>2023.1869999999999</v>
      </c>
      <c r="J298">
        <v>0.27500000000000002</v>
      </c>
      <c r="K298">
        <v>398</v>
      </c>
      <c r="L298">
        <v>0.16521378165213799</v>
      </c>
      <c r="M298">
        <v>0.34399999999999997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f t="shared" si="4"/>
        <v>0</v>
      </c>
      <c r="AF298" cm="1">
        <f t="array" ref="AF298">_xlfn.IFS(C298="solar",(AE298*1000/45),C298="onshore",(AE298*1000/2.7),C298="offshore",(0))</f>
        <v>0</v>
      </c>
      <c r="AG298" cm="1">
        <f t="array" ref="AG298">_xlfn.IFS(C298="solar",(0),C298="onshore",(0),C298="offshore",(AE298*1000/4.8))</f>
        <v>0</v>
      </c>
    </row>
    <row r="299" spans="1:33">
      <c r="A299" t="s">
        <v>102</v>
      </c>
      <c r="B299" t="s">
        <v>424</v>
      </c>
      <c r="C299" t="s">
        <v>464</v>
      </c>
      <c r="D299">
        <v>3</v>
      </c>
      <c r="E299" t="s">
        <v>520</v>
      </c>
      <c r="F299" t="s">
        <v>514</v>
      </c>
      <c r="G299">
        <v>0.307</v>
      </c>
      <c r="H299">
        <v>0</v>
      </c>
      <c r="I299">
        <v>2023.1869999999999</v>
      </c>
      <c r="J299">
        <v>0.307</v>
      </c>
      <c r="K299">
        <v>223</v>
      </c>
      <c r="L299">
        <v>8.2920589591420901E-2</v>
      </c>
      <c r="M299">
        <v>1.022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f t="shared" si="4"/>
        <v>0</v>
      </c>
      <c r="AF299" cm="1">
        <f t="array" ref="AF299">_xlfn.IFS(C299="solar",(AE299*1000/45),C299="onshore",(AE299*1000/2.7),C299="offshore",(0))</f>
        <v>0</v>
      </c>
      <c r="AG299" cm="1">
        <f t="array" ref="AG299">_xlfn.IFS(C299="solar",(0),C299="onshore",(0),C299="offshore",(AE299*1000/4.8))</f>
        <v>0</v>
      </c>
    </row>
    <row r="300" spans="1:33">
      <c r="A300" t="s">
        <v>102</v>
      </c>
      <c r="B300" t="s">
        <v>425</v>
      </c>
      <c r="C300" t="s">
        <v>464</v>
      </c>
      <c r="D300">
        <v>2</v>
      </c>
      <c r="E300" t="s">
        <v>520</v>
      </c>
      <c r="F300" t="s">
        <v>514</v>
      </c>
      <c r="G300">
        <v>0.34899999999999998</v>
      </c>
      <c r="H300">
        <v>0</v>
      </c>
      <c r="I300">
        <v>2023.1869999999999</v>
      </c>
      <c r="J300">
        <v>0.34899999999999998</v>
      </c>
      <c r="K300">
        <v>642</v>
      </c>
      <c r="L300">
        <v>0.209993327314833</v>
      </c>
      <c r="M300">
        <v>2.74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f t="shared" si="4"/>
        <v>0</v>
      </c>
      <c r="AF300" cm="1">
        <f t="array" ref="AF300">_xlfn.IFS(C300="solar",(AE300*1000/45),C300="onshore",(AE300*1000/2.7),C300="offshore",(0))</f>
        <v>0</v>
      </c>
      <c r="AG300" cm="1">
        <f t="array" ref="AG300">_xlfn.IFS(C300="solar",(0),C300="onshore",(0),C300="offshore",(AE300*1000/4.8))</f>
        <v>0</v>
      </c>
    </row>
    <row r="301" spans="1:33">
      <c r="A301" t="s">
        <v>102</v>
      </c>
      <c r="B301" t="s">
        <v>426</v>
      </c>
      <c r="C301" t="s">
        <v>464</v>
      </c>
      <c r="D301">
        <v>1</v>
      </c>
      <c r="E301" t="s">
        <v>520</v>
      </c>
      <c r="F301" t="s">
        <v>514</v>
      </c>
      <c r="G301">
        <v>0.34300000000000003</v>
      </c>
      <c r="H301">
        <v>0</v>
      </c>
      <c r="I301">
        <v>2023.1869999999999</v>
      </c>
      <c r="J301">
        <v>0.34300000000000003</v>
      </c>
      <c r="K301">
        <v>395</v>
      </c>
      <c r="L301">
        <v>0.131461586591584</v>
      </c>
      <c r="M301">
        <v>4.2789999999999999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f t="shared" si="4"/>
        <v>0</v>
      </c>
      <c r="AF301" cm="1">
        <f t="array" ref="AF301">_xlfn.IFS(C301="solar",(AE301*1000/45),C301="onshore",(AE301*1000/2.7),C301="offshore",(0))</f>
        <v>0</v>
      </c>
      <c r="AG301" cm="1">
        <f t="array" ref="AG301">_xlfn.IFS(C301="solar",(0),C301="onshore",(0),C301="offshore",(AE301*1000/4.8))</f>
        <v>0</v>
      </c>
    </row>
    <row r="302" spans="1:33">
      <c r="A302" t="s">
        <v>102</v>
      </c>
      <c r="B302" t="s">
        <v>417</v>
      </c>
      <c r="C302" t="s">
        <v>460</v>
      </c>
      <c r="D302">
        <v>1</v>
      </c>
      <c r="E302" t="s">
        <v>520</v>
      </c>
      <c r="F302" t="s">
        <v>519</v>
      </c>
      <c r="G302">
        <v>0.65</v>
      </c>
      <c r="H302">
        <v>1012</v>
      </c>
      <c r="I302">
        <v>3397.69</v>
      </c>
      <c r="J302">
        <v>0.64</v>
      </c>
      <c r="K302">
        <v>874</v>
      </c>
      <c r="L302">
        <v>0.15589326484018301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f t="shared" si="4"/>
        <v>0</v>
      </c>
      <c r="AF302" cm="1">
        <f t="array" ref="AF302">_xlfn.IFS(C302="solar",(AE302*1000/45),C302="onshore",(AE302*1000/2.7),C302="offshore",(0))</f>
        <v>0</v>
      </c>
      <c r="AG302" cm="1">
        <f t="array" ref="AG302">_xlfn.IFS(C302="solar",(0),C302="onshore",(0),C302="offshore",(AE302*1000/4.8))</f>
        <v>0</v>
      </c>
    </row>
    <row r="303" spans="1:33">
      <c r="A303" t="s">
        <v>102</v>
      </c>
      <c r="B303" t="s">
        <v>416</v>
      </c>
      <c r="C303" t="s">
        <v>460</v>
      </c>
      <c r="D303">
        <v>2</v>
      </c>
      <c r="E303" t="s">
        <v>520</v>
      </c>
      <c r="F303" t="s">
        <v>519</v>
      </c>
      <c r="G303">
        <v>0.64500000000000002</v>
      </c>
      <c r="H303">
        <v>1505</v>
      </c>
      <c r="I303">
        <v>2920.11</v>
      </c>
      <c r="J303">
        <v>0.65500000000000003</v>
      </c>
      <c r="K303">
        <v>1130</v>
      </c>
      <c r="L303">
        <v>0.196939593572449</v>
      </c>
      <c r="M303">
        <v>1.3109999999999999</v>
      </c>
      <c r="N303">
        <v>0</v>
      </c>
      <c r="O303">
        <v>0</v>
      </c>
      <c r="P303">
        <v>0.51900000000000002</v>
      </c>
      <c r="Q303">
        <v>1.0249999999999999</v>
      </c>
      <c r="R303">
        <v>1.3109999999999999</v>
      </c>
      <c r="S303">
        <v>1.3109999999999999</v>
      </c>
      <c r="T303">
        <v>1.3109999999999999</v>
      </c>
      <c r="U303">
        <v>1.2969999999999999</v>
      </c>
      <c r="V303">
        <v>1.3109999999999999</v>
      </c>
      <c r="W303">
        <v>0</v>
      </c>
      <c r="X303">
        <v>0</v>
      </c>
      <c r="Y303">
        <v>0.51900000000000002</v>
      </c>
      <c r="Z303">
        <v>0.50600000000000001</v>
      </c>
      <c r="AA303">
        <v>0.28599999999999998</v>
      </c>
      <c r="AB303">
        <v>0</v>
      </c>
      <c r="AC303">
        <v>0</v>
      </c>
      <c r="AD303">
        <v>0</v>
      </c>
      <c r="AE303">
        <f t="shared" si="4"/>
        <v>1.3109999999999999</v>
      </c>
      <c r="AF303" cm="1">
        <f t="array" ref="AF303">_xlfn.IFS(C303="solar",(AE303*1000/45),C303="onshore",(AE303*1000/2.7),C303="offshore",(0))</f>
        <v>0</v>
      </c>
      <c r="AG303" cm="1">
        <f t="array" ref="AG303">_xlfn.IFS(C303="solar",(0),C303="onshore",(0),C303="offshore",(AE303*1000/4.8))</f>
        <v>273.125</v>
      </c>
    </row>
    <row r="304" spans="1:33">
      <c r="A304" t="s">
        <v>102</v>
      </c>
      <c r="B304" t="s">
        <v>415</v>
      </c>
      <c r="C304" t="s">
        <v>460</v>
      </c>
      <c r="D304">
        <v>3</v>
      </c>
      <c r="E304" t="s">
        <v>520</v>
      </c>
      <c r="F304" t="s">
        <v>519</v>
      </c>
      <c r="G304">
        <v>0.51200000000000001</v>
      </c>
      <c r="H304">
        <v>897</v>
      </c>
      <c r="I304">
        <v>3262.2379999999998</v>
      </c>
      <c r="J304">
        <v>0.48799999999999999</v>
      </c>
      <c r="K304">
        <v>856</v>
      </c>
      <c r="L304">
        <v>0.20023953888764101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f t="shared" si="4"/>
        <v>0</v>
      </c>
      <c r="AF304" cm="1">
        <f t="array" ref="AF304">_xlfn.IFS(C304="solar",(AE304*1000/45),C304="onshore",(AE304*1000/2.7),C304="offshore",(0))</f>
        <v>0</v>
      </c>
      <c r="AG304" cm="1">
        <f t="array" ref="AG304">_xlfn.IFS(C304="solar",(0),C304="onshore",(0),C304="offshore",(AE304*1000/4.8))</f>
        <v>0</v>
      </c>
    </row>
    <row r="305" spans="1:33">
      <c r="A305" t="s">
        <v>102</v>
      </c>
      <c r="B305" t="s">
        <v>414</v>
      </c>
      <c r="C305" t="s">
        <v>460</v>
      </c>
      <c r="D305">
        <v>4</v>
      </c>
      <c r="E305" t="s">
        <v>520</v>
      </c>
      <c r="F305" t="s">
        <v>519</v>
      </c>
      <c r="G305">
        <v>0.47699999999999998</v>
      </c>
      <c r="H305">
        <v>1441</v>
      </c>
      <c r="I305">
        <v>3432.02</v>
      </c>
      <c r="J305">
        <v>0.56299999999999994</v>
      </c>
      <c r="K305">
        <v>1536</v>
      </c>
      <c r="L305">
        <v>0.31144310080537202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f t="shared" si="4"/>
        <v>0</v>
      </c>
      <c r="AF305" cm="1">
        <f t="array" ref="AF305">_xlfn.IFS(C305="solar",(AE305*1000/45),C305="onshore",(AE305*1000/2.7),C305="offshore",(0))</f>
        <v>0</v>
      </c>
      <c r="AG305" cm="1">
        <f t="array" ref="AG305">_xlfn.IFS(C305="solar",(0),C305="onshore",(0),C305="offshore",(AE305*1000/4.8))</f>
        <v>0</v>
      </c>
    </row>
    <row r="306" spans="1:33">
      <c r="A306" t="s">
        <v>102</v>
      </c>
      <c r="B306" t="s">
        <v>413</v>
      </c>
      <c r="C306" t="s">
        <v>460</v>
      </c>
      <c r="D306">
        <v>5</v>
      </c>
      <c r="E306" t="s">
        <v>520</v>
      </c>
      <c r="F306" t="s">
        <v>519</v>
      </c>
      <c r="G306">
        <v>0.39400000000000002</v>
      </c>
      <c r="H306">
        <v>1261</v>
      </c>
      <c r="I306">
        <v>3037.34</v>
      </c>
      <c r="J306">
        <v>0.42399999999999999</v>
      </c>
      <c r="K306">
        <v>1311</v>
      </c>
      <c r="L306">
        <v>0.352965882657017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f t="shared" si="4"/>
        <v>0</v>
      </c>
      <c r="AF306" cm="1">
        <f t="array" ref="AF306">_xlfn.IFS(C306="solar",(AE306*1000/45),C306="onshore",(AE306*1000/2.7),C306="offshore",(0))</f>
        <v>0</v>
      </c>
      <c r="AG306" cm="1">
        <f t="array" ref="AG306">_xlfn.IFS(C306="solar",(0),C306="onshore",(0),C306="offshore",(AE306*1000/4.8))</f>
        <v>0</v>
      </c>
    </row>
    <row r="307" spans="1:33">
      <c r="A307" t="s">
        <v>102</v>
      </c>
      <c r="B307" t="s">
        <v>414</v>
      </c>
      <c r="C307" t="s">
        <v>460</v>
      </c>
      <c r="D307">
        <v>4</v>
      </c>
      <c r="E307" t="s">
        <v>520</v>
      </c>
      <c r="F307" t="s">
        <v>518</v>
      </c>
      <c r="G307">
        <v>0.47699999999999998</v>
      </c>
      <c r="H307">
        <v>1441</v>
      </c>
      <c r="I307">
        <v>3432.02</v>
      </c>
      <c r="J307">
        <v>0.56299999999999994</v>
      </c>
      <c r="K307">
        <v>1536</v>
      </c>
      <c r="L307">
        <v>0.31144310080537202</v>
      </c>
      <c r="M307">
        <v>2.2799999999999998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f t="shared" si="4"/>
        <v>0</v>
      </c>
      <c r="AF307" cm="1">
        <f t="array" ref="AF307">_xlfn.IFS(C307="solar",(AE307*1000/45),C307="onshore",(AE307*1000/2.7),C307="offshore",(0))</f>
        <v>0</v>
      </c>
      <c r="AG307" cm="1">
        <f t="array" ref="AG307">_xlfn.IFS(C307="solar",(0),C307="onshore",(0),C307="offshore",(AE307*1000/4.8))</f>
        <v>0</v>
      </c>
    </row>
    <row r="308" spans="1:33">
      <c r="A308" t="s">
        <v>102</v>
      </c>
      <c r="B308" t="s">
        <v>413</v>
      </c>
      <c r="C308" t="s">
        <v>460</v>
      </c>
      <c r="D308">
        <v>5</v>
      </c>
      <c r="E308" t="s">
        <v>520</v>
      </c>
      <c r="F308" t="s">
        <v>518</v>
      </c>
      <c r="G308">
        <v>0.39400000000000002</v>
      </c>
      <c r="H308">
        <v>1261</v>
      </c>
      <c r="I308">
        <v>3037.34</v>
      </c>
      <c r="J308">
        <v>0.42399999999999999</v>
      </c>
      <c r="K308">
        <v>1311</v>
      </c>
      <c r="L308">
        <v>0.352965882657017</v>
      </c>
      <c r="M308">
        <v>2.2879999999999998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f t="shared" si="4"/>
        <v>0</v>
      </c>
      <c r="AF308" cm="1">
        <f t="array" ref="AF308">_xlfn.IFS(C308="solar",(AE308*1000/45),C308="onshore",(AE308*1000/2.7),C308="offshore",(0))</f>
        <v>0</v>
      </c>
      <c r="AG308" cm="1">
        <f t="array" ref="AG308">_xlfn.IFS(C308="solar",(0),C308="onshore",(0),C308="offshore",(AE308*1000/4.8))</f>
        <v>0</v>
      </c>
    </row>
    <row r="309" spans="1:33">
      <c r="A309" t="s">
        <v>102</v>
      </c>
      <c r="B309" t="s">
        <v>415</v>
      </c>
      <c r="C309" t="s">
        <v>460</v>
      </c>
      <c r="D309">
        <v>3</v>
      </c>
      <c r="E309" t="s">
        <v>520</v>
      </c>
      <c r="F309" t="s">
        <v>518</v>
      </c>
      <c r="G309">
        <v>0.51200000000000001</v>
      </c>
      <c r="H309">
        <v>897</v>
      </c>
      <c r="I309">
        <v>3262.2379999999998</v>
      </c>
      <c r="J309">
        <v>0.48799999999999999</v>
      </c>
      <c r="K309">
        <v>856</v>
      </c>
      <c r="L309">
        <v>0.20023953888764101</v>
      </c>
      <c r="M309">
        <v>24.073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f t="shared" si="4"/>
        <v>0</v>
      </c>
      <c r="AF309" cm="1">
        <f t="array" ref="AF309">_xlfn.IFS(C309="solar",(AE309*1000/45),C309="onshore",(AE309*1000/2.7),C309="offshore",(0))</f>
        <v>0</v>
      </c>
      <c r="AG309" cm="1">
        <f t="array" ref="AG309">_xlfn.IFS(C309="solar",(0),C309="onshore",(0),C309="offshore",(AE309*1000/4.8))</f>
        <v>0</v>
      </c>
    </row>
    <row r="310" spans="1:33">
      <c r="A310" t="s">
        <v>102</v>
      </c>
      <c r="B310" t="s">
        <v>417</v>
      </c>
      <c r="C310" t="s">
        <v>460</v>
      </c>
      <c r="D310">
        <v>1</v>
      </c>
      <c r="E310" t="s">
        <v>520</v>
      </c>
      <c r="F310" t="s">
        <v>518</v>
      </c>
      <c r="G310">
        <v>0.65</v>
      </c>
      <c r="H310">
        <v>1012</v>
      </c>
      <c r="I310">
        <v>3397.69</v>
      </c>
      <c r="J310">
        <v>0.64</v>
      </c>
      <c r="K310">
        <v>874</v>
      </c>
      <c r="L310">
        <v>0.15589326484018301</v>
      </c>
      <c r="M310">
        <v>109.88200000000001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f t="shared" si="4"/>
        <v>0</v>
      </c>
      <c r="AF310" cm="1">
        <f t="array" ref="AF310">_xlfn.IFS(C310="solar",(AE310*1000/45),C310="onshore",(AE310*1000/2.7),C310="offshore",(0))</f>
        <v>0</v>
      </c>
      <c r="AG310" cm="1">
        <f t="array" ref="AG310">_xlfn.IFS(C310="solar",(0),C310="onshore",(0),C310="offshore",(AE310*1000/4.8))</f>
        <v>0</v>
      </c>
    </row>
    <row r="311" spans="1:33">
      <c r="A311" t="s">
        <v>102</v>
      </c>
      <c r="B311" t="s">
        <v>416</v>
      </c>
      <c r="C311" t="s">
        <v>460</v>
      </c>
      <c r="D311">
        <v>2</v>
      </c>
      <c r="E311" t="s">
        <v>520</v>
      </c>
      <c r="F311" t="s">
        <v>518</v>
      </c>
      <c r="G311">
        <v>0.64500000000000002</v>
      </c>
      <c r="H311">
        <v>1505</v>
      </c>
      <c r="I311">
        <v>2920.11</v>
      </c>
      <c r="J311">
        <v>0.65500000000000003</v>
      </c>
      <c r="K311">
        <v>1130</v>
      </c>
      <c r="L311">
        <v>0.196939593572449</v>
      </c>
      <c r="M311">
        <v>139.917</v>
      </c>
      <c r="N311">
        <v>0</v>
      </c>
      <c r="O311">
        <v>0</v>
      </c>
      <c r="P311">
        <v>0.51100000000000001</v>
      </c>
      <c r="Q311">
        <v>1.0089999999999999</v>
      </c>
      <c r="R311">
        <v>1.2909999999999999</v>
      </c>
      <c r="S311">
        <v>1.2909999999999999</v>
      </c>
      <c r="T311">
        <v>1.2909999999999999</v>
      </c>
      <c r="U311">
        <v>1.2769999999999999</v>
      </c>
      <c r="V311">
        <v>1.2909999999999999</v>
      </c>
      <c r="W311">
        <v>0</v>
      </c>
      <c r="X311">
        <v>0</v>
      </c>
      <c r="Y311">
        <v>0.51100000000000001</v>
      </c>
      <c r="Z311">
        <v>0.498</v>
      </c>
      <c r="AA311">
        <v>0.28199999999999997</v>
      </c>
      <c r="AB311">
        <v>0</v>
      </c>
      <c r="AC311">
        <v>0</v>
      </c>
      <c r="AD311">
        <v>0</v>
      </c>
      <c r="AE311">
        <f t="shared" si="4"/>
        <v>1.2909999999999999</v>
      </c>
      <c r="AF311" cm="1">
        <f t="array" ref="AF311">_xlfn.IFS(C311="solar",(AE311*1000/45),C311="onshore",(AE311*1000/2.7),C311="offshore",(0))</f>
        <v>0</v>
      </c>
      <c r="AG311" cm="1">
        <f t="array" ref="AG311">_xlfn.IFS(C311="solar",(0),C311="onshore",(0),C311="offshore",(AE311*1000/4.8))</f>
        <v>268.95833333333337</v>
      </c>
    </row>
    <row r="312" spans="1:33">
      <c r="A312" t="s">
        <v>102</v>
      </c>
      <c r="B312" t="s">
        <v>414</v>
      </c>
      <c r="C312" t="s">
        <v>460</v>
      </c>
      <c r="D312">
        <v>4</v>
      </c>
      <c r="E312" t="s">
        <v>520</v>
      </c>
      <c r="F312" t="s">
        <v>517</v>
      </c>
      <c r="G312">
        <v>0.47699999999999998</v>
      </c>
      <c r="H312">
        <v>1441</v>
      </c>
      <c r="I312">
        <v>3432.02</v>
      </c>
      <c r="J312">
        <v>0.56299999999999994</v>
      </c>
      <c r="K312">
        <v>1536</v>
      </c>
      <c r="L312">
        <v>0.31144310080537202</v>
      </c>
      <c r="M312">
        <v>1.9610000000000001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f t="shared" si="4"/>
        <v>0</v>
      </c>
      <c r="AF312" cm="1">
        <f t="array" ref="AF312">_xlfn.IFS(C312="solar",(AE312*1000/45),C312="onshore",(AE312*1000/2.7),C312="offshore",(0))</f>
        <v>0</v>
      </c>
      <c r="AG312" cm="1">
        <f t="array" ref="AG312">_xlfn.IFS(C312="solar",(0),C312="onshore",(0),C312="offshore",(AE312*1000/4.8))</f>
        <v>0</v>
      </c>
    </row>
    <row r="313" spans="1:33">
      <c r="A313" t="s">
        <v>102</v>
      </c>
      <c r="B313" t="s">
        <v>413</v>
      </c>
      <c r="C313" t="s">
        <v>460</v>
      </c>
      <c r="D313">
        <v>5</v>
      </c>
      <c r="E313" t="s">
        <v>520</v>
      </c>
      <c r="F313" t="s">
        <v>517</v>
      </c>
      <c r="G313">
        <v>0.39400000000000002</v>
      </c>
      <c r="H313">
        <v>1261</v>
      </c>
      <c r="I313">
        <v>3037.34</v>
      </c>
      <c r="J313">
        <v>0.42399999999999999</v>
      </c>
      <c r="K313">
        <v>1311</v>
      </c>
      <c r="L313">
        <v>0.352965882657017</v>
      </c>
      <c r="M313">
        <v>2.2879999999999998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f t="shared" si="4"/>
        <v>0</v>
      </c>
      <c r="AF313" cm="1">
        <f t="array" ref="AF313">_xlfn.IFS(C313="solar",(AE313*1000/45),C313="onshore",(AE313*1000/2.7),C313="offshore",(0))</f>
        <v>0</v>
      </c>
      <c r="AG313" cm="1">
        <f t="array" ref="AG313">_xlfn.IFS(C313="solar",(0),C313="onshore",(0),C313="offshore",(AE313*1000/4.8))</f>
        <v>0</v>
      </c>
    </row>
    <row r="314" spans="1:33">
      <c r="A314" t="s">
        <v>102</v>
      </c>
      <c r="B314" t="s">
        <v>415</v>
      </c>
      <c r="C314" t="s">
        <v>460</v>
      </c>
      <c r="D314">
        <v>3</v>
      </c>
      <c r="E314" t="s">
        <v>520</v>
      </c>
      <c r="F314" t="s">
        <v>517</v>
      </c>
      <c r="G314">
        <v>0.51200000000000001</v>
      </c>
      <c r="H314">
        <v>897</v>
      </c>
      <c r="I314">
        <v>3262.2379999999998</v>
      </c>
      <c r="J314">
        <v>0.48799999999999999</v>
      </c>
      <c r="K314">
        <v>856</v>
      </c>
      <c r="L314">
        <v>0.20023953888764101</v>
      </c>
      <c r="M314">
        <v>21.812000000000001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f t="shared" si="4"/>
        <v>0</v>
      </c>
      <c r="AF314" cm="1">
        <f t="array" ref="AF314">_xlfn.IFS(C314="solar",(AE314*1000/45),C314="onshore",(AE314*1000/2.7),C314="offshore",(0))</f>
        <v>0</v>
      </c>
      <c r="AG314" cm="1">
        <f t="array" ref="AG314">_xlfn.IFS(C314="solar",(0),C314="onshore",(0),C314="offshore",(AE314*1000/4.8))</f>
        <v>0</v>
      </c>
    </row>
    <row r="315" spans="1:33">
      <c r="A315" t="s">
        <v>102</v>
      </c>
      <c r="B315" t="s">
        <v>417</v>
      </c>
      <c r="C315" t="s">
        <v>460</v>
      </c>
      <c r="D315">
        <v>1</v>
      </c>
      <c r="E315" t="s">
        <v>520</v>
      </c>
      <c r="F315" t="s">
        <v>517</v>
      </c>
      <c r="G315">
        <v>0.65</v>
      </c>
      <c r="H315">
        <v>1012</v>
      </c>
      <c r="I315">
        <v>3397.69</v>
      </c>
      <c r="J315">
        <v>0.64</v>
      </c>
      <c r="K315">
        <v>874</v>
      </c>
      <c r="L315">
        <v>0.15589326484018301</v>
      </c>
      <c r="M315">
        <v>105.895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f t="shared" si="4"/>
        <v>0</v>
      </c>
      <c r="AF315" cm="1">
        <f t="array" ref="AF315">_xlfn.IFS(C315="solar",(AE315*1000/45),C315="onshore",(AE315*1000/2.7),C315="offshore",(0))</f>
        <v>0</v>
      </c>
      <c r="AG315" cm="1">
        <f t="array" ref="AG315">_xlfn.IFS(C315="solar",(0),C315="onshore",(0),C315="offshore",(AE315*1000/4.8))</f>
        <v>0</v>
      </c>
    </row>
    <row r="316" spans="1:33">
      <c r="A316" t="s">
        <v>102</v>
      </c>
      <c r="B316" t="s">
        <v>416</v>
      </c>
      <c r="C316" t="s">
        <v>460</v>
      </c>
      <c r="D316">
        <v>2</v>
      </c>
      <c r="E316" t="s">
        <v>520</v>
      </c>
      <c r="F316" t="s">
        <v>517</v>
      </c>
      <c r="G316">
        <v>0.64500000000000002</v>
      </c>
      <c r="H316">
        <v>1505</v>
      </c>
      <c r="I316">
        <v>2920.11</v>
      </c>
      <c r="J316">
        <v>0.65500000000000003</v>
      </c>
      <c r="K316">
        <v>1130</v>
      </c>
      <c r="L316">
        <v>0.196939593572449</v>
      </c>
      <c r="M316">
        <v>138.637</v>
      </c>
      <c r="N316">
        <v>0</v>
      </c>
      <c r="O316">
        <v>0</v>
      </c>
      <c r="P316">
        <v>0.51100000000000001</v>
      </c>
      <c r="Q316">
        <v>1.0089999999999999</v>
      </c>
      <c r="R316">
        <v>1.2909999999999999</v>
      </c>
      <c r="S316">
        <v>1.2909999999999999</v>
      </c>
      <c r="T316">
        <v>1.2909999999999999</v>
      </c>
      <c r="U316">
        <v>1.2769999999999999</v>
      </c>
      <c r="V316">
        <v>1.2909999999999999</v>
      </c>
      <c r="W316">
        <v>0</v>
      </c>
      <c r="X316">
        <v>0</v>
      </c>
      <c r="Y316">
        <v>0.51100000000000001</v>
      </c>
      <c r="Z316">
        <v>0.498</v>
      </c>
      <c r="AA316">
        <v>0.28199999999999997</v>
      </c>
      <c r="AB316">
        <v>0</v>
      </c>
      <c r="AC316">
        <v>0</v>
      </c>
      <c r="AD316">
        <v>0</v>
      </c>
      <c r="AE316">
        <f t="shared" si="4"/>
        <v>1.2909999999999999</v>
      </c>
      <c r="AF316" cm="1">
        <f t="array" ref="AF316">_xlfn.IFS(C316="solar",(AE316*1000/45),C316="onshore",(AE316*1000/2.7),C316="offshore",(0))</f>
        <v>0</v>
      </c>
      <c r="AG316" cm="1">
        <f t="array" ref="AG316">_xlfn.IFS(C316="solar",(0),C316="onshore",(0),C316="offshore",(AE316*1000/4.8))</f>
        <v>268.95833333333337</v>
      </c>
    </row>
    <row r="317" spans="1:33">
      <c r="A317" t="s">
        <v>102</v>
      </c>
      <c r="B317" t="s">
        <v>414</v>
      </c>
      <c r="C317" t="s">
        <v>460</v>
      </c>
      <c r="D317">
        <v>4</v>
      </c>
      <c r="E317" t="s">
        <v>520</v>
      </c>
      <c r="F317" t="s">
        <v>516</v>
      </c>
      <c r="G317">
        <v>0.47699999999999998</v>
      </c>
      <c r="H317">
        <v>1441</v>
      </c>
      <c r="I317">
        <v>3432.02</v>
      </c>
      <c r="J317">
        <v>0.56299999999999994</v>
      </c>
      <c r="K317">
        <v>1536</v>
      </c>
      <c r="L317">
        <v>0.31144310080537202</v>
      </c>
      <c r="M317">
        <v>2.2799999999999998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f t="shared" si="4"/>
        <v>0</v>
      </c>
      <c r="AF317" cm="1">
        <f t="array" ref="AF317">_xlfn.IFS(C317="solar",(AE317*1000/45),C317="onshore",(AE317*1000/2.7),C317="offshore",(0))</f>
        <v>0</v>
      </c>
      <c r="AG317" cm="1">
        <f t="array" ref="AG317">_xlfn.IFS(C317="solar",(0),C317="onshore",(0),C317="offshore",(AE317*1000/4.8))</f>
        <v>0</v>
      </c>
    </row>
    <row r="318" spans="1:33">
      <c r="A318" t="s">
        <v>102</v>
      </c>
      <c r="B318" t="s">
        <v>413</v>
      </c>
      <c r="C318" t="s">
        <v>460</v>
      </c>
      <c r="D318">
        <v>5</v>
      </c>
      <c r="E318" t="s">
        <v>520</v>
      </c>
      <c r="F318" t="s">
        <v>516</v>
      </c>
      <c r="G318">
        <v>0.39400000000000002</v>
      </c>
      <c r="H318">
        <v>1261</v>
      </c>
      <c r="I318">
        <v>3037.34</v>
      </c>
      <c r="J318">
        <v>0.42399999999999999</v>
      </c>
      <c r="K318">
        <v>1311</v>
      </c>
      <c r="L318">
        <v>0.352965882657017</v>
      </c>
      <c r="M318">
        <v>2.2879999999999998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f t="shared" si="4"/>
        <v>0</v>
      </c>
      <c r="AF318" cm="1">
        <f t="array" ref="AF318">_xlfn.IFS(C318="solar",(AE318*1000/45),C318="onshore",(AE318*1000/2.7),C318="offshore",(0))</f>
        <v>0</v>
      </c>
      <c r="AG318" cm="1">
        <f t="array" ref="AG318">_xlfn.IFS(C318="solar",(0),C318="onshore",(0),C318="offshore",(AE318*1000/4.8))</f>
        <v>0</v>
      </c>
    </row>
    <row r="319" spans="1:33">
      <c r="A319" t="s">
        <v>102</v>
      </c>
      <c r="B319" t="s">
        <v>415</v>
      </c>
      <c r="C319" t="s">
        <v>460</v>
      </c>
      <c r="D319">
        <v>3</v>
      </c>
      <c r="E319" t="s">
        <v>520</v>
      </c>
      <c r="F319" t="s">
        <v>516</v>
      </c>
      <c r="G319">
        <v>0.51200000000000001</v>
      </c>
      <c r="H319">
        <v>897</v>
      </c>
      <c r="I319">
        <v>3262.2379999999998</v>
      </c>
      <c r="J319">
        <v>0.48799999999999999</v>
      </c>
      <c r="K319">
        <v>856</v>
      </c>
      <c r="L319">
        <v>0.20023953888764101</v>
      </c>
      <c r="M319">
        <v>24.073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f t="shared" si="4"/>
        <v>0</v>
      </c>
      <c r="AF319" cm="1">
        <f t="array" ref="AF319">_xlfn.IFS(C319="solar",(AE319*1000/45),C319="onshore",(AE319*1000/2.7),C319="offshore",(0))</f>
        <v>0</v>
      </c>
      <c r="AG319" cm="1">
        <f t="array" ref="AG319">_xlfn.IFS(C319="solar",(0),C319="onshore",(0),C319="offshore",(AE319*1000/4.8))</f>
        <v>0</v>
      </c>
    </row>
    <row r="320" spans="1:33">
      <c r="A320" t="s">
        <v>102</v>
      </c>
      <c r="B320" t="s">
        <v>417</v>
      </c>
      <c r="C320" t="s">
        <v>460</v>
      </c>
      <c r="D320">
        <v>1</v>
      </c>
      <c r="E320" t="s">
        <v>520</v>
      </c>
      <c r="F320" t="s">
        <v>516</v>
      </c>
      <c r="G320">
        <v>0.65</v>
      </c>
      <c r="H320">
        <v>1012</v>
      </c>
      <c r="I320">
        <v>3397.69</v>
      </c>
      <c r="J320">
        <v>0.64</v>
      </c>
      <c r="K320">
        <v>874</v>
      </c>
      <c r="L320">
        <v>0.15589326484018301</v>
      </c>
      <c r="M320">
        <v>109.88200000000001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f t="shared" si="4"/>
        <v>0</v>
      </c>
      <c r="AF320" cm="1">
        <f t="array" ref="AF320">_xlfn.IFS(C320="solar",(AE320*1000/45),C320="onshore",(AE320*1000/2.7),C320="offshore",(0))</f>
        <v>0</v>
      </c>
      <c r="AG320" cm="1">
        <f t="array" ref="AG320">_xlfn.IFS(C320="solar",(0),C320="onshore",(0),C320="offshore",(AE320*1000/4.8))</f>
        <v>0</v>
      </c>
    </row>
    <row r="321" spans="1:33">
      <c r="A321" t="s">
        <v>102</v>
      </c>
      <c r="B321" t="s">
        <v>416</v>
      </c>
      <c r="C321" t="s">
        <v>460</v>
      </c>
      <c r="D321">
        <v>2</v>
      </c>
      <c r="E321" t="s">
        <v>520</v>
      </c>
      <c r="F321" t="s">
        <v>516</v>
      </c>
      <c r="G321">
        <v>0.64500000000000002</v>
      </c>
      <c r="H321">
        <v>1505</v>
      </c>
      <c r="I321">
        <v>2920.11</v>
      </c>
      <c r="J321">
        <v>0.65500000000000003</v>
      </c>
      <c r="K321">
        <v>1130</v>
      </c>
      <c r="L321">
        <v>0.196939593572449</v>
      </c>
      <c r="M321">
        <v>139.69399999999999</v>
      </c>
      <c r="N321">
        <v>0</v>
      </c>
      <c r="O321">
        <v>0</v>
      </c>
      <c r="P321">
        <v>0.51100000000000001</v>
      </c>
      <c r="Q321">
        <v>1.0089999999999999</v>
      </c>
      <c r="R321">
        <v>1.2909999999999999</v>
      </c>
      <c r="S321">
        <v>1.2909999999999999</v>
      </c>
      <c r="T321">
        <v>1.2909999999999999</v>
      </c>
      <c r="U321">
        <v>1.2769999999999999</v>
      </c>
      <c r="V321">
        <v>1.2909999999999999</v>
      </c>
      <c r="W321">
        <v>0</v>
      </c>
      <c r="X321">
        <v>0</v>
      </c>
      <c r="Y321">
        <v>0.51100000000000001</v>
      </c>
      <c r="Z321">
        <v>0.498</v>
      </c>
      <c r="AA321">
        <v>0.28199999999999997</v>
      </c>
      <c r="AB321">
        <v>0</v>
      </c>
      <c r="AC321">
        <v>0</v>
      </c>
      <c r="AD321">
        <v>0</v>
      </c>
      <c r="AE321">
        <f t="shared" si="4"/>
        <v>1.2909999999999999</v>
      </c>
      <c r="AF321" cm="1">
        <f t="array" ref="AF321">_xlfn.IFS(C321="solar",(AE321*1000/45),C321="onshore",(AE321*1000/2.7),C321="offshore",(0))</f>
        <v>0</v>
      </c>
      <c r="AG321" cm="1">
        <f t="array" ref="AG321">_xlfn.IFS(C321="solar",(0),C321="onshore",(0),C321="offshore",(AE321*1000/4.8))</f>
        <v>268.95833333333337</v>
      </c>
    </row>
    <row r="322" spans="1:33">
      <c r="A322" t="s">
        <v>102</v>
      </c>
      <c r="B322" t="s">
        <v>414</v>
      </c>
      <c r="C322" t="s">
        <v>460</v>
      </c>
      <c r="D322">
        <v>4</v>
      </c>
      <c r="E322" t="s">
        <v>520</v>
      </c>
      <c r="F322" t="s">
        <v>514</v>
      </c>
      <c r="G322">
        <v>0.47699999999999998</v>
      </c>
      <c r="H322">
        <v>1441</v>
      </c>
      <c r="I322">
        <v>3432.02</v>
      </c>
      <c r="J322">
        <v>0.56299999999999994</v>
      </c>
      <c r="K322">
        <v>1536</v>
      </c>
      <c r="L322">
        <v>0.31144310080537202</v>
      </c>
      <c r="M322">
        <v>2.78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f t="shared" ref="AE322:AE385" si="5">MAX(N322:U322)</f>
        <v>0</v>
      </c>
      <c r="AF322" cm="1">
        <f t="array" ref="AF322">_xlfn.IFS(C322="solar",(AE322*1000/45),C322="onshore",(AE322*1000/2.7),C322="offshore",(0))</f>
        <v>0</v>
      </c>
      <c r="AG322" cm="1">
        <f t="array" ref="AG322">_xlfn.IFS(C322="solar",(0),C322="onshore",(0),C322="offshore",(AE322*1000/4.8))</f>
        <v>0</v>
      </c>
    </row>
    <row r="323" spans="1:33">
      <c r="A323" t="s">
        <v>102</v>
      </c>
      <c r="B323" t="s">
        <v>413</v>
      </c>
      <c r="C323" t="s">
        <v>460</v>
      </c>
      <c r="D323">
        <v>5</v>
      </c>
      <c r="E323" t="s">
        <v>520</v>
      </c>
      <c r="F323" t="s">
        <v>514</v>
      </c>
      <c r="G323">
        <v>0.39400000000000002</v>
      </c>
      <c r="H323">
        <v>1261</v>
      </c>
      <c r="I323">
        <v>3037.34</v>
      </c>
      <c r="J323">
        <v>0.42399999999999999</v>
      </c>
      <c r="K323">
        <v>1311</v>
      </c>
      <c r="L323">
        <v>0.352965882657017</v>
      </c>
      <c r="M323">
        <v>2.7930000000000001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f t="shared" si="5"/>
        <v>0</v>
      </c>
      <c r="AF323" cm="1">
        <f t="array" ref="AF323">_xlfn.IFS(C323="solar",(AE323*1000/45),C323="onshore",(AE323*1000/2.7),C323="offshore",(0))</f>
        <v>0</v>
      </c>
      <c r="AG323" cm="1">
        <f t="array" ref="AG323">_xlfn.IFS(C323="solar",(0),C323="onshore",(0),C323="offshore",(AE323*1000/4.8))</f>
        <v>0</v>
      </c>
    </row>
    <row r="324" spans="1:33">
      <c r="A324" t="s">
        <v>102</v>
      </c>
      <c r="B324" t="s">
        <v>415</v>
      </c>
      <c r="C324" t="s">
        <v>460</v>
      </c>
      <c r="D324">
        <v>3</v>
      </c>
      <c r="E324" t="s">
        <v>520</v>
      </c>
      <c r="F324" t="s">
        <v>514</v>
      </c>
      <c r="G324">
        <v>0.51200000000000001</v>
      </c>
      <c r="H324">
        <v>897</v>
      </c>
      <c r="I324">
        <v>3262.2379999999998</v>
      </c>
      <c r="J324">
        <v>0.48799999999999999</v>
      </c>
      <c r="K324">
        <v>856</v>
      </c>
      <c r="L324">
        <v>0.20023953888764101</v>
      </c>
      <c r="M324">
        <v>24.460999999999999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f t="shared" si="5"/>
        <v>0</v>
      </c>
      <c r="AF324" cm="1">
        <f t="array" ref="AF324">_xlfn.IFS(C324="solar",(AE324*1000/45),C324="onshore",(AE324*1000/2.7),C324="offshore",(0))</f>
        <v>0</v>
      </c>
      <c r="AG324" cm="1">
        <f t="array" ref="AG324">_xlfn.IFS(C324="solar",(0),C324="onshore",(0),C324="offshore",(AE324*1000/4.8))</f>
        <v>0</v>
      </c>
    </row>
    <row r="325" spans="1:33">
      <c r="A325" t="s">
        <v>102</v>
      </c>
      <c r="B325" t="s">
        <v>417</v>
      </c>
      <c r="C325" t="s">
        <v>460</v>
      </c>
      <c r="D325">
        <v>1</v>
      </c>
      <c r="E325" t="s">
        <v>520</v>
      </c>
      <c r="F325" t="s">
        <v>514</v>
      </c>
      <c r="G325">
        <v>0.65</v>
      </c>
      <c r="H325">
        <v>1012</v>
      </c>
      <c r="I325">
        <v>3397.69</v>
      </c>
      <c r="J325">
        <v>0.64</v>
      </c>
      <c r="K325">
        <v>874</v>
      </c>
      <c r="L325">
        <v>0.15589326484018301</v>
      </c>
      <c r="M325">
        <v>112.432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f t="shared" si="5"/>
        <v>0</v>
      </c>
      <c r="AF325" cm="1">
        <f t="array" ref="AF325">_xlfn.IFS(C325="solar",(AE325*1000/45),C325="onshore",(AE325*1000/2.7),C325="offshore",(0))</f>
        <v>0</v>
      </c>
      <c r="AG325" cm="1">
        <f t="array" ref="AG325">_xlfn.IFS(C325="solar",(0),C325="onshore",(0),C325="offshore",(AE325*1000/4.8))</f>
        <v>0</v>
      </c>
    </row>
    <row r="326" spans="1:33">
      <c r="A326" t="s">
        <v>102</v>
      </c>
      <c r="B326" t="s">
        <v>416</v>
      </c>
      <c r="C326" t="s">
        <v>460</v>
      </c>
      <c r="D326">
        <v>2</v>
      </c>
      <c r="E326" t="s">
        <v>520</v>
      </c>
      <c r="F326" t="s">
        <v>514</v>
      </c>
      <c r="G326">
        <v>0.64500000000000002</v>
      </c>
      <c r="H326">
        <v>1505</v>
      </c>
      <c r="I326">
        <v>2920.11</v>
      </c>
      <c r="J326">
        <v>0.65500000000000003</v>
      </c>
      <c r="K326">
        <v>1130</v>
      </c>
      <c r="L326">
        <v>0.196939593572449</v>
      </c>
      <c r="M326">
        <v>140.488</v>
      </c>
      <c r="N326">
        <v>0</v>
      </c>
      <c r="O326">
        <v>0</v>
      </c>
      <c r="P326">
        <v>0.51100000000000001</v>
      </c>
      <c r="Q326">
        <v>1.0089999999999999</v>
      </c>
      <c r="R326">
        <v>1.2909999999999999</v>
      </c>
      <c r="S326">
        <v>1.2909999999999999</v>
      </c>
      <c r="T326">
        <v>1.2909999999999999</v>
      </c>
      <c r="U326">
        <v>1.2769999999999999</v>
      </c>
      <c r="V326">
        <v>1.2909999999999999</v>
      </c>
      <c r="W326">
        <v>0</v>
      </c>
      <c r="X326">
        <v>0</v>
      </c>
      <c r="Y326">
        <v>0.51100000000000001</v>
      </c>
      <c r="Z326">
        <v>0.498</v>
      </c>
      <c r="AA326">
        <v>0.28199999999999997</v>
      </c>
      <c r="AB326">
        <v>0</v>
      </c>
      <c r="AC326">
        <v>0</v>
      </c>
      <c r="AD326">
        <v>0</v>
      </c>
      <c r="AE326">
        <f t="shared" si="5"/>
        <v>1.2909999999999999</v>
      </c>
      <c r="AF326" cm="1">
        <f t="array" ref="AF326">_xlfn.IFS(C326="solar",(AE326*1000/45),C326="onshore",(AE326*1000/2.7),C326="offshore",(0))</f>
        <v>0</v>
      </c>
      <c r="AG326" cm="1">
        <f t="array" ref="AG326">_xlfn.IFS(C326="solar",(0),C326="onshore",(0),C326="offshore",(AE326*1000/4.8))</f>
        <v>268.95833333333337</v>
      </c>
    </row>
    <row r="327" spans="1:33">
      <c r="A327" t="s">
        <v>106</v>
      </c>
      <c r="B327" t="s">
        <v>431</v>
      </c>
      <c r="C327" t="s">
        <v>463</v>
      </c>
      <c r="D327">
        <v>2</v>
      </c>
      <c r="E327" t="s">
        <v>520</v>
      </c>
      <c r="F327" t="s">
        <v>519</v>
      </c>
      <c r="G327">
        <v>0.23599999999999999</v>
      </c>
      <c r="H327">
        <v>158</v>
      </c>
      <c r="I327">
        <v>1560.6849999999999</v>
      </c>
      <c r="J327">
        <v>0.23599999999999999</v>
      </c>
      <c r="K327">
        <v>190</v>
      </c>
      <c r="L327">
        <v>9.1904651342775298E-2</v>
      </c>
      <c r="M327">
        <v>0.253</v>
      </c>
      <c r="N327">
        <v>0</v>
      </c>
      <c r="O327">
        <v>0.249</v>
      </c>
      <c r="P327">
        <v>0.25</v>
      </c>
      <c r="Q327">
        <v>0.253</v>
      </c>
      <c r="R327">
        <v>0.253</v>
      </c>
      <c r="S327">
        <v>0.253</v>
      </c>
      <c r="T327">
        <v>0.253</v>
      </c>
      <c r="U327">
        <v>0.253</v>
      </c>
      <c r="V327">
        <v>0.502</v>
      </c>
      <c r="W327">
        <v>0</v>
      </c>
      <c r="X327">
        <v>0.249</v>
      </c>
      <c r="Y327">
        <v>1E-3</v>
      </c>
      <c r="Z327">
        <v>3.0000000000000001E-3</v>
      </c>
      <c r="AA327">
        <v>0</v>
      </c>
      <c r="AB327">
        <v>0</v>
      </c>
      <c r="AC327">
        <v>0</v>
      </c>
      <c r="AD327">
        <v>0.249</v>
      </c>
      <c r="AE327">
        <f t="shared" si="5"/>
        <v>0.253</v>
      </c>
      <c r="AF327" cm="1">
        <f t="array" ref="AF327">_xlfn.IFS(C327="solar",(AE327*1000/45),C327="onshore",(AE327*1000/2.7),C327="offshore",(0))</f>
        <v>5.6222222222222218</v>
      </c>
      <c r="AG327" cm="1">
        <f t="array" ref="AG327">_xlfn.IFS(C327="solar",(0),C327="onshore",(0),C327="offshore",(AE327*1000/4.8))</f>
        <v>0</v>
      </c>
    </row>
    <row r="328" spans="1:33">
      <c r="A328" t="s">
        <v>106</v>
      </c>
      <c r="B328" t="s">
        <v>430</v>
      </c>
      <c r="C328" t="s">
        <v>463</v>
      </c>
      <c r="D328">
        <v>3</v>
      </c>
      <c r="E328" t="s">
        <v>520</v>
      </c>
      <c r="F328" t="s">
        <v>519</v>
      </c>
      <c r="G328">
        <v>0.23599999999999999</v>
      </c>
      <c r="H328">
        <v>313</v>
      </c>
      <c r="I328">
        <v>1560.6849999999999</v>
      </c>
      <c r="J328">
        <v>0.22900000000000001</v>
      </c>
      <c r="K328">
        <v>300</v>
      </c>
      <c r="L328">
        <v>0.14954836394089799</v>
      </c>
      <c r="M328">
        <v>16.068999999999999</v>
      </c>
      <c r="N328">
        <v>0</v>
      </c>
      <c r="O328">
        <v>5.7000000000000002E-2</v>
      </c>
      <c r="P328">
        <v>0.27900000000000003</v>
      </c>
      <c r="Q328">
        <v>6.4859999999999998</v>
      </c>
      <c r="R328">
        <v>12.696</v>
      </c>
      <c r="S328">
        <v>14.673</v>
      </c>
      <c r="T328">
        <v>15.523999999999999</v>
      </c>
      <c r="U328">
        <v>16.068999999999999</v>
      </c>
      <c r="V328">
        <v>16.126000000000001</v>
      </c>
      <c r="W328">
        <v>0</v>
      </c>
      <c r="X328">
        <v>5.7000000000000002E-2</v>
      </c>
      <c r="Y328">
        <v>0.222</v>
      </c>
      <c r="Z328">
        <v>6.2069999999999999</v>
      </c>
      <c r="AA328">
        <v>6.21</v>
      </c>
      <c r="AB328">
        <v>1.9770000000000001</v>
      </c>
      <c r="AC328">
        <v>0.85099999999999998</v>
      </c>
      <c r="AD328">
        <v>0.60199999999999998</v>
      </c>
      <c r="AE328">
        <f t="shared" si="5"/>
        <v>16.068999999999999</v>
      </c>
      <c r="AF328" cm="1">
        <f t="array" ref="AF328">_xlfn.IFS(C328="solar",(AE328*1000/45),C328="onshore",(AE328*1000/2.7),C328="offshore",(0))</f>
        <v>357.08888888888885</v>
      </c>
      <c r="AG328" cm="1">
        <f t="array" ref="AG328">_xlfn.IFS(C328="solar",(0),C328="onshore",(0),C328="offshore",(AE328*1000/4.8))</f>
        <v>0</v>
      </c>
    </row>
    <row r="329" spans="1:33">
      <c r="A329" t="s">
        <v>106</v>
      </c>
      <c r="B329" t="s">
        <v>429</v>
      </c>
      <c r="C329" t="s">
        <v>463</v>
      </c>
      <c r="D329">
        <v>4</v>
      </c>
      <c r="E329" t="s">
        <v>520</v>
      </c>
      <c r="F329" t="s">
        <v>519</v>
      </c>
      <c r="G329">
        <v>0.2</v>
      </c>
      <c r="H329">
        <v>282</v>
      </c>
      <c r="I329">
        <v>1560.6849999999999</v>
      </c>
      <c r="J329">
        <v>0.19700000000000001</v>
      </c>
      <c r="K329">
        <v>308</v>
      </c>
      <c r="L329">
        <v>0.17847623021115799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f t="shared" si="5"/>
        <v>0</v>
      </c>
      <c r="AF329" cm="1">
        <f t="array" ref="AF329">_xlfn.IFS(C329="solar",(AE329*1000/45),C329="onshore",(AE329*1000/2.7),C329="offshore",(0))</f>
        <v>0</v>
      </c>
      <c r="AG329" cm="1">
        <f t="array" ref="AG329">_xlfn.IFS(C329="solar",(0),C329="onshore",(0),C329="offshore",(AE329*1000/4.8))</f>
        <v>0</v>
      </c>
    </row>
    <row r="330" spans="1:33">
      <c r="A330" t="s">
        <v>106</v>
      </c>
      <c r="B330" t="s">
        <v>431</v>
      </c>
      <c r="C330" t="s">
        <v>463</v>
      </c>
      <c r="D330">
        <v>2</v>
      </c>
      <c r="E330" t="s">
        <v>520</v>
      </c>
      <c r="F330" t="s">
        <v>518</v>
      </c>
      <c r="G330">
        <v>0.23599999999999999</v>
      </c>
      <c r="H330">
        <v>158</v>
      </c>
      <c r="I330">
        <v>1560.6849999999999</v>
      </c>
      <c r="J330">
        <v>0.23599999999999999</v>
      </c>
      <c r="K330">
        <v>190</v>
      </c>
      <c r="L330">
        <v>9.1904651342775298E-2</v>
      </c>
      <c r="M330">
        <v>3.7290000000000001</v>
      </c>
      <c r="N330">
        <v>0</v>
      </c>
      <c r="O330">
        <v>0.249</v>
      </c>
      <c r="P330">
        <v>0.25</v>
      </c>
      <c r="Q330">
        <v>0.253</v>
      </c>
      <c r="R330">
        <v>0.253</v>
      </c>
      <c r="S330">
        <v>0.253</v>
      </c>
      <c r="T330">
        <v>0.253</v>
      </c>
      <c r="U330">
        <v>0.253</v>
      </c>
      <c r="V330">
        <v>0.502</v>
      </c>
      <c r="W330">
        <v>0</v>
      </c>
      <c r="X330">
        <v>0.249</v>
      </c>
      <c r="Y330">
        <v>1E-3</v>
      </c>
      <c r="Z330">
        <v>3.0000000000000001E-3</v>
      </c>
      <c r="AA330">
        <v>0</v>
      </c>
      <c r="AB330">
        <v>0</v>
      </c>
      <c r="AC330">
        <v>0</v>
      </c>
      <c r="AD330">
        <v>0.249</v>
      </c>
      <c r="AE330">
        <f t="shared" si="5"/>
        <v>0.253</v>
      </c>
      <c r="AF330" cm="1">
        <f t="array" ref="AF330">_xlfn.IFS(C330="solar",(AE330*1000/45),C330="onshore",(AE330*1000/2.7),C330="offshore",(0))</f>
        <v>5.6222222222222218</v>
      </c>
      <c r="AG330" cm="1">
        <f t="array" ref="AG330">_xlfn.IFS(C330="solar",(0),C330="onshore",(0),C330="offshore",(AE330*1000/4.8))</f>
        <v>0</v>
      </c>
    </row>
    <row r="331" spans="1:33">
      <c r="A331" t="s">
        <v>106</v>
      </c>
      <c r="B331" t="s">
        <v>429</v>
      </c>
      <c r="C331" t="s">
        <v>463</v>
      </c>
      <c r="D331">
        <v>4</v>
      </c>
      <c r="E331" t="s">
        <v>520</v>
      </c>
      <c r="F331" t="s">
        <v>518</v>
      </c>
      <c r="G331">
        <v>0.2</v>
      </c>
      <c r="H331">
        <v>282</v>
      </c>
      <c r="I331">
        <v>1560.6849999999999</v>
      </c>
      <c r="J331">
        <v>0.19700000000000001</v>
      </c>
      <c r="K331">
        <v>308</v>
      </c>
      <c r="L331">
        <v>0.17847623021115799</v>
      </c>
      <c r="M331">
        <v>43.594999999999999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f t="shared" si="5"/>
        <v>0</v>
      </c>
      <c r="AF331" cm="1">
        <f t="array" ref="AF331">_xlfn.IFS(C331="solar",(AE331*1000/45),C331="onshore",(AE331*1000/2.7),C331="offshore",(0))</f>
        <v>0</v>
      </c>
      <c r="AG331" cm="1">
        <f t="array" ref="AG331">_xlfn.IFS(C331="solar",(0),C331="onshore",(0),C331="offshore",(AE331*1000/4.8))</f>
        <v>0</v>
      </c>
    </row>
    <row r="332" spans="1:33">
      <c r="A332" t="s">
        <v>106</v>
      </c>
      <c r="B332" t="s">
        <v>430</v>
      </c>
      <c r="C332" t="s">
        <v>463</v>
      </c>
      <c r="D332">
        <v>3</v>
      </c>
      <c r="E332" t="s">
        <v>520</v>
      </c>
      <c r="F332" t="s">
        <v>518</v>
      </c>
      <c r="G332">
        <v>0.23599999999999999</v>
      </c>
      <c r="H332">
        <v>313</v>
      </c>
      <c r="I332">
        <v>1560.6849999999999</v>
      </c>
      <c r="J332">
        <v>0.22900000000000001</v>
      </c>
      <c r="K332">
        <v>300</v>
      </c>
      <c r="L332">
        <v>0.14954836394089799</v>
      </c>
      <c r="M332">
        <v>173.43600000000001</v>
      </c>
      <c r="N332">
        <v>0</v>
      </c>
      <c r="O332">
        <v>5.8999999999999997E-2</v>
      </c>
      <c r="P332">
        <v>0.28699999999999998</v>
      </c>
      <c r="Q332">
        <v>6.6840000000000002</v>
      </c>
      <c r="R332">
        <v>13.084</v>
      </c>
      <c r="S332">
        <v>15.122</v>
      </c>
      <c r="T332">
        <v>15.997999999999999</v>
      </c>
      <c r="U332">
        <v>16.561</v>
      </c>
      <c r="V332">
        <v>16.62</v>
      </c>
      <c r="W332">
        <v>0</v>
      </c>
      <c r="X332">
        <v>5.8999999999999997E-2</v>
      </c>
      <c r="Y332">
        <v>0.22800000000000001</v>
      </c>
      <c r="Z332">
        <v>6.3970000000000002</v>
      </c>
      <c r="AA332">
        <v>6.4</v>
      </c>
      <c r="AB332">
        <v>2.0379999999999998</v>
      </c>
      <c r="AC332">
        <v>0.876</v>
      </c>
      <c r="AD332">
        <v>0.622</v>
      </c>
      <c r="AE332">
        <f t="shared" si="5"/>
        <v>16.561</v>
      </c>
      <c r="AF332" cm="1">
        <f t="array" ref="AF332">_xlfn.IFS(C332="solar",(AE332*1000/45),C332="onshore",(AE332*1000/2.7),C332="offshore",(0))</f>
        <v>368.02222222222224</v>
      </c>
      <c r="AG332" cm="1">
        <f t="array" ref="AG332">_xlfn.IFS(C332="solar",(0),C332="onshore",(0),C332="offshore",(AE332*1000/4.8))</f>
        <v>0</v>
      </c>
    </row>
    <row r="333" spans="1:33">
      <c r="A333" t="s">
        <v>106</v>
      </c>
      <c r="B333" t="s">
        <v>431</v>
      </c>
      <c r="C333" t="s">
        <v>463</v>
      </c>
      <c r="D333">
        <v>2</v>
      </c>
      <c r="E333" t="s">
        <v>520</v>
      </c>
      <c r="F333" t="s">
        <v>517</v>
      </c>
      <c r="G333">
        <v>0.23599999999999999</v>
      </c>
      <c r="H333">
        <v>158</v>
      </c>
      <c r="I333">
        <v>1560.6849999999999</v>
      </c>
      <c r="J333">
        <v>0.23599999999999999</v>
      </c>
      <c r="K333">
        <v>190</v>
      </c>
      <c r="L333">
        <v>9.1904651342775298E-2</v>
      </c>
      <c r="M333">
        <v>3.7290000000000001</v>
      </c>
      <c r="N333">
        <v>0</v>
      </c>
      <c r="O333">
        <v>0.249</v>
      </c>
      <c r="P333">
        <v>0.25</v>
      </c>
      <c r="Q333">
        <v>0.253</v>
      </c>
      <c r="R333">
        <v>0.253</v>
      </c>
      <c r="S333">
        <v>0.253</v>
      </c>
      <c r="T333">
        <v>0.253</v>
      </c>
      <c r="U333">
        <v>0.253</v>
      </c>
      <c r="V333">
        <v>0.502</v>
      </c>
      <c r="W333">
        <v>0</v>
      </c>
      <c r="X333">
        <v>0.249</v>
      </c>
      <c r="Y333">
        <v>1E-3</v>
      </c>
      <c r="Z333">
        <v>3.0000000000000001E-3</v>
      </c>
      <c r="AA333">
        <v>0</v>
      </c>
      <c r="AB333">
        <v>0</v>
      </c>
      <c r="AC333">
        <v>0</v>
      </c>
      <c r="AD333">
        <v>0.249</v>
      </c>
      <c r="AE333">
        <f t="shared" si="5"/>
        <v>0.253</v>
      </c>
      <c r="AF333" cm="1">
        <f t="array" ref="AF333">_xlfn.IFS(C333="solar",(AE333*1000/45),C333="onshore",(AE333*1000/2.7),C333="offshore",(0))</f>
        <v>5.6222222222222218</v>
      </c>
      <c r="AG333" cm="1">
        <f t="array" ref="AG333">_xlfn.IFS(C333="solar",(0),C333="onshore",(0),C333="offshore",(AE333*1000/4.8))</f>
        <v>0</v>
      </c>
    </row>
    <row r="334" spans="1:33">
      <c r="A334" t="s">
        <v>106</v>
      </c>
      <c r="B334" t="s">
        <v>429</v>
      </c>
      <c r="C334" t="s">
        <v>463</v>
      </c>
      <c r="D334">
        <v>4</v>
      </c>
      <c r="E334" t="s">
        <v>520</v>
      </c>
      <c r="F334" t="s">
        <v>517</v>
      </c>
      <c r="G334">
        <v>0.2</v>
      </c>
      <c r="H334">
        <v>282</v>
      </c>
      <c r="I334">
        <v>1560.6849999999999</v>
      </c>
      <c r="J334">
        <v>0.19700000000000001</v>
      </c>
      <c r="K334">
        <v>308</v>
      </c>
      <c r="L334">
        <v>0.17847623021115799</v>
      </c>
      <c r="M334">
        <v>34.226999999999997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f t="shared" si="5"/>
        <v>0</v>
      </c>
      <c r="AF334" cm="1">
        <f t="array" ref="AF334">_xlfn.IFS(C334="solar",(AE334*1000/45),C334="onshore",(AE334*1000/2.7),C334="offshore",(0))</f>
        <v>0</v>
      </c>
      <c r="AG334" cm="1">
        <f t="array" ref="AG334">_xlfn.IFS(C334="solar",(0),C334="onshore",(0),C334="offshore",(AE334*1000/4.8))</f>
        <v>0</v>
      </c>
    </row>
    <row r="335" spans="1:33">
      <c r="A335" t="s">
        <v>106</v>
      </c>
      <c r="B335" t="s">
        <v>430</v>
      </c>
      <c r="C335" t="s">
        <v>463</v>
      </c>
      <c r="D335">
        <v>3</v>
      </c>
      <c r="E335" t="s">
        <v>520</v>
      </c>
      <c r="F335" t="s">
        <v>517</v>
      </c>
      <c r="G335">
        <v>0.23599999999999999</v>
      </c>
      <c r="H335">
        <v>313</v>
      </c>
      <c r="I335">
        <v>1560.6849999999999</v>
      </c>
      <c r="J335">
        <v>0.22900000000000001</v>
      </c>
      <c r="K335">
        <v>300</v>
      </c>
      <c r="L335">
        <v>0.14954836394089799</v>
      </c>
      <c r="M335">
        <v>163.98599999999999</v>
      </c>
      <c r="N335">
        <v>0</v>
      </c>
      <c r="O335">
        <v>5.8999999999999997E-2</v>
      </c>
      <c r="P335">
        <v>0.28699999999999998</v>
      </c>
      <c r="Q335">
        <v>6.6840000000000002</v>
      </c>
      <c r="R335">
        <v>13.084</v>
      </c>
      <c r="S335">
        <v>15.122</v>
      </c>
      <c r="T335">
        <v>15.997999999999999</v>
      </c>
      <c r="U335">
        <v>16.561</v>
      </c>
      <c r="V335">
        <v>16.62</v>
      </c>
      <c r="W335">
        <v>0</v>
      </c>
      <c r="X335">
        <v>5.8999999999999997E-2</v>
      </c>
      <c r="Y335">
        <v>0.22800000000000001</v>
      </c>
      <c r="Z335">
        <v>6.3970000000000002</v>
      </c>
      <c r="AA335">
        <v>6.4</v>
      </c>
      <c r="AB335">
        <v>2.0379999999999998</v>
      </c>
      <c r="AC335">
        <v>0.876</v>
      </c>
      <c r="AD335">
        <v>0.622</v>
      </c>
      <c r="AE335">
        <f t="shared" si="5"/>
        <v>16.561</v>
      </c>
      <c r="AF335" cm="1">
        <f t="array" ref="AF335">_xlfn.IFS(C335="solar",(AE335*1000/45),C335="onshore",(AE335*1000/2.7),C335="offshore",(0))</f>
        <v>368.02222222222224</v>
      </c>
      <c r="AG335" cm="1">
        <f t="array" ref="AG335">_xlfn.IFS(C335="solar",(0),C335="onshore",(0),C335="offshore",(AE335*1000/4.8))</f>
        <v>0</v>
      </c>
    </row>
    <row r="336" spans="1:33">
      <c r="A336" t="s">
        <v>106</v>
      </c>
      <c r="B336" t="s">
        <v>431</v>
      </c>
      <c r="C336" t="s">
        <v>463</v>
      </c>
      <c r="D336">
        <v>2</v>
      </c>
      <c r="E336" t="s">
        <v>520</v>
      </c>
      <c r="F336" t="s">
        <v>516</v>
      </c>
      <c r="G336">
        <v>0.23599999999999999</v>
      </c>
      <c r="H336">
        <v>158</v>
      </c>
      <c r="I336">
        <v>1560.6849999999999</v>
      </c>
      <c r="J336">
        <v>0.23599999999999999</v>
      </c>
      <c r="K336">
        <v>190</v>
      </c>
      <c r="L336">
        <v>9.1904651342775298E-2</v>
      </c>
      <c r="M336">
        <v>3.7290000000000001</v>
      </c>
      <c r="N336">
        <v>0</v>
      </c>
      <c r="O336">
        <v>0.249</v>
      </c>
      <c r="P336">
        <v>0.25</v>
      </c>
      <c r="Q336">
        <v>0.253</v>
      </c>
      <c r="R336">
        <v>0.253</v>
      </c>
      <c r="S336">
        <v>0.253</v>
      </c>
      <c r="T336">
        <v>0.253</v>
      </c>
      <c r="U336">
        <v>0.253</v>
      </c>
      <c r="V336">
        <v>0.502</v>
      </c>
      <c r="W336">
        <v>0</v>
      </c>
      <c r="X336">
        <v>0.249</v>
      </c>
      <c r="Y336">
        <v>1E-3</v>
      </c>
      <c r="Z336">
        <v>3.0000000000000001E-3</v>
      </c>
      <c r="AA336">
        <v>0</v>
      </c>
      <c r="AB336">
        <v>0</v>
      </c>
      <c r="AC336">
        <v>0</v>
      </c>
      <c r="AD336">
        <v>0.249</v>
      </c>
      <c r="AE336">
        <f t="shared" si="5"/>
        <v>0.253</v>
      </c>
      <c r="AF336" cm="1">
        <f t="array" ref="AF336">_xlfn.IFS(C336="solar",(AE336*1000/45),C336="onshore",(AE336*1000/2.7),C336="offshore",(0))</f>
        <v>5.6222222222222218</v>
      </c>
      <c r="AG336" cm="1">
        <f t="array" ref="AG336">_xlfn.IFS(C336="solar",(0),C336="onshore",(0),C336="offshore",(AE336*1000/4.8))</f>
        <v>0</v>
      </c>
    </row>
    <row r="337" spans="1:33">
      <c r="A337" t="s">
        <v>106</v>
      </c>
      <c r="B337" t="s">
        <v>429</v>
      </c>
      <c r="C337" t="s">
        <v>463</v>
      </c>
      <c r="D337">
        <v>4</v>
      </c>
      <c r="E337" t="s">
        <v>520</v>
      </c>
      <c r="F337" t="s">
        <v>516</v>
      </c>
      <c r="G337">
        <v>0.2</v>
      </c>
      <c r="H337">
        <v>282</v>
      </c>
      <c r="I337">
        <v>1560.6849999999999</v>
      </c>
      <c r="J337">
        <v>0.19700000000000001</v>
      </c>
      <c r="K337">
        <v>308</v>
      </c>
      <c r="L337">
        <v>0.17847623021115799</v>
      </c>
      <c r="M337">
        <v>43.551000000000002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f t="shared" si="5"/>
        <v>0</v>
      </c>
      <c r="AF337" cm="1">
        <f t="array" ref="AF337">_xlfn.IFS(C337="solar",(AE337*1000/45),C337="onshore",(AE337*1000/2.7),C337="offshore",(0))</f>
        <v>0</v>
      </c>
      <c r="AG337" cm="1">
        <f t="array" ref="AG337">_xlfn.IFS(C337="solar",(0),C337="onshore",(0),C337="offshore",(AE337*1000/4.8))</f>
        <v>0</v>
      </c>
    </row>
    <row r="338" spans="1:33">
      <c r="A338" t="s">
        <v>106</v>
      </c>
      <c r="B338" t="s">
        <v>430</v>
      </c>
      <c r="C338" t="s">
        <v>463</v>
      </c>
      <c r="D338">
        <v>3</v>
      </c>
      <c r="E338" t="s">
        <v>520</v>
      </c>
      <c r="F338" t="s">
        <v>516</v>
      </c>
      <c r="G338">
        <v>0.23599999999999999</v>
      </c>
      <c r="H338">
        <v>313</v>
      </c>
      <c r="I338">
        <v>1560.6849999999999</v>
      </c>
      <c r="J338">
        <v>0.22900000000000001</v>
      </c>
      <c r="K338">
        <v>300</v>
      </c>
      <c r="L338">
        <v>0.14954836394089799</v>
      </c>
      <c r="M338">
        <v>172.96700000000001</v>
      </c>
      <c r="N338">
        <v>0</v>
      </c>
      <c r="O338">
        <v>5.8999999999999997E-2</v>
      </c>
      <c r="P338">
        <v>0.28699999999999998</v>
      </c>
      <c r="Q338">
        <v>6.6840000000000002</v>
      </c>
      <c r="R338">
        <v>13.084</v>
      </c>
      <c r="S338">
        <v>15.122</v>
      </c>
      <c r="T338">
        <v>15.997999999999999</v>
      </c>
      <c r="U338">
        <v>16.561</v>
      </c>
      <c r="V338">
        <v>16.62</v>
      </c>
      <c r="W338">
        <v>0</v>
      </c>
      <c r="X338">
        <v>5.8999999999999997E-2</v>
      </c>
      <c r="Y338">
        <v>0.22800000000000001</v>
      </c>
      <c r="Z338">
        <v>6.3970000000000002</v>
      </c>
      <c r="AA338">
        <v>6.4</v>
      </c>
      <c r="AB338">
        <v>2.0379999999999998</v>
      </c>
      <c r="AC338">
        <v>0.876</v>
      </c>
      <c r="AD338">
        <v>0.622</v>
      </c>
      <c r="AE338">
        <f t="shared" si="5"/>
        <v>16.561</v>
      </c>
      <c r="AF338" cm="1">
        <f t="array" ref="AF338">_xlfn.IFS(C338="solar",(AE338*1000/45),C338="onshore",(AE338*1000/2.7),C338="offshore",(0))</f>
        <v>368.02222222222224</v>
      </c>
      <c r="AG338" cm="1">
        <f t="array" ref="AG338">_xlfn.IFS(C338="solar",(0),C338="onshore",(0),C338="offshore",(AE338*1000/4.8))</f>
        <v>0</v>
      </c>
    </row>
    <row r="339" spans="1:33">
      <c r="A339" t="s">
        <v>106</v>
      </c>
      <c r="B339" t="s">
        <v>431</v>
      </c>
      <c r="C339" t="s">
        <v>463</v>
      </c>
      <c r="D339">
        <v>2</v>
      </c>
      <c r="E339" t="s">
        <v>520</v>
      </c>
      <c r="F339" t="s">
        <v>514</v>
      </c>
      <c r="G339">
        <v>0.23599999999999999</v>
      </c>
      <c r="H339">
        <v>158</v>
      </c>
      <c r="I339">
        <v>1560.6849999999999</v>
      </c>
      <c r="J339">
        <v>0.23599999999999999</v>
      </c>
      <c r="K339">
        <v>190</v>
      </c>
      <c r="L339">
        <v>9.1904651342775298E-2</v>
      </c>
      <c r="M339">
        <v>5.0289999999999999</v>
      </c>
      <c r="N339">
        <v>0</v>
      </c>
      <c r="O339">
        <v>0.249</v>
      </c>
      <c r="P339">
        <v>0.25</v>
      </c>
      <c r="Q339">
        <v>0.253</v>
      </c>
      <c r="R339">
        <v>0.253</v>
      </c>
      <c r="S339">
        <v>0.253</v>
      </c>
      <c r="T339">
        <v>0.253</v>
      </c>
      <c r="U339">
        <v>0.253</v>
      </c>
      <c r="V339">
        <v>0.502</v>
      </c>
      <c r="W339">
        <v>0</v>
      </c>
      <c r="X339">
        <v>0.249</v>
      </c>
      <c r="Y339">
        <v>1E-3</v>
      </c>
      <c r="Z339">
        <v>3.0000000000000001E-3</v>
      </c>
      <c r="AA339">
        <v>0</v>
      </c>
      <c r="AB339">
        <v>0</v>
      </c>
      <c r="AC339">
        <v>0</v>
      </c>
      <c r="AD339">
        <v>0.249</v>
      </c>
      <c r="AE339">
        <f t="shared" si="5"/>
        <v>0.253</v>
      </c>
      <c r="AF339" cm="1">
        <f t="array" ref="AF339">_xlfn.IFS(C339="solar",(AE339*1000/45),C339="onshore",(AE339*1000/2.7),C339="offshore",(0))</f>
        <v>5.6222222222222218</v>
      </c>
      <c r="AG339" cm="1">
        <f t="array" ref="AG339">_xlfn.IFS(C339="solar",(0),C339="onshore",(0),C339="offshore",(AE339*1000/4.8))</f>
        <v>0</v>
      </c>
    </row>
    <row r="340" spans="1:33">
      <c r="A340" t="s">
        <v>106</v>
      </c>
      <c r="B340" t="s">
        <v>429</v>
      </c>
      <c r="C340" t="s">
        <v>463</v>
      </c>
      <c r="D340">
        <v>4</v>
      </c>
      <c r="E340" t="s">
        <v>520</v>
      </c>
      <c r="F340" t="s">
        <v>514</v>
      </c>
      <c r="G340">
        <v>0.2</v>
      </c>
      <c r="H340">
        <v>282</v>
      </c>
      <c r="I340">
        <v>1560.6849999999999</v>
      </c>
      <c r="J340">
        <v>0.19700000000000001</v>
      </c>
      <c r="K340">
        <v>308</v>
      </c>
      <c r="L340">
        <v>0.17847623021115799</v>
      </c>
      <c r="M340">
        <v>70.466999999999999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f t="shared" si="5"/>
        <v>0</v>
      </c>
      <c r="AF340" cm="1">
        <f t="array" ref="AF340">_xlfn.IFS(C340="solar",(AE340*1000/45),C340="onshore",(AE340*1000/2.7),C340="offshore",(0))</f>
        <v>0</v>
      </c>
      <c r="AG340" cm="1">
        <f t="array" ref="AG340">_xlfn.IFS(C340="solar",(0),C340="onshore",(0),C340="offshore",(AE340*1000/4.8))</f>
        <v>0</v>
      </c>
    </row>
    <row r="341" spans="1:33">
      <c r="A341" t="s">
        <v>106</v>
      </c>
      <c r="B341" t="s">
        <v>430</v>
      </c>
      <c r="C341" t="s">
        <v>463</v>
      </c>
      <c r="D341">
        <v>3</v>
      </c>
      <c r="E341" t="s">
        <v>520</v>
      </c>
      <c r="F341" t="s">
        <v>514</v>
      </c>
      <c r="G341">
        <v>0.23599999999999999</v>
      </c>
      <c r="H341">
        <v>313</v>
      </c>
      <c r="I341">
        <v>1560.6849999999999</v>
      </c>
      <c r="J341">
        <v>0.22900000000000001</v>
      </c>
      <c r="K341">
        <v>300</v>
      </c>
      <c r="L341">
        <v>0.14954836394089799</v>
      </c>
      <c r="M341">
        <v>410.83199999999999</v>
      </c>
      <c r="N341">
        <v>0</v>
      </c>
      <c r="O341">
        <v>5.8999999999999997E-2</v>
      </c>
      <c r="P341">
        <v>0.28699999999999998</v>
      </c>
      <c r="Q341">
        <v>6.6840000000000002</v>
      </c>
      <c r="R341">
        <v>13.084</v>
      </c>
      <c r="S341">
        <v>15.122</v>
      </c>
      <c r="T341">
        <v>15.997999999999999</v>
      </c>
      <c r="U341">
        <v>16.561</v>
      </c>
      <c r="V341">
        <v>16.62</v>
      </c>
      <c r="W341">
        <v>0</v>
      </c>
      <c r="X341">
        <v>5.8999999999999997E-2</v>
      </c>
      <c r="Y341">
        <v>0.22800000000000001</v>
      </c>
      <c r="Z341">
        <v>6.3970000000000002</v>
      </c>
      <c r="AA341">
        <v>6.4</v>
      </c>
      <c r="AB341">
        <v>2.0379999999999998</v>
      </c>
      <c r="AC341">
        <v>0.876</v>
      </c>
      <c r="AD341">
        <v>0.622</v>
      </c>
      <c r="AE341">
        <f t="shared" si="5"/>
        <v>16.561</v>
      </c>
      <c r="AF341" cm="1">
        <f t="array" ref="AF341">_xlfn.IFS(C341="solar",(AE341*1000/45),C341="onshore",(AE341*1000/2.7),C341="offshore",(0))</f>
        <v>368.02222222222224</v>
      </c>
      <c r="AG341" cm="1">
        <f t="array" ref="AG341">_xlfn.IFS(C341="solar",(0),C341="onshore",(0),C341="offshore",(AE341*1000/4.8))</f>
        <v>0</v>
      </c>
    </row>
    <row r="342" spans="1:33">
      <c r="A342" t="s">
        <v>106</v>
      </c>
      <c r="B342" t="s">
        <v>426</v>
      </c>
      <c r="C342" t="s">
        <v>464</v>
      </c>
      <c r="D342">
        <v>1</v>
      </c>
      <c r="E342" t="s">
        <v>520</v>
      </c>
      <c r="F342" t="s">
        <v>519</v>
      </c>
      <c r="G342">
        <v>0.312</v>
      </c>
      <c r="H342">
        <v>354</v>
      </c>
      <c r="I342">
        <v>2023.1869999999999</v>
      </c>
      <c r="J342">
        <v>0.313</v>
      </c>
      <c r="K342">
        <v>400</v>
      </c>
      <c r="L342">
        <v>0.14588530497322999</v>
      </c>
      <c r="M342">
        <v>2.5369999999999999</v>
      </c>
      <c r="N342">
        <v>0.84599999999999997</v>
      </c>
      <c r="O342">
        <v>1.6919999999999999</v>
      </c>
      <c r="P342">
        <v>2.5369999999999999</v>
      </c>
      <c r="Q342">
        <v>2.5369999999999999</v>
      </c>
      <c r="R342">
        <v>2.5369999999999999</v>
      </c>
      <c r="S342">
        <v>2.5369999999999999</v>
      </c>
      <c r="T342">
        <v>1.6910000000000001</v>
      </c>
      <c r="U342">
        <v>0.84499999999999997</v>
      </c>
      <c r="V342">
        <v>2.5369999999999999</v>
      </c>
      <c r="W342">
        <v>0.84599999999999997</v>
      </c>
      <c r="X342">
        <v>0.84599999999999997</v>
      </c>
      <c r="Y342">
        <v>0.84499999999999997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f t="shared" si="5"/>
        <v>2.5369999999999999</v>
      </c>
      <c r="AF342" cm="1">
        <f t="array" ref="AF342">_xlfn.IFS(C342="solar",(AE342*1000/45),C342="onshore",(AE342*1000/2.7),C342="offshore",(0))</f>
        <v>939.62962962962956</v>
      </c>
      <c r="AG342" cm="1">
        <f t="array" ref="AG342">_xlfn.IFS(C342="solar",(0),C342="onshore",(0),C342="offshore",(AE342*1000/4.8))</f>
        <v>0</v>
      </c>
    </row>
    <row r="343" spans="1:33">
      <c r="A343" t="s">
        <v>106</v>
      </c>
      <c r="B343" t="s">
        <v>425</v>
      </c>
      <c r="C343" t="s">
        <v>464</v>
      </c>
      <c r="D343">
        <v>2</v>
      </c>
      <c r="E343" t="s">
        <v>520</v>
      </c>
      <c r="F343" t="s">
        <v>519</v>
      </c>
      <c r="G343">
        <v>0.309</v>
      </c>
      <c r="H343">
        <v>658</v>
      </c>
      <c r="I343">
        <v>2023.1869999999999</v>
      </c>
      <c r="J343">
        <v>0.308</v>
      </c>
      <c r="K343">
        <v>676</v>
      </c>
      <c r="L343">
        <v>0.25054853821977102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f t="shared" si="5"/>
        <v>0</v>
      </c>
      <c r="AF343" cm="1">
        <f t="array" ref="AF343">_xlfn.IFS(C343="solar",(AE343*1000/45),C343="onshore",(AE343*1000/2.7),C343="offshore",(0))</f>
        <v>0</v>
      </c>
      <c r="AG343" cm="1">
        <f t="array" ref="AG343">_xlfn.IFS(C343="solar",(0),C343="onshore",(0),C343="offshore",(AE343*1000/4.8))</f>
        <v>0</v>
      </c>
    </row>
    <row r="344" spans="1:33">
      <c r="A344" t="s">
        <v>106</v>
      </c>
      <c r="B344" t="s">
        <v>424</v>
      </c>
      <c r="C344" t="s">
        <v>464</v>
      </c>
      <c r="D344">
        <v>3</v>
      </c>
      <c r="E344" t="s">
        <v>520</v>
      </c>
      <c r="F344" t="s">
        <v>519</v>
      </c>
      <c r="G344">
        <v>0.28899999999999998</v>
      </c>
      <c r="H344">
        <v>213</v>
      </c>
      <c r="I344">
        <v>2023.1869999999999</v>
      </c>
      <c r="J344">
        <v>0.28799999999999998</v>
      </c>
      <c r="K344">
        <v>241</v>
      </c>
      <c r="L344">
        <v>9.5525748351090803E-2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f t="shared" si="5"/>
        <v>0</v>
      </c>
      <c r="AF344" cm="1">
        <f t="array" ref="AF344">_xlfn.IFS(C344="solar",(AE344*1000/45),C344="onshore",(AE344*1000/2.7),C344="offshore",(0))</f>
        <v>0</v>
      </c>
      <c r="AG344" cm="1">
        <f t="array" ref="AG344">_xlfn.IFS(C344="solar",(0),C344="onshore",(0),C344="offshore",(AE344*1000/4.8))</f>
        <v>0</v>
      </c>
    </row>
    <row r="345" spans="1:33">
      <c r="A345" t="s">
        <v>106</v>
      </c>
      <c r="B345" t="s">
        <v>423</v>
      </c>
      <c r="C345" t="s">
        <v>464</v>
      </c>
      <c r="D345">
        <v>4</v>
      </c>
      <c r="E345" t="s">
        <v>520</v>
      </c>
      <c r="F345" t="s">
        <v>519</v>
      </c>
      <c r="G345">
        <v>0.28000000000000003</v>
      </c>
      <c r="H345">
        <v>394</v>
      </c>
      <c r="I345">
        <v>2023.1869999999999</v>
      </c>
      <c r="J345">
        <v>0.28100000000000003</v>
      </c>
      <c r="K345">
        <v>396</v>
      </c>
      <c r="L345">
        <v>0.16087359235606699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f t="shared" si="5"/>
        <v>0</v>
      </c>
      <c r="AF345" cm="1">
        <f t="array" ref="AF345">_xlfn.IFS(C345="solar",(AE345*1000/45),C345="onshore",(AE345*1000/2.7),C345="offshore",(0))</f>
        <v>0</v>
      </c>
      <c r="AG345" cm="1">
        <f t="array" ref="AG345">_xlfn.IFS(C345="solar",(0),C345="onshore",(0),C345="offshore",(AE345*1000/4.8))</f>
        <v>0</v>
      </c>
    </row>
    <row r="346" spans="1:33">
      <c r="A346" t="s">
        <v>106</v>
      </c>
      <c r="B346" t="s">
        <v>422</v>
      </c>
      <c r="C346" t="s">
        <v>464</v>
      </c>
      <c r="D346">
        <v>5</v>
      </c>
      <c r="E346" t="s">
        <v>520</v>
      </c>
      <c r="F346" t="s">
        <v>519</v>
      </c>
      <c r="G346">
        <v>0.27900000000000003</v>
      </c>
      <c r="H346">
        <v>642</v>
      </c>
      <c r="I346">
        <v>2023.1869999999999</v>
      </c>
      <c r="J346">
        <v>0.27800000000000002</v>
      </c>
      <c r="K346">
        <v>646</v>
      </c>
      <c r="L346">
        <v>0.26526723826418303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f t="shared" si="5"/>
        <v>0</v>
      </c>
      <c r="AF346" cm="1">
        <f t="array" ref="AF346">_xlfn.IFS(C346="solar",(AE346*1000/45),C346="onshore",(AE346*1000/2.7),C346="offshore",(0))</f>
        <v>0</v>
      </c>
      <c r="AG346" cm="1">
        <f t="array" ref="AG346">_xlfn.IFS(C346="solar",(0),C346="onshore",(0),C346="offshore",(AE346*1000/4.8))</f>
        <v>0</v>
      </c>
    </row>
    <row r="347" spans="1:33">
      <c r="A347" t="s">
        <v>106</v>
      </c>
      <c r="B347" t="s">
        <v>424</v>
      </c>
      <c r="C347" t="s">
        <v>464</v>
      </c>
      <c r="D347">
        <v>3</v>
      </c>
      <c r="E347" t="s">
        <v>520</v>
      </c>
      <c r="F347" t="s">
        <v>518</v>
      </c>
      <c r="G347">
        <v>0.28899999999999998</v>
      </c>
      <c r="H347">
        <v>213</v>
      </c>
      <c r="I347">
        <v>2023.1869999999999</v>
      </c>
      <c r="J347">
        <v>0.28799999999999998</v>
      </c>
      <c r="K347">
        <v>241</v>
      </c>
      <c r="L347">
        <v>9.5525748351090803E-2</v>
      </c>
      <c r="M347">
        <v>27.21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f t="shared" si="5"/>
        <v>0</v>
      </c>
      <c r="AF347" cm="1">
        <f t="array" ref="AF347">_xlfn.IFS(C347="solar",(AE347*1000/45),C347="onshore",(AE347*1000/2.7),C347="offshore",(0))</f>
        <v>0</v>
      </c>
      <c r="AG347" cm="1">
        <f t="array" ref="AG347">_xlfn.IFS(C347="solar",(0),C347="onshore",(0),C347="offshore",(AE347*1000/4.8))</f>
        <v>0</v>
      </c>
    </row>
    <row r="348" spans="1:33">
      <c r="A348" t="s">
        <v>106</v>
      </c>
      <c r="B348" t="s">
        <v>422</v>
      </c>
      <c r="C348" t="s">
        <v>464</v>
      </c>
      <c r="D348">
        <v>5</v>
      </c>
      <c r="E348" t="s">
        <v>520</v>
      </c>
      <c r="F348" t="s">
        <v>518</v>
      </c>
      <c r="G348">
        <v>0.27900000000000003</v>
      </c>
      <c r="H348">
        <v>642</v>
      </c>
      <c r="I348">
        <v>2023.1869999999999</v>
      </c>
      <c r="J348">
        <v>0.27800000000000002</v>
      </c>
      <c r="K348">
        <v>646</v>
      </c>
      <c r="L348">
        <v>0.26526723826418303</v>
      </c>
      <c r="M348">
        <v>29.719000000000001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f t="shared" si="5"/>
        <v>0</v>
      </c>
      <c r="AF348" cm="1">
        <f t="array" ref="AF348">_xlfn.IFS(C348="solar",(AE348*1000/45),C348="onshore",(AE348*1000/2.7),C348="offshore",(0))</f>
        <v>0</v>
      </c>
      <c r="AG348" cm="1">
        <f t="array" ref="AG348">_xlfn.IFS(C348="solar",(0),C348="onshore",(0),C348="offshore",(AE348*1000/4.8))</f>
        <v>0</v>
      </c>
    </row>
    <row r="349" spans="1:33">
      <c r="A349" t="s">
        <v>106</v>
      </c>
      <c r="B349" t="s">
        <v>423</v>
      </c>
      <c r="C349" t="s">
        <v>464</v>
      </c>
      <c r="D349">
        <v>4</v>
      </c>
      <c r="E349" t="s">
        <v>520</v>
      </c>
      <c r="F349" t="s">
        <v>518</v>
      </c>
      <c r="G349">
        <v>0.28000000000000003</v>
      </c>
      <c r="H349">
        <v>394</v>
      </c>
      <c r="I349">
        <v>2023.1869999999999</v>
      </c>
      <c r="J349">
        <v>0.28100000000000003</v>
      </c>
      <c r="K349">
        <v>396</v>
      </c>
      <c r="L349">
        <v>0.16087359235606699</v>
      </c>
      <c r="M349">
        <v>43.603000000000002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f t="shared" si="5"/>
        <v>0</v>
      </c>
      <c r="AF349" cm="1">
        <f t="array" ref="AF349">_xlfn.IFS(C349="solar",(AE349*1000/45),C349="onshore",(AE349*1000/2.7),C349="offshore",(0))</f>
        <v>0</v>
      </c>
      <c r="AG349" cm="1">
        <f t="array" ref="AG349">_xlfn.IFS(C349="solar",(0),C349="onshore",(0),C349="offshore",(AE349*1000/4.8))</f>
        <v>0</v>
      </c>
    </row>
    <row r="350" spans="1:33">
      <c r="A350" t="s">
        <v>106</v>
      </c>
      <c r="B350" t="s">
        <v>426</v>
      </c>
      <c r="C350" t="s">
        <v>464</v>
      </c>
      <c r="D350">
        <v>1</v>
      </c>
      <c r="E350" t="s">
        <v>520</v>
      </c>
      <c r="F350" t="s">
        <v>518</v>
      </c>
      <c r="G350">
        <v>0.312</v>
      </c>
      <c r="H350">
        <v>354</v>
      </c>
      <c r="I350">
        <v>2023.1869999999999</v>
      </c>
      <c r="J350">
        <v>0.313</v>
      </c>
      <c r="K350">
        <v>400</v>
      </c>
      <c r="L350">
        <v>0.14588530497322999</v>
      </c>
      <c r="M350">
        <v>53.710999999999999</v>
      </c>
      <c r="N350">
        <v>0.84299999999999997</v>
      </c>
      <c r="O350">
        <v>1.6859999999999999</v>
      </c>
      <c r="P350">
        <v>2.528</v>
      </c>
      <c r="Q350">
        <v>2.528</v>
      </c>
      <c r="R350">
        <v>2.528</v>
      </c>
      <c r="S350">
        <v>2.528</v>
      </c>
      <c r="T350">
        <v>1.6850000000000001</v>
      </c>
      <c r="U350">
        <v>0.84199999999999997</v>
      </c>
      <c r="V350">
        <v>2.528</v>
      </c>
      <c r="W350">
        <v>0.84299999999999997</v>
      </c>
      <c r="X350">
        <v>0.84299999999999997</v>
      </c>
      <c r="Y350">
        <v>0.84199999999999997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f t="shared" si="5"/>
        <v>2.528</v>
      </c>
      <c r="AF350" cm="1">
        <f t="array" ref="AF350">_xlfn.IFS(C350="solar",(AE350*1000/45),C350="onshore",(AE350*1000/2.7),C350="offshore",(0))</f>
        <v>936.29629629629619</v>
      </c>
      <c r="AG350" cm="1">
        <f t="array" ref="AG350">_xlfn.IFS(C350="solar",(0),C350="onshore",(0),C350="offshore",(AE350*1000/4.8))</f>
        <v>0</v>
      </c>
    </row>
    <row r="351" spans="1:33">
      <c r="A351" t="s">
        <v>106</v>
      </c>
      <c r="B351" t="s">
        <v>425</v>
      </c>
      <c r="C351" t="s">
        <v>464</v>
      </c>
      <c r="D351">
        <v>2</v>
      </c>
      <c r="E351" t="s">
        <v>520</v>
      </c>
      <c r="F351" t="s">
        <v>518</v>
      </c>
      <c r="G351">
        <v>0.309</v>
      </c>
      <c r="H351">
        <v>658</v>
      </c>
      <c r="I351">
        <v>2023.1869999999999</v>
      </c>
      <c r="J351">
        <v>0.308</v>
      </c>
      <c r="K351">
        <v>676</v>
      </c>
      <c r="L351">
        <v>0.25054853821977102</v>
      </c>
      <c r="M351">
        <v>100.398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f t="shared" si="5"/>
        <v>0</v>
      </c>
      <c r="AF351" cm="1">
        <f t="array" ref="AF351">_xlfn.IFS(C351="solar",(AE351*1000/45),C351="onshore",(AE351*1000/2.7),C351="offshore",(0))</f>
        <v>0</v>
      </c>
      <c r="AG351" cm="1">
        <f t="array" ref="AG351">_xlfn.IFS(C351="solar",(0),C351="onshore",(0),C351="offshore",(AE351*1000/4.8))</f>
        <v>0</v>
      </c>
    </row>
    <row r="352" spans="1:33">
      <c r="A352" t="s">
        <v>106</v>
      </c>
      <c r="B352" t="s">
        <v>424</v>
      </c>
      <c r="C352" t="s">
        <v>464</v>
      </c>
      <c r="D352">
        <v>3</v>
      </c>
      <c r="E352" t="s">
        <v>520</v>
      </c>
      <c r="F352" t="s">
        <v>517</v>
      </c>
      <c r="G352">
        <v>0.28899999999999998</v>
      </c>
      <c r="H352">
        <v>213</v>
      </c>
      <c r="I352">
        <v>2023.1869999999999</v>
      </c>
      <c r="J352">
        <v>0.28799999999999998</v>
      </c>
      <c r="K352">
        <v>241</v>
      </c>
      <c r="L352">
        <v>9.5525748351090803E-2</v>
      </c>
      <c r="M352">
        <v>8.4589999999999996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f t="shared" si="5"/>
        <v>0</v>
      </c>
      <c r="AF352" cm="1">
        <f t="array" ref="AF352">_xlfn.IFS(C352="solar",(AE352*1000/45),C352="onshore",(AE352*1000/2.7),C352="offshore",(0))</f>
        <v>0</v>
      </c>
      <c r="AG352" cm="1">
        <f t="array" ref="AG352">_xlfn.IFS(C352="solar",(0),C352="onshore",(0),C352="offshore",(AE352*1000/4.8))</f>
        <v>0</v>
      </c>
    </row>
    <row r="353" spans="1:33">
      <c r="A353" t="s">
        <v>106</v>
      </c>
      <c r="B353" t="s">
        <v>422</v>
      </c>
      <c r="C353" t="s">
        <v>464</v>
      </c>
      <c r="D353">
        <v>5</v>
      </c>
      <c r="E353" t="s">
        <v>520</v>
      </c>
      <c r="F353" t="s">
        <v>517</v>
      </c>
      <c r="G353">
        <v>0.27900000000000003</v>
      </c>
      <c r="H353">
        <v>642</v>
      </c>
      <c r="I353">
        <v>2023.1869999999999</v>
      </c>
      <c r="J353">
        <v>0.27800000000000002</v>
      </c>
      <c r="K353">
        <v>646</v>
      </c>
      <c r="L353">
        <v>0.26526723826418303</v>
      </c>
      <c r="M353">
        <v>19.675000000000001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f t="shared" si="5"/>
        <v>0</v>
      </c>
      <c r="AF353" cm="1">
        <f t="array" ref="AF353">_xlfn.IFS(C353="solar",(AE353*1000/45),C353="onshore",(AE353*1000/2.7),C353="offshore",(0))</f>
        <v>0</v>
      </c>
      <c r="AG353" cm="1">
        <f t="array" ref="AG353">_xlfn.IFS(C353="solar",(0),C353="onshore",(0),C353="offshore",(AE353*1000/4.8))</f>
        <v>0</v>
      </c>
    </row>
    <row r="354" spans="1:33">
      <c r="A354" t="s">
        <v>106</v>
      </c>
      <c r="B354" t="s">
        <v>426</v>
      </c>
      <c r="C354" t="s">
        <v>464</v>
      </c>
      <c r="D354">
        <v>1</v>
      </c>
      <c r="E354" t="s">
        <v>520</v>
      </c>
      <c r="F354" t="s">
        <v>517</v>
      </c>
      <c r="G354">
        <v>0.312</v>
      </c>
      <c r="H354">
        <v>354</v>
      </c>
      <c r="I354">
        <v>2023.1869999999999</v>
      </c>
      <c r="J354">
        <v>0.313</v>
      </c>
      <c r="K354">
        <v>400</v>
      </c>
      <c r="L354">
        <v>0.14588530497322999</v>
      </c>
      <c r="M354">
        <v>21.59</v>
      </c>
      <c r="N354">
        <v>0.84299999999999997</v>
      </c>
      <c r="O354">
        <v>1.6859999999999999</v>
      </c>
      <c r="P354">
        <v>2.528</v>
      </c>
      <c r="Q354">
        <v>2.528</v>
      </c>
      <c r="R354">
        <v>2.528</v>
      </c>
      <c r="S354">
        <v>2.528</v>
      </c>
      <c r="T354">
        <v>1.6850000000000001</v>
      </c>
      <c r="U354">
        <v>0.84199999999999997</v>
      </c>
      <c r="V354">
        <v>2.528</v>
      </c>
      <c r="W354">
        <v>0.84299999999999997</v>
      </c>
      <c r="X354">
        <v>0.84299999999999997</v>
      </c>
      <c r="Y354">
        <v>0.84199999999999997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f t="shared" si="5"/>
        <v>2.528</v>
      </c>
      <c r="AF354" cm="1">
        <f t="array" ref="AF354">_xlfn.IFS(C354="solar",(AE354*1000/45),C354="onshore",(AE354*1000/2.7),C354="offshore",(0))</f>
        <v>936.29629629629619</v>
      </c>
      <c r="AG354" cm="1">
        <f t="array" ref="AG354">_xlfn.IFS(C354="solar",(0),C354="onshore",(0),C354="offshore",(AE354*1000/4.8))</f>
        <v>0</v>
      </c>
    </row>
    <row r="355" spans="1:33">
      <c r="A355" t="s">
        <v>106</v>
      </c>
      <c r="B355" t="s">
        <v>423</v>
      </c>
      <c r="C355" t="s">
        <v>464</v>
      </c>
      <c r="D355">
        <v>4</v>
      </c>
      <c r="E355" t="s">
        <v>520</v>
      </c>
      <c r="F355" t="s">
        <v>517</v>
      </c>
      <c r="G355">
        <v>0.28000000000000003</v>
      </c>
      <c r="H355">
        <v>394</v>
      </c>
      <c r="I355">
        <v>2023.1869999999999</v>
      </c>
      <c r="J355">
        <v>0.28100000000000003</v>
      </c>
      <c r="K355">
        <v>396</v>
      </c>
      <c r="L355">
        <v>0.16087359235606699</v>
      </c>
      <c r="M355">
        <v>31.675000000000001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f t="shared" si="5"/>
        <v>0</v>
      </c>
      <c r="AF355" cm="1">
        <f t="array" ref="AF355">_xlfn.IFS(C355="solar",(AE355*1000/45),C355="onshore",(AE355*1000/2.7),C355="offshore",(0))</f>
        <v>0</v>
      </c>
      <c r="AG355" cm="1">
        <f t="array" ref="AG355">_xlfn.IFS(C355="solar",(0),C355="onshore",(0),C355="offshore",(AE355*1000/4.8))</f>
        <v>0</v>
      </c>
    </row>
    <row r="356" spans="1:33">
      <c r="A356" t="s">
        <v>106</v>
      </c>
      <c r="B356" t="s">
        <v>425</v>
      </c>
      <c r="C356" t="s">
        <v>464</v>
      </c>
      <c r="D356">
        <v>2</v>
      </c>
      <c r="E356" t="s">
        <v>520</v>
      </c>
      <c r="F356" t="s">
        <v>517</v>
      </c>
      <c r="G356">
        <v>0.309</v>
      </c>
      <c r="H356">
        <v>658</v>
      </c>
      <c r="I356">
        <v>2023.1869999999999</v>
      </c>
      <c r="J356">
        <v>0.308</v>
      </c>
      <c r="K356">
        <v>676</v>
      </c>
      <c r="L356">
        <v>0.25054853821977102</v>
      </c>
      <c r="M356">
        <v>52.823999999999998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f t="shared" si="5"/>
        <v>0</v>
      </c>
      <c r="AF356" cm="1">
        <f t="array" ref="AF356">_xlfn.IFS(C356="solar",(AE356*1000/45),C356="onshore",(AE356*1000/2.7),C356="offshore",(0))</f>
        <v>0</v>
      </c>
      <c r="AG356" cm="1">
        <f t="array" ref="AG356">_xlfn.IFS(C356="solar",(0),C356="onshore",(0),C356="offshore",(AE356*1000/4.8))</f>
        <v>0</v>
      </c>
    </row>
    <row r="357" spans="1:33">
      <c r="A357" t="s">
        <v>106</v>
      </c>
      <c r="B357" t="s">
        <v>424</v>
      </c>
      <c r="C357" t="s">
        <v>464</v>
      </c>
      <c r="D357">
        <v>3</v>
      </c>
      <c r="E357" t="s">
        <v>520</v>
      </c>
      <c r="F357" t="s">
        <v>516</v>
      </c>
      <c r="G357">
        <v>0.28899999999999998</v>
      </c>
      <c r="H357">
        <v>213</v>
      </c>
      <c r="I357">
        <v>2023.1869999999999</v>
      </c>
      <c r="J357">
        <v>0.28799999999999998</v>
      </c>
      <c r="K357">
        <v>241</v>
      </c>
      <c r="L357">
        <v>9.5525748351090803E-2</v>
      </c>
      <c r="M357">
        <v>27.076000000000001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f t="shared" si="5"/>
        <v>0</v>
      </c>
      <c r="AF357" cm="1">
        <f t="array" ref="AF357">_xlfn.IFS(C357="solar",(AE357*1000/45),C357="onshore",(AE357*1000/2.7),C357="offshore",(0))</f>
        <v>0</v>
      </c>
      <c r="AG357" cm="1">
        <f t="array" ref="AG357">_xlfn.IFS(C357="solar",(0),C357="onshore",(0),C357="offshore",(AE357*1000/4.8))</f>
        <v>0</v>
      </c>
    </row>
    <row r="358" spans="1:33">
      <c r="A358" t="s">
        <v>106</v>
      </c>
      <c r="B358" t="s">
        <v>422</v>
      </c>
      <c r="C358" t="s">
        <v>464</v>
      </c>
      <c r="D358">
        <v>5</v>
      </c>
      <c r="E358" t="s">
        <v>520</v>
      </c>
      <c r="F358" t="s">
        <v>516</v>
      </c>
      <c r="G358">
        <v>0.27900000000000003</v>
      </c>
      <c r="H358">
        <v>642</v>
      </c>
      <c r="I358">
        <v>2023.1869999999999</v>
      </c>
      <c r="J358">
        <v>0.27800000000000002</v>
      </c>
      <c r="K358">
        <v>646</v>
      </c>
      <c r="L358">
        <v>0.26526723826418303</v>
      </c>
      <c r="M358">
        <v>29.718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f t="shared" si="5"/>
        <v>0</v>
      </c>
      <c r="AF358" cm="1">
        <f t="array" ref="AF358">_xlfn.IFS(C358="solar",(AE358*1000/45),C358="onshore",(AE358*1000/2.7),C358="offshore",(0))</f>
        <v>0</v>
      </c>
      <c r="AG358" cm="1">
        <f t="array" ref="AG358">_xlfn.IFS(C358="solar",(0),C358="onshore",(0),C358="offshore",(AE358*1000/4.8))</f>
        <v>0</v>
      </c>
    </row>
    <row r="359" spans="1:33">
      <c r="A359" t="s">
        <v>106</v>
      </c>
      <c r="B359" t="s">
        <v>423</v>
      </c>
      <c r="C359" t="s">
        <v>464</v>
      </c>
      <c r="D359">
        <v>4</v>
      </c>
      <c r="E359" t="s">
        <v>520</v>
      </c>
      <c r="F359" t="s">
        <v>516</v>
      </c>
      <c r="G359">
        <v>0.28000000000000003</v>
      </c>
      <c r="H359">
        <v>394</v>
      </c>
      <c r="I359">
        <v>2023.1869999999999</v>
      </c>
      <c r="J359">
        <v>0.28100000000000003</v>
      </c>
      <c r="K359">
        <v>396</v>
      </c>
      <c r="L359">
        <v>0.16087359235606699</v>
      </c>
      <c r="M359">
        <v>43.625999999999998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f t="shared" si="5"/>
        <v>0</v>
      </c>
      <c r="AF359" cm="1">
        <f t="array" ref="AF359">_xlfn.IFS(C359="solar",(AE359*1000/45),C359="onshore",(AE359*1000/2.7),C359="offshore",(0))</f>
        <v>0</v>
      </c>
      <c r="AG359" cm="1">
        <f t="array" ref="AG359">_xlfn.IFS(C359="solar",(0),C359="onshore",(0),C359="offshore",(AE359*1000/4.8))</f>
        <v>0</v>
      </c>
    </row>
    <row r="360" spans="1:33">
      <c r="A360" t="s">
        <v>106</v>
      </c>
      <c r="B360" t="s">
        <v>426</v>
      </c>
      <c r="C360" t="s">
        <v>464</v>
      </c>
      <c r="D360">
        <v>1</v>
      </c>
      <c r="E360" t="s">
        <v>520</v>
      </c>
      <c r="F360" t="s">
        <v>516</v>
      </c>
      <c r="G360">
        <v>0.312</v>
      </c>
      <c r="H360">
        <v>354</v>
      </c>
      <c r="I360">
        <v>2023.1869999999999</v>
      </c>
      <c r="J360">
        <v>0.313</v>
      </c>
      <c r="K360">
        <v>400</v>
      </c>
      <c r="L360">
        <v>0.14588530497322999</v>
      </c>
      <c r="M360">
        <v>53.680999999999997</v>
      </c>
      <c r="N360">
        <v>0.84299999999999997</v>
      </c>
      <c r="O360">
        <v>1.6859999999999999</v>
      </c>
      <c r="P360">
        <v>2.528</v>
      </c>
      <c r="Q360">
        <v>2.528</v>
      </c>
      <c r="R360">
        <v>2.528</v>
      </c>
      <c r="S360">
        <v>2.528</v>
      </c>
      <c r="T360">
        <v>1.6850000000000001</v>
      </c>
      <c r="U360">
        <v>0.84199999999999997</v>
      </c>
      <c r="V360">
        <v>2.528</v>
      </c>
      <c r="W360">
        <v>0.84299999999999997</v>
      </c>
      <c r="X360">
        <v>0.84299999999999997</v>
      </c>
      <c r="Y360">
        <v>0.84199999999999997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f t="shared" si="5"/>
        <v>2.528</v>
      </c>
      <c r="AF360" cm="1">
        <f t="array" ref="AF360">_xlfn.IFS(C360="solar",(AE360*1000/45),C360="onshore",(AE360*1000/2.7),C360="offshore",(0))</f>
        <v>936.29629629629619</v>
      </c>
      <c r="AG360" cm="1">
        <f t="array" ref="AG360">_xlfn.IFS(C360="solar",(0),C360="onshore",(0),C360="offshore",(AE360*1000/4.8))</f>
        <v>0</v>
      </c>
    </row>
    <row r="361" spans="1:33">
      <c r="A361" t="s">
        <v>106</v>
      </c>
      <c r="B361" t="s">
        <v>425</v>
      </c>
      <c r="C361" t="s">
        <v>464</v>
      </c>
      <c r="D361">
        <v>2</v>
      </c>
      <c r="E361" t="s">
        <v>520</v>
      </c>
      <c r="F361" t="s">
        <v>516</v>
      </c>
      <c r="G361">
        <v>0.309</v>
      </c>
      <c r="H361">
        <v>658</v>
      </c>
      <c r="I361">
        <v>2023.1869999999999</v>
      </c>
      <c r="J361">
        <v>0.308</v>
      </c>
      <c r="K361">
        <v>676</v>
      </c>
      <c r="L361">
        <v>0.25054853821977102</v>
      </c>
      <c r="M361">
        <v>100.158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f t="shared" si="5"/>
        <v>0</v>
      </c>
      <c r="AF361" cm="1">
        <f t="array" ref="AF361">_xlfn.IFS(C361="solar",(AE361*1000/45),C361="onshore",(AE361*1000/2.7),C361="offshore",(0))</f>
        <v>0</v>
      </c>
      <c r="AG361" cm="1">
        <f t="array" ref="AG361">_xlfn.IFS(C361="solar",(0),C361="onshore",(0),C361="offshore",(AE361*1000/4.8))</f>
        <v>0</v>
      </c>
    </row>
    <row r="362" spans="1:33">
      <c r="A362" t="s">
        <v>106</v>
      </c>
      <c r="B362" t="s">
        <v>422</v>
      </c>
      <c r="C362" t="s">
        <v>464</v>
      </c>
      <c r="D362">
        <v>5</v>
      </c>
      <c r="E362" t="s">
        <v>520</v>
      </c>
      <c r="F362" t="s">
        <v>514</v>
      </c>
      <c r="G362">
        <v>0.27900000000000003</v>
      </c>
      <c r="H362">
        <v>642</v>
      </c>
      <c r="I362">
        <v>2023.1869999999999</v>
      </c>
      <c r="J362">
        <v>0.27800000000000002</v>
      </c>
      <c r="K362">
        <v>646</v>
      </c>
      <c r="L362">
        <v>0.26526723826418303</v>
      </c>
      <c r="M362">
        <v>30.06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f t="shared" si="5"/>
        <v>0</v>
      </c>
      <c r="AF362" cm="1">
        <f t="array" ref="AF362">_xlfn.IFS(C362="solar",(AE362*1000/45),C362="onshore",(AE362*1000/2.7),C362="offshore",(0))</f>
        <v>0</v>
      </c>
      <c r="AG362" cm="1">
        <f t="array" ref="AG362">_xlfn.IFS(C362="solar",(0),C362="onshore",(0),C362="offshore",(AE362*1000/4.8))</f>
        <v>0</v>
      </c>
    </row>
    <row r="363" spans="1:33">
      <c r="A363" t="s">
        <v>106</v>
      </c>
      <c r="B363" t="s">
        <v>424</v>
      </c>
      <c r="C363" t="s">
        <v>464</v>
      </c>
      <c r="D363">
        <v>3</v>
      </c>
      <c r="E363" t="s">
        <v>520</v>
      </c>
      <c r="F363" t="s">
        <v>514</v>
      </c>
      <c r="G363">
        <v>0.28899999999999998</v>
      </c>
      <c r="H363">
        <v>213</v>
      </c>
      <c r="I363">
        <v>2023.1869999999999</v>
      </c>
      <c r="J363">
        <v>0.28799999999999998</v>
      </c>
      <c r="K363">
        <v>241</v>
      </c>
      <c r="L363">
        <v>9.5525748351090803E-2</v>
      </c>
      <c r="M363">
        <v>31.83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f t="shared" si="5"/>
        <v>0</v>
      </c>
      <c r="AF363" cm="1">
        <f t="array" ref="AF363">_xlfn.IFS(C363="solar",(AE363*1000/45),C363="onshore",(AE363*1000/2.7),C363="offshore",(0))</f>
        <v>0</v>
      </c>
      <c r="AG363" cm="1">
        <f t="array" ref="AG363">_xlfn.IFS(C363="solar",(0),C363="onshore",(0),C363="offshore",(AE363*1000/4.8))</f>
        <v>0</v>
      </c>
    </row>
    <row r="364" spans="1:33">
      <c r="A364" t="s">
        <v>106</v>
      </c>
      <c r="B364" t="s">
        <v>423</v>
      </c>
      <c r="C364" t="s">
        <v>464</v>
      </c>
      <c r="D364">
        <v>4</v>
      </c>
      <c r="E364" t="s">
        <v>520</v>
      </c>
      <c r="F364" t="s">
        <v>514</v>
      </c>
      <c r="G364">
        <v>0.28000000000000003</v>
      </c>
      <c r="H364">
        <v>394</v>
      </c>
      <c r="I364">
        <v>2023.1869999999999</v>
      </c>
      <c r="J364">
        <v>0.28100000000000003</v>
      </c>
      <c r="K364">
        <v>396</v>
      </c>
      <c r="L364">
        <v>0.16087359235606699</v>
      </c>
      <c r="M364">
        <v>43.747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f t="shared" si="5"/>
        <v>0</v>
      </c>
      <c r="AF364" cm="1">
        <f t="array" ref="AF364">_xlfn.IFS(C364="solar",(AE364*1000/45),C364="onshore",(AE364*1000/2.7),C364="offshore",(0))</f>
        <v>0</v>
      </c>
      <c r="AG364" cm="1">
        <f t="array" ref="AG364">_xlfn.IFS(C364="solar",(0),C364="onshore",(0),C364="offshore",(AE364*1000/4.8))</f>
        <v>0</v>
      </c>
    </row>
    <row r="365" spans="1:33">
      <c r="A365" t="s">
        <v>106</v>
      </c>
      <c r="B365" t="s">
        <v>426</v>
      </c>
      <c r="C365" t="s">
        <v>464</v>
      </c>
      <c r="D365">
        <v>1</v>
      </c>
      <c r="E365" t="s">
        <v>520</v>
      </c>
      <c r="F365" t="s">
        <v>514</v>
      </c>
      <c r="G365">
        <v>0.312</v>
      </c>
      <c r="H365">
        <v>354</v>
      </c>
      <c r="I365">
        <v>2023.1869999999999</v>
      </c>
      <c r="J365">
        <v>0.313</v>
      </c>
      <c r="K365">
        <v>400</v>
      </c>
      <c r="L365">
        <v>0.14588530497322999</v>
      </c>
      <c r="M365">
        <v>72.843999999999994</v>
      </c>
      <c r="N365">
        <v>0.84299999999999997</v>
      </c>
      <c r="O365">
        <v>1.6859999999999999</v>
      </c>
      <c r="P365">
        <v>2.528</v>
      </c>
      <c r="Q365">
        <v>2.528</v>
      </c>
      <c r="R365">
        <v>2.528</v>
      </c>
      <c r="S365">
        <v>2.528</v>
      </c>
      <c r="T365">
        <v>1.6850000000000001</v>
      </c>
      <c r="U365">
        <v>0.84199999999999997</v>
      </c>
      <c r="V365">
        <v>2.528</v>
      </c>
      <c r="W365">
        <v>0.84299999999999997</v>
      </c>
      <c r="X365">
        <v>0.84299999999999997</v>
      </c>
      <c r="Y365">
        <v>0.84199999999999997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f t="shared" si="5"/>
        <v>2.528</v>
      </c>
      <c r="AF365" cm="1">
        <f t="array" ref="AF365">_xlfn.IFS(C365="solar",(AE365*1000/45),C365="onshore",(AE365*1000/2.7),C365="offshore",(0))</f>
        <v>936.29629629629619</v>
      </c>
      <c r="AG365" cm="1">
        <f t="array" ref="AG365">_xlfn.IFS(C365="solar",(0),C365="onshore",(0),C365="offshore",(AE365*1000/4.8))</f>
        <v>0</v>
      </c>
    </row>
    <row r="366" spans="1:33">
      <c r="A366" t="s">
        <v>106</v>
      </c>
      <c r="B366" t="s">
        <v>425</v>
      </c>
      <c r="C366" t="s">
        <v>464</v>
      </c>
      <c r="D366">
        <v>2</v>
      </c>
      <c r="E366" t="s">
        <v>520</v>
      </c>
      <c r="F366" t="s">
        <v>514</v>
      </c>
      <c r="G366">
        <v>0.309</v>
      </c>
      <c r="H366">
        <v>658</v>
      </c>
      <c r="I366">
        <v>2023.1869999999999</v>
      </c>
      <c r="J366">
        <v>0.308</v>
      </c>
      <c r="K366">
        <v>676</v>
      </c>
      <c r="L366">
        <v>0.25054853821977102</v>
      </c>
      <c r="M366">
        <v>117.706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f t="shared" si="5"/>
        <v>0</v>
      </c>
      <c r="AF366" cm="1">
        <f t="array" ref="AF366">_xlfn.IFS(C366="solar",(AE366*1000/45),C366="onshore",(AE366*1000/2.7),C366="offshore",(0))</f>
        <v>0</v>
      </c>
      <c r="AG366" cm="1">
        <f t="array" ref="AG366">_xlfn.IFS(C366="solar",(0),C366="onshore",(0),C366="offshore",(AE366*1000/4.8))</f>
        <v>0</v>
      </c>
    </row>
    <row r="367" spans="1:33">
      <c r="A367" t="s">
        <v>106</v>
      </c>
      <c r="B367" t="s">
        <v>417</v>
      </c>
      <c r="C367" t="s">
        <v>460</v>
      </c>
      <c r="D367">
        <v>1</v>
      </c>
      <c r="E367" t="s">
        <v>520</v>
      </c>
      <c r="F367" t="s">
        <v>519</v>
      </c>
      <c r="G367">
        <v>0.57299999999999995</v>
      </c>
      <c r="H367">
        <v>1019</v>
      </c>
      <c r="I367">
        <v>4034.569</v>
      </c>
      <c r="J367">
        <v>0.55900000000000005</v>
      </c>
      <c r="K367">
        <v>973</v>
      </c>
      <c r="L367">
        <v>0.198699569518302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f t="shared" si="5"/>
        <v>0</v>
      </c>
      <c r="AF367" cm="1">
        <f t="array" ref="AF367">_xlfn.IFS(C367="solar",(AE367*1000/45),C367="onshore",(AE367*1000/2.7),C367="offshore",(0))</f>
        <v>0</v>
      </c>
      <c r="AG367" cm="1">
        <f t="array" ref="AG367">_xlfn.IFS(C367="solar",(0),C367="onshore",(0),C367="offshore",(AE367*1000/4.8))</f>
        <v>0</v>
      </c>
    </row>
    <row r="368" spans="1:33">
      <c r="A368" t="s">
        <v>106</v>
      </c>
      <c r="B368" t="s">
        <v>416</v>
      </c>
      <c r="C368" t="s">
        <v>460</v>
      </c>
      <c r="D368">
        <v>2</v>
      </c>
      <c r="E368" t="s">
        <v>520</v>
      </c>
      <c r="F368" t="s">
        <v>519</v>
      </c>
      <c r="G368">
        <v>0.55000000000000004</v>
      </c>
      <c r="H368">
        <v>1447</v>
      </c>
      <c r="I368">
        <v>2902.8580000000002</v>
      </c>
      <c r="J368">
        <v>0.55000000000000004</v>
      </c>
      <c r="K368">
        <v>0</v>
      </c>
      <c r="L368">
        <v>0</v>
      </c>
      <c r="M368">
        <v>0.80300000000000005</v>
      </c>
      <c r="N368">
        <v>0</v>
      </c>
      <c r="O368">
        <v>0</v>
      </c>
      <c r="P368">
        <v>0</v>
      </c>
      <c r="Q368">
        <v>0.80300000000000005</v>
      </c>
      <c r="R368">
        <v>0.80300000000000005</v>
      </c>
      <c r="S368">
        <v>0.80300000000000005</v>
      </c>
      <c r="T368">
        <v>0.80300000000000005</v>
      </c>
      <c r="U368">
        <v>0.8</v>
      </c>
      <c r="V368">
        <v>0.80300000000000005</v>
      </c>
      <c r="W368">
        <v>0</v>
      </c>
      <c r="X368">
        <v>0</v>
      </c>
      <c r="Y368">
        <v>0</v>
      </c>
      <c r="Z368">
        <v>0.80300000000000005</v>
      </c>
      <c r="AA368">
        <v>0</v>
      </c>
      <c r="AB368">
        <v>0</v>
      </c>
      <c r="AC368">
        <v>0</v>
      </c>
      <c r="AD368">
        <v>0</v>
      </c>
      <c r="AE368">
        <f t="shared" si="5"/>
        <v>0.80300000000000005</v>
      </c>
      <c r="AF368" cm="1">
        <f t="array" ref="AF368">_xlfn.IFS(C368="solar",(AE368*1000/45),C368="onshore",(AE368*1000/2.7),C368="offshore",(0))</f>
        <v>0</v>
      </c>
      <c r="AG368" cm="1">
        <f t="array" ref="AG368">_xlfn.IFS(C368="solar",(0),C368="onshore",(0),C368="offshore",(AE368*1000/4.8))</f>
        <v>167.29166666666669</v>
      </c>
    </row>
    <row r="369" spans="1:33">
      <c r="A369" t="s">
        <v>106</v>
      </c>
      <c r="B369" t="s">
        <v>415</v>
      </c>
      <c r="C369" t="s">
        <v>460</v>
      </c>
      <c r="D369">
        <v>3</v>
      </c>
      <c r="E369" t="s">
        <v>520</v>
      </c>
      <c r="F369" t="s">
        <v>519</v>
      </c>
      <c r="G369">
        <v>0.51600000000000001</v>
      </c>
      <c r="H369">
        <v>1058</v>
      </c>
      <c r="I369">
        <v>3225.2350000000001</v>
      </c>
      <c r="J369">
        <v>0.47099999999999997</v>
      </c>
      <c r="K369">
        <v>958</v>
      </c>
      <c r="L369">
        <v>0.23218838767220201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f t="shared" si="5"/>
        <v>0</v>
      </c>
      <c r="AF369" cm="1">
        <f t="array" ref="AF369">_xlfn.IFS(C369="solar",(AE369*1000/45),C369="onshore",(AE369*1000/2.7),C369="offshore",(0))</f>
        <v>0</v>
      </c>
      <c r="AG369" cm="1">
        <f t="array" ref="AG369">_xlfn.IFS(C369="solar",(0),C369="onshore",(0),C369="offshore",(AE369*1000/4.8))</f>
        <v>0</v>
      </c>
    </row>
    <row r="370" spans="1:33">
      <c r="A370" t="s">
        <v>106</v>
      </c>
      <c r="B370" t="s">
        <v>414</v>
      </c>
      <c r="C370" t="s">
        <v>460</v>
      </c>
      <c r="D370">
        <v>4</v>
      </c>
      <c r="E370" t="s">
        <v>520</v>
      </c>
      <c r="F370" t="s">
        <v>519</v>
      </c>
      <c r="G370">
        <v>0.47399999999999998</v>
      </c>
      <c r="H370">
        <v>1587</v>
      </c>
      <c r="I370">
        <v>3420.3110000000001</v>
      </c>
      <c r="J370">
        <v>0.495</v>
      </c>
      <c r="K370">
        <v>1527</v>
      </c>
      <c r="L370">
        <v>0.35215165352151701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f t="shared" si="5"/>
        <v>0</v>
      </c>
      <c r="AF370" cm="1">
        <f t="array" ref="AF370">_xlfn.IFS(C370="solar",(AE370*1000/45),C370="onshore",(AE370*1000/2.7),C370="offshore",(0))</f>
        <v>0</v>
      </c>
      <c r="AG370" cm="1">
        <f t="array" ref="AG370">_xlfn.IFS(C370="solar",(0),C370="onshore",(0),C370="offshore",(AE370*1000/4.8))</f>
        <v>0</v>
      </c>
    </row>
    <row r="371" spans="1:33">
      <c r="A371" t="s">
        <v>106</v>
      </c>
      <c r="B371" t="s">
        <v>413</v>
      </c>
      <c r="C371" t="s">
        <v>460</v>
      </c>
      <c r="D371">
        <v>5</v>
      </c>
      <c r="E371" t="s">
        <v>520</v>
      </c>
      <c r="F371" t="s">
        <v>519</v>
      </c>
      <c r="G371">
        <v>0.39800000000000002</v>
      </c>
      <c r="H371">
        <v>1211</v>
      </c>
      <c r="I371">
        <v>2653.2170000000001</v>
      </c>
      <c r="J371">
        <v>0.45400000000000001</v>
      </c>
      <c r="K371">
        <v>1396</v>
      </c>
      <c r="L371">
        <v>0.35101482509605098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f t="shared" si="5"/>
        <v>0</v>
      </c>
      <c r="AF371" cm="1">
        <f t="array" ref="AF371">_xlfn.IFS(C371="solar",(AE371*1000/45),C371="onshore",(AE371*1000/2.7),C371="offshore",(0))</f>
        <v>0</v>
      </c>
      <c r="AG371" cm="1">
        <f t="array" ref="AG371">_xlfn.IFS(C371="solar",(0),C371="onshore",(0),C371="offshore",(AE371*1000/4.8))</f>
        <v>0</v>
      </c>
    </row>
    <row r="372" spans="1:33">
      <c r="A372" t="s">
        <v>106</v>
      </c>
      <c r="B372" t="s">
        <v>416</v>
      </c>
      <c r="C372" t="s">
        <v>460</v>
      </c>
      <c r="D372">
        <v>2</v>
      </c>
      <c r="E372" t="s">
        <v>520</v>
      </c>
      <c r="F372" t="s">
        <v>518</v>
      </c>
      <c r="G372">
        <v>0.55000000000000004</v>
      </c>
      <c r="H372">
        <v>1447</v>
      </c>
      <c r="I372">
        <v>2902.8580000000002</v>
      </c>
      <c r="J372">
        <v>0.55000000000000004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f t="shared" si="5"/>
        <v>0</v>
      </c>
      <c r="AF372" cm="1">
        <f t="array" ref="AF372">_xlfn.IFS(C372="solar",(AE372*1000/45),C372="onshore",(AE372*1000/2.7),C372="offshore",(0))</f>
        <v>0</v>
      </c>
      <c r="AG372" cm="1">
        <f t="array" ref="AG372">_xlfn.IFS(C372="solar",(0),C372="onshore",(0),C372="offshore",(AE372*1000/4.8))</f>
        <v>0</v>
      </c>
    </row>
    <row r="373" spans="1:33">
      <c r="A373" t="s">
        <v>106</v>
      </c>
      <c r="B373" t="s">
        <v>417</v>
      </c>
      <c r="C373" t="s">
        <v>460</v>
      </c>
      <c r="D373">
        <v>1</v>
      </c>
      <c r="E373" t="s">
        <v>520</v>
      </c>
      <c r="F373" t="s">
        <v>518</v>
      </c>
      <c r="G373">
        <v>0.57299999999999995</v>
      </c>
      <c r="H373">
        <v>1019</v>
      </c>
      <c r="I373">
        <v>4034.569</v>
      </c>
      <c r="J373">
        <v>0.55900000000000005</v>
      </c>
      <c r="K373">
        <v>973</v>
      </c>
      <c r="L373">
        <v>0.198699569518302</v>
      </c>
      <c r="M373">
        <v>41.981000000000002</v>
      </c>
      <c r="N373">
        <v>0</v>
      </c>
      <c r="O373">
        <v>0</v>
      </c>
      <c r="P373">
        <v>0</v>
      </c>
      <c r="Q373">
        <v>0.79</v>
      </c>
      <c r="R373">
        <v>0.79</v>
      </c>
      <c r="S373">
        <v>0.79</v>
      </c>
      <c r="T373">
        <v>0.79</v>
      </c>
      <c r="U373">
        <v>0.78700000000000003</v>
      </c>
      <c r="V373">
        <v>0.79</v>
      </c>
      <c r="W373">
        <v>0</v>
      </c>
      <c r="X373">
        <v>0</v>
      </c>
      <c r="Y373">
        <v>0</v>
      </c>
      <c r="Z373">
        <v>0.79</v>
      </c>
      <c r="AA373">
        <v>0</v>
      </c>
      <c r="AB373">
        <v>0</v>
      </c>
      <c r="AC373">
        <v>0</v>
      </c>
      <c r="AD373">
        <v>0</v>
      </c>
      <c r="AE373">
        <f t="shared" si="5"/>
        <v>0.79</v>
      </c>
      <c r="AF373" cm="1">
        <f t="array" ref="AF373">_xlfn.IFS(C373="solar",(AE373*1000/45),C373="onshore",(AE373*1000/2.7),C373="offshore",(0))</f>
        <v>0</v>
      </c>
      <c r="AG373" cm="1">
        <f t="array" ref="AG373">_xlfn.IFS(C373="solar",(0),C373="onshore",(0),C373="offshore",(AE373*1000/4.8))</f>
        <v>164.58333333333334</v>
      </c>
    </row>
    <row r="374" spans="1:33">
      <c r="A374" t="s">
        <v>106</v>
      </c>
      <c r="B374" t="s">
        <v>413</v>
      </c>
      <c r="C374" t="s">
        <v>460</v>
      </c>
      <c r="D374">
        <v>5</v>
      </c>
      <c r="E374" t="s">
        <v>520</v>
      </c>
      <c r="F374" t="s">
        <v>518</v>
      </c>
      <c r="G374">
        <v>0.39800000000000002</v>
      </c>
      <c r="H374">
        <v>1211</v>
      </c>
      <c r="I374">
        <v>2653.2170000000001</v>
      </c>
      <c r="J374">
        <v>0.45400000000000001</v>
      </c>
      <c r="K374">
        <v>1396</v>
      </c>
      <c r="L374">
        <v>0.35101482509605098</v>
      </c>
      <c r="M374">
        <v>69.608000000000004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f t="shared" si="5"/>
        <v>0</v>
      </c>
      <c r="AF374" cm="1">
        <f t="array" ref="AF374">_xlfn.IFS(C374="solar",(AE374*1000/45),C374="onshore",(AE374*1000/2.7),C374="offshore",(0))</f>
        <v>0</v>
      </c>
      <c r="AG374" cm="1">
        <f t="array" ref="AG374">_xlfn.IFS(C374="solar",(0),C374="onshore",(0),C374="offshore",(AE374*1000/4.8))</f>
        <v>0</v>
      </c>
    </row>
    <row r="375" spans="1:33">
      <c r="A375" t="s">
        <v>106</v>
      </c>
      <c r="B375" t="s">
        <v>415</v>
      </c>
      <c r="C375" t="s">
        <v>460</v>
      </c>
      <c r="D375">
        <v>3</v>
      </c>
      <c r="E375" t="s">
        <v>520</v>
      </c>
      <c r="F375" t="s">
        <v>518</v>
      </c>
      <c r="G375">
        <v>0.51600000000000001</v>
      </c>
      <c r="H375">
        <v>1058</v>
      </c>
      <c r="I375">
        <v>3225.2350000000001</v>
      </c>
      <c r="J375">
        <v>0.47099999999999997</v>
      </c>
      <c r="K375">
        <v>958</v>
      </c>
      <c r="L375">
        <v>0.23218838767220201</v>
      </c>
      <c r="M375">
        <v>98.813000000000002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f t="shared" si="5"/>
        <v>0</v>
      </c>
      <c r="AF375" cm="1">
        <f t="array" ref="AF375">_xlfn.IFS(C375="solar",(AE375*1000/45),C375="onshore",(AE375*1000/2.7),C375="offshore",(0))</f>
        <v>0</v>
      </c>
      <c r="AG375" cm="1">
        <f t="array" ref="AG375">_xlfn.IFS(C375="solar",(0),C375="onshore",(0),C375="offshore",(AE375*1000/4.8))</f>
        <v>0</v>
      </c>
    </row>
    <row r="376" spans="1:33">
      <c r="A376" t="s">
        <v>106</v>
      </c>
      <c r="B376" t="s">
        <v>414</v>
      </c>
      <c r="C376" t="s">
        <v>460</v>
      </c>
      <c r="D376">
        <v>4</v>
      </c>
      <c r="E376" t="s">
        <v>520</v>
      </c>
      <c r="F376" t="s">
        <v>518</v>
      </c>
      <c r="G376">
        <v>0.47399999999999998</v>
      </c>
      <c r="H376">
        <v>1587</v>
      </c>
      <c r="I376">
        <v>3420.3110000000001</v>
      </c>
      <c r="J376">
        <v>0.495</v>
      </c>
      <c r="K376">
        <v>1527</v>
      </c>
      <c r="L376">
        <v>0.35215165352151701</v>
      </c>
      <c r="M376">
        <v>150.82499999999999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f t="shared" si="5"/>
        <v>0</v>
      </c>
      <c r="AF376" cm="1">
        <f t="array" ref="AF376">_xlfn.IFS(C376="solar",(AE376*1000/45),C376="onshore",(AE376*1000/2.7),C376="offshore",(0))</f>
        <v>0</v>
      </c>
      <c r="AG376" cm="1">
        <f t="array" ref="AG376">_xlfn.IFS(C376="solar",(0),C376="onshore",(0),C376="offshore",(AE376*1000/4.8))</f>
        <v>0</v>
      </c>
    </row>
    <row r="377" spans="1:33">
      <c r="A377" t="s">
        <v>106</v>
      </c>
      <c r="B377" t="s">
        <v>416</v>
      </c>
      <c r="C377" t="s">
        <v>460</v>
      </c>
      <c r="D377">
        <v>2</v>
      </c>
      <c r="E377" t="s">
        <v>520</v>
      </c>
      <c r="F377" t="s">
        <v>517</v>
      </c>
      <c r="G377">
        <v>0.55000000000000004</v>
      </c>
      <c r="H377">
        <v>1447</v>
      </c>
      <c r="I377">
        <v>2902.8580000000002</v>
      </c>
      <c r="J377">
        <v>0.55000000000000004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f t="shared" si="5"/>
        <v>0</v>
      </c>
      <c r="AF377" cm="1">
        <f t="array" ref="AF377">_xlfn.IFS(C377="solar",(AE377*1000/45),C377="onshore",(AE377*1000/2.7),C377="offshore",(0))</f>
        <v>0</v>
      </c>
      <c r="AG377" cm="1">
        <f t="array" ref="AG377">_xlfn.IFS(C377="solar",(0),C377="onshore",(0),C377="offshore",(AE377*1000/4.8))</f>
        <v>0</v>
      </c>
    </row>
    <row r="378" spans="1:33">
      <c r="A378" t="s">
        <v>106</v>
      </c>
      <c r="B378" t="s">
        <v>417</v>
      </c>
      <c r="C378" t="s">
        <v>460</v>
      </c>
      <c r="D378">
        <v>1</v>
      </c>
      <c r="E378" t="s">
        <v>520</v>
      </c>
      <c r="F378" t="s">
        <v>517</v>
      </c>
      <c r="G378">
        <v>0.57299999999999995</v>
      </c>
      <c r="H378">
        <v>1019</v>
      </c>
      <c r="I378">
        <v>4034.569</v>
      </c>
      <c r="J378">
        <v>0.55900000000000005</v>
      </c>
      <c r="K378">
        <v>973</v>
      </c>
      <c r="L378">
        <v>0.198699569518302</v>
      </c>
      <c r="M378">
        <v>41.981000000000002</v>
      </c>
      <c r="N378">
        <v>0</v>
      </c>
      <c r="O378">
        <v>0</v>
      </c>
      <c r="P378">
        <v>0</v>
      </c>
      <c r="Q378">
        <v>0.79</v>
      </c>
      <c r="R378">
        <v>0.79</v>
      </c>
      <c r="S378">
        <v>0.79</v>
      </c>
      <c r="T378">
        <v>0.79</v>
      </c>
      <c r="U378">
        <v>0.78700000000000003</v>
      </c>
      <c r="V378">
        <v>0.79</v>
      </c>
      <c r="W378">
        <v>0</v>
      </c>
      <c r="X378">
        <v>0</v>
      </c>
      <c r="Y378">
        <v>0</v>
      </c>
      <c r="Z378">
        <v>0.79</v>
      </c>
      <c r="AA378">
        <v>0</v>
      </c>
      <c r="AB378">
        <v>0</v>
      </c>
      <c r="AC378">
        <v>0</v>
      </c>
      <c r="AD378">
        <v>0</v>
      </c>
      <c r="AE378">
        <f t="shared" si="5"/>
        <v>0.79</v>
      </c>
      <c r="AF378" cm="1">
        <f t="array" ref="AF378">_xlfn.IFS(C378="solar",(AE378*1000/45),C378="onshore",(AE378*1000/2.7),C378="offshore",(0))</f>
        <v>0</v>
      </c>
      <c r="AG378" cm="1">
        <f t="array" ref="AG378">_xlfn.IFS(C378="solar",(0),C378="onshore",(0),C378="offshore",(AE378*1000/4.8))</f>
        <v>164.58333333333334</v>
      </c>
    </row>
    <row r="379" spans="1:33">
      <c r="A379" t="s">
        <v>106</v>
      </c>
      <c r="B379" t="s">
        <v>413</v>
      </c>
      <c r="C379" t="s">
        <v>460</v>
      </c>
      <c r="D379">
        <v>5</v>
      </c>
      <c r="E379" t="s">
        <v>520</v>
      </c>
      <c r="F379" t="s">
        <v>517</v>
      </c>
      <c r="G379">
        <v>0.39800000000000002</v>
      </c>
      <c r="H379">
        <v>1211</v>
      </c>
      <c r="I379">
        <v>2653.2170000000001</v>
      </c>
      <c r="J379">
        <v>0.45400000000000001</v>
      </c>
      <c r="K379">
        <v>1396</v>
      </c>
      <c r="L379">
        <v>0.35101482509605098</v>
      </c>
      <c r="M379">
        <v>69.183999999999997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f t="shared" si="5"/>
        <v>0</v>
      </c>
      <c r="AF379" cm="1">
        <f t="array" ref="AF379">_xlfn.IFS(C379="solar",(AE379*1000/45),C379="onshore",(AE379*1000/2.7),C379="offshore",(0))</f>
        <v>0</v>
      </c>
      <c r="AG379" cm="1">
        <f t="array" ref="AG379">_xlfn.IFS(C379="solar",(0),C379="onshore",(0),C379="offshore",(AE379*1000/4.8))</f>
        <v>0</v>
      </c>
    </row>
    <row r="380" spans="1:33">
      <c r="A380" t="s">
        <v>106</v>
      </c>
      <c r="B380" t="s">
        <v>415</v>
      </c>
      <c r="C380" t="s">
        <v>460</v>
      </c>
      <c r="D380">
        <v>3</v>
      </c>
      <c r="E380" t="s">
        <v>520</v>
      </c>
      <c r="F380" t="s">
        <v>517</v>
      </c>
      <c r="G380">
        <v>0.51600000000000001</v>
      </c>
      <c r="H380">
        <v>1058</v>
      </c>
      <c r="I380">
        <v>3225.2350000000001</v>
      </c>
      <c r="J380">
        <v>0.47099999999999997</v>
      </c>
      <c r="K380">
        <v>958</v>
      </c>
      <c r="L380">
        <v>0.23218838767220201</v>
      </c>
      <c r="M380">
        <v>98.56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f t="shared" si="5"/>
        <v>0</v>
      </c>
      <c r="AF380" cm="1">
        <f t="array" ref="AF380">_xlfn.IFS(C380="solar",(AE380*1000/45),C380="onshore",(AE380*1000/2.7),C380="offshore",(0))</f>
        <v>0</v>
      </c>
      <c r="AG380" cm="1">
        <f t="array" ref="AG380">_xlfn.IFS(C380="solar",(0),C380="onshore",(0),C380="offshore",(AE380*1000/4.8))</f>
        <v>0</v>
      </c>
    </row>
    <row r="381" spans="1:33">
      <c r="A381" t="s">
        <v>106</v>
      </c>
      <c r="B381" t="s">
        <v>414</v>
      </c>
      <c r="C381" t="s">
        <v>460</v>
      </c>
      <c r="D381">
        <v>4</v>
      </c>
      <c r="E381" t="s">
        <v>520</v>
      </c>
      <c r="F381" t="s">
        <v>517</v>
      </c>
      <c r="G381">
        <v>0.47399999999999998</v>
      </c>
      <c r="H381">
        <v>1587</v>
      </c>
      <c r="I381">
        <v>3420.3110000000001</v>
      </c>
      <c r="J381">
        <v>0.495</v>
      </c>
      <c r="K381">
        <v>1527</v>
      </c>
      <c r="L381">
        <v>0.35215165352151701</v>
      </c>
      <c r="M381">
        <v>150.82499999999999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f t="shared" si="5"/>
        <v>0</v>
      </c>
      <c r="AF381" cm="1">
        <f t="array" ref="AF381">_xlfn.IFS(C381="solar",(AE381*1000/45),C381="onshore",(AE381*1000/2.7),C381="offshore",(0))</f>
        <v>0</v>
      </c>
      <c r="AG381" cm="1">
        <f t="array" ref="AG381">_xlfn.IFS(C381="solar",(0),C381="onshore",(0),C381="offshore",(AE381*1000/4.8))</f>
        <v>0</v>
      </c>
    </row>
    <row r="382" spans="1:33">
      <c r="A382" t="s">
        <v>106</v>
      </c>
      <c r="B382" t="s">
        <v>416</v>
      </c>
      <c r="C382" t="s">
        <v>460</v>
      </c>
      <c r="D382">
        <v>2</v>
      </c>
      <c r="E382" t="s">
        <v>520</v>
      </c>
      <c r="F382" t="s">
        <v>516</v>
      </c>
      <c r="G382">
        <v>0.55000000000000004</v>
      </c>
      <c r="H382">
        <v>1447</v>
      </c>
      <c r="I382">
        <v>2902.8580000000002</v>
      </c>
      <c r="J382">
        <v>0.55000000000000004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f t="shared" si="5"/>
        <v>0</v>
      </c>
      <c r="AF382" cm="1">
        <f t="array" ref="AF382">_xlfn.IFS(C382="solar",(AE382*1000/45),C382="onshore",(AE382*1000/2.7),C382="offshore",(0))</f>
        <v>0</v>
      </c>
      <c r="AG382" cm="1">
        <f t="array" ref="AG382">_xlfn.IFS(C382="solar",(0),C382="onshore",(0),C382="offshore",(AE382*1000/4.8))</f>
        <v>0</v>
      </c>
    </row>
    <row r="383" spans="1:33">
      <c r="A383" t="s">
        <v>106</v>
      </c>
      <c r="B383" t="s">
        <v>417</v>
      </c>
      <c r="C383" t="s">
        <v>460</v>
      </c>
      <c r="D383">
        <v>1</v>
      </c>
      <c r="E383" t="s">
        <v>520</v>
      </c>
      <c r="F383" t="s">
        <v>516</v>
      </c>
      <c r="G383">
        <v>0.57299999999999995</v>
      </c>
      <c r="H383">
        <v>1019</v>
      </c>
      <c r="I383">
        <v>4034.569</v>
      </c>
      <c r="J383">
        <v>0.55900000000000005</v>
      </c>
      <c r="K383">
        <v>973</v>
      </c>
      <c r="L383">
        <v>0.198699569518302</v>
      </c>
      <c r="M383">
        <v>41.981000000000002</v>
      </c>
      <c r="N383">
        <v>0</v>
      </c>
      <c r="O383">
        <v>0</v>
      </c>
      <c r="P383">
        <v>0</v>
      </c>
      <c r="Q383">
        <v>0.79</v>
      </c>
      <c r="R383">
        <v>0.79</v>
      </c>
      <c r="S383">
        <v>0.79</v>
      </c>
      <c r="T383">
        <v>0.79</v>
      </c>
      <c r="U383">
        <v>0.78700000000000003</v>
      </c>
      <c r="V383">
        <v>0.79</v>
      </c>
      <c r="W383">
        <v>0</v>
      </c>
      <c r="X383">
        <v>0</v>
      </c>
      <c r="Y383">
        <v>0</v>
      </c>
      <c r="Z383">
        <v>0.79</v>
      </c>
      <c r="AA383">
        <v>0</v>
      </c>
      <c r="AB383">
        <v>0</v>
      </c>
      <c r="AC383">
        <v>0</v>
      </c>
      <c r="AD383">
        <v>0</v>
      </c>
      <c r="AE383">
        <f t="shared" si="5"/>
        <v>0.79</v>
      </c>
      <c r="AF383" cm="1">
        <f t="array" ref="AF383">_xlfn.IFS(C383="solar",(AE383*1000/45),C383="onshore",(AE383*1000/2.7),C383="offshore",(0))</f>
        <v>0</v>
      </c>
      <c r="AG383" cm="1">
        <f t="array" ref="AG383">_xlfn.IFS(C383="solar",(0),C383="onshore",(0),C383="offshore",(AE383*1000/4.8))</f>
        <v>164.58333333333334</v>
      </c>
    </row>
    <row r="384" spans="1:33">
      <c r="A384" t="s">
        <v>106</v>
      </c>
      <c r="B384" t="s">
        <v>413</v>
      </c>
      <c r="C384" t="s">
        <v>460</v>
      </c>
      <c r="D384">
        <v>5</v>
      </c>
      <c r="E384" t="s">
        <v>520</v>
      </c>
      <c r="F384" t="s">
        <v>516</v>
      </c>
      <c r="G384">
        <v>0.39800000000000002</v>
      </c>
      <c r="H384">
        <v>1211</v>
      </c>
      <c r="I384">
        <v>2653.2170000000001</v>
      </c>
      <c r="J384">
        <v>0.45400000000000001</v>
      </c>
      <c r="K384">
        <v>1396</v>
      </c>
      <c r="L384">
        <v>0.35101482509605098</v>
      </c>
      <c r="M384">
        <v>69.608000000000004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f t="shared" si="5"/>
        <v>0</v>
      </c>
      <c r="AF384" cm="1">
        <f t="array" ref="AF384">_xlfn.IFS(C384="solar",(AE384*1000/45),C384="onshore",(AE384*1000/2.7),C384="offshore",(0))</f>
        <v>0</v>
      </c>
      <c r="AG384" cm="1">
        <f t="array" ref="AG384">_xlfn.IFS(C384="solar",(0),C384="onshore",(0),C384="offshore",(AE384*1000/4.8))</f>
        <v>0</v>
      </c>
    </row>
    <row r="385" spans="1:33">
      <c r="A385" t="s">
        <v>106</v>
      </c>
      <c r="B385" t="s">
        <v>415</v>
      </c>
      <c r="C385" t="s">
        <v>460</v>
      </c>
      <c r="D385">
        <v>3</v>
      </c>
      <c r="E385" t="s">
        <v>520</v>
      </c>
      <c r="F385" t="s">
        <v>516</v>
      </c>
      <c r="G385">
        <v>0.51600000000000001</v>
      </c>
      <c r="H385">
        <v>1058</v>
      </c>
      <c r="I385">
        <v>3225.2350000000001</v>
      </c>
      <c r="J385">
        <v>0.47099999999999997</v>
      </c>
      <c r="K385">
        <v>958</v>
      </c>
      <c r="L385">
        <v>0.23218838767220201</v>
      </c>
      <c r="M385">
        <v>98.701999999999998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f t="shared" si="5"/>
        <v>0</v>
      </c>
      <c r="AF385" cm="1">
        <f t="array" ref="AF385">_xlfn.IFS(C385="solar",(AE385*1000/45),C385="onshore",(AE385*1000/2.7),C385="offshore",(0))</f>
        <v>0</v>
      </c>
      <c r="AG385" cm="1">
        <f t="array" ref="AG385">_xlfn.IFS(C385="solar",(0),C385="onshore",(0),C385="offshore",(AE385*1000/4.8))</f>
        <v>0</v>
      </c>
    </row>
    <row r="386" spans="1:33">
      <c r="A386" t="s">
        <v>106</v>
      </c>
      <c r="B386" t="s">
        <v>414</v>
      </c>
      <c r="C386" t="s">
        <v>460</v>
      </c>
      <c r="D386">
        <v>4</v>
      </c>
      <c r="E386" t="s">
        <v>520</v>
      </c>
      <c r="F386" t="s">
        <v>516</v>
      </c>
      <c r="G386">
        <v>0.47399999999999998</v>
      </c>
      <c r="H386">
        <v>1587</v>
      </c>
      <c r="I386">
        <v>3420.3110000000001</v>
      </c>
      <c r="J386">
        <v>0.495</v>
      </c>
      <c r="K386">
        <v>1527</v>
      </c>
      <c r="L386">
        <v>0.35215165352151701</v>
      </c>
      <c r="M386">
        <v>150.82499999999999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f t="shared" ref="AE386:AE449" si="6">MAX(N386:U386)</f>
        <v>0</v>
      </c>
      <c r="AF386" cm="1">
        <f t="array" ref="AF386">_xlfn.IFS(C386="solar",(AE386*1000/45),C386="onshore",(AE386*1000/2.7),C386="offshore",(0))</f>
        <v>0</v>
      </c>
      <c r="AG386" cm="1">
        <f t="array" ref="AG386">_xlfn.IFS(C386="solar",(0),C386="onshore",(0),C386="offshore",(AE386*1000/4.8))</f>
        <v>0</v>
      </c>
    </row>
    <row r="387" spans="1:33">
      <c r="A387" t="s">
        <v>106</v>
      </c>
      <c r="B387" t="s">
        <v>416</v>
      </c>
      <c r="C387" t="s">
        <v>460</v>
      </c>
      <c r="D387">
        <v>2</v>
      </c>
      <c r="E387" t="s">
        <v>520</v>
      </c>
      <c r="F387" t="s">
        <v>514</v>
      </c>
      <c r="G387">
        <v>0.55000000000000004</v>
      </c>
      <c r="H387">
        <v>1447</v>
      </c>
      <c r="I387">
        <v>2902.8580000000002</v>
      </c>
      <c r="J387">
        <v>0.55000000000000004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f t="shared" si="6"/>
        <v>0</v>
      </c>
      <c r="AF387" cm="1">
        <f t="array" ref="AF387">_xlfn.IFS(C387="solar",(AE387*1000/45),C387="onshore",(AE387*1000/2.7),C387="offshore",(0))</f>
        <v>0</v>
      </c>
      <c r="AG387" cm="1">
        <f t="array" ref="AG387">_xlfn.IFS(C387="solar",(0),C387="onshore",(0),C387="offshore",(AE387*1000/4.8))</f>
        <v>0</v>
      </c>
    </row>
    <row r="388" spans="1:33">
      <c r="A388" t="s">
        <v>106</v>
      </c>
      <c r="B388" t="s">
        <v>417</v>
      </c>
      <c r="C388" t="s">
        <v>460</v>
      </c>
      <c r="D388">
        <v>1</v>
      </c>
      <c r="E388" t="s">
        <v>520</v>
      </c>
      <c r="F388" t="s">
        <v>514</v>
      </c>
      <c r="G388">
        <v>0.57299999999999995</v>
      </c>
      <c r="H388">
        <v>1019</v>
      </c>
      <c r="I388">
        <v>4034.569</v>
      </c>
      <c r="J388">
        <v>0.55900000000000005</v>
      </c>
      <c r="K388">
        <v>973</v>
      </c>
      <c r="L388">
        <v>0.198699569518302</v>
      </c>
      <c r="M388">
        <v>40.5</v>
      </c>
      <c r="N388">
        <v>0</v>
      </c>
      <c r="O388">
        <v>0</v>
      </c>
      <c r="P388">
        <v>0</v>
      </c>
      <c r="Q388">
        <v>0.79</v>
      </c>
      <c r="R388">
        <v>0.79</v>
      </c>
      <c r="S388">
        <v>0.79</v>
      </c>
      <c r="T388">
        <v>0.79</v>
      </c>
      <c r="U388">
        <v>0.78700000000000003</v>
      </c>
      <c r="V388">
        <v>0.79</v>
      </c>
      <c r="W388">
        <v>0</v>
      </c>
      <c r="X388">
        <v>0</v>
      </c>
      <c r="Y388">
        <v>0</v>
      </c>
      <c r="Z388">
        <v>0.79</v>
      </c>
      <c r="AA388">
        <v>0</v>
      </c>
      <c r="AB388">
        <v>0</v>
      </c>
      <c r="AC388">
        <v>0</v>
      </c>
      <c r="AD388">
        <v>0</v>
      </c>
      <c r="AE388">
        <f t="shared" si="6"/>
        <v>0.79</v>
      </c>
      <c r="AF388" cm="1">
        <f t="array" ref="AF388">_xlfn.IFS(C388="solar",(AE388*1000/45),C388="onshore",(AE388*1000/2.7),C388="offshore",(0))</f>
        <v>0</v>
      </c>
      <c r="AG388" cm="1">
        <f t="array" ref="AG388">_xlfn.IFS(C388="solar",(0),C388="onshore",(0),C388="offshore",(AE388*1000/4.8))</f>
        <v>164.58333333333334</v>
      </c>
    </row>
    <row r="389" spans="1:33">
      <c r="A389" t="s">
        <v>106</v>
      </c>
      <c r="B389" t="s">
        <v>413</v>
      </c>
      <c r="C389" t="s">
        <v>460</v>
      </c>
      <c r="D389">
        <v>5</v>
      </c>
      <c r="E389" t="s">
        <v>520</v>
      </c>
      <c r="F389" t="s">
        <v>514</v>
      </c>
      <c r="G389">
        <v>0.39800000000000002</v>
      </c>
      <c r="H389">
        <v>1211</v>
      </c>
      <c r="I389">
        <v>2653.2170000000001</v>
      </c>
      <c r="J389">
        <v>0.45400000000000001</v>
      </c>
      <c r="K389">
        <v>1396</v>
      </c>
      <c r="L389">
        <v>0.35101482509605098</v>
      </c>
      <c r="M389">
        <v>69.745000000000005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f t="shared" si="6"/>
        <v>0</v>
      </c>
      <c r="AF389" cm="1">
        <f t="array" ref="AF389">_xlfn.IFS(C389="solar",(AE389*1000/45),C389="onshore",(AE389*1000/2.7),C389="offshore",(0))</f>
        <v>0</v>
      </c>
      <c r="AG389" cm="1">
        <f t="array" ref="AG389">_xlfn.IFS(C389="solar",(0),C389="onshore",(0),C389="offshore",(AE389*1000/4.8))</f>
        <v>0</v>
      </c>
    </row>
    <row r="390" spans="1:33">
      <c r="A390" t="s">
        <v>106</v>
      </c>
      <c r="B390" t="s">
        <v>415</v>
      </c>
      <c r="C390" t="s">
        <v>460</v>
      </c>
      <c r="D390">
        <v>3</v>
      </c>
      <c r="E390" t="s">
        <v>520</v>
      </c>
      <c r="F390" t="s">
        <v>514</v>
      </c>
      <c r="G390">
        <v>0.51600000000000001</v>
      </c>
      <c r="H390">
        <v>1058</v>
      </c>
      <c r="I390">
        <v>3225.2350000000001</v>
      </c>
      <c r="J390">
        <v>0.47099999999999997</v>
      </c>
      <c r="K390">
        <v>958</v>
      </c>
      <c r="L390">
        <v>0.23218838767220201</v>
      </c>
      <c r="M390">
        <v>107.196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f t="shared" si="6"/>
        <v>0</v>
      </c>
      <c r="AF390" cm="1">
        <f t="array" ref="AF390">_xlfn.IFS(C390="solar",(AE390*1000/45),C390="onshore",(AE390*1000/2.7),C390="offshore",(0))</f>
        <v>0</v>
      </c>
      <c r="AG390" cm="1">
        <f t="array" ref="AG390">_xlfn.IFS(C390="solar",(0),C390="onshore",(0),C390="offshore",(AE390*1000/4.8))</f>
        <v>0</v>
      </c>
    </row>
    <row r="391" spans="1:33">
      <c r="A391" t="s">
        <v>106</v>
      </c>
      <c r="B391" t="s">
        <v>414</v>
      </c>
      <c r="C391" t="s">
        <v>460</v>
      </c>
      <c r="D391">
        <v>4</v>
      </c>
      <c r="E391" t="s">
        <v>520</v>
      </c>
      <c r="F391" t="s">
        <v>514</v>
      </c>
      <c r="G391">
        <v>0.47399999999999998</v>
      </c>
      <c r="H391">
        <v>1587</v>
      </c>
      <c r="I391">
        <v>3420.3110000000001</v>
      </c>
      <c r="J391">
        <v>0.495</v>
      </c>
      <c r="K391">
        <v>1527</v>
      </c>
      <c r="L391">
        <v>0.35215165352151701</v>
      </c>
      <c r="M391">
        <v>150.39699999999999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f t="shared" si="6"/>
        <v>0</v>
      </c>
      <c r="AF391" cm="1">
        <f t="array" ref="AF391">_xlfn.IFS(C391="solar",(AE391*1000/45),C391="onshore",(AE391*1000/2.7),C391="offshore",(0))</f>
        <v>0</v>
      </c>
      <c r="AG391" cm="1">
        <f t="array" ref="AG391">_xlfn.IFS(C391="solar",(0),C391="onshore",(0),C391="offshore",(AE391*1000/4.8))</f>
        <v>0</v>
      </c>
    </row>
    <row r="392" spans="1:33">
      <c r="A392" t="s">
        <v>110</v>
      </c>
      <c r="B392" t="s">
        <v>432</v>
      </c>
      <c r="C392" t="s">
        <v>463</v>
      </c>
      <c r="D392">
        <v>1</v>
      </c>
      <c r="E392" t="s">
        <v>520</v>
      </c>
      <c r="F392" t="s">
        <v>519</v>
      </c>
      <c r="G392">
        <v>0.25700000000000001</v>
      </c>
      <c r="H392">
        <v>376</v>
      </c>
      <c r="I392">
        <v>1560.6849999999999</v>
      </c>
      <c r="J392">
        <v>0.254</v>
      </c>
      <c r="K392">
        <v>355</v>
      </c>
      <c r="L392">
        <v>0.15954769352461101</v>
      </c>
      <c r="M392">
        <v>1.7889999999999999</v>
      </c>
      <c r="N392">
        <v>1.7809999999999999</v>
      </c>
      <c r="O392">
        <v>1.7809999999999999</v>
      </c>
      <c r="P392">
        <v>1.7829999999999999</v>
      </c>
      <c r="Q392">
        <v>1.7889999999999999</v>
      </c>
      <c r="R392">
        <v>1.7889999999999999</v>
      </c>
      <c r="S392">
        <v>1.7889999999999999</v>
      </c>
      <c r="T392">
        <v>8.0000000000000002E-3</v>
      </c>
      <c r="U392">
        <v>8.0000000000000002E-3</v>
      </c>
      <c r="V392">
        <v>1.7889999999999999</v>
      </c>
      <c r="W392">
        <v>1.7809999999999999</v>
      </c>
      <c r="X392">
        <v>0</v>
      </c>
      <c r="Y392">
        <v>2E-3</v>
      </c>
      <c r="Z392">
        <v>6.0000000000000097E-3</v>
      </c>
      <c r="AA392">
        <v>0</v>
      </c>
      <c r="AB392">
        <v>0</v>
      </c>
      <c r="AC392">
        <v>0</v>
      </c>
      <c r="AD392">
        <v>0</v>
      </c>
      <c r="AE392">
        <f t="shared" si="6"/>
        <v>1.7889999999999999</v>
      </c>
      <c r="AF392" cm="1">
        <f t="array" ref="AF392">_xlfn.IFS(C392="solar",(AE392*1000/45),C392="onshore",(AE392*1000/2.7),C392="offshore",(0))</f>
        <v>39.755555555555553</v>
      </c>
      <c r="AG392" cm="1">
        <f t="array" ref="AG392">_xlfn.IFS(C392="solar",(0),C392="onshore",(0),C392="offshore",(AE392*1000/4.8))</f>
        <v>0</v>
      </c>
    </row>
    <row r="393" spans="1:33">
      <c r="A393" t="s">
        <v>110</v>
      </c>
      <c r="B393" t="s">
        <v>431</v>
      </c>
      <c r="C393" t="s">
        <v>463</v>
      </c>
      <c r="D393">
        <v>2</v>
      </c>
      <c r="E393" t="s">
        <v>520</v>
      </c>
      <c r="F393" t="s">
        <v>519</v>
      </c>
      <c r="G393">
        <v>0.248</v>
      </c>
      <c r="H393">
        <v>208</v>
      </c>
      <c r="I393">
        <v>1560.6849999999999</v>
      </c>
      <c r="J393">
        <v>0.247</v>
      </c>
      <c r="K393">
        <v>228</v>
      </c>
      <c r="L393">
        <v>0.105374077976818</v>
      </c>
      <c r="M393">
        <v>25.565000000000001</v>
      </c>
      <c r="N393">
        <v>0.93799999999999994</v>
      </c>
      <c r="O393">
        <v>5.601</v>
      </c>
      <c r="P393">
        <v>7.476</v>
      </c>
      <c r="Q393">
        <v>9.3439999999999994</v>
      </c>
      <c r="R393">
        <v>11.223000000000001</v>
      </c>
      <c r="S393">
        <v>15.332000000000001</v>
      </c>
      <c r="T393">
        <v>18.504000000000001</v>
      </c>
      <c r="U393">
        <v>25.565000000000001</v>
      </c>
      <c r="V393">
        <v>31.166</v>
      </c>
      <c r="W393">
        <v>0.93799999999999994</v>
      </c>
      <c r="X393">
        <v>4.6630000000000003</v>
      </c>
      <c r="Y393">
        <v>1.875</v>
      </c>
      <c r="Z393">
        <v>1.8680000000000001</v>
      </c>
      <c r="AA393">
        <v>1.879</v>
      </c>
      <c r="AB393">
        <v>4.109</v>
      </c>
      <c r="AC393">
        <v>4.1100000000000003</v>
      </c>
      <c r="AD393">
        <v>11.724</v>
      </c>
      <c r="AE393">
        <f t="shared" si="6"/>
        <v>25.565000000000001</v>
      </c>
      <c r="AF393" cm="1">
        <f t="array" ref="AF393">_xlfn.IFS(C393="solar",(AE393*1000/45),C393="onshore",(AE393*1000/2.7),C393="offshore",(0))</f>
        <v>568.11111111111109</v>
      </c>
      <c r="AG393" cm="1">
        <f t="array" ref="AG393">_xlfn.IFS(C393="solar",(0),C393="onshore",(0),C393="offshore",(AE393*1000/4.8))</f>
        <v>0</v>
      </c>
    </row>
    <row r="394" spans="1:33">
      <c r="A394" t="s">
        <v>110</v>
      </c>
      <c r="B394" t="s">
        <v>430</v>
      </c>
      <c r="C394" t="s">
        <v>463</v>
      </c>
      <c r="D394">
        <v>3</v>
      </c>
      <c r="E394" t="s">
        <v>520</v>
      </c>
      <c r="F394" t="s">
        <v>519</v>
      </c>
      <c r="G394">
        <v>0.247</v>
      </c>
      <c r="H394">
        <v>324</v>
      </c>
      <c r="I394">
        <v>1560.6849999999999</v>
      </c>
      <c r="J394">
        <v>0.24199999999999999</v>
      </c>
      <c r="K394">
        <v>327</v>
      </c>
      <c r="L394">
        <v>0.15425110381523799</v>
      </c>
      <c r="M394">
        <v>6.0000000000000001E-3</v>
      </c>
      <c r="N394">
        <v>0</v>
      </c>
      <c r="O394">
        <v>0</v>
      </c>
      <c r="P394">
        <v>0</v>
      </c>
      <c r="Q394">
        <v>6.0000000000000001E-3</v>
      </c>
      <c r="R394">
        <v>6.0000000000000001E-3</v>
      </c>
      <c r="S394">
        <v>6.0000000000000001E-3</v>
      </c>
      <c r="T394">
        <v>6.0000000000000001E-3</v>
      </c>
      <c r="U394">
        <v>6.0000000000000001E-3</v>
      </c>
      <c r="V394">
        <v>6.0000000000000001E-3</v>
      </c>
      <c r="W394">
        <v>0</v>
      </c>
      <c r="X394">
        <v>0</v>
      </c>
      <c r="Y394">
        <v>0</v>
      </c>
      <c r="Z394">
        <v>6.0000000000000001E-3</v>
      </c>
      <c r="AA394">
        <v>0</v>
      </c>
      <c r="AB394">
        <v>0</v>
      </c>
      <c r="AC394">
        <v>0</v>
      </c>
      <c r="AD394">
        <v>0</v>
      </c>
      <c r="AE394">
        <f t="shared" si="6"/>
        <v>6.0000000000000001E-3</v>
      </c>
      <c r="AF394" cm="1">
        <f t="array" ref="AF394">_xlfn.IFS(C394="solar",(AE394*1000/45),C394="onshore",(AE394*1000/2.7),C394="offshore",(0))</f>
        <v>0.13333333333333333</v>
      </c>
      <c r="AG394" cm="1">
        <f t="array" ref="AG394">_xlfn.IFS(C394="solar",(0),C394="onshore",(0),C394="offshore",(AE394*1000/4.8))</f>
        <v>0</v>
      </c>
    </row>
    <row r="395" spans="1:33">
      <c r="A395" t="s">
        <v>110</v>
      </c>
      <c r="B395" t="s">
        <v>429</v>
      </c>
      <c r="C395" t="s">
        <v>463</v>
      </c>
      <c r="D395">
        <v>4</v>
      </c>
      <c r="E395" t="s">
        <v>520</v>
      </c>
      <c r="F395" t="s">
        <v>519</v>
      </c>
      <c r="G395">
        <v>0.22600000000000001</v>
      </c>
      <c r="H395">
        <v>124</v>
      </c>
      <c r="I395">
        <v>1560.6849999999999</v>
      </c>
      <c r="J395">
        <v>0.22600000000000001</v>
      </c>
      <c r="K395">
        <v>0</v>
      </c>
      <c r="L395">
        <v>0</v>
      </c>
      <c r="M395">
        <v>0.01</v>
      </c>
      <c r="N395">
        <v>0</v>
      </c>
      <c r="O395">
        <v>0</v>
      </c>
      <c r="P395">
        <v>6.0000000000000001E-3</v>
      </c>
      <c r="Q395">
        <v>8.0000000000000002E-3</v>
      </c>
      <c r="R395">
        <v>8.9999999999999993E-3</v>
      </c>
      <c r="S395">
        <v>0.01</v>
      </c>
      <c r="T395">
        <v>0.01</v>
      </c>
      <c r="U395">
        <v>7.0000000000000001E-3</v>
      </c>
      <c r="V395">
        <v>0.01</v>
      </c>
      <c r="W395">
        <v>0</v>
      </c>
      <c r="X395">
        <v>0</v>
      </c>
      <c r="Y395">
        <v>6.0000000000000001E-3</v>
      </c>
      <c r="Z395">
        <v>2E-3</v>
      </c>
      <c r="AA395">
        <v>9.9999999999999894E-4</v>
      </c>
      <c r="AB395">
        <v>1E-3</v>
      </c>
      <c r="AC395">
        <v>0</v>
      </c>
      <c r="AD395">
        <v>0</v>
      </c>
      <c r="AE395">
        <f t="shared" si="6"/>
        <v>0.01</v>
      </c>
      <c r="AF395" cm="1">
        <f t="array" ref="AF395">_xlfn.IFS(C395="solar",(AE395*1000/45),C395="onshore",(AE395*1000/2.7),C395="offshore",(0))</f>
        <v>0.22222222222222221</v>
      </c>
      <c r="AG395" cm="1">
        <f t="array" ref="AG395">_xlfn.IFS(C395="solar",(0),C395="onshore",(0),C395="offshore",(AE395*1000/4.8))</f>
        <v>0</v>
      </c>
    </row>
    <row r="396" spans="1:33">
      <c r="A396" t="s">
        <v>110</v>
      </c>
      <c r="B396" t="s">
        <v>429</v>
      </c>
      <c r="C396" t="s">
        <v>463</v>
      </c>
      <c r="D396">
        <v>4</v>
      </c>
      <c r="E396" t="s">
        <v>520</v>
      </c>
      <c r="F396" t="s">
        <v>518</v>
      </c>
      <c r="G396">
        <v>0.22600000000000001</v>
      </c>
      <c r="H396">
        <v>124</v>
      </c>
      <c r="I396">
        <v>1560.6849999999999</v>
      </c>
      <c r="J396">
        <v>0.22600000000000001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f t="shared" si="6"/>
        <v>0</v>
      </c>
      <c r="AF396" cm="1">
        <f t="array" ref="AF396">_xlfn.IFS(C396="solar",(AE396*1000/45),C396="onshore",(AE396*1000/2.7),C396="offshore",(0))</f>
        <v>0</v>
      </c>
      <c r="AG396" cm="1">
        <f t="array" ref="AG396">_xlfn.IFS(C396="solar",(0),C396="onshore",(0),C396="offshore",(AE396*1000/4.8))</f>
        <v>0</v>
      </c>
    </row>
    <row r="397" spans="1:33">
      <c r="A397" t="s">
        <v>110</v>
      </c>
      <c r="B397" t="s">
        <v>431</v>
      </c>
      <c r="C397" t="s">
        <v>463</v>
      </c>
      <c r="D397">
        <v>2</v>
      </c>
      <c r="E397" t="s">
        <v>520</v>
      </c>
      <c r="F397" t="s">
        <v>518</v>
      </c>
      <c r="G397">
        <v>0.248</v>
      </c>
      <c r="H397">
        <v>208</v>
      </c>
      <c r="I397">
        <v>1560.6849999999999</v>
      </c>
      <c r="J397">
        <v>0.247</v>
      </c>
      <c r="K397">
        <v>228</v>
      </c>
      <c r="L397">
        <v>0.105374077976818</v>
      </c>
      <c r="M397">
        <v>33.392000000000003</v>
      </c>
      <c r="N397">
        <v>0.94199999999999995</v>
      </c>
      <c r="O397">
        <v>5.6239999999999997</v>
      </c>
      <c r="P397">
        <v>7.5110000000000001</v>
      </c>
      <c r="Q397">
        <v>9.3889999999999993</v>
      </c>
      <c r="R397">
        <v>11.276</v>
      </c>
      <c r="S397">
        <v>15.403</v>
      </c>
      <c r="T397">
        <v>18.588000000000001</v>
      </c>
      <c r="U397">
        <v>25.675000000000001</v>
      </c>
      <c r="V397">
        <v>31.298999999999999</v>
      </c>
      <c r="W397">
        <v>0.94199999999999995</v>
      </c>
      <c r="X397">
        <v>4.6820000000000004</v>
      </c>
      <c r="Y397">
        <v>1.887</v>
      </c>
      <c r="Z397">
        <v>1.8779999999999999</v>
      </c>
      <c r="AA397">
        <v>1.887</v>
      </c>
      <c r="AB397">
        <v>4.1269999999999998</v>
      </c>
      <c r="AC397">
        <v>4.1269999999999998</v>
      </c>
      <c r="AD397">
        <v>11.769</v>
      </c>
      <c r="AE397">
        <f t="shared" si="6"/>
        <v>25.675000000000001</v>
      </c>
      <c r="AF397" cm="1">
        <f t="array" ref="AF397">_xlfn.IFS(C397="solar",(AE397*1000/45),C397="onshore",(AE397*1000/2.7),C397="offshore",(0))</f>
        <v>570.55555555555554</v>
      </c>
      <c r="AG397" cm="1">
        <f t="array" ref="AG397">_xlfn.IFS(C397="solar",(0),C397="onshore",(0),C397="offshore",(AE397*1000/4.8))</f>
        <v>0</v>
      </c>
    </row>
    <row r="398" spans="1:33">
      <c r="A398" t="s">
        <v>110</v>
      </c>
      <c r="B398" t="s">
        <v>432</v>
      </c>
      <c r="C398" t="s">
        <v>463</v>
      </c>
      <c r="D398">
        <v>1</v>
      </c>
      <c r="E398" t="s">
        <v>520</v>
      </c>
      <c r="F398" t="s">
        <v>518</v>
      </c>
      <c r="G398">
        <v>0.25700000000000001</v>
      </c>
      <c r="H398">
        <v>376</v>
      </c>
      <c r="I398">
        <v>1560.6849999999999</v>
      </c>
      <c r="J398">
        <v>0.254</v>
      </c>
      <c r="K398">
        <v>355</v>
      </c>
      <c r="L398">
        <v>0.15954769352461101</v>
      </c>
      <c r="M398">
        <v>55.555999999999997</v>
      </c>
      <c r="N398">
        <v>1.802</v>
      </c>
      <c r="O398">
        <v>1.802</v>
      </c>
      <c r="P398">
        <v>1.804</v>
      </c>
      <c r="Q398">
        <v>1.81</v>
      </c>
      <c r="R398">
        <v>1.81</v>
      </c>
      <c r="S398">
        <v>1.81</v>
      </c>
      <c r="T398">
        <v>8.0000000000000002E-3</v>
      </c>
      <c r="U398">
        <v>8.0000000000000002E-3</v>
      </c>
      <c r="V398">
        <v>1.81</v>
      </c>
      <c r="W398">
        <v>1.802</v>
      </c>
      <c r="X398">
        <v>0</v>
      </c>
      <c r="Y398">
        <v>2E-3</v>
      </c>
      <c r="Z398">
        <v>6.0000000000000097E-3</v>
      </c>
      <c r="AA398">
        <v>0</v>
      </c>
      <c r="AB398">
        <v>0</v>
      </c>
      <c r="AC398">
        <v>0</v>
      </c>
      <c r="AD398">
        <v>0</v>
      </c>
      <c r="AE398">
        <f t="shared" si="6"/>
        <v>1.81</v>
      </c>
      <c r="AF398" cm="1">
        <f t="array" ref="AF398">_xlfn.IFS(C398="solar",(AE398*1000/45),C398="onshore",(AE398*1000/2.7),C398="offshore",(0))</f>
        <v>40.222222222222221</v>
      </c>
      <c r="AG398" cm="1">
        <f t="array" ref="AG398">_xlfn.IFS(C398="solar",(0),C398="onshore",(0),C398="offshore",(AE398*1000/4.8))</f>
        <v>0</v>
      </c>
    </row>
    <row r="399" spans="1:33">
      <c r="A399" t="s">
        <v>110</v>
      </c>
      <c r="B399" t="s">
        <v>430</v>
      </c>
      <c r="C399" t="s">
        <v>463</v>
      </c>
      <c r="D399">
        <v>3</v>
      </c>
      <c r="E399" t="s">
        <v>520</v>
      </c>
      <c r="F399" t="s">
        <v>518</v>
      </c>
      <c r="G399">
        <v>0.247</v>
      </c>
      <c r="H399">
        <v>324</v>
      </c>
      <c r="I399">
        <v>1560.6849999999999</v>
      </c>
      <c r="J399">
        <v>0.24199999999999999</v>
      </c>
      <c r="K399">
        <v>327</v>
      </c>
      <c r="L399">
        <v>0.15425110381523799</v>
      </c>
      <c r="M399">
        <v>61.274999999999999</v>
      </c>
      <c r="N399">
        <v>0</v>
      </c>
      <c r="O399">
        <v>0</v>
      </c>
      <c r="P399">
        <v>0</v>
      </c>
      <c r="Q399">
        <v>6.0000000000000001E-3</v>
      </c>
      <c r="R399">
        <v>6.0000000000000001E-3</v>
      </c>
      <c r="S399">
        <v>7.0000000000000001E-3</v>
      </c>
      <c r="T399">
        <v>6.0000000000000001E-3</v>
      </c>
      <c r="U399">
        <v>6.0000000000000001E-3</v>
      </c>
      <c r="V399">
        <v>6.0000000000000001E-3</v>
      </c>
      <c r="W399">
        <v>0</v>
      </c>
      <c r="X399">
        <v>0</v>
      </c>
      <c r="Y399">
        <v>0</v>
      </c>
      <c r="Z399">
        <v>6.0000000000000001E-3</v>
      </c>
      <c r="AA399">
        <v>0</v>
      </c>
      <c r="AB399">
        <v>1E-3</v>
      </c>
      <c r="AC399">
        <v>0</v>
      </c>
      <c r="AD399">
        <v>0</v>
      </c>
      <c r="AE399">
        <f t="shared" si="6"/>
        <v>7.0000000000000001E-3</v>
      </c>
      <c r="AF399" cm="1">
        <f t="array" ref="AF399">_xlfn.IFS(C399="solar",(AE399*1000/45),C399="onshore",(AE399*1000/2.7),C399="offshore",(0))</f>
        <v>0.15555555555555556</v>
      </c>
      <c r="AG399" cm="1">
        <f t="array" ref="AG399">_xlfn.IFS(C399="solar",(0),C399="onshore",(0),C399="offshore",(AE399*1000/4.8))</f>
        <v>0</v>
      </c>
    </row>
    <row r="400" spans="1:33">
      <c r="A400" t="s">
        <v>110</v>
      </c>
      <c r="B400" t="s">
        <v>431</v>
      </c>
      <c r="C400" t="s">
        <v>463</v>
      </c>
      <c r="D400">
        <v>2</v>
      </c>
      <c r="E400" t="s">
        <v>520</v>
      </c>
      <c r="F400" t="s">
        <v>517</v>
      </c>
      <c r="G400">
        <v>0.248</v>
      </c>
      <c r="H400">
        <v>208</v>
      </c>
      <c r="I400">
        <v>1560.6849999999999</v>
      </c>
      <c r="J400">
        <v>0.247</v>
      </c>
      <c r="K400">
        <v>228</v>
      </c>
      <c r="L400">
        <v>0.105374077976818</v>
      </c>
      <c r="M400">
        <v>23.085000000000001</v>
      </c>
      <c r="N400">
        <v>0.94199999999999995</v>
      </c>
      <c r="O400">
        <v>5.6239999999999997</v>
      </c>
      <c r="P400">
        <v>7.5110000000000001</v>
      </c>
      <c r="Q400">
        <v>9.3889999999999993</v>
      </c>
      <c r="R400">
        <v>11.276</v>
      </c>
      <c r="S400">
        <v>15.403</v>
      </c>
      <c r="T400">
        <v>18.588000000000001</v>
      </c>
      <c r="U400">
        <v>23.085000000000001</v>
      </c>
      <c r="V400">
        <v>28.709</v>
      </c>
      <c r="W400">
        <v>0.94199999999999995</v>
      </c>
      <c r="X400">
        <v>4.6820000000000004</v>
      </c>
      <c r="Y400">
        <v>1.887</v>
      </c>
      <c r="Z400">
        <v>1.8779999999999999</v>
      </c>
      <c r="AA400">
        <v>1.887</v>
      </c>
      <c r="AB400">
        <v>4.1269999999999998</v>
      </c>
      <c r="AC400">
        <v>4.1269999999999998</v>
      </c>
      <c r="AD400">
        <v>9.1790000000000003</v>
      </c>
      <c r="AE400">
        <f t="shared" si="6"/>
        <v>23.085000000000001</v>
      </c>
      <c r="AF400" cm="1">
        <f t="array" ref="AF400">_xlfn.IFS(C400="solar",(AE400*1000/45),C400="onshore",(AE400*1000/2.7),C400="offshore",(0))</f>
        <v>513</v>
      </c>
      <c r="AG400" cm="1">
        <f t="array" ref="AG400">_xlfn.IFS(C400="solar",(0),C400="onshore",(0),C400="offshore",(AE400*1000/4.8))</f>
        <v>0</v>
      </c>
    </row>
    <row r="401" spans="1:33">
      <c r="A401" t="s">
        <v>110</v>
      </c>
      <c r="B401" t="s">
        <v>429</v>
      </c>
      <c r="C401" t="s">
        <v>463</v>
      </c>
      <c r="D401">
        <v>4</v>
      </c>
      <c r="E401" t="s">
        <v>520</v>
      </c>
      <c r="F401" t="s">
        <v>517</v>
      </c>
      <c r="G401">
        <v>0.22600000000000001</v>
      </c>
      <c r="H401">
        <v>124</v>
      </c>
      <c r="I401">
        <v>1560.6849999999999</v>
      </c>
      <c r="J401">
        <v>0.22600000000000001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f t="shared" si="6"/>
        <v>0</v>
      </c>
      <c r="AF401" cm="1">
        <f t="array" ref="AF401">_xlfn.IFS(C401="solar",(AE401*1000/45),C401="onshore",(AE401*1000/2.7),C401="offshore",(0))</f>
        <v>0</v>
      </c>
      <c r="AG401" cm="1">
        <f t="array" ref="AG401">_xlfn.IFS(C401="solar",(0),C401="onshore",(0),C401="offshore",(AE401*1000/4.8))</f>
        <v>0</v>
      </c>
    </row>
    <row r="402" spans="1:33">
      <c r="A402" t="s">
        <v>110</v>
      </c>
      <c r="B402" t="s">
        <v>430</v>
      </c>
      <c r="C402" t="s">
        <v>463</v>
      </c>
      <c r="D402">
        <v>3</v>
      </c>
      <c r="E402" t="s">
        <v>520</v>
      </c>
      <c r="F402" t="s">
        <v>517</v>
      </c>
      <c r="G402">
        <v>0.247</v>
      </c>
      <c r="H402">
        <v>324</v>
      </c>
      <c r="I402">
        <v>1560.6849999999999</v>
      </c>
      <c r="J402">
        <v>0.24199999999999999</v>
      </c>
      <c r="K402">
        <v>327</v>
      </c>
      <c r="L402">
        <v>0.15425110381523799</v>
      </c>
      <c r="M402">
        <v>46.956000000000003</v>
      </c>
      <c r="N402">
        <v>0</v>
      </c>
      <c r="O402">
        <v>0</v>
      </c>
      <c r="P402">
        <v>0</v>
      </c>
      <c r="Q402">
        <v>6.0000000000000001E-3</v>
      </c>
      <c r="R402">
        <v>6.0000000000000001E-3</v>
      </c>
      <c r="S402">
        <v>7.0000000000000001E-3</v>
      </c>
      <c r="T402">
        <v>6.0000000000000001E-3</v>
      </c>
      <c r="U402">
        <v>2.65</v>
      </c>
      <c r="V402">
        <v>2.65</v>
      </c>
      <c r="W402">
        <v>0</v>
      </c>
      <c r="X402">
        <v>0</v>
      </c>
      <c r="Y402">
        <v>0</v>
      </c>
      <c r="Z402">
        <v>6.0000000000000001E-3</v>
      </c>
      <c r="AA402">
        <v>0</v>
      </c>
      <c r="AB402">
        <v>1E-3</v>
      </c>
      <c r="AC402">
        <v>0</v>
      </c>
      <c r="AD402">
        <v>2.6440000000000001</v>
      </c>
      <c r="AE402">
        <f t="shared" si="6"/>
        <v>2.65</v>
      </c>
      <c r="AF402" cm="1">
        <f t="array" ref="AF402">_xlfn.IFS(C402="solar",(AE402*1000/45),C402="onshore",(AE402*1000/2.7),C402="offshore",(0))</f>
        <v>58.888888888888886</v>
      </c>
      <c r="AG402" cm="1">
        <f t="array" ref="AG402">_xlfn.IFS(C402="solar",(0),C402="onshore",(0),C402="offshore",(AE402*1000/4.8))</f>
        <v>0</v>
      </c>
    </row>
    <row r="403" spans="1:33">
      <c r="A403" t="s">
        <v>110</v>
      </c>
      <c r="B403" t="s">
        <v>432</v>
      </c>
      <c r="C403" t="s">
        <v>463</v>
      </c>
      <c r="D403">
        <v>1</v>
      </c>
      <c r="E403" t="s">
        <v>520</v>
      </c>
      <c r="F403" t="s">
        <v>517</v>
      </c>
      <c r="G403">
        <v>0.25700000000000001</v>
      </c>
      <c r="H403">
        <v>376</v>
      </c>
      <c r="I403">
        <v>1560.6849999999999</v>
      </c>
      <c r="J403">
        <v>0.254</v>
      </c>
      <c r="K403">
        <v>355</v>
      </c>
      <c r="L403">
        <v>0.15954769352461101</v>
      </c>
      <c r="M403">
        <v>44.856999999999999</v>
      </c>
      <c r="N403">
        <v>1.802</v>
      </c>
      <c r="O403">
        <v>1.802</v>
      </c>
      <c r="P403">
        <v>1.804</v>
      </c>
      <c r="Q403">
        <v>1.81</v>
      </c>
      <c r="R403">
        <v>1.81</v>
      </c>
      <c r="S403">
        <v>1.81</v>
      </c>
      <c r="T403">
        <v>8.0000000000000002E-3</v>
      </c>
      <c r="U403">
        <v>8.0000000000000002E-3</v>
      </c>
      <c r="V403">
        <v>1.81</v>
      </c>
      <c r="W403">
        <v>1.802</v>
      </c>
      <c r="X403">
        <v>0</v>
      </c>
      <c r="Y403">
        <v>2E-3</v>
      </c>
      <c r="Z403">
        <v>6.0000000000000097E-3</v>
      </c>
      <c r="AA403">
        <v>0</v>
      </c>
      <c r="AB403">
        <v>0</v>
      </c>
      <c r="AC403">
        <v>0</v>
      </c>
      <c r="AD403">
        <v>0</v>
      </c>
      <c r="AE403">
        <f t="shared" si="6"/>
        <v>1.81</v>
      </c>
      <c r="AF403" cm="1">
        <f t="array" ref="AF403">_xlfn.IFS(C403="solar",(AE403*1000/45),C403="onshore",(AE403*1000/2.7),C403="offshore",(0))</f>
        <v>40.222222222222221</v>
      </c>
      <c r="AG403" cm="1">
        <f t="array" ref="AG403">_xlfn.IFS(C403="solar",(0),C403="onshore",(0),C403="offshore",(AE403*1000/4.8))</f>
        <v>0</v>
      </c>
    </row>
    <row r="404" spans="1:33">
      <c r="A404" t="s">
        <v>110</v>
      </c>
      <c r="B404" t="s">
        <v>429</v>
      </c>
      <c r="C404" t="s">
        <v>463</v>
      </c>
      <c r="D404">
        <v>4</v>
      </c>
      <c r="E404" t="s">
        <v>520</v>
      </c>
      <c r="F404" t="s">
        <v>516</v>
      </c>
      <c r="G404">
        <v>0.22600000000000001</v>
      </c>
      <c r="H404">
        <v>124</v>
      </c>
      <c r="I404">
        <v>1560.6849999999999</v>
      </c>
      <c r="J404">
        <v>0.22600000000000001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f t="shared" si="6"/>
        <v>0</v>
      </c>
      <c r="AF404" cm="1">
        <f t="array" ref="AF404">_xlfn.IFS(C404="solar",(AE404*1000/45),C404="onshore",(AE404*1000/2.7),C404="offshore",(0))</f>
        <v>0</v>
      </c>
      <c r="AG404" cm="1">
        <f t="array" ref="AG404">_xlfn.IFS(C404="solar",(0),C404="onshore",(0),C404="offshore",(AE404*1000/4.8))</f>
        <v>0</v>
      </c>
    </row>
    <row r="405" spans="1:33">
      <c r="A405" t="s">
        <v>110</v>
      </c>
      <c r="B405" t="s">
        <v>431</v>
      </c>
      <c r="C405" t="s">
        <v>463</v>
      </c>
      <c r="D405">
        <v>2</v>
      </c>
      <c r="E405" t="s">
        <v>520</v>
      </c>
      <c r="F405" t="s">
        <v>516</v>
      </c>
      <c r="G405">
        <v>0.248</v>
      </c>
      <c r="H405">
        <v>208</v>
      </c>
      <c r="I405">
        <v>1560.6849999999999</v>
      </c>
      <c r="J405">
        <v>0.247</v>
      </c>
      <c r="K405">
        <v>228</v>
      </c>
      <c r="L405">
        <v>0.105374077976818</v>
      </c>
      <c r="M405">
        <v>33.392000000000003</v>
      </c>
      <c r="N405">
        <v>0.94199999999999995</v>
      </c>
      <c r="O405">
        <v>5.6239999999999997</v>
      </c>
      <c r="P405">
        <v>7.5110000000000001</v>
      </c>
      <c r="Q405">
        <v>9.3889999999999993</v>
      </c>
      <c r="R405">
        <v>11.276</v>
      </c>
      <c r="S405">
        <v>15.403</v>
      </c>
      <c r="T405">
        <v>18.588000000000001</v>
      </c>
      <c r="U405">
        <v>25.675000000000001</v>
      </c>
      <c r="V405">
        <v>31.298999999999999</v>
      </c>
      <c r="W405">
        <v>0.94199999999999995</v>
      </c>
      <c r="X405">
        <v>4.6820000000000004</v>
      </c>
      <c r="Y405">
        <v>1.887</v>
      </c>
      <c r="Z405">
        <v>1.8779999999999999</v>
      </c>
      <c r="AA405">
        <v>1.887</v>
      </c>
      <c r="AB405">
        <v>4.1269999999999998</v>
      </c>
      <c r="AC405">
        <v>4.1269999999999998</v>
      </c>
      <c r="AD405">
        <v>11.769</v>
      </c>
      <c r="AE405">
        <f t="shared" si="6"/>
        <v>25.675000000000001</v>
      </c>
      <c r="AF405" cm="1">
        <f t="array" ref="AF405">_xlfn.IFS(C405="solar",(AE405*1000/45),C405="onshore",(AE405*1000/2.7),C405="offshore",(0))</f>
        <v>570.55555555555554</v>
      </c>
      <c r="AG405" cm="1">
        <f t="array" ref="AG405">_xlfn.IFS(C405="solar",(0),C405="onshore",(0),C405="offshore",(AE405*1000/4.8))</f>
        <v>0</v>
      </c>
    </row>
    <row r="406" spans="1:33">
      <c r="A406" t="s">
        <v>110</v>
      </c>
      <c r="B406" t="s">
        <v>432</v>
      </c>
      <c r="C406" t="s">
        <v>463</v>
      </c>
      <c r="D406">
        <v>1</v>
      </c>
      <c r="E406" t="s">
        <v>520</v>
      </c>
      <c r="F406" t="s">
        <v>516</v>
      </c>
      <c r="G406">
        <v>0.25700000000000001</v>
      </c>
      <c r="H406">
        <v>376</v>
      </c>
      <c r="I406">
        <v>1560.6849999999999</v>
      </c>
      <c r="J406">
        <v>0.254</v>
      </c>
      <c r="K406">
        <v>355</v>
      </c>
      <c r="L406">
        <v>0.15954769352461101</v>
      </c>
      <c r="M406">
        <v>55.024000000000001</v>
      </c>
      <c r="N406">
        <v>1.802</v>
      </c>
      <c r="O406">
        <v>1.802</v>
      </c>
      <c r="P406">
        <v>1.804</v>
      </c>
      <c r="Q406">
        <v>1.81</v>
      </c>
      <c r="R406">
        <v>1.81</v>
      </c>
      <c r="S406">
        <v>1.81</v>
      </c>
      <c r="T406">
        <v>8.0000000000000002E-3</v>
      </c>
      <c r="U406">
        <v>8.0000000000000002E-3</v>
      </c>
      <c r="V406">
        <v>1.81</v>
      </c>
      <c r="W406">
        <v>1.802</v>
      </c>
      <c r="X406">
        <v>0</v>
      </c>
      <c r="Y406">
        <v>2E-3</v>
      </c>
      <c r="Z406">
        <v>6.0000000000000097E-3</v>
      </c>
      <c r="AA406">
        <v>0</v>
      </c>
      <c r="AB406">
        <v>0</v>
      </c>
      <c r="AC406">
        <v>0</v>
      </c>
      <c r="AD406">
        <v>0</v>
      </c>
      <c r="AE406">
        <f t="shared" si="6"/>
        <v>1.81</v>
      </c>
      <c r="AF406" cm="1">
        <f t="array" ref="AF406">_xlfn.IFS(C406="solar",(AE406*1000/45),C406="onshore",(AE406*1000/2.7),C406="offshore",(0))</f>
        <v>40.222222222222221</v>
      </c>
      <c r="AG406" cm="1">
        <f t="array" ref="AG406">_xlfn.IFS(C406="solar",(0),C406="onshore",(0),C406="offshore",(AE406*1000/4.8))</f>
        <v>0</v>
      </c>
    </row>
    <row r="407" spans="1:33">
      <c r="A407" t="s">
        <v>110</v>
      </c>
      <c r="B407" t="s">
        <v>430</v>
      </c>
      <c r="C407" t="s">
        <v>463</v>
      </c>
      <c r="D407">
        <v>3</v>
      </c>
      <c r="E407" t="s">
        <v>520</v>
      </c>
      <c r="F407" t="s">
        <v>516</v>
      </c>
      <c r="G407">
        <v>0.247</v>
      </c>
      <c r="H407">
        <v>324</v>
      </c>
      <c r="I407">
        <v>1560.6849999999999</v>
      </c>
      <c r="J407">
        <v>0.24199999999999999</v>
      </c>
      <c r="K407">
        <v>327</v>
      </c>
      <c r="L407">
        <v>0.15425110381523799</v>
      </c>
      <c r="M407">
        <v>59.988</v>
      </c>
      <c r="N407">
        <v>0</v>
      </c>
      <c r="O407">
        <v>0</v>
      </c>
      <c r="P407">
        <v>0</v>
      </c>
      <c r="Q407">
        <v>6.0000000000000001E-3</v>
      </c>
      <c r="R407">
        <v>6.0000000000000001E-3</v>
      </c>
      <c r="S407">
        <v>7.0000000000000001E-3</v>
      </c>
      <c r="T407">
        <v>6.0000000000000001E-3</v>
      </c>
      <c r="U407">
        <v>6.0000000000000001E-3</v>
      </c>
      <c r="V407">
        <v>6.0000000000000001E-3</v>
      </c>
      <c r="W407">
        <v>0</v>
      </c>
      <c r="X407">
        <v>0</v>
      </c>
      <c r="Y407">
        <v>0</v>
      </c>
      <c r="Z407">
        <v>6.0000000000000001E-3</v>
      </c>
      <c r="AA407">
        <v>0</v>
      </c>
      <c r="AB407">
        <v>1E-3</v>
      </c>
      <c r="AC407">
        <v>0</v>
      </c>
      <c r="AD407">
        <v>0</v>
      </c>
      <c r="AE407">
        <f t="shared" si="6"/>
        <v>7.0000000000000001E-3</v>
      </c>
      <c r="AF407" cm="1">
        <f t="array" ref="AF407">_xlfn.IFS(C407="solar",(AE407*1000/45),C407="onshore",(AE407*1000/2.7),C407="offshore",(0))</f>
        <v>0.15555555555555556</v>
      </c>
      <c r="AG407" cm="1">
        <f t="array" ref="AG407">_xlfn.IFS(C407="solar",(0),C407="onshore",(0),C407="offshore",(AE407*1000/4.8))</f>
        <v>0</v>
      </c>
    </row>
    <row r="408" spans="1:33">
      <c r="A408" t="s">
        <v>110</v>
      </c>
      <c r="B408" t="s">
        <v>429</v>
      </c>
      <c r="C408" t="s">
        <v>463</v>
      </c>
      <c r="D408">
        <v>4</v>
      </c>
      <c r="E408" t="s">
        <v>520</v>
      </c>
      <c r="F408" t="s">
        <v>514</v>
      </c>
      <c r="G408">
        <v>0.22600000000000001</v>
      </c>
      <c r="H408">
        <v>124</v>
      </c>
      <c r="I408">
        <v>1560.6849999999999</v>
      </c>
      <c r="J408">
        <v>0.22600000000000001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f t="shared" si="6"/>
        <v>0</v>
      </c>
      <c r="AF408" cm="1">
        <f t="array" ref="AF408">_xlfn.IFS(C408="solar",(AE408*1000/45),C408="onshore",(AE408*1000/2.7),C408="offshore",(0))</f>
        <v>0</v>
      </c>
      <c r="AG408" cm="1">
        <f t="array" ref="AG408">_xlfn.IFS(C408="solar",(0),C408="onshore",(0),C408="offshore",(AE408*1000/4.8))</f>
        <v>0</v>
      </c>
    </row>
    <row r="409" spans="1:33">
      <c r="A409" t="s">
        <v>110</v>
      </c>
      <c r="B409" t="s">
        <v>431</v>
      </c>
      <c r="C409" t="s">
        <v>463</v>
      </c>
      <c r="D409">
        <v>2</v>
      </c>
      <c r="E409" t="s">
        <v>520</v>
      </c>
      <c r="F409" t="s">
        <v>514</v>
      </c>
      <c r="G409">
        <v>0.248</v>
      </c>
      <c r="H409">
        <v>208</v>
      </c>
      <c r="I409">
        <v>1560.6849999999999</v>
      </c>
      <c r="J409">
        <v>0.247</v>
      </c>
      <c r="K409">
        <v>228</v>
      </c>
      <c r="L409">
        <v>0.105374077976818</v>
      </c>
      <c r="M409">
        <v>68.870999999999995</v>
      </c>
      <c r="N409">
        <v>0.94199999999999995</v>
      </c>
      <c r="O409">
        <v>5.6239999999999997</v>
      </c>
      <c r="P409">
        <v>7.5110000000000001</v>
      </c>
      <c r="Q409">
        <v>9.3889999999999993</v>
      </c>
      <c r="R409">
        <v>11.276</v>
      </c>
      <c r="S409">
        <v>15.403</v>
      </c>
      <c r="T409">
        <v>18.588000000000001</v>
      </c>
      <c r="U409">
        <v>25.675000000000001</v>
      </c>
      <c r="V409">
        <v>31.298999999999999</v>
      </c>
      <c r="W409">
        <v>0.94199999999999995</v>
      </c>
      <c r="X409">
        <v>4.6820000000000004</v>
      </c>
      <c r="Y409">
        <v>1.887</v>
      </c>
      <c r="Z409">
        <v>1.8779999999999999</v>
      </c>
      <c r="AA409">
        <v>1.887</v>
      </c>
      <c r="AB409">
        <v>4.1269999999999998</v>
      </c>
      <c r="AC409">
        <v>4.1269999999999998</v>
      </c>
      <c r="AD409">
        <v>11.769</v>
      </c>
      <c r="AE409">
        <f t="shared" si="6"/>
        <v>25.675000000000001</v>
      </c>
      <c r="AF409" cm="1">
        <f t="array" ref="AF409">_xlfn.IFS(C409="solar",(AE409*1000/45),C409="onshore",(AE409*1000/2.7),C409="offshore",(0))</f>
        <v>570.55555555555554</v>
      </c>
      <c r="AG409" cm="1">
        <f t="array" ref="AG409">_xlfn.IFS(C409="solar",(0),C409="onshore",(0),C409="offshore",(AE409*1000/4.8))</f>
        <v>0</v>
      </c>
    </row>
    <row r="410" spans="1:33">
      <c r="A410" t="s">
        <v>110</v>
      </c>
      <c r="B410" t="s">
        <v>430</v>
      </c>
      <c r="C410" t="s">
        <v>463</v>
      </c>
      <c r="D410">
        <v>3</v>
      </c>
      <c r="E410" t="s">
        <v>520</v>
      </c>
      <c r="F410" t="s">
        <v>514</v>
      </c>
      <c r="G410">
        <v>0.247</v>
      </c>
      <c r="H410">
        <v>324</v>
      </c>
      <c r="I410">
        <v>1560.6849999999999</v>
      </c>
      <c r="J410">
        <v>0.24199999999999999</v>
      </c>
      <c r="K410">
        <v>327</v>
      </c>
      <c r="L410">
        <v>0.15425110381523799</v>
      </c>
      <c r="M410">
        <v>110.601</v>
      </c>
      <c r="N410">
        <v>0</v>
      </c>
      <c r="O410">
        <v>0</v>
      </c>
      <c r="P410">
        <v>0</v>
      </c>
      <c r="Q410">
        <v>6.0000000000000001E-3</v>
      </c>
      <c r="R410">
        <v>6.0000000000000001E-3</v>
      </c>
      <c r="S410">
        <v>7.0000000000000001E-3</v>
      </c>
      <c r="T410">
        <v>6.0000000000000001E-3</v>
      </c>
      <c r="U410">
        <v>6.0000000000000001E-3</v>
      </c>
      <c r="V410">
        <v>6.0000000000000001E-3</v>
      </c>
      <c r="W410">
        <v>0</v>
      </c>
      <c r="X410">
        <v>0</v>
      </c>
      <c r="Y410">
        <v>0</v>
      </c>
      <c r="Z410">
        <v>6.0000000000000001E-3</v>
      </c>
      <c r="AA410">
        <v>0</v>
      </c>
      <c r="AB410">
        <v>1E-3</v>
      </c>
      <c r="AC410">
        <v>0</v>
      </c>
      <c r="AD410">
        <v>0</v>
      </c>
      <c r="AE410">
        <f t="shared" si="6"/>
        <v>7.0000000000000001E-3</v>
      </c>
      <c r="AF410" cm="1">
        <f t="array" ref="AF410">_xlfn.IFS(C410="solar",(AE410*1000/45),C410="onshore",(AE410*1000/2.7),C410="offshore",(0))</f>
        <v>0.15555555555555556</v>
      </c>
      <c r="AG410" cm="1">
        <f t="array" ref="AG410">_xlfn.IFS(C410="solar",(0),C410="onshore",(0),C410="offshore",(AE410*1000/4.8))</f>
        <v>0</v>
      </c>
    </row>
    <row r="411" spans="1:33">
      <c r="A411" t="s">
        <v>110</v>
      </c>
      <c r="B411" t="s">
        <v>432</v>
      </c>
      <c r="C411" t="s">
        <v>463</v>
      </c>
      <c r="D411">
        <v>1</v>
      </c>
      <c r="E411" t="s">
        <v>520</v>
      </c>
      <c r="F411" t="s">
        <v>514</v>
      </c>
      <c r="G411">
        <v>0.25700000000000001</v>
      </c>
      <c r="H411">
        <v>376</v>
      </c>
      <c r="I411">
        <v>1560.6849999999999</v>
      </c>
      <c r="J411">
        <v>0.254</v>
      </c>
      <c r="K411">
        <v>355</v>
      </c>
      <c r="L411">
        <v>0.15954769352461101</v>
      </c>
      <c r="M411">
        <v>112.151</v>
      </c>
      <c r="N411">
        <v>1.802</v>
      </c>
      <c r="O411">
        <v>1.802</v>
      </c>
      <c r="P411">
        <v>1.804</v>
      </c>
      <c r="Q411">
        <v>1.81</v>
      </c>
      <c r="R411">
        <v>1.81</v>
      </c>
      <c r="S411">
        <v>1.81</v>
      </c>
      <c r="T411">
        <v>8.0000000000000002E-3</v>
      </c>
      <c r="U411">
        <v>8.0000000000000002E-3</v>
      </c>
      <c r="V411">
        <v>1.81</v>
      </c>
      <c r="W411">
        <v>1.802</v>
      </c>
      <c r="X411">
        <v>0</v>
      </c>
      <c r="Y411">
        <v>2E-3</v>
      </c>
      <c r="Z411">
        <v>6.0000000000000097E-3</v>
      </c>
      <c r="AA411">
        <v>0</v>
      </c>
      <c r="AB411">
        <v>0</v>
      </c>
      <c r="AC411">
        <v>0</v>
      </c>
      <c r="AD411">
        <v>0</v>
      </c>
      <c r="AE411">
        <f t="shared" si="6"/>
        <v>1.81</v>
      </c>
      <c r="AF411" cm="1">
        <f t="array" ref="AF411">_xlfn.IFS(C411="solar",(AE411*1000/45),C411="onshore",(AE411*1000/2.7),C411="offshore",(0))</f>
        <v>40.222222222222221</v>
      </c>
      <c r="AG411" cm="1">
        <f t="array" ref="AG411">_xlfn.IFS(C411="solar",(0),C411="onshore",(0),C411="offshore",(AE411*1000/4.8))</f>
        <v>0</v>
      </c>
    </row>
    <row r="412" spans="1:33">
      <c r="A412" t="s">
        <v>110</v>
      </c>
      <c r="B412" t="s">
        <v>426</v>
      </c>
      <c r="C412" t="s">
        <v>464</v>
      </c>
      <c r="D412">
        <v>1</v>
      </c>
      <c r="E412" t="s">
        <v>520</v>
      </c>
      <c r="F412" t="s">
        <v>519</v>
      </c>
      <c r="G412">
        <v>0.315</v>
      </c>
      <c r="H412">
        <v>349</v>
      </c>
      <c r="I412">
        <v>2023.1869999999999</v>
      </c>
      <c r="J412">
        <v>0.315</v>
      </c>
      <c r="K412">
        <v>373</v>
      </c>
      <c r="L412">
        <v>0.135174313256505</v>
      </c>
      <c r="M412">
        <v>18.452000000000002</v>
      </c>
      <c r="N412">
        <v>0.253</v>
      </c>
      <c r="O412">
        <v>7.444</v>
      </c>
      <c r="P412">
        <v>18.452000000000002</v>
      </c>
      <c r="Q412">
        <v>18.452000000000002</v>
      </c>
      <c r="R412">
        <v>18.452000000000002</v>
      </c>
      <c r="S412">
        <v>18.452000000000002</v>
      </c>
      <c r="T412">
        <v>18.2</v>
      </c>
      <c r="U412">
        <v>11.007999999999999</v>
      </c>
      <c r="V412">
        <v>18.452999999999999</v>
      </c>
      <c r="W412">
        <v>0.253</v>
      </c>
      <c r="X412">
        <v>7.1909999999999998</v>
      </c>
      <c r="Y412">
        <v>11.007999999999999</v>
      </c>
      <c r="Z412">
        <v>0</v>
      </c>
      <c r="AA412">
        <v>0</v>
      </c>
      <c r="AB412">
        <v>0</v>
      </c>
      <c r="AC412">
        <v>1E-3</v>
      </c>
      <c r="AD412">
        <v>0</v>
      </c>
      <c r="AE412">
        <f t="shared" si="6"/>
        <v>18.452000000000002</v>
      </c>
      <c r="AF412" cm="1">
        <f t="array" ref="AF412">_xlfn.IFS(C412="solar",(AE412*1000/45),C412="onshore",(AE412*1000/2.7),C412="offshore",(0))</f>
        <v>6834.0740740740739</v>
      </c>
      <c r="AG412" cm="1">
        <f t="array" ref="AG412">_xlfn.IFS(C412="solar",(0),C412="onshore",(0),C412="offshore",(AE412*1000/4.8))</f>
        <v>0</v>
      </c>
    </row>
    <row r="413" spans="1:33">
      <c r="A413" t="s">
        <v>110</v>
      </c>
      <c r="B413" t="s">
        <v>425</v>
      </c>
      <c r="C413" t="s">
        <v>464</v>
      </c>
      <c r="D413">
        <v>2</v>
      </c>
      <c r="E413" t="s">
        <v>520</v>
      </c>
      <c r="F413" t="s">
        <v>519</v>
      </c>
      <c r="G413">
        <v>0.30399999999999999</v>
      </c>
      <c r="H413">
        <v>668</v>
      </c>
      <c r="I413">
        <v>2023.1869999999999</v>
      </c>
      <c r="J413">
        <v>0.30399999999999999</v>
      </c>
      <c r="K413">
        <v>655</v>
      </c>
      <c r="L413">
        <v>0.24595950492669999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f t="shared" si="6"/>
        <v>0</v>
      </c>
      <c r="AF413" cm="1">
        <f t="array" ref="AF413">_xlfn.IFS(C413="solar",(AE413*1000/45),C413="onshore",(AE413*1000/2.7),C413="offshore",(0))</f>
        <v>0</v>
      </c>
      <c r="AG413" cm="1">
        <f t="array" ref="AG413">_xlfn.IFS(C413="solar",(0),C413="onshore",(0),C413="offshore",(AE413*1000/4.8))</f>
        <v>0</v>
      </c>
    </row>
    <row r="414" spans="1:33">
      <c r="A414" t="s">
        <v>110</v>
      </c>
      <c r="B414" t="s">
        <v>424</v>
      </c>
      <c r="C414" t="s">
        <v>464</v>
      </c>
      <c r="D414">
        <v>3</v>
      </c>
      <c r="E414" t="s">
        <v>520</v>
      </c>
      <c r="F414" t="s">
        <v>519</v>
      </c>
      <c r="G414">
        <v>0.29099999999999998</v>
      </c>
      <c r="H414">
        <v>214</v>
      </c>
      <c r="I414">
        <v>2023.1869999999999</v>
      </c>
      <c r="J414">
        <v>0.28899999999999998</v>
      </c>
      <c r="K414">
        <v>250</v>
      </c>
      <c r="L414">
        <v>9.8750217250478001E-2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f t="shared" si="6"/>
        <v>0</v>
      </c>
      <c r="AF414" cm="1">
        <f t="array" ref="AF414">_xlfn.IFS(C414="solar",(AE414*1000/45),C414="onshore",(AE414*1000/2.7),C414="offshore",(0))</f>
        <v>0</v>
      </c>
      <c r="AG414" cm="1">
        <f t="array" ref="AG414">_xlfn.IFS(C414="solar",(0),C414="onshore",(0),C414="offshore",(AE414*1000/4.8))</f>
        <v>0</v>
      </c>
    </row>
    <row r="415" spans="1:33">
      <c r="A415" t="s">
        <v>110</v>
      </c>
      <c r="B415" t="s">
        <v>423</v>
      </c>
      <c r="C415" t="s">
        <v>464</v>
      </c>
      <c r="D415">
        <v>4</v>
      </c>
      <c r="E415" t="s">
        <v>520</v>
      </c>
      <c r="F415" t="s">
        <v>519</v>
      </c>
      <c r="G415">
        <v>0.27700000000000002</v>
      </c>
      <c r="H415">
        <v>455</v>
      </c>
      <c r="I415">
        <v>2023.1869999999999</v>
      </c>
      <c r="J415">
        <v>0.27900000000000003</v>
      </c>
      <c r="K415">
        <v>461</v>
      </c>
      <c r="L415">
        <v>0.18862211747761901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f t="shared" si="6"/>
        <v>0</v>
      </c>
      <c r="AF415" cm="1">
        <f t="array" ref="AF415">_xlfn.IFS(C415="solar",(AE415*1000/45),C415="onshore",(AE415*1000/2.7),C415="offshore",(0))</f>
        <v>0</v>
      </c>
      <c r="AG415" cm="1">
        <f t="array" ref="AG415">_xlfn.IFS(C415="solar",(0),C415="onshore",(0),C415="offshore",(AE415*1000/4.8))</f>
        <v>0</v>
      </c>
    </row>
    <row r="416" spans="1:33">
      <c r="A416" t="s">
        <v>110</v>
      </c>
      <c r="B416" t="s">
        <v>422</v>
      </c>
      <c r="C416" t="s">
        <v>464</v>
      </c>
      <c r="D416">
        <v>5</v>
      </c>
      <c r="E416" t="s">
        <v>520</v>
      </c>
      <c r="F416" t="s">
        <v>519</v>
      </c>
      <c r="G416">
        <v>0.27800000000000002</v>
      </c>
      <c r="H416">
        <v>662</v>
      </c>
      <c r="I416">
        <v>2023.1869999999999</v>
      </c>
      <c r="J416">
        <v>0.27700000000000002</v>
      </c>
      <c r="K416">
        <v>668</v>
      </c>
      <c r="L416">
        <v>0.27529136376374402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f t="shared" si="6"/>
        <v>0</v>
      </c>
      <c r="AF416" cm="1">
        <f t="array" ref="AF416">_xlfn.IFS(C416="solar",(AE416*1000/45),C416="onshore",(AE416*1000/2.7),C416="offshore",(0))</f>
        <v>0</v>
      </c>
      <c r="AG416" cm="1">
        <f t="array" ref="AG416">_xlfn.IFS(C416="solar",(0),C416="onshore",(0),C416="offshore",(AE416*1000/4.8))</f>
        <v>0</v>
      </c>
    </row>
    <row r="417" spans="1:33">
      <c r="A417" t="s">
        <v>110</v>
      </c>
      <c r="B417" t="s">
        <v>424</v>
      </c>
      <c r="C417" t="s">
        <v>464</v>
      </c>
      <c r="D417">
        <v>3</v>
      </c>
      <c r="E417" t="s">
        <v>520</v>
      </c>
      <c r="F417" t="s">
        <v>518</v>
      </c>
      <c r="G417">
        <v>0.29099999999999998</v>
      </c>
      <c r="H417">
        <v>214</v>
      </c>
      <c r="I417">
        <v>2023.1869999999999</v>
      </c>
      <c r="J417">
        <v>0.28899999999999998</v>
      </c>
      <c r="K417">
        <v>250</v>
      </c>
      <c r="L417">
        <v>9.8750217250478001E-2</v>
      </c>
      <c r="M417">
        <v>3.8929999999999998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f t="shared" si="6"/>
        <v>0</v>
      </c>
      <c r="AF417" cm="1">
        <f t="array" ref="AF417">_xlfn.IFS(C417="solar",(AE417*1000/45),C417="onshore",(AE417*1000/2.7),C417="offshore",(0))</f>
        <v>0</v>
      </c>
      <c r="AG417" cm="1">
        <f t="array" ref="AG417">_xlfn.IFS(C417="solar",(0),C417="onshore",(0),C417="offshore",(AE417*1000/4.8))</f>
        <v>0</v>
      </c>
    </row>
    <row r="418" spans="1:33">
      <c r="A418" t="s">
        <v>110</v>
      </c>
      <c r="B418" t="s">
        <v>426</v>
      </c>
      <c r="C418" t="s">
        <v>464</v>
      </c>
      <c r="D418">
        <v>1</v>
      </c>
      <c r="E418" t="s">
        <v>520</v>
      </c>
      <c r="F418" t="s">
        <v>518</v>
      </c>
      <c r="G418">
        <v>0.315</v>
      </c>
      <c r="H418">
        <v>349</v>
      </c>
      <c r="I418">
        <v>2023.1869999999999</v>
      </c>
      <c r="J418">
        <v>0.315</v>
      </c>
      <c r="K418">
        <v>373</v>
      </c>
      <c r="L418">
        <v>0.135174313256505</v>
      </c>
      <c r="M418">
        <v>20.91</v>
      </c>
      <c r="N418">
        <v>0.253</v>
      </c>
      <c r="O418">
        <v>7.444</v>
      </c>
      <c r="P418">
        <v>18.452000000000002</v>
      </c>
      <c r="Q418">
        <v>18.452000000000002</v>
      </c>
      <c r="R418">
        <v>18.452000000000002</v>
      </c>
      <c r="S418">
        <v>18.452000000000002</v>
      </c>
      <c r="T418">
        <v>18.2</v>
      </c>
      <c r="U418">
        <v>11.007999999999999</v>
      </c>
      <c r="V418">
        <v>18.452999999999999</v>
      </c>
      <c r="W418">
        <v>0.253</v>
      </c>
      <c r="X418">
        <v>7.1909999999999998</v>
      </c>
      <c r="Y418">
        <v>11.007999999999999</v>
      </c>
      <c r="Z418">
        <v>0</v>
      </c>
      <c r="AA418">
        <v>0</v>
      </c>
      <c r="AB418">
        <v>0</v>
      </c>
      <c r="AC418">
        <v>1E-3</v>
      </c>
      <c r="AD418">
        <v>0</v>
      </c>
      <c r="AE418">
        <f t="shared" si="6"/>
        <v>18.452000000000002</v>
      </c>
      <c r="AF418" cm="1">
        <f t="array" ref="AF418">_xlfn.IFS(C418="solar",(AE418*1000/45),C418="onshore",(AE418*1000/2.7),C418="offshore",(0))</f>
        <v>6834.0740740740739</v>
      </c>
      <c r="AG418" cm="1">
        <f t="array" ref="AG418">_xlfn.IFS(C418="solar",(0),C418="onshore",(0),C418="offshore",(AE418*1000/4.8))</f>
        <v>0</v>
      </c>
    </row>
    <row r="419" spans="1:33">
      <c r="A419" t="s">
        <v>110</v>
      </c>
      <c r="B419" t="s">
        <v>425</v>
      </c>
      <c r="C419" t="s">
        <v>464</v>
      </c>
      <c r="D419">
        <v>2</v>
      </c>
      <c r="E419" t="s">
        <v>520</v>
      </c>
      <c r="F419" t="s">
        <v>518</v>
      </c>
      <c r="G419">
        <v>0.30399999999999999</v>
      </c>
      <c r="H419">
        <v>668</v>
      </c>
      <c r="I419">
        <v>2023.1869999999999</v>
      </c>
      <c r="J419">
        <v>0.30399999999999999</v>
      </c>
      <c r="K419">
        <v>655</v>
      </c>
      <c r="L419">
        <v>0.24595950492669999</v>
      </c>
      <c r="M419">
        <v>27.765000000000001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f t="shared" si="6"/>
        <v>0</v>
      </c>
      <c r="AF419" cm="1">
        <f t="array" ref="AF419">_xlfn.IFS(C419="solar",(AE419*1000/45),C419="onshore",(AE419*1000/2.7),C419="offshore",(0))</f>
        <v>0</v>
      </c>
      <c r="AG419" cm="1">
        <f t="array" ref="AG419">_xlfn.IFS(C419="solar",(0),C419="onshore",(0),C419="offshore",(AE419*1000/4.8))</f>
        <v>0</v>
      </c>
    </row>
    <row r="420" spans="1:33">
      <c r="A420" t="s">
        <v>110</v>
      </c>
      <c r="B420" t="s">
        <v>423</v>
      </c>
      <c r="C420" t="s">
        <v>464</v>
      </c>
      <c r="D420">
        <v>4</v>
      </c>
      <c r="E420" t="s">
        <v>520</v>
      </c>
      <c r="F420" t="s">
        <v>518</v>
      </c>
      <c r="G420">
        <v>0.27700000000000002</v>
      </c>
      <c r="H420">
        <v>455</v>
      </c>
      <c r="I420">
        <v>2023.1869999999999</v>
      </c>
      <c r="J420">
        <v>0.27900000000000003</v>
      </c>
      <c r="K420">
        <v>461</v>
      </c>
      <c r="L420">
        <v>0.18862211747761901</v>
      </c>
      <c r="M420">
        <v>56.48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f t="shared" si="6"/>
        <v>0</v>
      </c>
      <c r="AF420" cm="1">
        <f t="array" ref="AF420">_xlfn.IFS(C420="solar",(AE420*1000/45),C420="onshore",(AE420*1000/2.7),C420="offshore",(0))</f>
        <v>0</v>
      </c>
      <c r="AG420" cm="1">
        <f t="array" ref="AG420">_xlfn.IFS(C420="solar",(0),C420="onshore",(0),C420="offshore",(AE420*1000/4.8))</f>
        <v>0</v>
      </c>
    </row>
    <row r="421" spans="1:33">
      <c r="A421" t="s">
        <v>110</v>
      </c>
      <c r="B421" t="s">
        <v>422</v>
      </c>
      <c r="C421" t="s">
        <v>464</v>
      </c>
      <c r="D421">
        <v>5</v>
      </c>
      <c r="E421" t="s">
        <v>520</v>
      </c>
      <c r="F421" t="s">
        <v>518</v>
      </c>
      <c r="G421">
        <v>0.27800000000000002</v>
      </c>
      <c r="H421">
        <v>662</v>
      </c>
      <c r="I421">
        <v>2023.1869999999999</v>
      </c>
      <c r="J421">
        <v>0.27700000000000002</v>
      </c>
      <c r="K421">
        <v>668</v>
      </c>
      <c r="L421">
        <v>0.27529136376374402</v>
      </c>
      <c r="M421">
        <v>117.806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f t="shared" si="6"/>
        <v>0</v>
      </c>
      <c r="AF421" cm="1">
        <f t="array" ref="AF421">_xlfn.IFS(C421="solar",(AE421*1000/45),C421="onshore",(AE421*1000/2.7),C421="offshore",(0))</f>
        <v>0</v>
      </c>
      <c r="AG421" cm="1">
        <f t="array" ref="AG421">_xlfn.IFS(C421="solar",(0),C421="onshore",(0),C421="offshore",(AE421*1000/4.8))</f>
        <v>0</v>
      </c>
    </row>
    <row r="422" spans="1:33">
      <c r="A422" t="s">
        <v>110</v>
      </c>
      <c r="B422" t="s">
        <v>426</v>
      </c>
      <c r="C422" t="s">
        <v>464</v>
      </c>
      <c r="D422">
        <v>1</v>
      </c>
      <c r="E422" t="s">
        <v>520</v>
      </c>
      <c r="F422" t="s">
        <v>517</v>
      </c>
      <c r="G422">
        <v>0.315</v>
      </c>
      <c r="H422">
        <v>349</v>
      </c>
      <c r="I422">
        <v>2023.1869999999999</v>
      </c>
      <c r="J422">
        <v>0.315</v>
      </c>
      <c r="K422">
        <v>373</v>
      </c>
      <c r="L422">
        <v>0.135174313256505</v>
      </c>
      <c r="M422">
        <v>15.448</v>
      </c>
      <c r="N422">
        <v>0.253</v>
      </c>
      <c r="O422">
        <v>7.444</v>
      </c>
      <c r="P422">
        <v>15.448</v>
      </c>
      <c r="Q422">
        <v>15.448</v>
      </c>
      <c r="R422">
        <v>15.448</v>
      </c>
      <c r="S422">
        <v>15.448</v>
      </c>
      <c r="T422">
        <v>15.195</v>
      </c>
      <c r="U422">
        <v>8.0039999999999996</v>
      </c>
      <c r="V422">
        <v>15.448</v>
      </c>
      <c r="W422">
        <v>0.253</v>
      </c>
      <c r="X422">
        <v>7.1909999999999998</v>
      </c>
      <c r="Y422">
        <v>8.0039999999999996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f t="shared" si="6"/>
        <v>15.448</v>
      </c>
      <c r="AF422" cm="1">
        <f t="array" ref="AF422">_xlfn.IFS(C422="solar",(AE422*1000/45),C422="onshore",(AE422*1000/2.7),C422="offshore",(0))</f>
        <v>5721.4814814814808</v>
      </c>
      <c r="AG422" cm="1">
        <f t="array" ref="AG422">_xlfn.IFS(C422="solar",(0),C422="onshore",(0),C422="offshore",(AE422*1000/4.8))</f>
        <v>0</v>
      </c>
    </row>
    <row r="423" spans="1:33">
      <c r="A423" t="s">
        <v>110</v>
      </c>
      <c r="B423" t="s">
        <v>424</v>
      </c>
      <c r="C423" t="s">
        <v>464</v>
      </c>
      <c r="D423">
        <v>3</v>
      </c>
      <c r="E423" t="s">
        <v>520</v>
      </c>
      <c r="F423" t="s">
        <v>517</v>
      </c>
      <c r="G423">
        <v>0.29099999999999998</v>
      </c>
      <c r="H423">
        <v>214</v>
      </c>
      <c r="I423">
        <v>2023.1869999999999</v>
      </c>
      <c r="J423">
        <v>0.28899999999999998</v>
      </c>
      <c r="K423">
        <v>250</v>
      </c>
      <c r="L423">
        <v>9.8750217250478001E-2</v>
      </c>
      <c r="M423">
        <v>2.0129999999999999</v>
      </c>
      <c r="N423">
        <v>0</v>
      </c>
      <c r="O423">
        <v>0</v>
      </c>
      <c r="P423">
        <v>2.0129999999999999</v>
      </c>
      <c r="Q423">
        <v>2.0129999999999999</v>
      </c>
      <c r="R423">
        <v>2.0129999999999999</v>
      </c>
      <c r="S423">
        <v>2.0129999999999999</v>
      </c>
      <c r="T423">
        <v>2.0129999999999999</v>
      </c>
      <c r="U423">
        <v>2.0129999999999999</v>
      </c>
      <c r="V423">
        <v>2.0129999999999999</v>
      </c>
      <c r="W423">
        <v>0</v>
      </c>
      <c r="X423">
        <v>0</v>
      </c>
      <c r="Y423">
        <v>2.0129999999999999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f t="shared" si="6"/>
        <v>2.0129999999999999</v>
      </c>
      <c r="AF423" cm="1">
        <f t="array" ref="AF423">_xlfn.IFS(C423="solar",(AE423*1000/45),C423="onshore",(AE423*1000/2.7),C423="offshore",(0))</f>
        <v>745.55555555555554</v>
      </c>
      <c r="AG423" cm="1">
        <f t="array" ref="AG423">_xlfn.IFS(C423="solar",(0),C423="onshore",(0),C423="offshore",(AE423*1000/4.8))</f>
        <v>0</v>
      </c>
    </row>
    <row r="424" spans="1:33">
      <c r="A424" t="s">
        <v>110</v>
      </c>
      <c r="B424" t="s">
        <v>425</v>
      </c>
      <c r="C424" t="s">
        <v>464</v>
      </c>
      <c r="D424">
        <v>2</v>
      </c>
      <c r="E424" t="s">
        <v>520</v>
      </c>
      <c r="F424" t="s">
        <v>517</v>
      </c>
      <c r="G424">
        <v>0.30399999999999999</v>
      </c>
      <c r="H424">
        <v>668</v>
      </c>
      <c r="I424">
        <v>2023.1869999999999</v>
      </c>
      <c r="J424">
        <v>0.30399999999999999</v>
      </c>
      <c r="K424">
        <v>655</v>
      </c>
      <c r="L424">
        <v>0.24595950492669999</v>
      </c>
      <c r="M424">
        <v>21.088999999999999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f t="shared" si="6"/>
        <v>0</v>
      </c>
      <c r="AF424" cm="1">
        <f t="array" ref="AF424">_xlfn.IFS(C424="solar",(AE424*1000/45),C424="onshore",(AE424*1000/2.7),C424="offshore",(0))</f>
        <v>0</v>
      </c>
      <c r="AG424" cm="1">
        <f t="array" ref="AG424">_xlfn.IFS(C424="solar",(0),C424="onshore",(0),C424="offshore",(AE424*1000/4.8))</f>
        <v>0</v>
      </c>
    </row>
    <row r="425" spans="1:33">
      <c r="A425" t="s">
        <v>110</v>
      </c>
      <c r="B425" t="s">
        <v>423</v>
      </c>
      <c r="C425" t="s">
        <v>464</v>
      </c>
      <c r="D425">
        <v>4</v>
      </c>
      <c r="E425" t="s">
        <v>520</v>
      </c>
      <c r="F425" t="s">
        <v>517</v>
      </c>
      <c r="G425">
        <v>0.27700000000000002</v>
      </c>
      <c r="H425">
        <v>455</v>
      </c>
      <c r="I425">
        <v>2023.1869999999999</v>
      </c>
      <c r="J425">
        <v>0.27900000000000003</v>
      </c>
      <c r="K425">
        <v>461</v>
      </c>
      <c r="L425">
        <v>0.18862211747761901</v>
      </c>
      <c r="M425">
        <v>38.96</v>
      </c>
      <c r="N425">
        <v>0</v>
      </c>
      <c r="O425">
        <v>0</v>
      </c>
      <c r="P425">
        <v>1.3069999999999999</v>
      </c>
      <c r="Q425">
        <v>1.3069999999999999</v>
      </c>
      <c r="R425">
        <v>1.3069999999999999</v>
      </c>
      <c r="S425">
        <v>1.3069999999999999</v>
      </c>
      <c r="T425">
        <v>1.3069999999999999</v>
      </c>
      <c r="U425">
        <v>1.3069999999999999</v>
      </c>
      <c r="V425">
        <v>1.3069999999999999</v>
      </c>
      <c r="W425">
        <v>0</v>
      </c>
      <c r="X425">
        <v>0</v>
      </c>
      <c r="Y425">
        <v>1.3069999999999999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f t="shared" si="6"/>
        <v>1.3069999999999999</v>
      </c>
      <c r="AF425" cm="1">
        <f t="array" ref="AF425">_xlfn.IFS(C425="solar",(AE425*1000/45),C425="onshore",(AE425*1000/2.7),C425="offshore",(0))</f>
        <v>484.07407407407402</v>
      </c>
      <c r="AG425" cm="1">
        <f t="array" ref="AG425">_xlfn.IFS(C425="solar",(0),C425="onshore",(0),C425="offshore",(AE425*1000/4.8))</f>
        <v>0</v>
      </c>
    </row>
    <row r="426" spans="1:33">
      <c r="A426" t="s">
        <v>110</v>
      </c>
      <c r="B426" t="s">
        <v>422</v>
      </c>
      <c r="C426" t="s">
        <v>464</v>
      </c>
      <c r="D426">
        <v>5</v>
      </c>
      <c r="E426" t="s">
        <v>520</v>
      </c>
      <c r="F426" t="s">
        <v>517</v>
      </c>
      <c r="G426">
        <v>0.27800000000000002</v>
      </c>
      <c r="H426">
        <v>662</v>
      </c>
      <c r="I426">
        <v>2023.1869999999999</v>
      </c>
      <c r="J426">
        <v>0.27700000000000002</v>
      </c>
      <c r="K426">
        <v>668</v>
      </c>
      <c r="L426">
        <v>0.27529136376374402</v>
      </c>
      <c r="M426">
        <v>81.852000000000004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f t="shared" si="6"/>
        <v>0</v>
      </c>
      <c r="AF426" cm="1">
        <f t="array" ref="AF426">_xlfn.IFS(C426="solar",(AE426*1000/45),C426="onshore",(AE426*1000/2.7),C426="offshore",(0))</f>
        <v>0</v>
      </c>
      <c r="AG426" cm="1">
        <f t="array" ref="AG426">_xlfn.IFS(C426="solar",(0),C426="onshore",(0),C426="offshore",(AE426*1000/4.8))</f>
        <v>0</v>
      </c>
    </row>
    <row r="427" spans="1:33">
      <c r="A427" t="s">
        <v>110</v>
      </c>
      <c r="B427" t="s">
        <v>424</v>
      </c>
      <c r="C427" t="s">
        <v>464</v>
      </c>
      <c r="D427">
        <v>3</v>
      </c>
      <c r="E427" t="s">
        <v>520</v>
      </c>
      <c r="F427" t="s">
        <v>516</v>
      </c>
      <c r="G427">
        <v>0.29099999999999998</v>
      </c>
      <c r="H427">
        <v>214</v>
      </c>
      <c r="I427">
        <v>2023.1869999999999</v>
      </c>
      <c r="J427">
        <v>0.28899999999999998</v>
      </c>
      <c r="K427">
        <v>250</v>
      </c>
      <c r="L427">
        <v>9.8750217250478001E-2</v>
      </c>
      <c r="M427">
        <v>3.5760000000000001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f t="shared" si="6"/>
        <v>0</v>
      </c>
      <c r="AF427" cm="1">
        <f t="array" ref="AF427">_xlfn.IFS(C427="solar",(AE427*1000/45),C427="onshore",(AE427*1000/2.7),C427="offshore",(0))</f>
        <v>0</v>
      </c>
      <c r="AG427" cm="1">
        <f t="array" ref="AG427">_xlfn.IFS(C427="solar",(0),C427="onshore",(0),C427="offshore",(AE427*1000/4.8))</f>
        <v>0</v>
      </c>
    </row>
    <row r="428" spans="1:33">
      <c r="A428" t="s">
        <v>110</v>
      </c>
      <c r="B428" t="s">
        <v>426</v>
      </c>
      <c r="C428" t="s">
        <v>464</v>
      </c>
      <c r="D428">
        <v>1</v>
      </c>
      <c r="E428" t="s">
        <v>520</v>
      </c>
      <c r="F428" t="s">
        <v>516</v>
      </c>
      <c r="G428">
        <v>0.315</v>
      </c>
      <c r="H428">
        <v>349</v>
      </c>
      <c r="I428">
        <v>2023.1869999999999</v>
      </c>
      <c r="J428">
        <v>0.315</v>
      </c>
      <c r="K428">
        <v>373</v>
      </c>
      <c r="L428">
        <v>0.135174313256505</v>
      </c>
      <c r="M428">
        <v>19.992999999999999</v>
      </c>
      <c r="N428">
        <v>0.253</v>
      </c>
      <c r="O428">
        <v>7.444</v>
      </c>
      <c r="P428">
        <v>18.452000000000002</v>
      </c>
      <c r="Q428">
        <v>18.452000000000002</v>
      </c>
      <c r="R428">
        <v>18.452000000000002</v>
      </c>
      <c r="S428">
        <v>18.452000000000002</v>
      </c>
      <c r="T428">
        <v>18.2</v>
      </c>
      <c r="U428">
        <v>11.007999999999999</v>
      </c>
      <c r="V428">
        <v>18.452999999999999</v>
      </c>
      <c r="W428">
        <v>0.253</v>
      </c>
      <c r="X428">
        <v>7.1909999999999998</v>
      </c>
      <c r="Y428">
        <v>11.007999999999999</v>
      </c>
      <c r="Z428">
        <v>0</v>
      </c>
      <c r="AA428">
        <v>0</v>
      </c>
      <c r="AB428">
        <v>0</v>
      </c>
      <c r="AC428">
        <v>1E-3</v>
      </c>
      <c r="AD428">
        <v>0</v>
      </c>
      <c r="AE428">
        <f t="shared" si="6"/>
        <v>18.452000000000002</v>
      </c>
      <c r="AF428" cm="1">
        <f t="array" ref="AF428">_xlfn.IFS(C428="solar",(AE428*1000/45),C428="onshore",(AE428*1000/2.7),C428="offshore",(0))</f>
        <v>6834.0740740740739</v>
      </c>
      <c r="AG428" cm="1">
        <f t="array" ref="AG428">_xlfn.IFS(C428="solar",(0),C428="onshore",(0),C428="offshore",(AE428*1000/4.8))</f>
        <v>0</v>
      </c>
    </row>
    <row r="429" spans="1:33">
      <c r="A429" t="s">
        <v>110</v>
      </c>
      <c r="B429" t="s">
        <v>425</v>
      </c>
      <c r="C429" t="s">
        <v>464</v>
      </c>
      <c r="D429">
        <v>2</v>
      </c>
      <c r="E429" t="s">
        <v>520</v>
      </c>
      <c r="F429" t="s">
        <v>516</v>
      </c>
      <c r="G429">
        <v>0.30399999999999999</v>
      </c>
      <c r="H429">
        <v>668</v>
      </c>
      <c r="I429">
        <v>2023.1869999999999</v>
      </c>
      <c r="J429">
        <v>0.30399999999999999</v>
      </c>
      <c r="K429">
        <v>655</v>
      </c>
      <c r="L429">
        <v>0.24595950492669999</v>
      </c>
      <c r="M429">
        <v>28.471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f t="shared" si="6"/>
        <v>0</v>
      </c>
      <c r="AF429" cm="1">
        <f t="array" ref="AF429">_xlfn.IFS(C429="solar",(AE429*1000/45),C429="onshore",(AE429*1000/2.7),C429="offshore",(0))</f>
        <v>0</v>
      </c>
      <c r="AG429" cm="1">
        <f t="array" ref="AG429">_xlfn.IFS(C429="solar",(0),C429="onshore",(0),C429="offshore",(AE429*1000/4.8))</f>
        <v>0</v>
      </c>
    </row>
    <row r="430" spans="1:33">
      <c r="A430" t="s">
        <v>110</v>
      </c>
      <c r="B430" t="s">
        <v>423</v>
      </c>
      <c r="C430" t="s">
        <v>464</v>
      </c>
      <c r="D430">
        <v>4</v>
      </c>
      <c r="E430" t="s">
        <v>520</v>
      </c>
      <c r="F430" t="s">
        <v>516</v>
      </c>
      <c r="G430">
        <v>0.27700000000000002</v>
      </c>
      <c r="H430">
        <v>455</v>
      </c>
      <c r="I430">
        <v>2023.1869999999999</v>
      </c>
      <c r="J430">
        <v>0.27900000000000003</v>
      </c>
      <c r="K430">
        <v>461</v>
      </c>
      <c r="L430">
        <v>0.18862211747761901</v>
      </c>
      <c r="M430">
        <v>56.411000000000001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f t="shared" si="6"/>
        <v>0</v>
      </c>
      <c r="AF430" cm="1">
        <f t="array" ref="AF430">_xlfn.IFS(C430="solar",(AE430*1000/45),C430="onshore",(AE430*1000/2.7),C430="offshore",(0))</f>
        <v>0</v>
      </c>
      <c r="AG430" cm="1">
        <f t="array" ref="AG430">_xlfn.IFS(C430="solar",(0),C430="onshore",(0),C430="offshore",(AE430*1000/4.8))</f>
        <v>0</v>
      </c>
    </row>
    <row r="431" spans="1:33">
      <c r="A431" t="s">
        <v>110</v>
      </c>
      <c r="B431" t="s">
        <v>422</v>
      </c>
      <c r="C431" t="s">
        <v>464</v>
      </c>
      <c r="D431">
        <v>5</v>
      </c>
      <c r="E431" t="s">
        <v>520</v>
      </c>
      <c r="F431" t="s">
        <v>516</v>
      </c>
      <c r="G431">
        <v>0.27800000000000002</v>
      </c>
      <c r="H431">
        <v>662</v>
      </c>
      <c r="I431">
        <v>2023.1869999999999</v>
      </c>
      <c r="J431">
        <v>0.27700000000000002</v>
      </c>
      <c r="K431">
        <v>668</v>
      </c>
      <c r="L431">
        <v>0.27529136376374402</v>
      </c>
      <c r="M431">
        <v>117.932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f t="shared" si="6"/>
        <v>0</v>
      </c>
      <c r="AF431" cm="1">
        <f t="array" ref="AF431">_xlfn.IFS(C431="solar",(AE431*1000/45),C431="onshore",(AE431*1000/2.7),C431="offshore",(0))</f>
        <v>0</v>
      </c>
      <c r="AG431" cm="1">
        <f t="array" ref="AG431">_xlfn.IFS(C431="solar",(0),C431="onshore",(0),C431="offshore",(AE431*1000/4.8))</f>
        <v>0</v>
      </c>
    </row>
    <row r="432" spans="1:33">
      <c r="A432" t="s">
        <v>110</v>
      </c>
      <c r="B432" t="s">
        <v>424</v>
      </c>
      <c r="C432" t="s">
        <v>464</v>
      </c>
      <c r="D432">
        <v>3</v>
      </c>
      <c r="E432" t="s">
        <v>520</v>
      </c>
      <c r="F432" t="s">
        <v>514</v>
      </c>
      <c r="G432">
        <v>0.29099999999999998</v>
      </c>
      <c r="H432">
        <v>214</v>
      </c>
      <c r="I432">
        <v>2023.1869999999999</v>
      </c>
      <c r="J432">
        <v>0.28899999999999998</v>
      </c>
      <c r="K432">
        <v>250</v>
      </c>
      <c r="L432">
        <v>9.8750217250478001E-2</v>
      </c>
      <c r="M432">
        <v>7.16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f t="shared" si="6"/>
        <v>0</v>
      </c>
      <c r="AF432" cm="1">
        <f t="array" ref="AF432">_xlfn.IFS(C432="solar",(AE432*1000/45),C432="onshore",(AE432*1000/2.7),C432="offshore",(0))</f>
        <v>0</v>
      </c>
      <c r="AG432" cm="1">
        <f t="array" ref="AG432">_xlfn.IFS(C432="solar",(0),C432="onshore",(0),C432="offshore",(AE432*1000/4.8))</f>
        <v>0</v>
      </c>
    </row>
    <row r="433" spans="1:33">
      <c r="A433" t="s">
        <v>110</v>
      </c>
      <c r="B433" t="s">
        <v>426</v>
      </c>
      <c r="C433" t="s">
        <v>464</v>
      </c>
      <c r="D433">
        <v>1</v>
      </c>
      <c r="E433" t="s">
        <v>520</v>
      </c>
      <c r="F433" t="s">
        <v>514</v>
      </c>
      <c r="G433">
        <v>0.315</v>
      </c>
      <c r="H433">
        <v>349</v>
      </c>
      <c r="I433">
        <v>2023.1869999999999</v>
      </c>
      <c r="J433">
        <v>0.315</v>
      </c>
      <c r="K433">
        <v>373</v>
      </c>
      <c r="L433">
        <v>0.135174313256505</v>
      </c>
      <c r="M433">
        <v>36.773000000000003</v>
      </c>
      <c r="N433">
        <v>0.253</v>
      </c>
      <c r="O433">
        <v>7.444</v>
      </c>
      <c r="P433">
        <v>18.452000000000002</v>
      </c>
      <c r="Q433">
        <v>18.452000000000002</v>
      </c>
      <c r="R433">
        <v>18.452000000000002</v>
      </c>
      <c r="S433">
        <v>18.452000000000002</v>
      </c>
      <c r="T433">
        <v>18.2</v>
      </c>
      <c r="U433">
        <v>11.007999999999999</v>
      </c>
      <c r="V433">
        <v>18.452999999999999</v>
      </c>
      <c r="W433">
        <v>0.253</v>
      </c>
      <c r="X433">
        <v>7.1909999999999998</v>
      </c>
      <c r="Y433">
        <v>11.007999999999999</v>
      </c>
      <c r="Z433">
        <v>0</v>
      </c>
      <c r="AA433">
        <v>0</v>
      </c>
      <c r="AB433">
        <v>0</v>
      </c>
      <c r="AC433">
        <v>1E-3</v>
      </c>
      <c r="AD433">
        <v>0</v>
      </c>
      <c r="AE433">
        <f t="shared" si="6"/>
        <v>18.452000000000002</v>
      </c>
      <c r="AF433" cm="1">
        <f t="array" ref="AF433">_xlfn.IFS(C433="solar",(AE433*1000/45),C433="onshore",(AE433*1000/2.7),C433="offshore",(0))</f>
        <v>6834.0740740740739</v>
      </c>
      <c r="AG433" cm="1">
        <f t="array" ref="AG433">_xlfn.IFS(C433="solar",(0),C433="onshore",(0),C433="offshore",(AE433*1000/4.8))</f>
        <v>0</v>
      </c>
    </row>
    <row r="434" spans="1:33">
      <c r="A434" t="s">
        <v>110</v>
      </c>
      <c r="B434" t="s">
        <v>425</v>
      </c>
      <c r="C434" t="s">
        <v>464</v>
      </c>
      <c r="D434">
        <v>2</v>
      </c>
      <c r="E434" t="s">
        <v>520</v>
      </c>
      <c r="F434" t="s">
        <v>514</v>
      </c>
      <c r="G434">
        <v>0.30399999999999999</v>
      </c>
      <c r="H434">
        <v>668</v>
      </c>
      <c r="I434">
        <v>2023.1869999999999</v>
      </c>
      <c r="J434">
        <v>0.30399999999999999</v>
      </c>
      <c r="K434">
        <v>655</v>
      </c>
      <c r="L434">
        <v>0.24595950492669999</v>
      </c>
      <c r="M434">
        <v>36.308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f t="shared" si="6"/>
        <v>0</v>
      </c>
      <c r="AF434" cm="1">
        <f t="array" ref="AF434">_xlfn.IFS(C434="solar",(AE434*1000/45),C434="onshore",(AE434*1000/2.7),C434="offshore",(0))</f>
        <v>0</v>
      </c>
      <c r="AG434" cm="1">
        <f t="array" ref="AG434">_xlfn.IFS(C434="solar",(0),C434="onshore",(0),C434="offshore",(AE434*1000/4.8))</f>
        <v>0</v>
      </c>
    </row>
    <row r="435" spans="1:33">
      <c r="A435" t="s">
        <v>110</v>
      </c>
      <c r="B435" t="s">
        <v>423</v>
      </c>
      <c r="C435" t="s">
        <v>464</v>
      </c>
      <c r="D435">
        <v>4</v>
      </c>
      <c r="E435" t="s">
        <v>520</v>
      </c>
      <c r="F435" t="s">
        <v>514</v>
      </c>
      <c r="G435">
        <v>0.27700000000000002</v>
      </c>
      <c r="H435">
        <v>455</v>
      </c>
      <c r="I435">
        <v>2023.1869999999999</v>
      </c>
      <c r="J435">
        <v>0.27900000000000003</v>
      </c>
      <c r="K435">
        <v>461</v>
      </c>
      <c r="L435">
        <v>0.18862211747761901</v>
      </c>
      <c r="M435">
        <v>77.626999999999995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f t="shared" si="6"/>
        <v>0</v>
      </c>
      <c r="AF435" cm="1">
        <f t="array" ref="AF435">_xlfn.IFS(C435="solar",(AE435*1000/45),C435="onshore",(AE435*1000/2.7),C435="offshore",(0))</f>
        <v>0</v>
      </c>
      <c r="AG435" cm="1">
        <f t="array" ref="AG435">_xlfn.IFS(C435="solar",(0),C435="onshore",(0),C435="offshore",(AE435*1000/4.8))</f>
        <v>0</v>
      </c>
    </row>
    <row r="436" spans="1:33">
      <c r="A436" t="s">
        <v>110</v>
      </c>
      <c r="B436" t="s">
        <v>422</v>
      </c>
      <c r="C436" t="s">
        <v>464</v>
      </c>
      <c r="D436">
        <v>5</v>
      </c>
      <c r="E436" t="s">
        <v>520</v>
      </c>
      <c r="F436" t="s">
        <v>514</v>
      </c>
      <c r="G436">
        <v>0.27800000000000002</v>
      </c>
      <c r="H436">
        <v>662</v>
      </c>
      <c r="I436">
        <v>2023.1869999999999</v>
      </c>
      <c r="J436">
        <v>0.27700000000000002</v>
      </c>
      <c r="K436">
        <v>668</v>
      </c>
      <c r="L436">
        <v>0.27529136376374402</v>
      </c>
      <c r="M436">
        <v>132.72499999999999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f t="shared" si="6"/>
        <v>0</v>
      </c>
      <c r="AF436" cm="1">
        <f t="array" ref="AF436">_xlfn.IFS(C436="solar",(AE436*1000/45),C436="onshore",(AE436*1000/2.7),C436="offshore",(0))</f>
        <v>0</v>
      </c>
      <c r="AG436" cm="1">
        <f t="array" ref="AG436">_xlfn.IFS(C436="solar",(0),C436="onshore",(0),C436="offshore",(AE436*1000/4.8))</f>
        <v>0</v>
      </c>
    </row>
    <row r="437" spans="1:33">
      <c r="A437" t="s">
        <v>110</v>
      </c>
      <c r="B437" t="s">
        <v>415</v>
      </c>
      <c r="C437" t="s">
        <v>460</v>
      </c>
      <c r="D437">
        <v>3</v>
      </c>
      <c r="E437" t="s">
        <v>520</v>
      </c>
      <c r="F437" t="s">
        <v>519</v>
      </c>
      <c r="G437">
        <v>0.441</v>
      </c>
      <c r="H437">
        <v>987</v>
      </c>
      <c r="I437">
        <v>3215.317</v>
      </c>
      <c r="J437">
        <v>0.42499999999999999</v>
      </c>
      <c r="K437">
        <v>979</v>
      </c>
      <c r="L437">
        <v>0.26295997851195302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f t="shared" si="6"/>
        <v>0</v>
      </c>
      <c r="AF437" cm="1">
        <f t="array" ref="AF437">_xlfn.IFS(C437="solar",(AE437*1000/45),C437="onshore",(AE437*1000/2.7),C437="offshore",(0))</f>
        <v>0</v>
      </c>
      <c r="AG437" cm="1">
        <f t="array" ref="AG437">_xlfn.IFS(C437="solar",(0),C437="onshore",(0),C437="offshore",(AE437*1000/4.8))</f>
        <v>0</v>
      </c>
    </row>
    <row r="438" spans="1:33">
      <c r="A438" t="s">
        <v>110</v>
      </c>
      <c r="B438" t="s">
        <v>414</v>
      </c>
      <c r="C438" t="s">
        <v>460</v>
      </c>
      <c r="D438">
        <v>4</v>
      </c>
      <c r="E438" t="s">
        <v>520</v>
      </c>
      <c r="F438" t="s">
        <v>519</v>
      </c>
      <c r="G438">
        <v>0.45600000000000002</v>
      </c>
      <c r="H438">
        <v>1541</v>
      </c>
      <c r="I438">
        <v>3005.0569999999998</v>
      </c>
      <c r="J438">
        <v>0.47</v>
      </c>
      <c r="K438">
        <v>1602</v>
      </c>
      <c r="L438">
        <v>0.38909938793354698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f t="shared" si="6"/>
        <v>0</v>
      </c>
      <c r="AF438" cm="1">
        <f t="array" ref="AF438">_xlfn.IFS(C438="solar",(AE438*1000/45),C438="onshore",(AE438*1000/2.7),C438="offshore",(0))</f>
        <v>0</v>
      </c>
      <c r="AG438" cm="1">
        <f t="array" ref="AG438">_xlfn.IFS(C438="solar",(0),C438="onshore",(0),C438="offshore",(AE438*1000/4.8))</f>
        <v>0</v>
      </c>
    </row>
    <row r="439" spans="1:33">
      <c r="A439" t="s">
        <v>110</v>
      </c>
      <c r="B439" t="s">
        <v>413</v>
      </c>
      <c r="C439" t="s">
        <v>460</v>
      </c>
      <c r="D439">
        <v>5</v>
      </c>
      <c r="E439" t="s">
        <v>520</v>
      </c>
      <c r="F439" t="s">
        <v>519</v>
      </c>
      <c r="G439">
        <v>0.40300000000000002</v>
      </c>
      <c r="H439">
        <v>1096</v>
      </c>
      <c r="I439">
        <v>3145.1550000000002</v>
      </c>
      <c r="J439">
        <v>0.44500000000000001</v>
      </c>
      <c r="K439">
        <v>1373</v>
      </c>
      <c r="L439">
        <v>0.35221384228618302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f t="shared" si="6"/>
        <v>0</v>
      </c>
      <c r="AF439" cm="1">
        <f t="array" ref="AF439">_xlfn.IFS(C439="solar",(AE439*1000/45),C439="onshore",(AE439*1000/2.7),C439="offshore",(0))</f>
        <v>0</v>
      </c>
      <c r="AG439" cm="1">
        <f t="array" ref="AG439">_xlfn.IFS(C439="solar",(0),C439="onshore",(0),C439="offshore",(AE439*1000/4.8))</f>
        <v>0</v>
      </c>
    </row>
    <row r="440" spans="1:33">
      <c r="A440" t="s">
        <v>110</v>
      </c>
      <c r="B440" t="s">
        <v>414</v>
      </c>
      <c r="C440" t="s">
        <v>460</v>
      </c>
      <c r="D440">
        <v>4</v>
      </c>
      <c r="E440" t="s">
        <v>520</v>
      </c>
      <c r="F440" t="s">
        <v>518</v>
      </c>
      <c r="G440">
        <v>0.45600000000000002</v>
      </c>
      <c r="H440">
        <v>1541</v>
      </c>
      <c r="I440">
        <v>3005.0569999999998</v>
      </c>
      <c r="J440">
        <v>0.47</v>
      </c>
      <c r="K440">
        <v>1602</v>
      </c>
      <c r="L440">
        <v>0.38909938793354698</v>
      </c>
      <c r="M440">
        <v>0.70199999999999996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f t="shared" si="6"/>
        <v>0</v>
      </c>
      <c r="AF440" cm="1">
        <f t="array" ref="AF440">_xlfn.IFS(C440="solar",(AE440*1000/45),C440="onshore",(AE440*1000/2.7),C440="offshore",(0))</f>
        <v>0</v>
      </c>
      <c r="AG440" cm="1">
        <f t="array" ref="AG440">_xlfn.IFS(C440="solar",(0),C440="onshore",(0),C440="offshore",(AE440*1000/4.8))</f>
        <v>0</v>
      </c>
    </row>
    <row r="441" spans="1:33">
      <c r="A441" t="s">
        <v>110</v>
      </c>
      <c r="B441" t="s">
        <v>413</v>
      </c>
      <c r="C441" t="s">
        <v>460</v>
      </c>
      <c r="D441">
        <v>5</v>
      </c>
      <c r="E441" t="s">
        <v>520</v>
      </c>
      <c r="F441" t="s">
        <v>518</v>
      </c>
      <c r="G441">
        <v>0.40300000000000002</v>
      </c>
      <c r="H441">
        <v>1096</v>
      </c>
      <c r="I441">
        <v>3145.1550000000002</v>
      </c>
      <c r="J441">
        <v>0.44500000000000001</v>
      </c>
      <c r="K441">
        <v>1373</v>
      </c>
      <c r="L441">
        <v>0.35221384228618302</v>
      </c>
      <c r="M441">
        <v>3.3170000000000002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f t="shared" si="6"/>
        <v>0</v>
      </c>
      <c r="AF441" cm="1">
        <f t="array" ref="AF441">_xlfn.IFS(C441="solar",(AE441*1000/45),C441="onshore",(AE441*1000/2.7),C441="offshore",(0))</f>
        <v>0</v>
      </c>
      <c r="AG441" cm="1">
        <f t="array" ref="AG441">_xlfn.IFS(C441="solar",(0),C441="onshore",(0),C441="offshore",(AE441*1000/4.8))</f>
        <v>0</v>
      </c>
    </row>
    <row r="442" spans="1:33">
      <c r="A442" t="s">
        <v>110</v>
      </c>
      <c r="B442" t="s">
        <v>415</v>
      </c>
      <c r="C442" t="s">
        <v>460</v>
      </c>
      <c r="D442">
        <v>3</v>
      </c>
      <c r="E442" t="s">
        <v>520</v>
      </c>
      <c r="F442" t="s">
        <v>518</v>
      </c>
      <c r="G442">
        <v>0.441</v>
      </c>
      <c r="H442">
        <v>987</v>
      </c>
      <c r="I442">
        <v>3215.317</v>
      </c>
      <c r="J442">
        <v>0.42499999999999999</v>
      </c>
      <c r="K442">
        <v>979</v>
      </c>
      <c r="L442">
        <v>0.26295997851195302</v>
      </c>
      <c r="M442">
        <v>33.597999999999999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f t="shared" si="6"/>
        <v>0</v>
      </c>
      <c r="AF442" cm="1">
        <f t="array" ref="AF442">_xlfn.IFS(C442="solar",(AE442*1000/45),C442="onshore",(AE442*1000/2.7),C442="offshore",(0))</f>
        <v>0</v>
      </c>
      <c r="AG442" cm="1">
        <f t="array" ref="AG442">_xlfn.IFS(C442="solar",(0),C442="onshore",(0),C442="offshore",(AE442*1000/4.8))</f>
        <v>0</v>
      </c>
    </row>
    <row r="443" spans="1:33">
      <c r="A443" t="s">
        <v>110</v>
      </c>
      <c r="B443" t="s">
        <v>414</v>
      </c>
      <c r="C443" t="s">
        <v>460</v>
      </c>
      <c r="D443">
        <v>4</v>
      </c>
      <c r="E443" t="s">
        <v>520</v>
      </c>
      <c r="F443" t="s">
        <v>517</v>
      </c>
      <c r="G443">
        <v>0.45600000000000002</v>
      </c>
      <c r="H443">
        <v>1541</v>
      </c>
      <c r="I443">
        <v>3005.0569999999998</v>
      </c>
      <c r="J443">
        <v>0.47</v>
      </c>
      <c r="K443">
        <v>1602</v>
      </c>
      <c r="L443">
        <v>0.38909938793354698</v>
      </c>
      <c r="M443">
        <v>0.70199999999999996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f t="shared" si="6"/>
        <v>0</v>
      </c>
      <c r="AF443" cm="1">
        <f t="array" ref="AF443">_xlfn.IFS(C443="solar",(AE443*1000/45),C443="onshore",(AE443*1000/2.7),C443="offshore",(0))</f>
        <v>0</v>
      </c>
      <c r="AG443" cm="1">
        <f t="array" ref="AG443">_xlfn.IFS(C443="solar",(0),C443="onshore",(0),C443="offshore",(AE443*1000/4.8))</f>
        <v>0</v>
      </c>
    </row>
    <row r="444" spans="1:33">
      <c r="A444" t="s">
        <v>110</v>
      </c>
      <c r="B444" t="s">
        <v>413</v>
      </c>
      <c r="C444" t="s">
        <v>460</v>
      </c>
      <c r="D444">
        <v>5</v>
      </c>
      <c r="E444" t="s">
        <v>520</v>
      </c>
      <c r="F444" t="s">
        <v>517</v>
      </c>
      <c r="G444">
        <v>0.40300000000000002</v>
      </c>
      <c r="H444">
        <v>1096</v>
      </c>
      <c r="I444">
        <v>3145.1550000000002</v>
      </c>
      <c r="J444">
        <v>0.44500000000000001</v>
      </c>
      <c r="K444">
        <v>1373</v>
      </c>
      <c r="L444">
        <v>0.35221384228618302</v>
      </c>
      <c r="M444">
        <v>3.3170000000000002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f t="shared" si="6"/>
        <v>0</v>
      </c>
      <c r="AF444" cm="1">
        <f t="array" ref="AF444">_xlfn.IFS(C444="solar",(AE444*1000/45),C444="onshore",(AE444*1000/2.7),C444="offshore",(0))</f>
        <v>0</v>
      </c>
      <c r="AG444" cm="1">
        <f t="array" ref="AG444">_xlfn.IFS(C444="solar",(0),C444="onshore",(0),C444="offshore",(AE444*1000/4.8))</f>
        <v>0</v>
      </c>
    </row>
    <row r="445" spans="1:33">
      <c r="A445" t="s">
        <v>110</v>
      </c>
      <c r="B445" t="s">
        <v>415</v>
      </c>
      <c r="C445" t="s">
        <v>460</v>
      </c>
      <c r="D445">
        <v>3</v>
      </c>
      <c r="E445" t="s">
        <v>520</v>
      </c>
      <c r="F445" t="s">
        <v>517</v>
      </c>
      <c r="G445">
        <v>0.441</v>
      </c>
      <c r="H445">
        <v>987</v>
      </c>
      <c r="I445">
        <v>3215.317</v>
      </c>
      <c r="J445">
        <v>0.42499999999999999</v>
      </c>
      <c r="K445">
        <v>979</v>
      </c>
      <c r="L445">
        <v>0.26295997851195302</v>
      </c>
      <c r="M445">
        <v>33.597999999999999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f t="shared" si="6"/>
        <v>0</v>
      </c>
      <c r="AF445" cm="1">
        <f t="array" ref="AF445">_xlfn.IFS(C445="solar",(AE445*1000/45),C445="onshore",(AE445*1000/2.7),C445="offshore",(0))</f>
        <v>0</v>
      </c>
      <c r="AG445" cm="1">
        <f t="array" ref="AG445">_xlfn.IFS(C445="solar",(0),C445="onshore",(0),C445="offshore",(AE445*1000/4.8))</f>
        <v>0</v>
      </c>
    </row>
    <row r="446" spans="1:33">
      <c r="A446" t="s">
        <v>110</v>
      </c>
      <c r="B446" t="s">
        <v>414</v>
      </c>
      <c r="C446" t="s">
        <v>460</v>
      </c>
      <c r="D446">
        <v>4</v>
      </c>
      <c r="E446" t="s">
        <v>520</v>
      </c>
      <c r="F446" t="s">
        <v>516</v>
      </c>
      <c r="G446">
        <v>0.45600000000000002</v>
      </c>
      <c r="H446">
        <v>1541</v>
      </c>
      <c r="I446">
        <v>3005.0569999999998</v>
      </c>
      <c r="J446">
        <v>0.47</v>
      </c>
      <c r="K446">
        <v>1602</v>
      </c>
      <c r="L446">
        <v>0.38909938793354698</v>
      </c>
      <c r="M446">
        <v>0.70199999999999996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f t="shared" si="6"/>
        <v>0</v>
      </c>
      <c r="AF446" cm="1">
        <f t="array" ref="AF446">_xlfn.IFS(C446="solar",(AE446*1000/45),C446="onshore",(AE446*1000/2.7),C446="offshore",(0))</f>
        <v>0</v>
      </c>
      <c r="AG446" cm="1">
        <f t="array" ref="AG446">_xlfn.IFS(C446="solar",(0),C446="onshore",(0),C446="offshore",(AE446*1000/4.8))</f>
        <v>0</v>
      </c>
    </row>
    <row r="447" spans="1:33">
      <c r="A447" t="s">
        <v>110</v>
      </c>
      <c r="B447" t="s">
        <v>413</v>
      </c>
      <c r="C447" t="s">
        <v>460</v>
      </c>
      <c r="D447">
        <v>5</v>
      </c>
      <c r="E447" t="s">
        <v>520</v>
      </c>
      <c r="F447" t="s">
        <v>516</v>
      </c>
      <c r="G447">
        <v>0.40300000000000002</v>
      </c>
      <c r="H447">
        <v>1096</v>
      </c>
      <c r="I447">
        <v>3145.1550000000002</v>
      </c>
      <c r="J447">
        <v>0.44500000000000001</v>
      </c>
      <c r="K447">
        <v>1373</v>
      </c>
      <c r="L447">
        <v>0.35221384228618302</v>
      </c>
      <c r="M447">
        <v>3.3170000000000002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f t="shared" si="6"/>
        <v>0</v>
      </c>
      <c r="AF447" cm="1">
        <f t="array" ref="AF447">_xlfn.IFS(C447="solar",(AE447*1000/45),C447="onshore",(AE447*1000/2.7),C447="offshore",(0))</f>
        <v>0</v>
      </c>
      <c r="AG447" cm="1">
        <f t="array" ref="AG447">_xlfn.IFS(C447="solar",(0),C447="onshore",(0),C447="offshore",(AE447*1000/4.8))</f>
        <v>0</v>
      </c>
    </row>
    <row r="448" spans="1:33">
      <c r="A448" t="s">
        <v>110</v>
      </c>
      <c r="B448" t="s">
        <v>415</v>
      </c>
      <c r="C448" t="s">
        <v>460</v>
      </c>
      <c r="D448">
        <v>3</v>
      </c>
      <c r="E448" t="s">
        <v>520</v>
      </c>
      <c r="F448" t="s">
        <v>516</v>
      </c>
      <c r="G448">
        <v>0.441</v>
      </c>
      <c r="H448">
        <v>987</v>
      </c>
      <c r="I448">
        <v>3215.317</v>
      </c>
      <c r="J448">
        <v>0.42499999999999999</v>
      </c>
      <c r="K448">
        <v>979</v>
      </c>
      <c r="L448">
        <v>0.26295997851195302</v>
      </c>
      <c r="M448">
        <v>33.597999999999999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f t="shared" si="6"/>
        <v>0</v>
      </c>
      <c r="AF448" cm="1">
        <f t="array" ref="AF448">_xlfn.IFS(C448="solar",(AE448*1000/45),C448="onshore",(AE448*1000/2.7),C448="offshore",(0))</f>
        <v>0</v>
      </c>
      <c r="AG448" cm="1">
        <f t="array" ref="AG448">_xlfn.IFS(C448="solar",(0),C448="onshore",(0),C448="offshore",(AE448*1000/4.8))</f>
        <v>0</v>
      </c>
    </row>
    <row r="449" spans="1:33">
      <c r="A449" t="s">
        <v>110</v>
      </c>
      <c r="B449" t="s">
        <v>414</v>
      </c>
      <c r="C449" t="s">
        <v>460</v>
      </c>
      <c r="D449">
        <v>4</v>
      </c>
      <c r="E449" t="s">
        <v>520</v>
      </c>
      <c r="F449" t="s">
        <v>514</v>
      </c>
      <c r="G449">
        <v>0.45600000000000002</v>
      </c>
      <c r="H449">
        <v>1541</v>
      </c>
      <c r="I449">
        <v>3005.0569999999998</v>
      </c>
      <c r="J449">
        <v>0.47</v>
      </c>
      <c r="K449">
        <v>1602</v>
      </c>
      <c r="L449">
        <v>0.38909938793354698</v>
      </c>
      <c r="M449">
        <v>0.70199999999999996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f t="shared" si="6"/>
        <v>0</v>
      </c>
      <c r="AF449" cm="1">
        <f t="array" ref="AF449">_xlfn.IFS(C449="solar",(AE449*1000/45),C449="onshore",(AE449*1000/2.7),C449="offshore",(0))</f>
        <v>0</v>
      </c>
      <c r="AG449" cm="1">
        <f t="array" ref="AG449">_xlfn.IFS(C449="solar",(0),C449="onshore",(0),C449="offshore",(AE449*1000/4.8))</f>
        <v>0</v>
      </c>
    </row>
    <row r="450" spans="1:33">
      <c r="A450" t="s">
        <v>110</v>
      </c>
      <c r="B450" t="s">
        <v>413</v>
      </c>
      <c r="C450" t="s">
        <v>460</v>
      </c>
      <c r="D450">
        <v>5</v>
      </c>
      <c r="E450" t="s">
        <v>520</v>
      </c>
      <c r="F450" t="s">
        <v>514</v>
      </c>
      <c r="G450">
        <v>0.40300000000000002</v>
      </c>
      <c r="H450">
        <v>1096</v>
      </c>
      <c r="I450">
        <v>3145.1550000000002</v>
      </c>
      <c r="J450">
        <v>0.44500000000000001</v>
      </c>
      <c r="K450">
        <v>1373</v>
      </c>
      <c r="L450">
        <v>0.35221384228618302</v>
      </c>
      <c r="M450">
        <v>3.3170000000000002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f t="shared" ref="AE450:AE513" si="7">MAX(N450:U450)</f>
        <v>0</v>
      </c>
      <c r="AF450" cm="1">
        <f t="array" ref="AF450">_xlfn.IFS(C450="solar",(AE450*1000/45),C450="onshore",(AE450*1000/2.7),C450="offshore",(0))</f>
        <v>0</v>
      </c>
      <c r="AG450" cm="1">
        <f t="array" ref="AG450">_xlfn.IFS(C450="solar",(0),C450="onshore",(0),C450="offshore",(AE450*1000/4.8))</f>
        <v>0</v>
      </c>
    </row>
    <row r="451" spans="1:33">
      <c r="A451" t="s">
        <v>110</v>
      </c>
      <c r="B451" t="s">
        <v>415</v>
      </c>
      <c r="C451" t="s">
        <v>460</v>
      </c>
      <c r="D451">
        <v>3</v>
      </c>
      <c r="E451" t="s">
        <v>520</v>
      </c>
      <c r="F451" t="s">
        <v>514</v>
      </c>
      <c r="G451">
        <v>0.441</v>
      </c>
      <c r="H451">
        <v>987</v>
      </c>
      <c r="I451">
        <v>3215.317</v>
      </c>
      <c r="J451">
        <v>0.42499999999999999</v>
      </c>
      <c r="K451">
        <v>979</v>
      </c>
      <c r="L451">
        <v>0.26295997851195302</v>
      </c>
      <c r="M451">
        <v>33.597999999999999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f t="shared" si="7"/>
        <v>0</v>
      </c>
      <c r="AF451" cm="1">
        <f t="array" ref="AF451">_xlfn.IFS(C451="solar",(AE451*1000/45),C451="onshore",(AE451*1000/2.7),C451="offshore",(0))</f>
        <v>0</v>
      </c>
      <c r="AG451" cm="1">
        <f t="array" ref="AG451">_xlfn.IFS(C451="solar",(0),C451="onshore",(0),C451="offshore",(AE451*1000/4.8))</f>
        <v>0</v>
      </c>
    </row>
    <row r="452" spans="1:33">
      <c r="A452" t="s">
        <v>113</v>
      </c>
      <c r="B452" t="s">
        <v>432</v>
      </c>
      <c r="C452" t="s">
        <v>463</v>
      </c>
      <c r="D452">
        <v>1</v>
      </c>
      <c r="E452" t="s">
        <v>520</v>
      </c>
      <c r="F452" t="s">
        <v>519</v>
      </c>
      <c r="G452">
        <v>0.28100000000000003</v>
      </c>
      <c r="H452">
        <v>332</v>
      </c>
      <c r="I452">
        <v>1560.6849999999999</v>
      </c>
      <c r="J452">
        <v>0.28100000000000003</v>
      </c>
      <c r="K452">
        <v>338</v>
      </c>
      <c r="L452">
        <v>0.13731129852613799</v>
      </c>
      <c r="M452">
        <v>6.0000000000000001E-3</v>
      </c>
      <c r="N452">
        <v>0</v>
      </c>
      <c r="O452">
        <v>0</v>
      </c>
      <c r="P452">
        <v>0</v>
      </c>
      <c r="Q452">
        <v>5.0000000000000001E-3</v>
      </c>
      <c r="R452">
        <v>5.0000000000000001E-3</v>
      </c>
      <c r="S452">
        <v>6.0000000000000001E-3</v>
      </c>
      <c r="T452">
        <v>6.0000000000000001E-3</v>
      </c>
      <c r="U452">
        <v>5.0000000000000001E-3</v>
      </c>
      <c r="V452">
        <v>6.0000000000000001E-3</v>
      </c>
      <c r="W452">
        <v>0</v>
      </c>
      <c r="X452">
        <v>0</v>
      </c>
      <c r="Y452">
        <v>0</v>
      </c>
      <c r="Z452">
        <v>5.0000000000000001E-3</v>
      </c>
      <c r="AA452">
        <v>0</v>
      </c>
      <c r="AB452">
        <v>1E-3</v>
      </c>
      <c r="AC452">
        <v>0</v>
      </c>
      <c r="AD452">
        <v>0</v>
      </c>
      <c r="AE452">
        <f t="shared" si="7"/>
        <v>6.0000000000000001E-3</v>
      </c>
      <c r="AF452" cm="1">
        <f t="array" ref="AF452">_xlfn.IFS(C452="solar",(AE452*1000/45),C452="onshore",(AE452*1000/2.7),C452="offshore",(0))</f>
        <v>0.13333333333333333</v>
      </c>
      <c r="AG452" cm="1">
        <f t="array" ref="AG452">_xlfn.IFS(C452="solar",(0),C452="onshore",(0),C452="offshore",(AE452*1000/4.8))</f>
        <v>0</v>
      </c>
    </row>
    <row r="453" spans="1:33">
      <c r="A453" t="s">
        <v>113</v>
      </c>
      <c r="B453" t="s">
        <v>431</v>
      </c>
      <c r="C453" t="s">
        <v>463</v>
      </c>
      <c r="D453">
        <v>2</v>
      </c>
      <c r="E453" t="s">
        <v>520</v>
      </c>
      <c r="F453" t="s">
        <v>519</v>
      </c>
      <c r="G453">
        <v>0.28100000000000003</v>
      </c>
      <c r="H453">
        <v>199</v>
      </c>
      <c r="I453">
        <v>1560.6849999999999</v>
      </c>
      <c r="J453">
        <v>0.28199999999999997</v>
      </c>
      <c r="K453">
        <v>213</v>
      </c>
      <c r="L453">
        <v>8.6223647138832196E-2</v>
      </c>
      <c r="M453">
        <v>21.145</v>
      </c>
      <c r="N453">
        <v>0.11899999999999999</v>
      </c>
      <c r="O453">
        <v>4.0110000000000001</v>
      </c>
      <c r="P453">
        <v>7.9020000000000001</v>
      </c>
      <c r="Q453">
        <v>11.792</v>
      </c>
      <c r="R453">
        <v>15.124000000000001</v>
      </c>
      <c r="S453">
        <v>18.193999999999999</v>
      </c>
      <c r="T453">
        <v>21.145</v>
      </c>
      <c r="U453">
        <v>20.786000000000001</v>
      </c>
      <c r="V453">
        <v>24.797000000000001</v>
      </c>
      <c r="W453">
        <v>0.11899999999999999</v>
      </c>
      <c r="X453">
        <v>3.8919999999999999</v>
      </c>
      <c r="Y453">
        <v>3.891</v>
      </c>
      <c r="Z453">
        <v>3.89</v>
      </c>
      <c r="AA453">
        <v>3.3319999999999999</v>
      </c>
      <c r="AB453">
        <v>3.07</v>
      </c>
      <c r="AC453">
        <v>3.07</v>
      </c>
      <c r="AD453">
        <v>3.5329999999999999</v>
      </c>
      <c r="AE453">
        <f t="shared" si="7"/>
        <v>21.145</v>
      </c>
      <c r="AF453" cm="1">
        <f t="array" ref="AF453">_xlfn.IFS(C453="solar",(AE453*1000/45),C453="onshore",(AE453*1000/2.7),C453="offshore",(0))</f>
        <v>469.88888888888891</v>
      </c>
      <c r="AG453" cm="1">
        <f t="array" ref="AG453">_xlfn.IFS(C453="solar",(0),C453="onshore",(0),C453="offshore",(AE453*1000/4.8))</f>
        <v>0</v>
      </c>
    </row>
    <row r="454" spans="1:33">
      <c r="A454" t="s">
        <v>113</v>
      </c>
      <c r="B454" t="s">
        <v>431</v>
      </c>
      <c r="C454" t="s">
        <v>463</v>
      </c>
      <c r="D454">
        <v>2</v>
      </c>
      <c r="E454" t="s">
        <v>520</v>
      </c>
      <c r="F454" t="s">
        <v>518</v>
      </c>
      <c r="G454">
        <v>0.28100000000000003</v>
      </c>
      <c r="H454">
        <v>199</v>
      </c>
      <c r="I454">
        <v>1560.6849999999999</v>
      </c>
      <c r="J454">
        <v>0.28199999999999997</v>
      </c>
      <c r="K454">
        <v>213</v>
      </c>
      <c r="L454">
        <v>8.6223647138832196E-2</v>
      </c>
      <c r="M454">
        <v>434.64299999999997</v>
      </c>
      <c r="N454">
        <v>0.11899999999999999</v>
      </c>
      <c r="O454">
        <v>3.9969999999999999</v>
      </c>
      <c r="P454">
        <v>7.8739999999999997</v>
      </c>
      <c r="Q454">
        <v>11.75</v>
      </c>
      <c r="R454">
        <v>15.07</v>
      </c>
      <c r="S454">
        <v>18.129000000000001</v>
      </c>
      <c r="T454">
        <v>21.07</v>
      </c>
      <c r="U454">
        <v>20.712</v>
      </c>
      <c r="V454">
        <v>24.709</v>
      </c>
      <c r="W454">
        <v>0.11899999999999999</v>
      </c>
      <c r="X454">
        <v>3.8780000000000001</v>
      </c>
      <c r="Y454">
        <v>3.8769999999999998</v>
      </c>
      <c r="Z454">
        <v>3.8759999999999999</v>
      </c>
      <c r="AA454">
        <v>3.32</v>
      </c>
      <c r="AB454">
        <v>3.0590000000000002</v>
      </c>
      <c r="AC454">
        <v>3.06</v>
      </c>
      <c r="AD454">
        <v>3.52</v>
      </c>
      <c r="AE454">
        <f t="shared" si="7"/>
        <v>21.07</v>
      </c>
      <c r="AF454" cm="1">
        <f t="array" ref="AF454">_xlfn.IFS(C454="solar",(AE454*1000/45),C454="onshore",(AE454*1000/2.7),C454="offshore",(0))</f>
        <v>468.22222222222223</v>
      </c>
      <c r="AG454" cm="1">
        <f t="array" ref="AG454">_xlfn.IFS(C454="solar",(0),C454="onshore",(0),C454="offshore",(AE454*1000/4.8))</f>
        <v>0</v>
      </c>
    </row>
    <row r="455" spans="1:33">
      <c r="A455" t="s">
        <v>113</v>
      </c>
      <c r="B455" t="s">
        <v>432</v>
      </c>
      <c r="C455" t="s">
        <v>463</v>
      </c>
      <c r="D455">
        <v>1</v>
      </c>
      <c r="E455" t="s">
        <v>520</v>
      </c>
      <c r="F455" t="s">
        <v>518</v>
      </c>
      <c r="G455">
        <v>0.28100000000000003</v>
      </c>
      <c r="H455">
        <v>332</v>
      </c>
      <c r="I455">
        <v>1560.6849999999999</v>
      </c>
      <c r="J455">
        <v>0.28100000000000003</v>
      </c>
      <c r="K455">
        <v>338</v>
      </c>
      <c r="L455">
        <v>0.13731129852613799</v>
      </c>
      <c r="M455">
        <v>639.98199999999997</v>
      </c>
      <c r="N455">
        <v>0</v>
      </c>
      <c r="O455">
        <v>0</v>
      </c>
      <c r="P455">
        <v>0</v>
      </c>
      <c r="Q455">
        <v>5.0000000000000001E-3</v>
      </c>
      <c r="R455">
        <v>5.0000000000000001E-3</v>
      </c>
      <c r="S455">
        <v>6.0000000000000001E-3</v>
      </c>
      <c r="T455">
        <v>6.0000000000000001E-3</v>
      </c>
      <c r="U455">
        <v>5.0000000000000001E-3</v>
      </c>
      <c r="V455">
        <v>6.0000000000000001E-3</v>
      </c>
      <c r="W455">
        <v>0</v>
      </c>
      <c r="X455">
        <v>0</v>
      </c>
      <c r="Y455">
        <v>0</v>
      </c>
      <c r="Z455">
        <v>5.0000000000000001E-3</v>
      </c>
      <c r="AA455">
        <v>0</v>
      </c>
      <c r="AB455">
        <v>1E-3</v>
      </c>
      <c r="AC455">
        <v>0</v>
      </c>
      <c r="AD455">
        <v>0</v>
      </c>
      <c r="AE455">
        <f t="shared" si="7"/>
        <v>6.0000000000000001E-3</v>
      </c>
      <c r="AF455" cm="1">
        <f t="array" ref="AF455">_xlfn.IFS(C455="solar",(AE455*1000/45),C455="onshore",(AE455*1000/2.7),C455="offshore",(0))</f>
        <v>0.13333333333333333</v>
      </c>
      <c r="AG455" cm="1">
        <f t="array" ref="AG455">_xlfn.IFS(C455="solar",(0),C455="onshore",(0),C455="offshore",(AE455*1000/4.8))</f>
        <v>0</v>
      </c>
    </row>
    <row r="456" spans="1:33">
      <c r="A456" t="s">
        <v>113</v>
      </c>
      <c r="B456" t="s">
        <v>431</v>
      </c>
      <c r="C456" t="s">
        <v>463</v>
      </c>
      <c r="D456">
        <v>2</v>
      </c>
      <c r="E456" t="s">
        <v>520</v>
      </c>
      <c r="F456" t="s">
        <v>517</v>
      </c>
      <c r="G456">
        <v>0.28100000000000003</v>
      </c>
      <c r="H456">
        <v>199</v>
      </c>
      <c r="I456">
        <v>1560.6849999999999</v>
      </c>
      <c r="J456">
        <v>0.28199999999999997</v>
      </c>
      <c r="K456">
        <v>213</v>
      </c>
      <c r="L456">
        <v>8.6223647138832196E-2</v>
      </c>
      <c r="M456">
        <v>392.38200000000001</v>
      </c>
      <c r="N456">
        <v>0.11899999999999999</v>
      </c>
      <c r="O456">
        <v>3.9969999999999999</v>
      </c>
      <c r="P456">
        <v>7.8739999999999997</v>
      </c>
      <c r="Q456">
        <v>11.75</v>
      </c>
      <c r="R456">
        <v>15.07</v>
      </c>
      <c r="S456">
        <v>18.129000000000001</v>
      </c>
      <c r="T456">
        <v>21.07</v>
      </c>
      <c r="U456">
        <v>20.712</v>
      </c>
      <c r="V456">
        <v>24.709</v>
      </c>
      <c r="W456">
        <v>0.11899999999999999</v>
      </c>
      <c r="X456">
        <v>3.8780000000000001</v>
      </c>
      <c r="Y456">
        <v>3.8769999999999998</v>
      </c>
      <c r="Z456">
        <v>3.8759999999999999</v>
      </c>
      <c r="AA456">
        <v>3.32</v>
      </c>
      <c r="AB456">
        <v>3.0590000000000002</v>
      </c>
      <c r="AC456">
        <v>3.06</v>
      </c>
      <c r="AD456">
        <v>3.52</v>
      </c>
      <c r="AE456">
        <f t="shared" si="7"/>
        <v>21.07</v>
      </c>
      <c r="AF456" cm="1">
        <f t="array" ref="AF456">_xlfn.IFS(C456="solar",(AE456*1000/45),C456="onshore",(AE456*1000/2.7),C456="offshore",(0))</f>
        <v>468.22222222222223</v>
      </c>
      <c r="AG456" cm="1">
        <f t="array" ref="AG456">_xlfn.IFS(C456="solar",(0),C456="onshore",(0),C456="offshore",(AE456*1000/4.8))</f>
        <v>0</v>
      </c>
    </row>
    <row r="457" spans="1:33">
      <c r="A457" t="s">
        <v>113</v>
      </c>
      <c r="B457" t="s">
        <v>432</v>
      </c>
      <c r="C457" t="s">
        <v>463</v>
      </c>
      <c r="D457">
        <v>1</v>
      </c>
      <c r="E457" t="s">
        <v>520</v>
      </c>
      <c r="F457" t="s">
        <v>517</v>
      </c>
      <c r="G457">
        <v>0.28100000000000003</v>
      </c>
      <c r="H457">
        <v>332</v>
      </c>
      <c r="I457">
        <v>1560.6849999999999</v>
      </c>
      <c r="J457">
        <v>0.28100000000000003</v>
      </c>
      <c r="K457">
        <v>338</v>
      </c>
      <c r="L457">
        <v>0.13731129852613799</v>
      </c>
      <c r="M457">
        <v>590.67700000000002</v>
      </c>
      <c r="N457">
        <v>0</v>
      </c>
      <c r="O457">
        <v>0</v>
      </c>
      <c r="P457">
        <v>0</v>
      </c>
      <c r="Q457">
        <v>5.0000000000000001E-3</v>
      </c>
      <c r="R457">
        <v>5.0000000000000001E-3</v>
      </c>
      <c r="S457">
        <v>6.0000000000000001E-3</v>
      </c>
      <c r="T457">
        <v>6.0000000000000001E-3</v>
      </c>
      <c r="U457">
        <v>5.0000000000000001E-3</v>
      </c>
      <c r="V457">
        <v>6.0000000000000001E-3</v>
      </c>
      <c r="W457">
        <v>0</v>
      </c>
      <c r="X457">
        <v>0</v>
      </c>
      <c r="Y457">
        <v>0</v>
      </c>
      <c r="Z457">
        <v>5.0000000000000001E-3</v>
      </c>
      <c r="AA457">
        <v>0</v>
      </c>
      <c r="AB457">
        <v>1E-3</v>
      </c>
      <c r="AC457">
        <v>0</v>
      </c>
      <c r="AD457">
        <v>0</v>
      </c>
      <c r="AE457">
        <f t="shared" si="7"/>
        <v>6.0000000000000001E-3</v>
      </c>
      <c r="AF457" cm="1">
        <f t="array" ref="AF457">_xlfn.IFS(C457="solar",(AE457*1000/45),C457="onshore",(AE457*1000/2.7),C457="offshore",(0))</f>
        <v>0.13333333333333333</v>
      </c>
      <c r="AG457" cm="1">
        <f t="array" ref="AG457">_xlfn.IFS(C457="solar",(0),C457="onshore",(0),C457="offshore",(AE457*1000/4.8))</f>
        <v>0</v>
      </c>
    </row>
    <row r="458" spans="1:33">
      <c r="A458" t="s">
        <v>113</v>
      </c>
      <c r="B458" t="s">
        <v>431</v>
      </c>
      <c r="C458" t="s">
        <v>463</v>
      </c>
      <c r="D458">
        <v>2</v>
      </c>
      <c r="E458" t="s">
        <v>520</v>
      </c>
      <c r="F458" t="s">
        <v>516</v>
      </c>
      <c r="G458">
        <v>0.28100000000000003</v>
      </c>
      <c r="H458">
        <v>199</v>
      </c>
      <c r="I458">
        <v>1560.6849999999999</v>
      </c>
      <c r="J458">
        <v>0.28199999999999997</v>
      </c>
      <c r="K458">
        <v>213</v>
      </c>
      <c r="L458">
        <v>8.6223647138832196E-2</v>
      </c>
      <c r="M458">
        <v>392.38200000000001</v>
      </c>
      <c r="N458">
        <v>0.11899999999999999</v>
      </c>
      <c r="O458">
        <v>3.9969999999999999</v>
      </c>
      <c r="P458">
        <v>7.8739999999999997</v>
      </c>
      <c r="Q458">
        <v>11.75</v>
      </c>
      <c r="R458">
        <v>15.07</v>
      </c>
      <c r="S458">
        <v>18.129000000000001</v>
      </c>
      <c r="T458">
        <v>21.07</v>
      </c>
      <c r="U458">
        <v>20.712</v>
      </c>
      <c r="V458">
        <v>24.709</v>
      </c>
      <c r="W458">
        <v>0.11899999999999999</v>
      </c>
      <c r="X458">
        <v>3.8780000000000001</v>
      </c>
      <c r="Y458">
        <v>3.8769999999999998</v>
      </c>
      <c r="Z458">
        <v>3.8759999999999999</v>
      </c>
      <c r="AA458">
        <v>3.32</v>
      </c>
      <c r="AB458">
        <v>3.0590000000000002</v>
      </c>
      <c r="AC458">
        <v>3.06</v>
      </c>
      <c r="AD458">
        <v>3.52</v>
      </c>
      <c r="AE458">
        <f t="shared" si="7"/>
        <v>21.07</v>
      </c>
      <c r="AF458" cm="1">
        <f t="array" ref="AF458">_xlfn.IFS(C458="solar",(AE458*1000/45),C458="onshore",(AE458*1000/2.7),C458="offshore",(0))</f>
        <v>468.22222222222223</v>
      </c>
      <c r="AG458" cm="1">
        <f t="array" ref="AG458">_xlfn.IFS(C458="solar",(0),C458="onshore",(0),C458="offshore",(AE458*1000/4.8))</f>
        <v>0</v>
      </c>
    </row>
    <row r="459" spans="1:33">
      <c r="A459" t="s">
        <v>113</v>
      </c>
      <c r="B459" t="s">
        <v>432</v>
      </c>
      <c r="C459" t="s">
        <v>463</v>
      </c>
      <c r="D459">
        <v>1</v>
      </c>
      <c r="E459" t="s">
        <v>520</v>
      </c>
      <c r="F459" t="s">
        <v>516</v>
      </c>
      <c r="G459">
        <v>0.28100000000000003</v>
      </c>
      <c r="H459">
        <v>332</v>
      </c>
      <c r="I459">
        <v>1560.6849999999999</v>
      </c>
      <c r="J459">
        <v>0.28100000000000003</v>
      </c>
      <c r="K459">
        <v>338</v>
      </c>
      <c r="L459">
        <v>0.13731129852613799</v>
      </c>
      <c r="M459">
        <v>641.32399999999996</v>
      </c>
      <c r="N459">
        <v>0</v>
      </c>
      <c r="O459">
        <v>0</v>
      </c>
      <c r="P459">
        <v>0</v>
      </c>
      <c r="Q459">
        <v>5.0000000000000001E-3</v>
      </c>
      <c r="R459">
        <v>5.0000000000000001E-3</v>
      </c>
      <c r="S459">
        <v>6.0000000000000001E-3</v>
      </c>
      <c r="T459">
        <v>6.0000000000000001E-3</v>
      </c>
      <c r="U459">
        <v>5.0000000000000001E-3</v>
      </c>
      <c r="V459">
        <v>6.0000000000000001E-3</v>
      </c>
      <c r="W459">
        <v>0</v>
      </c>
      <c r="X459">
        <v>0</v>
      </c>
      <c r="Y459">
        <v>0</v>
      </c>
      <c r="Z459">
        <v>5.0000000000000001E-3</v>
      </c>
      <c r="AA459">
        <v>0</v>
      </c>
      <c r="AB459">
        <v>1E-3</v>
      </c>
      <c r="AC459">
        <v>0</v>
      </c>
      <c r="AD459">
        <v>0</v>
      </c>
      <c r="AE459">
        <f t="shared" si="7"/>
        <v>6.0000000000000001E-3</v>
      </c>
      <c r="AF459" cm="1">
        <f t="array" ref="AF459">_xlfn.IFS(C459="solar",(AE459*1000/45),C459="onshore",(AE459*1000/2.7),C459="offshore",(0))</f>
        <v>0.13333333333333333</v>
      </c>
      <c r="AG459" cm="1">
        <f t="array" ref="AG459">_xlfn.IFS(C459="solar",(0),C459="onshore",(0),C459="offshore",(AE459*1000/4.8))</f>
        <v>0</v>
      </c>
    </row>
    <row r="460" spans="1:33">
      <c r="A460" t="s">
        <v>113</v>
      </c>
      <c r="B460" t="s">
        <v>431</v>
      </c>
      <c r="C460" t="s">
        <v>463</v>
      </c>
      <c r="D460">
        <v>2</v>
      </c>
      <c r="E460" t="s">
        <v>520</v>
      </c>
      <c r="F460" t="s">
        <v>514</v>
      </c>
      <c r="G460">
        <v>0.28100000000000003</v>
      </c>
      <c r="H460">
        <v>199</v>
      </c>
      <c r="I460">
        <v>1560.6849999999999</v>
      </c>
      <c r="J460">
        <v>0.28199999999999997</v>
      </c>
      <c r="K460">
        <v>213</v>
      </c>
      <c r="L460">
        <v>8.6223647138832196E-2</v>
      </c>
      <c r="M460">
        <v>434.64299999999997</v>
      </c>
      <c r="N460">
        <v>0.11899999999999999</v>
      </c>
      <c r="O460">
        <v>3.9969999999999999</v>
      </c>
      <c r="P460">
        <v>7.8739999999999997</v>
      </c>
      <c r="Q460">
        <v>11.75</v>
      </c>
      <c r="R460">
        <v>15.07</v>
      </c>
      <c r="S460">
        <v>18.129000000000001</v>
      </c>
      <c r="T460">
        <v>21.07</v>
      </c>
      <c r="U460">
        <v>20.712</v>
      </c>
      <c r="V460">
        <v>24.709</v>
      </c>
      <c r="W460">
        <v>0.11899999999999999</v>
      </c>
      <c r="X460">
        <v>3.8780000000000001</v>
      </c>
      <c r="Y460">
        <v>3.8769999999999998</v>
      </c>
      <c r="Z460">
        <v>3.8759999999999999</v>
      </c>
      <c r="AA460">
        <v>3.32</v>
      </c>
      <c r="AB460">
        <v>3.0590000000000002</v>
      </c>
      <c r="AC460">
        <v>3.06</v>
      </c>
      <c r="AD460">
        <v>3.52</v>
      </c>
      <c r="AE460">
        <f t="shared" si="7"/>
        <v>21.07</v>
      </c>
      <c r="AF460" cm="1">
        <f t="array" ref="AF460">_xlfn.IFS(C460="solar",(AE460*1000/45),C460="onshore",(AE460*1000/2.7),C460="offshore",(0))</f>
        <v>468.22222222222223</v>
      </c>
      <c r="AG460" cm="1">
        <f t="array" ref="AG460">_xlfn.IFS(C460="solar",(0),C460="onshore",(0),C460="offshore",(AE460*1000/4.8))</f>
        <v>0</v>
      </c>
    </row>
    <row r="461" spans="1:33">
      <c r="A461" t="s">
        <v>113</v>
      </c>
      <c r="B461" t="s">
        <v>432</v>
      </c>
      <c r="C461" t="s">
        <v>463</v>
      </c>
      <c r="D461">
        <v>1</v>
      </c>
      <c r="E461" t="s">
        <v>520</v>
      </c>
      <c r="F461" t="s">
        <v>514</v>
      </c>
      <c r="G461">
        <v>0.28100000000000003</v>
      </c>
      <c r="H461">
        <v>332</v>
      </c>
      <c r="I461">
        <v>1560.6849999999999</v>
      </c>
      <c r="J461">
        <v>0.28100000000000003</v>
      </c>
      <c r="K461">
        <v>338</v>
      </c>
      <c r="L461">
        <v>0.13731129852613799</v>
      </c>
      <c r="M461">
        <v>639.98199999999997</v>
      </c>
      <c r="N461">
        <v>0</v>
      </c>
      <c r="O461">
        <v>0</v>
      </c>
      <c r="P461">
        <v>0</v>
      </c>
      <c r="Q461">
        <v>5.0000000000000001E-3</v>
      </c>
      <c r="R461">
        <v>5.0000000000000001E-3</v>
      </c>
      <c r="S461">
        <v>6.0000000000000001E-3</v>
      </c>
      <c r="T461">
        <v>6.0000000000000001E-3</v>
      </c>
      <c r="U461">
        <v>5.0000000000000001E-3</v>
      </c>
      <c r="V461">
        <v>6.0000000000000001E-3</v>
      </c>
      <c r="W461">
        <v>0</v>
      </c>
      <c r="X461">
        <v>0</v>
      </c>
      <c r="Y461">
        <v>0</v>
      </c>
      <c r="Z461">
        <v>5.0000000000000001E-3</v>
      </c>
      <c r="AA461">
        <v>0</v>
      </c>
      <c r="AB461">
        <v>1E-3</v>
      </c>
      <c r="AC461">
        <v>0</v>
      </c>
      <c r="AD461">
        <v>0</v>
      </c>
      <c r="AE461">
        <f t="shared" si="7"/>
        <v>6.0000000000000001E-3</v>
      </c>
      <c r="AF461" cm="1">
        <f t="array" ref="AF461">_xlfn.IFS(C461="solar",(AE461*1000/45),C461="onshore",(AE461*1000/2.7),C461="offshore",(0))</f>
        <v>0.13333333333333333</v>
      </c>
      <c r="AG461" cm="1">
        <f t="array" ref="AG461">_xlfn.IFS(C461="solar",(0),C461="onshore",(0),C461="offshore",(AE461*1000/4.8))</f>
        <v>0</v>
      </c>
    </row>
    <row r="462" spans="1:33">
      <c r="A462" t="s">
        <v>113</v>
      </c>
      <c r="B462" t="s">
        <v>426</v>
      </c>
      <c r="C462" t="s">
        <v>464</v>
      </c>
      <c r="D462">
        <v>1</v>
      </c>
      <c r="E462" t="s">
        <v>520</v>
      </c>
      <c r="F462" t="s">
        <v>519</v>
      </c>
      <c r="G462">
        <v>0.30299999999999999</v>
      </c>
      <c r="H462">
        <v>357</v>
      </c>
      <c r="I462">
        <v>2023.1869999999999</v>
      </c>
      <c r="J462">
        <v>0.30399999999999999</v>
      </c>
      <c r="K462">
        <v>386</v>
      </c>
      <c r="L462">
        <v>0.14494712809420801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f t="shared" si="7"/>
        <v>0</v>
      </c>
      <c r="AF462" cm="1">
        <f t="array" ref="AF462">_xlfn.IFS(C462="solar",(AE462*1000/45),C462="onshore",(AE462*1000/2.7),C462="offshore",(0))</f>
        <v>0</v>
      </c>
      <c r="AG462" cm="1">
        <f t="array" ref="AG462">_xlfn.IFS(C462="solar",(0),C462="onshore",(0),C462="offshore",(AE462*1000/4.8))</f>
        <v>0</v>
      </c>
    </row>
    <row r="463" spans="1:33">
      <c r="A463" t="s">
        <v>113</v>
      </c>
      <c r="B463" t="s">
        <v>425</v>
      </c>
      <c r="C463" t="s">
        <v>464</v>
      </c>
      <c r="D463">
        <v>2</v>
      </c>
      <c r="E463" t="s">
        <v>520</v>
      </c>
      <c r="F463" t="s">
        <v>519</v>
      </c>
      <c r="G463">
        <v>0.3</v>
      </c>
      <c r="H463">
        <v>566</v>
      </c>
      <c r="I463">
        <v>2023.1869999999999</v>
      </c>
      <c r="J463">
        <v>0.3</v>
      </c>
      <c r="K463">
        <v>581</v>
      </c>
      <c r="L463">
        <v>0.221080669710807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f t="shared" si="7"/>
        <v>0</v>
      </c>
      <c r="AF463" cm="1">
        <f t="array" ref="AF463">_xlfn.IFS(C463="solar",(AE463*1000/45),C463="onshore",(AE463*1000/2.7),C463="offshore",(0))</f>
        <v>0</v>
      </c>
      <c r="AG463" cm="1">
        <f t="array" ref="AG463">_xlfn.IFS(C463="solar",(0),C463="onshore",(0),C463="offshore",(AE463*1000/4.8))</f>
        <v>0</v>
      </c>
    </row>
    <row r="464" spans="1:33">
      <c r="A464" t="s">
        <v>113</v>
      </c>
      <c r="B464" t="s">
        <v>424</v>
      </c>
      <c r="C464" t="s">
        <v>464</v>
      </c>
      <c r="D464">
        <v>3</v>
      </c>
      <c r="E464" t="s">
        <v>520</v>
      </c>
      <c r="F464" t="s">
        <v>519</v>
      </c>
      <c r="G464">
        <v>0.29299999999999998</v>
      </c>
      <c r="H464">
        <v>204</v>
      </c>
      <c r="I464">
        <v>2023.1869999999999</v>
      </c>
      <c r="J464">
        <v>0.29299999999999998</v>
      </c>
      <c r="K464">
        <v>223</v>
      </c>
      <c r="L464">
        <v>8.6882665544594603E-2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f t="shared" si="7"/>
        <v>0</v>
      </c>
      <c r="AF464" cm="1">
        <f t="array" ref="AF464">_xlfn.IFS(C464="solar",(AE464*1000/45),C464="onshore",(AE464*1000/2.7),C464="offshore",(0))</f>
        <v>0</v>
      </c>
      <c r="AG464" cm="1">
        <f t="array" ref="AG464">_xlfn.IFS(C464="solar",(0),C464="onshore",(0),C464="offshore",(AE464*1000/4.8))</f>
        <v>0</v>
      </c>
    </row>
    <row r="465" spans="1:33">
      <c r="A465" t="s">
        <v>113</v>
      </c>
      <c r="B465" t="s">
        <v>423</v>
      </c>
      <c r="C465" t="s">
        <v>464</v>
      </c>
      <c r="D465">
        <v>4</v>
      </c>
      <c r="E465" t="s">
        <v>520</v>
      </c>
      <c r="F465" t="s">
        <v>519</v>
      </c>
      <c r="G465">
        <v>0.27300000000000002</v>
      </c>
      <c r="H465">
        <v>399</v>
      </c>
      <c r="I465">
        <v>2023.1869999999999</v>
      </c>
      <c r="J465">
        <v>0.27500000000000002</v>
      </c>
      <c r="K465">
        <v>409</v>
      </c>
      <c r="L465">
        <v>0.1697799916978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f t="shared" si="7"/>
        <v>0</v>
      </c>
      <c r="AF465" cm="1">
        <f t="array" ref="AF465">_xlfn.IFS(C465="solar",(AE465*1000/45),C465="onshore",(AE465*1000/2.7),C465="offshore",(0))</f>
        <v>0</v>
      </c>
      <c r="AG465" cm="1">
        <f t="array" ref="AG465">_xlfn.IFS(C465="solar",(0),C465="onshore",(0),C465="offshore",(AE465*1000/4.8))</f>
        <v>0</v>
      </c>
    </row>
    <row r="466" spans="1:33">
      <c r="A466" t="s">
        <v>113</v>
      </c>
      <c r="B466" t="s">
        <v>422</v>
      </c>
      <c r="C466" t="s">
        <v>464</v>
      </c>
      <c r="D466">
        <v>5</v>
      </c>
      <c r="E466" t="s">
        <v>520</v>
      </c>
      <c r="F466" t="s">
        <v>519</v>
      </c>
      <c r="G466">
        <v>0.27</v>
      </c>
      <c r="H466">
        <v>586</v>
      </c>
      <c r="I466">
        <v>2023.1869999999999</v>
      </c>
      <c r="J466">
        <v>0.27</v>
      </c>
      <c r="K466">
        <v>597</v>
      </c>
      <c r="L466">
        <v>0.25240994419076601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f t="shared" si="7"/>
        <v>0</v>
      </c>
      <c r="AF466" cm="1">
        <f t="array" ref="AF466">_xlfn.IFS(C466="solar",(AE466*1000/45),C466="onshore",(AE466*1000/2.7),C466="offshore",(0))</f>
        <v>0</v>
      </c>
      <c r="AG466" cm="1">
        <f t="array" ref="AG466">_xlfn.IFS(C466="solar",(0),C466="onshore",(0),C466="offshore",(AE466*1000/4.8))</f>
        <v>0</v>
      </c>
    </row>
    <row r="467" spans="1:33">
      <c r="A467" t="s">
        <v>113</v>
      </c>
      <c r="B467" t="s">
        <v>426</v>
      </c>
      <c r="C467" t="s">
        <v>464</v>
      </c>
      <c r="D467">
        <v>1</v>
      </c>
      <c r="E467" t="s">
        <v>520</v>
      </c>
      <c r="F467" t="s">
        <v>518</v>
      </c>
      <c r="G467">
        <v>0.30299999999999999</v>
      </c>
      <c r="H467">
        <v>357</v>
      </c>
      <c r="I467">
        <v>2023.1869999999999</v>
      </c>
      <c r="J467">
        <v>0.30399999999999999</v>
      </c>
      <c r="K467">
        <v>386</v>
      </c>
      <c r="L467">
        <v>0.14494712809420801</v>
      </c>
      <c r="M467">
        <v>91.322000000000003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f t="shared" si="7"/>
        <v>0</v>
      </c>
      <c r="AF467" cm="1">
        <f t="array" ref="AF467">_xlfn.IFS(C467="solar",(AE467*1000/45),C467="onshore",(AE467*1000/2.7),C467="offshore",(0))</f>
        <v>0</v>
      </c>
      <c r="AG467" cm="1">
        <f t="array" ref="AG467">_xlfn.IFS(C467="solar",(0),C467="onshore",(0),C467="offshore",(AE467*1000/4.8))</f>
        <v>0</v>
      </c>
    </row>
    <row r="468" spans="1:33">
      <c r="A468" t="s">
        <v>113</v>
      </c>
      <c r="B468" t="s">
        <v>425</v>
      </c>
      <c r="C468" t="s">
        <v>464</v>
      </c>
      <c r="D468">
        <v>2</v>
      </c>
      <c r="E468" t="s">
        <v>520</v>
      </c>
      <c r="F468" t="s">
        <v>518</v>
      </c>
      <c r="G468">
        <v>0.3</v>
      </c>
      <c r="H468">
        <v>566</v>
      </c>
      <c r="I468">
        <v>2023.1869999999999</v>
      </c>
      <c r="J468">
        <v>0.3</v>
      </c>
      <c r="K468">
        <v>581</v>
      </c>
      <c r="L468">
        <v>0.221080669710807</v>
      </c>
      <c r="M468">
        <v>102.10899999999999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f t="shared" si="7"/>
        <v>0</v>
      </c>
      <c r="AF468" cm="1">
        <f t="array" ref="AF468">_xlfn.IFS(C468="solar",(AE468*1000/45),C468="onshore",(AE468*1000/2.7),C468="offshore",(0))</f>
        <v>0</v>
      </c>
      <c r="AG468" cm="1">
        <f t="array" ref="AG468">_xlfn.IFS(C468="solar",(0),C468="onshore",(0),C468="offshore",(AE468*1000/4.8))</f>
        <v>0</v>
      </c>
    </row>
    <row r="469" spans="1:33">
      <c r="A469" t="s">
        <v>113</v>
      </c>
      <c r="B469" t="s">
        <v>422</v>
      </c>
      <c r="C469" t="s">
        <v>464</v>
      </c>
      <c r="D469">
        <v>5</v>
      </c>
      <c r="E469" t="s">
        <v>520</v>
      </c>
      <c r="F469" t="s">
        <v>518</v>
      </c>
      <c r="G469">
        <v>0.27</v>
      </c>
      <c r="H469">
        <v>586</v>
      </c>
      <c r="I469">
        <v>2023.1869999999999</v>
      </c>
      <c r="J469">
        <v>0.27</v>
      </c>
      <c r="K469">
        <v>597</v>
      </c>
      <c r="L469">
        <v>0.25240994419076601</v>
      </c>
      <c r="M469">
        <v>102.235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f t="shared" si="7"/>
        <v>0</v>
      </c>
      <c r="AF469" cm="1">
        <f t="array" ref="AF469">_xlfn.IFS(C469="solar",(AE469*1000/45),C469="onshore",(AE469*1000/2.7),C469="offshore",(0))</f>
        <v>0</v>
      </c>
      <c r="AG469" cm="1">
        <f t="array" ref="AG469">_xlfn.IFS(C469="solar",(0),C469="onshore",(0),C469="offshore",(AE469*1000/4.8))</f>
        <v>0</v>
      </c>
    </row>
    <row r="470" spans="1:33">
      <c r="A470" t="s">
        <v>113</v>
      </c>
      <c r="B470" t="s">
        <v>424</v>
      </c>
      <c r="C470" t="s">
        <v>464</v>
      </c>
      <c r="D470">
        <v>3</v>
      </c>
      <c r="E470" t="s">
        <v>520</v>
      </c>
      <c r="F470" t="s">
        <v>518</v>
      </c>
      <c r="G470">
        <v>0.29299999999999998</v>
      </c>
      <c r="H470">
        <v>204</v>
      </c>
      <c r="I470">
        <v>2023.1869999999999</v>
      </c>
      <c r="J470">
        <v>0.29299999999999998</v>
      </c>
      <c r="K470">
        <v>223</v>
      </c>
      <c r="L470">
        <v>8.6882665544594603E-2</v>
      </c>
      <c r="M470">
        <v>180.24199999999999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f t="shared" si="7"/>
        <v>0</v>
      </c>
      <c r="AF470" cm="1">
        <f t="array" ref="AF470">_xlfn.IFS(C470="solar",(AE470*1000/45),C470="onshore",(AE470*1000/2.7),C470="offshore",(0))</f>
        <v>0</v>
      </c>
      <c r="AG470" cm="1">
        <f t="array" ref="AG470">_xlfn.IFS(C470="solar",(0),C470="onshore",(0),C470="offshore",(AE470*1000/4.8))</f>
        <v>0</v>
      </c>
    </row>
    <row r="471" spans="1:33">
      <c r="A471" t="s">
        <v>113</v>
      </c>
      <c r="B471" t="s">
        <v>423</v>
      </c>
      <c r="C471" t="s">
        <v>464</v>
      </c>
      <c r="D471">
        <v>4</v>
      </c>
      <c r="E471" t="s">
        <v>520</v>
      </c>
      <c r="F471" t="s">
        <v>518</v>
      </c>
      <c r="G471">
        <v>0.27300000000000002</v>
      </c>
      <c r="H471">
        <v>399</v>
      </c>
      <c r="I471">
        <v>2023.1869999999999</v>
      </c>
      <c r="J471">
        <v>0.27500000000000002</v>
      </c>
      <c r="K471">
        <v>409</v>
      </c>
      <c r="L471">
        <v>0.1697799916978</v>
      </c>
      <c r="M471">
        <v>252.14400000000001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f t="shared" si="7"/>
        <v>0</v>
      </c>
      <c r="AF471" cm="1">
        <f t="array" ref="AF471">_xlfn.IFS(C471="solar",(AE471*1000/45),C471="onshore",(AE471*1000/2.7),C471="offshore",(0))</f>
        <v>0</v>
      </c>
      <c r="AG471" cm="1">
        <f t="array" ref="AG471">_xlfn.IFS(C471="solar",(0),C471="onshore",(0),C471="offshore",(AE471*1000/4.8))</f>
        <v>0</v>
      </c>
    </row>
    <row r="472" spans="1:33">
      <c r="A472" t="s">
        <v>113</v>
      </c>
      <c r="B472" t="s">
        <v>426</v>
      </c>
      <c r="C472" t="s">
        <v>464</v>
      </c>
      <c r="D472">
        <v>1</v>
      </c>
      <c r="E472" t="s">
        <v>520</v>
      </c>
      <c r="F472" t="s">
        <v>517</v>
      </c>
      <c r="G472">
        <v>0.30299999999999999</v>
      </c>
      <c r="H472">
        <v>357</v>
      </c>
      <c r="I472">
        <v>2023.1869999999999</v>
      </c>
      <c r="J472">
        <v>0.30399999999999999</v>
      </c>
      <c r="K472">
        <v>386</v>
      </c>
      <c r="L472">
        <v>0.14494712809420801</v>
      </c>
      <c r="M472">
        <v>62.063000000000002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f t="shared" si="7"/>
        <v>0</v>
      </c>
      <c r="AF472" cm="1">
        <f t="array" ref="AF472">_xlfn.IFS(C472="solar",(AE472*1000/45),C472="onshore",(AE472*1000/2.7),C472="offshore",(0))</f>
        <v>0</v>
      </c>
      <c r="AG472" cm="1">
        <f t="array" ref="AG472">_xlfn.IFS(C472="solar",(0),C472="onshore",(0),C472="offshore",(AE472*1000/4.8))</f>
        <v>0</v>
      </c>
    </row>
    <row r="473" spans="1:33">
      <c r="A473" t="s">
        <v>113</v>
      </c>
      <c r="B473" t="s">
        <v>425</v>
      </c>
      <c r="C473" t="s">
        <v>464</v>
      </c>
      <c r="D473">
        <v>2</v>
      </c>
      <c r="E473" t="s">
        <v>520</v>
      </c>
      <c r="F473" t="s">
        <v>517</v>
      </c>
      <c r="G473">
        <v>0.3</v>
      </c>
      <c r="H473">
        <v>566</v>
      </c>
      <c r="I473">
        <v>2023.1869999999999</v>
      </c>
      <c r="J473">
        <v>0.3</v>
      </c>
      <c r="K473">
        <v>581</v>
      </c>
      <c r="L473">
        <v>0.221080669710807</v>
      </c>
      <c r="M473">
        <v>73.929000000000002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f t="shared" si="7"/>
        <v>0</v>
      </c>
      <c r="AF473" cm="1">
        <f t="array" ref="AF473">_xlfn.IFS(C473="solar",(AE473*1000/45),C473="onshore",(AE473*1000/2.7),C473="offshore",(0))</f>
        <v>0</v>
      </c>
      <c r="AG473" cm="1">
        <f t="array" ref="AG473">_xlfn.IFS(C473="solar",(0),C473="onshore",(0),C473="offshore",(AE473*1000/4.8))</f>
        <v>0</v>
      </c>
    </row>
    <row r="474" spans="1:33">
      <c r="A474" t="s">
        <v>113</v>
      </c>
      <c r="B474" t="s">
        <v>422</v>
      </c>
      <c r="C474" t="s">
        <v>464</v>
      </c>
      <c r="D474">
        <v>5</v>
      </c>
      <c r="E474" t="s">
        <v>520</v>
      </c>
      <c r="F474" t="s">
        <v>517</v>
      </c>
      <c r="G474">
        <v>0.27</v>
      </c>
      <c r="H474">
        <v>586</v>
      </c>
      <c r="I474">
        <v>2023.1869999999999</v>
      </c>
      <c r="J474">
        <v>0.27</v>
      </c>
      <c r="K474">
        <v>597</v>
      </c>
      <c r="L474">
        <v>0.25240994419076601</v>
      </c>
      <c r="M474">
        <v>85.137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f t="shared" si="7"/>
        <v>0</v>
      </c>
      <c r="AF474" cm="1">
        <f t="array" ref="AF474">_xlfn.IFS(C474="solar",(AE474*1000/45),C474="onshore",(AE474*1000/2.7),C474="offshore",(0))</f>
        <v>0</v>
      </c>
      <c r="AG474" cm="1">
        <f t="array" ref="AG474">_xlfn.IFS(C474="solar",(0),C474="onshore",(0),C474="offshore",(AE474*1000/4.8))</f>
        <v>0</v>
      </c>
    </row>
    <row r="475" spans="1:33">
      <c r="A475" t="s">
        <v>113</v>
      </c>
      <c r="B475" t="s">
        <v>424</v>
      </c>
      <c r="C475" t="s">
        <v>464</v>
      </c>
      <c r="D475">
        <v>3</v>
      </c>
      <c r="E475" t="s">
        <v>520</v>
      </c>
      <c r="F475" t="s">
        <v>517</v>
      </c>
      <c r="G475">
        <v>0.29299999999999998</v>
      </c>
      <c r="H475">
        <v>204</v>
      </c>
      <c r="I475">
        <v>2023.1869999999999</v>
      </c>
      <c r="J475">
        <v>0.29299999999999998</v>
      </c>
      <c r="K475">
        <v>223</v>
      </c>
      <c r="L475">
        <v>8.6882665544594603E-2</v>
      </c>
      <c r="M475">
        <v>165.28399999999999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f t="shared" si="7"/>
        <v>0</v>
      </c>
      <c r="AF475" cm="1">
        <f t="array" ref="AF475">_xlfn.IFS(C475="solar",(AE475*1000/45),C475="onshore",(AE475*1000/2.7),C475="offshore",(0))</f>
        <v>0</v>
      </c>
      <c r="AG475" cm="1">
        <f t="array" ref="AG475">_xlfn.IFS(C475="solar",(0),C475="onshore",(0),C475="offshore",(AE475*1000/4.8))</f>
        <v>0</v>
      </c>
    </row>
    <row r="476" spans="1:33">
      <c r="A476" t="s">
        <v>113</v>
      </c>
      <c r="B476" t="s">
        <v>423</v>
      </c>
      <c r="C476" t="s">
        <v>464</v>
      </c>
      <c r="D476">
        <v>4</v>
      </c>
      <c r="E476" t="s">
        <v>520</v>
      </c>
      <c r="F476" t="s">
        <v>517</v>
      </c>
      <c r="G476">
        <v>0.27300000000000002</v>
      </c>
      <c r="H476">
        <v>399</v>
      </c>
      <c r="I476">
        <v>2023.1869999999999</v>
      </c>
      <c r="J476">
        <v>0.27500000000000002</v>
      </c>
      <c r="K476">
        <v>409</v>
      </c>
      <c r="L476">
        <v>0.1697799916978</v>
      </c>
      <c r="M476">
        <v>191.57300000000001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f t="shared" si="7"/>
        <v>0</v>
      </c>
      <c r="AF476" cm="1">
        <f t="array" ref="AF476">_xlfn.IFS(C476="solar",(AE476*1000/45),C476="onshore",(AE476*1000/2.7),C476="offshore",(0))</f>
        <v>0</v>
      </c>
      <c r="AG476" cm="1">
        <f t="array" ref="AG476">_xlfn.IFS(C476="solar",(0),C476="onshore",(0),C476="offshore",(AE476*1000/4.8))</f>
        <v>0</v>
      </c>
    </row>
    <row r="477" spans="1:33">
      <c r="A477" t="s">
        <v>113</v>
      </c>
      <c r="B477" t="s">
        <v>426</v>
      </c>
      <c r="C477" t="s">
        <v>464</v>
      </c>
      <c r="D477">
        <v>1</v>
      </c>
      <c r="E477" t="s">
        <v>520</v>
      </c>
      <c r="F477" t="s">
        <v>516</v>
      </c>
      <c r="G477">
        <v>0.30299999999999999</v>
      </c>
      <c r="H477">
        <v>357</v>
      </c>
      <c r="I477">
        <v>2023.1869999999999</v>
      </c>
      <c r="J477">
        <v>0.30399999999999999</v>
      </c>
      <c r="K477">
        <v>386</v>
      </c>
      <c r="L477">
        <v>0.14494712809420801</v>
      </c>
      <c r="M477">
        <v>91.007000000000005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f t="shared" si="7"/>
        <v>0</v>
      </c>
      <c r="AF477" cm="1">
        <f t="array" ref="AF477">_xlfn.IFS(C477="solar",(AE477*1000/45),C477="onshore",(AE477*1000/2.7),C477="offshore",(0))</f>
        <v>0</v>
      </c>
      <c r="AG477" cm="1">
        <f t="array" ref="AG477">_xlfn.IFS(C477="solar",(0),C477="onshore",(0),C477="offshore",(AE477*1000/4.8))</f>
        <v>0</v>
      </c>
    </row>
    <row r="478" spans="1:33">
      <c r="A478" t="s">
        <v>113</v>
      </c>
      <c r="B478" t="s">
        <v>425</v>
      </c>
      <c r="C478" t="s">
        <v>464</v>
      </c>
      <c r="D478">
        <v>2</v>
      </c>
      <c r="E478" t="s">
        <v>520</v>
      </c>
      <c r="F478" t="s">
        <v>516</v>
      </c>
      <c r="G478">
        <v>0.3</v>
      </c>
      <c r="H478">
        <v>566</v>
      </c>
      <c r="I478">
        <v>2023.1869999999999</v>
      </c>
      <c r="J478">
        <v>0.3</v>
      </c>
      <c r="K478">
        <v>581</v>
      </c>
      <c r="L478">
        <v>0.221080669710807</v>
      </c>
      <c r="M478">
        <v>101.474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f t="shared" si="7"/>
        <v>0</v>
      </c>
      <c r="AF478" cm="1">
        <f t="array" ref="AF478">_xlfn.IFS(C478="solar",(AE478*1000/45),C478="onshore",(AE478*1000/2.7),C478="offshore",(0))</f>
        <v>0</v>
      </c>
      <c r="AG478" cm="1">
        <f t="array" ref="AG478">_xlfn.IFS(C478="solar",(0),C478="onshore",(0),C478="offshore",(AE478*1000/4.8))</f>
        <v>0</v>
      </c>
    </row>
    <row r="479" spans="1:33">
      <c r="A479" t="s">
        <v>113</v>
      </c>
      <c r="B479" t="s">
        <v>422</v>
      </c>
      <c r="C479" t="s">
        <v>464</v>
      </c>
      <c r="D479">
        <v>5</v>
      </c>
      <c r="E479" t="s">
        <v>520</v>
      </c>
      <c r="F479" t="s">
        <v>516</v>
      </c>
      <c r="G479">
        <v>0.27</v>
      </c>
      <c r="H479">
        <v>586</v>
      </c>
      <c r="I479">
        <v>2023.1869999999999</v>
      </c>
      <c r="J479">
        <v>0.27</v>
      </c>
      <c r="K479">
        <v>597</v>
      </c>
      <c r="L479">
        <v>0.25240994419076601</v>
      </c>
      <c r="M479">
        <v>102.58799999999999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f t="shared" si="7"/>
        <v>0</v>
      </c>
      <c r="AF479" cm="1">
        <f t="array" ref="AF479">_xlfn.IFS(C479="solar",(AE479*1000/45),C479="onshore",(AE479*1000/2.7),C479="offshore",(0))</f>
        <v>0</v>
      </c>
      <c r="AG479" cm="1">
        <f t="array" ref="AG479">_xlfn.IFS(C479="solar",(0),C479="onshore",(0),C479="offshore",(AE479*1000/4.8))</f>
        <v>0</v>
      </c>
    </row>
    <row r="480" spans="1:33">
      <c r="A480" t="s">
        <v>113</v>
      </c>
      <c r="B480" t="s">
        <v>424</v>
      </c>
      <c r="C480" t="s">
        <v>464</v>
      </c>
      <c r="D480">
        <v>3</v>
      </c>
      <c r="E480" t="s">
        <v>520</v>
      </c>
      <c r="F480" t="s">
        <v>516</v>
      </c>
      <c r="G480">
        <v>0.29299999999999998</v>
      </c>
      <c r="H480">
        <v>204</v>
      </c>
      <c r="I480">
        <v>2023.1869999999999</v>
      </c>
      <c r="J480">
        <v>0.29299999999999998</v>
      </c>
      <c r="K480">
        <v>223</v>
      </c>
      <c r="L480">
        <v>8.6882665544594603E-2</v>
      </c>
      <c r="M480">
        <v>168.57499999999999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f t="shared" si="7"/>
        <v>0</v>
      </c>
      <c r="AF480" cm="1">
        <f t="array" ref="AF480">_xlfn.IFS(C480="solar",(AE480*1000/45),C480="onshore",(AE480*1000/2.7),C480="offshore",(0))</f>
        <v>0</v>
      </c>
      <c r="AG480" cm="1">
        <f t="array" ref="AG480">_xlfn.IFS(C480="solar",(0),C480="onshore",(0),C480="offshore",(AE480*1000/4.8))</f>
        <v>0</v>
      </c>
    </row>
    <row r="481" spans="1:33">
      <c r="A481" t="s">
        <v>113</v>
      </c>
      <c r="B481" t="s">
        <v>423</v>
      </c>
      <c r="C481" t="s">
        <v>464</v>
      </c>
      <c r="D481">
        <v>4</v>
      </c>
      <c r="E481" t="s">
        <v>520</v>
      </c>
      <c r="F481" t="s">
        <v>516</v>
      </c>
      <c r="G481">
        <v>0.27300000000000002</v>
      </c>
      <c r="H481">
        <v>399</v>
      </c>
      <c r="I481">
        <v>2023.1869999999999</v>
      </c>
      <c r="J481">
        <v>0.27500000000000002</v>
      </c>
      <c r="K481">
        <v>409</v>
      </c>
      <c r="L481">
        <v>0.1697799916978</v>
      </c>
      <c r="M481">
        <v>249.35599999999999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f t="shared" si="7"/>
        <v>0</v>
      </c>
      <c r="AF481" cm="1">
        <f t="array" ref="AF481">_xlfn.IFS(C481="solar",(AE481*1000/45),C481="onshore",(AE481*1000/2.7),C481="offshore",(0))</f>
        <v>0</v>
      </c>
      <c r="AG481" cm="1">
        <f t="array" ref="AG481">_xlfn.IFS(C481="solar",(0),C481="onshore",(0),C481="offshore",(AE481*1000/4.8))</f>
        <v>0</v>
      </c>
    </row>
    <row r="482" spans="1:33">
      <c r="A482" t="s">
        <v>113</v>
      </c>
      <c r="B482" t="s">
        <v>426</v>
      </c>
      <c r="C482" t="s">
        <v>464</v>
      </c>
      <c r="D482">
        <v>1</v>
      </c>
      <c r="E482" t="s">
        <v>520</v>
      </c>
      <c r="F482" t="s">
        <v>514</v>
      </c>
      <c r="G482">
        <v>0.30299999999999999</v>
      </c>
      <c r="H482">
        <v>357</v>
      </c>
      <c r="I482">
        <v>2023.1869999999999</v>
      </c>
      <c r="J482">
        <v>0.30399999999999999</v>
      </c>
      <c r="K482">
        <v>386</v>
      </c>
      <c r="L482">
        <v>0.14494712809420801</v>
      </c>
      <c r="M482">
        <v>91.373999999999995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f t="shared" si="7"/>
        <v>0</v>
      </c>
      <c r="AF482" cm="1">
        <f t="array" ref="AF482">_xlfn.IFS(C482="solar",(AE482*1000/45),C482="onshore",(AE482*1000/2.7),C482="offshore",(0))</f>
        <v>0</v>
      </c>
      <c r="AG482" cm="1">
        <f t="array" ref="AG482">_xlfn.IFS(C482="solar",(0),C482="onshore",(0),C482="offshore",(AE482*1000/4.8))</f>
        <v>0</v>
      </c>
    </row>
    <row r="483" spans="1:33">
      <c r="A483" t="s">
        <v>113</v>
      </c>
      <c r="B483" t="s">
        <v>422</v>
      </c>
      <c r="C483" t="s">
        <v>464</v>
      </c>
      <c r="D483">
        <v>5</v>
      </c>
      <c r="E483" t="s">
        <v>520</v>
      </c>
      <c r="F483" t="s">
        <v>514</v>
      </c>
      <c r="G483">
        <v>0.27</v>
      </c>
      <c r="H483">
        <v>586</v>
      </c>
      <c r="I483">
        <v>2023.1869999999999</v>
      </c>
      <c r="J483">
        <v>0.27</v>
      </c>
      <c r="K483">
        <v>597</v>
      </c>
      <c r="L483">
        <v>0.25240994419076601</v>
      </c>
      <c r="M483">
        <v>102.235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f t="shared" si="7"/>
        <v>0</v>
      </c>
      <c r="AF483" cm="1">
        <f t="array" ref="AF483">_xlfn.IFS(C483="solar",(AE483*1000/45),C483="onshore",(AE483*1000/2.7),C483="offshore",(0))</f>
        <v>0</v>
      </c>
      <c r="AG483" cm="1">
        <f t="array" ref="AG483">_xlfn.IFS(C483="solar",(0),C483="onshore",(0),C483="offshore",(AE483*1000/4.8))</f>
        <v>0</v>
      </c>
    </row>
    <row r="484" spans="1:33">
      <c r="A484" t="s">
        <v>113</v>
      </c>
      <c r="B484" t="s">
        <v>425</v>
      </c>
      <c r="C484" t="s">
        <v>464</v>
      </c>
      <c r="D484">
        <v>2</v>
      </c>
      <c r="E484" t="s">
        <v>520</v>
      </c>
      <c r="F484" t="s">
        <v>514</v>
      </c>
      <c r="G484">
        <v>0.3</v>
      </c>
      <c r="H484">
        <v>566</v>
      </c>
      <c r="I484">
        <v>2023.1869999999999</v>
      </c>
      <c r="J484">
        <v>0.3</v>
      </c>
      <c r="K484">
        <v>581</v>
      </c>
      <c r="L484">
        <v>0.221080669710807</v>
      </c>
      <c r="M484">
        <v>103.364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f t="shared" si="7"/>
        <v>0</v>
      </c>
      <c r="AF484" cm="1">
        <f t="array" ref="AF484">_xlfn.IFS(C484="solar",(AE484*1000/45),C484="onshore",(AE484*1000/2.7),C484="offshore",(0))</f>
        <v>0</v>
      </c>
      <c r="AG484" cm="1">
        <f t="array" ref="AG484">_xlfn.IFS(C484="solar",(0),C484="onshore",(0),C484="offshore",(AE484*1000/4.8))</f>
        <v>0</v>
      </c>
    </row>
    <row r="485" spans="1:33">
      <c r="A485" t="s">
        <v>113</v>
      </c>
      <c r="B485" t="s">
        <v>424</v>
      </c>
      <c r="C485" t="s">
        <v>464</v>
      </c>
      <c r="D485">
        <v>3</v>
      </c>
      <c r="E485" t="s">
        <v>520</v>
      </c>
      <c r="F485" t="s">
        <v>514</v>
      </c>
      <c r="G485">
        <v>0.29299999999999998</v>
      </c>
      <c r="H485">
        <v>204</v>
      </c>
      <c r="I485">
        <v>2023.1869999999999</v>
      </c>
      <c r="J485">
        <v>0.29299999999999998</v>
      </c>
      <c r="K485">
        <v>223</v>
      </c>
      <c r="L485">
        <v>8.6882665544594603E-2</v>
      </c>
      <c r="M485">
        <v>180.24199999999999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f t="shared" si="7"/>
        <v>0</v>
      </c>
      <c r="AF485" cm="1">
        <f t="array" ref="AF485">_xlfn.IFS(C485="solar",(AE485*1000/45),C485="onshore",(AE485*1000/2.7),C485="offshore",(0))</f>
        <v>0</v>
      </c>
      <c r="AG485" cm="1">
        <f t="array" ref="AG485">_xlfn.IFS(C485="solar",(0),C485="onshore",(0),C485="offshore",(AE485*1000/4.8))</f>
        <v>0</v>
      </c>
    </row>
    <row r="486" spans="1:33">
      <c r="A486" t="s">
        <v>113</v>
      </c>
      <c r="B486" t="s">
        <v>423</v>
      </c>
      <c r="C486" t="s">
        <v>464</v>
      </c>
      <c r="D486">
        <v>4</v>
      </c>
      <c r="E486" t="s">
        <v>520</v>
      </c>
      <c r="F486" t="s">
        <v>514</v>
      </c>
      <c r="G486">
        <v>0.27300000000000002</v>
      </c>
      <c r="H486">
        <v>399</v>
      </c>
      <c r="I486">
        <v>2023.1869999999999</v>
      </c>
      <c r="J486">
        <v>0.27500000000000002</v>
      </c>
      <c r="K486">
        <v>409</v>
      </c>
      <c r="L486">
        <v>0.1697799916978</v>
      </c>
      <c r="M486">
        <v>253.221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f t="shared" si="7"/>
        <v>0</v>
      </c>
      <c r="AF486" cm="1">
        <f t="array" ref="AF486">_xlfn.IFS(C486="solar",(AE486*1000/45),C486="onshore",(AE486*1000/2.7),C486="offshore",(0))</f>
        <v>0</v>
      </c>
      <c r="AG486" cm="1">
        <f t="array" ref="AG486">_xlfn.IFS(C486="solar",(0),C486="onshore",(0),C486="offshore",(AE486*1000/4.8))</f>
        <v>0</v>
      </c>
    </row>
    <row r="487" spans="1:33">
      <c r="A487" t="s">
        <v>115</v>
      </c>
      <c r="B487" t="s">
        <v>432</v>
      </c>
      <c r="C487" t="s">
        <v>463</v>
      </c>
      <c r="D487">
        <v>1</v>
      </c>
      <c r="E487" t="s">
        <v>520</v>
      </c>
      <c r="F487" t="s">
        <v>519</v>
      </c>
      <c r="G487">
        <v>0.27100000000000002</v>
      </c>
      <c r="H487">
        <v>334</v>
      </c>
      <c r="I487">
        <v>1560.6849999999999</v>
      </c>
      <c r="J487">
        <v>0.27100000000000002</v>
      </c>
      <c r="K487">
        <v>339</v>
      </c>
      <c r="L487">
        <v>0.14279937319921099</v>
      </c>
      <c r="M487">
        <v>7.0000000000000001E-3</v>
      </c>
      <c r="N487">
        <v>0</v>
      </c>
      <c r="O487">
        <v>0</v>
      </c>
      <c r="P487">
        <v>0</v>
      </c>
      <c r="Q487">
        <v>6.0000000000000001E-3</v>
      </c>
      <c r="R487">
        <v>7.0000000000000001E-3</v>
      </c>
      <c r="S487">
        <v>7.0000000000000001E-3</v>
      </c>
      <c r="T487">
        <v>6.0000000000000001E-3</v>
      </c>
      <c r="U487">
        <v>7.0000000000000001E-3</v>
      </c>
      <c r="V487">
        <v>7.0000000000000001E-3</v>
      </c>
      <c r="W487">
        <v>0</v>
      </c>
      <c r="X487">
        <v>0</v>
      </c>
      <c r="Y487">
        <v>0</v>
      </c>
      <c r="Z487">
        <v>6.0000000000000001E-3</v>
      </c>
      <c r="AA487">
        <v>1E-3</v>
      </c>
      <c r="AB487">
        <v>0</v>
      </c>
      <c r="AC487">
        <v>0</v>
      </c>
      <c r="AD487">
        <v>1E-3</v>
      </c>
      <c r="AE487">
        <f t="shared" si="7"/>
        <v>7.0000000000000001E-3</v>
      </c>
      <c r="AF487" cm="1">
        <f t="array" ref="AF487">_xlfn.IFS(C487="solar",(AE487*1000/45),C487="onshore",(AE487*1000/2.7),C487="offshore",(0))</f>
        <v>0.15555555555555556</v>
      </c>
      <c r="AG487" cm="1">
        <f t="array" ref="AG487">_xlfn.IFS(C487="solar",(0),C487="onshore",(0),C487="offshore",(AE487*1000/4.8))</f>
        <v>0</v>
      </c>
    </row>
    <row r="488" spans="1:33">
      <c r="A488" t="s">
        <v>115</v>
      </c>
      <c r="B488" t="s">
        <v>431</v>
      </c>
      <c r="C488" t="s">
        <v>463</v>
      </c>
      <c r="D488">
        <v>2</v>
      </c>
      <c r="E488" t="s">
        <v>520</v>
      </c>
      <c r="F488" t="s">
        <v>519</v>
      </c>
      <c r="G488">
        <v>0.26900000000000002</v>
      </c>
      <c r="H488">
        <v>211</v>
      </c>
      <c r="I488">
        <v>1560.6849999999999</v>
      </c>
      <c r="J488">
        <v>0.27</v>
      </c>
      <c r="K488">
        <v>221</v>
      </c>
      <c r="L488">
        <v>9.3438187045493004E-2</v>
      </c>
      <c r="M488">
        <v>18.302</v>
      </c>
      <c r="N488">
        <v>3.1560000000000001</v>
      </c>
      <c r="O488">
        <v>6.3140000000000001</v>
      </c>
      <c r="P488">
        <v>8.2140000000000004</v>
      </c>
      <c r="Q488">
        <v>10.114000000000001</v>
      </c>
      <c r="R488">
        <v>12.016999999999999</v>
      </c>
      <c r="S488">
        <v>13.92</v>
      </c>
      <c r="T488">
        <v>12.666</v>
      </c>
      <c r="U488">
        <v>18.302</v>
      </c>
      <c r="V488">
        <v>24.616</v>
      </c>
      <c r="W488">
        <v>3.1560000000000001</v>
      </c>
      <c r="X488">
        <v>3.1579999999999999</v>
      </c>
      <c r="Y488">
        <v>1.9</v>
      </c>
      <c r="Z488">
        <v>1.9</v>
      </c>
      <c r="AA488">
        <v>1.903</v>
      </c>
      <c r="AB488">
        <v>1.903</v>
      </c>
      <c r="AC488">
        <v>1.9019999999999999</v>
      </c>
      <c r="AD488">
        <v>8.7940000000000005</v>
      </c>
      <c r="AE488">
        <f t="shared" si="7"/>
        <v>18.302</v>
      </c>
      <c r="AF488" cm="1">
        <f t="array" ref="AF488">_xlfn.IFS(C488="solar",(AE488*1000/45),C488="onshore",(AE488*1000/2.7),C488="offshore",(0))</f>
        <v>406.71111111111111</v>
      </c>
      <c r="AG488" cm="1">
        <f t="array" ref="AG488">_xlfn.IFS(C488="solar",(0),C488="onshore",(0),C488="offshore",(AE488*1000/4.8))</f>
        <v>0</v>
      </c>
    </row>
    <row r="489" spans="1:33">
      <c r="A489" t="s">
        <v>115</v>
      </c>
      <c r="B489" t="s">
        <v>430</v>
      </c>
      <c r="C489" t="s">
        <v>463</v>
      </c>
      <c r="D489">
        <v>3</v>
      </c>
      <c r="E489" t="s">
        <v>520</v>
      </c>
      <c r="F489" t="s">
        <v>519</v>
      </c>
      <c r="G489">
        <v>0.25</v>
      </c>
      <c r="H489">
        <v>294</v>
      </c>
      <c r="I489">
        <v>1560.6849999999999</v>
      </c>
      <c r="J489">
        <v>0.249</v>
      </c>
      <c r="K489">
        <v>323</v>
      </c>
      <c r="L489">
        <v>0.148080908107315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f t="shared" si="7"/>
        <v>0</v>
      </c>
      <c r="AF489" cm="1">
        <f t="array" ref="AF489">_xlfn.IFS(C489="solar",(AE489*1000/45),C489="onshore",(AE489*1000/2.7),C489="offshore",(0))</f>
        <v>0</v>
      </c>
      <c r="AG489" cm="1">
        <f t="array" ref="AG489">_xlfn.IFS(C489="solar",(0),C489="onshore",(0),C489="offshore",(AE489*1000/4.8))</f>
        <v>0</v>
      </c>
    </row>
    <row r="490" spans="1:33">
      <c r="A490" t="s">
        <v>115</v>
      </c>
      <c r="B490" t="s">
        <v>430</v>
      </c>
      <c r="C490" t="s">
        <v>463</v>
      </c>
      <c r="D490">
        <v>3</v>
      </c>
      <c r="E490" t="s">
        <v>520</v>
      </c>
      <c r="F490" t="s">
        <v>518</v>
      </c>
      <c r="G490">
        <v>0.25</v>
      </c>
      <c r="H490">
        <v>294</v>
      </c>
      <c r="I490">
        <v>1560.6849999999999</v>
      </c>
      <c r="J490">
        <v>0.249</v>
      </c>
      <c r="K490">
        <v>323</v>
      </c>
      <c r="L490">
        <v>0.148080908107315</v>
      </c>
      <c r="M490">
        <v>2.5000000000000001E-2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f t="shared" si="7"/>
        <v>0</v>
      </c>
      <c r="AF490" cm="1">
        <f t="array" ref="AF490">_xlfn.IFS(C490="solar",(AE490*1000/45),C490="onshore",(AE490*1000/2.7),C490="offshore",(0))</f>
        <v>0</v>
      </c>
      <c r="AG490" cm="1">
        <f t="array" ref="AG490">_xlfn.IFS(C490="solar",(0),C490="onshore",(0),C490="offshore",(AE490*1000/4.8))</f>
        <v>0</v>
      </c>
    </row>
    <row r="491" spans="1:33">
      <c r="A491" t="s">
        <v>115</v>
      </c>
      <c r="B491" t="s">
        <v>432</v>
      </c>
      <c r="C491" t="s">
        <v>463</v>
      </c>
      <c r="D491">
        <v>1</v>
      </c>
      <c r="E491" t="s">
        <v>520</v>
      </c>
      <c r="F491" t="s">
        <v>518</v>
      </c>
      <c r="G491">
        <v>0.27100000000000002</v>
      </c>
      <c r="H491">
        <v>334</v>
      </c>
      <c r="I491">
        <v>1560.6849999999999</v>
      </c>
      <c r="J491">
        <v>0.27100000000000002</v>
      </c>
      <c r="K491">
        <v>339</v>
      </c>
      <c r="L491">
        <v>0.14279937319921099</v>
      </c>
      <c r="M491">
        <v>152.82300000000001</v>
      </c>
      <c r="N491">
        <v>0</v>
      </c>
      <c r="O491">
        <v>0</v>
      </c>
      <c r="P491">
        <v>0</v>
      </c>
      <c r="Q491">
        <v>6.0000000000000001E-3</v>
      </c>
      <c r="R491">
        <v>7.0000000000000001E-3</v>
      </c>
      <c r="S491">
        <v>7.0000000000000001E-3</v>
      </c>
      <c r="T491">
        <v>6.0000000000000001E-3</v>
      </c>
      <c r="U491">
        <v>7.0000000000000001E-3</v>
      </c>
      <c r="V491">
        <v>7.0000000000000001E-3</v>
      </c>
      <c r="W491">
        <v>0</v>
      </c>
      <c r="X491">
        <v>0</v>
      </c>
      <c r="Y491">
        <v>0</v>
      </c>
      <c r="Z491">
        <v>6.0000000000000001E-3</v>
      </c>
      <c r="AA491">
        <v>1E-3</v>
      </c>
      <c r="AB491">
        <v>0</v>
      </c>
      <c r="AC491">
        <v>0</v>
      </c>
      <c r="AD491">
        <v>1E-3</v>
      </c>
      <c r="AE491">
        <f t="shared" si="7"/>
        <v>7.0000000000000001E-3</v>
      </c>
      <c r="AF491" cm="1">
        <f t="array" ref="AF491">_xlfn.IFS(C491="solar",(AE491*1000/45),C491="onshore",(AE491*1000/2.7),C491="offshore",(0))</f>
        <v>0.15555555555555556</v>
      </c>
      <c r="AG491" cm="1">
        <f t="array" ref="AG491">_xlfn.IFS(C491="solar",(0),C491="onshore",(0),C491="offshore",(AE491*1000/4.8))</f>
        <v>0</v>
      </c>
    </row>
    <row r="492" spans="1:33">
      <c r="A492" t="s">
        <v>115</v>
      </c>
      <c r="B492" t="s">
        <v>431</v>
      </c>
      <c r="C492" t="s">
        <v>463</v>
      </c>
      <c r="D492">
        <v>2</v>
      </c>
      <c r="E492" t="s">
        <v>520</v>
      </c>
      <c r="F492" t="s">
        <v>518</v>
      </c>
      <c r="G492">
        <v>0.26900000000000002</v>
      </c>
      <c r="H492">
        <v>211</v>
      </c>
      <c r="I492">
        <v>1560.6849999999999</v>
      </c>
      <c r="J492">
        <v>0.27</v>
      </c>
      <c r="K492">
        <v>221</v>
      </c>
      <c r="L492">
        <v>9.3438187045493004E-2</v>
      </c>
      <c r="M492">
        <v>183.631</v>
      </c>
      <c r="N492">
        <v>3.145</v>
      </c>
      <c r="O492">
        <v>6.29</v>
      </c>
      <c r="P492">
        <v>8.1839999999999993</v>
      </c>
      <c r="Q492">
        <v>10.077</v>
      </c>
      <c r="R492">
        <v>11.973000000000001</v>
      </c>
      <c r="S492">
        <v>13.868</v>
      </c>
      <c r="T492">
        <v>12.619</v>
      </c>
      <c r="U492">
        <v>18.234000000000002</v>
      </c>
      <c r="V492">
        <v>24.524000000000001</v>
      </c>
      <c r="W492">
        <v>3.145</v>
      </c>
      <c r="X492">
        <v>3.145</v>
      </c>
      <c r="Y492">
        <v>1.8939999999999999</v>
      </c>
      <c r="Z492">
        <v>1.893</v>
      </c>
      <c r="AA492">
        <v>1.8959999999999999</v>
      </c>
      <c r="AB492">
        <v>1.895</v>
      </c>
      <c r="AC492">
        <v>1.8959999999999999</v>
      </c>
      <c r="AD492">
        <v>8.76</v>
      </c>
      <c r="AE492">
        <f t="shared" si="7"/>
        <v>18.234000000000002</v>
      </c>
      <c r="AF492" cm="1">
        <f t="array" ref="AF492">_xlfn.IFS(C492="solar",(AE492*1000/45),C492="onshore",(AE492*1000/2.7),C492="offshore",(0))</f>
        <v>405.2</v>
      </c>
      <c r="AG492" cm="1">
        <f t="array" ref="AG492">_xlfn.IFS(C492="solar",(0),C492="onshore",(0),C492="offshore",(AE492*1000/4.8))</f>
        <v>0</v>
      </c>
    </row>
    <row r="493" spans="1:33">
      <c r="A493" t="s">
        <v>115</v>
      </c>
      <c r="B493" t="s">
        <v>430</v>
      </c>
      <c r="C493" t="s">
        <v>463</v>
      </c>
      <c r="D493">
        <v>3</v>
      </c>
      <c r="E493" t="s">
        <v>520</v>
      </c>
      <c r="F493" t="s">
        <v>517</v>
      </c>
      <c r="G493">
        <v>0.25</v>
      </c>
      <c r="H493">
        <v>294</v>
      </c>
      <c r="I493">
        <v>1560.6849999999999</v>
      </c>
      <c r="J493">
        <v>0.249</v>
      </c>
      <c r="K493">
        <v>323</v>
      </c>
      <c r="L493">
        <v>0.148080908107315</v>
      </c>
      <c r="M493">
        <v>9.1999999999999998E-2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f t="shared" si="7"/>
        <v>0</v>
      </c>
      <c r="AF493" cm="1">
        <f t="array" ref="AF493">_xlfn.IFS(C493="solar",(AE493*1000/45),C493="onshore",(AE493*1000/2.7),C493="offshore",(0))</f>
        <v>0</v>
      </c>
      <c r="AG493" cm="1">
        <f t="array" ref="AG493">_xlfn.IFS(C493="solar",(0),C493="onshore",(0),C493="offshore",(AE493*1000/4.8))</f>
        <v>0</v>
      </c>
    </row>
    <row r="494" spans="1:33">
      <c r="A494" t="s">
        <v>115</v>
      </c>
      <c r="B494" t="s">
        <v>432</v>
      </c>
      <c r="C494" t="s">
        <v>463</v>
      </c>
      <c r="D494">
        <v>1</v>
      </c>
      <c r="E494" t="s">
        <v>520</v>
      </c>
      <c r="F494" t="s">
        <v>517</v>
      </c>
      <c r="G494">
        <v>0.27100000000000002</v>
      </c>
      <c r="H494">
        <v>334</v>
      </c>
      <c r="I494">
        <v>1560.6849999999999</v>
      </c>
      <c r="J494">
        <v>0.27100000000000002</v>
      </c>
      <c r="K494">
        <v>339</v>
      </c>
      <c r="L494">
        <v>0.14279937319921099</v>
      </c>
      <c r="M494">
        <v>138.56899999999999</v>
      </c>
      <c r="N494">
        <v>0</v>
      </c>
      <c r="O494">
        <v>0</v>
      </c>
      <c r="P494">
        <v>0</v>
      </c>
      <c r="Q494">
        <v>6.0000000000000001E-3</v>
      </c>
      <c r="R494">
        <v>7.0000000000000001E-3</v>
      </c>
      <c r="S494">
        <v>7.0000000000000001E-3</v>
      </c>
      <c r="T494">
        <v>6.0000000000000001E-3</v>
      </c>
      <c r="U494">
        <v>7.0000000000000001E-3</v>
      </c>
      <c r="V494">
        <v>7.0000000000000001E-3</v>
      </c>
      <c r="W494">
        <v>0</v>
      </c>
      <c r="X494">
        <v>0</v>
      </c>
      <c r="Y494">
        <v>0</v>
      </c>
      <c r="Z494">
        <v>6.0000000000000001E-3</v>
      </c>
      <c r="AA494">
        <v>1E-3</v>
      </c>
      <c r="AB494">
        <v>0</v>
      </c>
      <c r="AC494">
        <v>0</v>
      </c>
      <c r="AD494">
        <v>1E-3</v>
      </c>
      <c r="AE494">
        <f t="shared" si="7"/>
        <v>7.0000000000000001E-3</v>
      </c>
      <c r="AF494" cm="1">
        <f t="array" ref="AF494">_xlfn.IFS(C494="solar",(AE494*1000/45),C494="onshore",(AE494*1000/2.7),C494="offshore",(0))</f>
        <v>0.15555555555555556</v>
      </c>
      <c r="AG494" cm="1">
        <f t="array" ref="AG494">_xlfn.IFS(C494="solar",(0),C494="onshore",(0),C494="offshore",(AE494*1000/4.8))</f>
        <v>0</v>
      </c>
    </row>
    <row r="495" spans="1:33">
      <c r="A495" t="s">
        <v>115</v>
      </c>
      <c r="B495" t="s">
        <v>431</v>
      </c>
      <c r="C495" t="s">
        <v>463</v>
      </c>
      <c r="D495">
        <v>2</v>
      </c>
      <c r="E495" t="s">
        <v>520</v>
      </c>
      <c r="F495" t="s">
        <v>517</v>
      </c>
      <c r="G495">
        <v>0.26900000000000002</v>
      </c>
      <c r="H495">
        <v>211</v>
      </c>
      <c r="I495">
        <v>1560.6849999999999</v>
      </c>
      <c r="J495">
        <v>0.27</v>
      </c>
      <c r="K495">
        <v>221</v>
      </c>
      <c r="L495">
        <v>9.3438187045493004E-2</v>
      </c>
      <c r="M495">
        <v>167.96100000000001</v>
      </c>
      <c r="N495">
        <v>3.145</v>
      </c>
      <c r="O495">
        <v>6.29</v>
      </c>
      <c r="P495">
        <v>8.1839999999999993</v>
      </c>
      <c r="Q495">
        <v>10.077</v>
      </c>
      <c r="R495">
        <v>11.973000000000001</v>
      </c>
      <c r="S495">
        <v>13.868</v>
      </c>
      <c r="T495">
        <v>12.619</v>
      </c>
      <c r="U495">
        <v>18.234000000000002</v>
      </c>
      <c r="V495">
        <v>24.524000000000001</v>
      </c>
      <c r="W495">
        <v>3.145</v>
      </c>
      <c r="X495">
        <v>3.145</v>
      </c>
      <c r="Y495">
        <v>1.8939999999999999</v>
      </c>
      <c r="Z495">
        <v>1.893</v>
      </c>
      <c r="AA495">
        <v>1.8959999999999999</v>
      </c>
      <c r="AB495">
        <v>1.895</v>
      </c>
      <c r="AC495">
        <v>1.8959999999999999</v>
      </c>
      <c r="AD495">
        <v>8.76</v>
      </c>
      <c r="AE495">
        <f t="shared" si="7"/>
        <v>18.234000000000002</v>
      </c>
      <c r="AF495" cm="1">
        <f t="array" ref="AF495">_xlfn.IFS(C495="solar",(AE495*1000/45),C495="onshore",(AE495*1000/2.7),C495="offshore",(0))</f>
        <v>405.2</v>
      </c>
      <c r="AG495" cm="1">
        <f t="array" ref="AG495">_xlfn.IFS(C495="solar",(0),C495="onshore",(0),C495="offshore",(AE495*1000/4.8))</f>
        <v>0</v>
      </c>
    </row>
    <row r="496" spans="1:33">
      <c r="A496" t="s">
        <v>115</v>
      </c>
      <c r="B496" t="s">
        <v>430</v>
      </c>
      <c r="C496" t="s">
        <v>463</v>
      </c>
      <c r="D496">
        <v>3</v>
      </c>
      <c r="E496" t="s">
        <v>520</v>
      </c>
      <c r="F496" t="s">
        <v>516</v>
      </c>
      <c r="G496">
        <v>0.25</v>
      </c>
      <c r="H496">
        <v>294</v>
      </c>
      <c r="I496">
        <v>1560.6849999999999</v>
      </c>
      <c r="J496">
        <v>0.249</v>
      </c>
      <c r="K496">
        <v>323</v>
      </c>
      <c r="L496">
        <v>0.148080908107315</v>
      </c>
      <c r="M496">
        <v>2.5000000000000001E-2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f t="shared" si="7"/>
        <v>0</v>
      </c>
      <c r="AF496" cm="1">
        <f t="array" ref="AF496">_xlfn.IFS(C496="solar",(AE496*1000/45),C496="onshore",(AE496*1000/2.7),C496="offshore",(0))</f>
        <v>0</v>
      </c>
      <c r="AG496" cm="1">
        <f t="array" ref="AG496">_xlfn.IFS(C496="solar",(0),C496="onshore",(0),C496="offshore",(AE496*1000/4.8))</f>
        <v>0</v>
      </c>
    </row>
    <row r="497" spans="1:33">
      <c r="A497" t="s">
        <v>115</v>
      </c>
      <c r="B497" t="s">
        <v>432</v>
      </c>
      <c r="C497" t="s">
        <v>463</v>
      </c>
      <c r="D497">
        <v>1</v>
      </c>
      <c r="E497" t="s">
        <v>520</v>
      </c>
      <c r="F497" t="s">
        <v>516</v>
      </c>
      <c r="G497">
        <v>0.27100000000000002</v>
      </c>
      <c r="H497">
        <v>334</v>
      </c>
      <c r="I497">
        <v>1560.6849999999999</v>
      </c>
      <c r="J497">
        <v>0.27100000000000002</v>
      </c>
      <c r="K497">
        <v>339</v>
      </c>
      <c r="L497">
        <v>0.14279937319921099</v>
      </c>
      <c r="M497">
        <v>152.74700000000001</v>
      </c>
      <c r="N497">
        <v>0</v>
      </c>
      <c r="O497">
        <v>0</v>
      </c>
      <c r="P497">
        <v>0</v>
      </c>
      <c r="Q497">
        <v>6.0000000000000001E-3</v>
      </c>
      <c r="R497">
        <v>7.0000000000000001E-3</v>
      </c>
      <c r="S497">
        <v>7.0000000000000001E-3</v>
      </c>
      <c r="T497">
        <v>6.0000000000000001E-3</v>
      </c>
      <c r="U497">
        <v>7.0000000000000001E-3</v>
      </c>
      <c r="V497">
        <v>7.0000000000000001E-3</v>
      </c>
      <c r="W497">
        <v>0</v>
      </c>
      <c r="X497">
        <v>0</v>
      </c>
      <c r="Y497">
        <v>0</v>
      </c>
      <c r="Z497">
        <v>6.0000000000000001E-3</v>
      </c>
      <c r="AA497">
        <v>1E-3</v>
      </c>
      <c r="AB497">
        <v>0</v>
      </c>
      <c r="AC497">
        <v>0</v>
      </c>
      <c r="AD497">
        <v>1E-3</v>
      </c>
      <c r="AE497">
        <f t="shared" si="7"/>
        <v>7.0000000000000001E-3</v>
      </c>
      <c r="AF497" cm="1">
        <f t="array" ref="AF497">_xlfn.IFS(C497="solar",(AE497*1000/45),C497="onshore",(AE497*1000/2.7),C497="offshore",(0))</f>
        <v>0.15555555555555556</v>
      </c>
      <c r="AG497" cm="1">
        <f t="array" ref="AG497">_xlfn.IFS(C497="solar",(0),C497="onshore",(0),C497="offshore",(AE497*1000/4.8))</f>
        <v>0</v>
      </c>
    </row>
    <row r="498" spans="1:33">
      <c r="A498" t="s">
        <v>115</v>
      </c>
      <c r="B498" t="s">
        <v>431</v>
      </c>
      <c r="C498" t="s">
        <v>463</v>
      </c>
      <c r="D498">
        <v>2</v>
      </c>
      <c r="E498" t="s">
        <v>520</v>
      </c>
      <c r="F498" t="s">
        <v>516</v>
      </c>
      <c r="G498">
        <v>0.26900000000000002</v>
      </c>
      <c r="H498">
        <v>211</v>
      </c>
      <c r="I498">
        <v>1560.6849999999999</v>
      </c>
      <c r="J498">
        <v>0.27</v>
      </c>
      <c r="K498">
        <v>221</v>
      </c>
      <c r="L498">
        <v>9.3438187045493004E-2</v>
      </c>
      <c r="M498">
        <v>183.24</v>
      </c>
      <c r="N498">
        <v>3.145</v>
      </c>
      <c r="O498">
        <v>6.29</v>
      </c>
      <c r="P498">
        <v>8.1839999999999993</v>
      </c>
      <c r="Q498">
        <v>10.077</v>
      </c>
      <c r="R498">
        <v>11.973000000000001</v>
      </c>
      <c r="S498">
        <v>13.868</v>
      </c>
      <c r="T498">
        <v>12.619</v>
      </c>
      <c r="U498">
        <v>18.234000000000002</v>
      </c>
      <c r="V498">
        <v>24.524000000000001</v>
      </c>
      <c r="W498">
        <v>3.145</v>
      </c>
      <c r="X498">
        <v>3.145</v>
      </c>
      <c r="Y498">
        <v>1.8939999999999999</v>
      </c>
      <c r="Z498">
        <v>1.893</v>
      </c>
      <c r="AA498">
        <v>1.8959999999999999</v>
      </c>
      <c r="AB498">
        <v>1.895</v>
      </c>
      <c r="AC498">
        <v>1.8959999999999999</v>
      </c>
      <c r="AD498">
        <v>8.76</v>
      </c>
      <c r="AE498">
        <f t="shared" si="7"/>
        <v>18.234000000000002</v>
      </c>
      <c r="AF498" cm="1">
        <f t="array" ref="AF498">_xlfn.IFS(C498="solar",(AE498*1000/45),C498="onshore",(AE498*1000/2.7),C498="offshore",(0))</f>
        <v>405.2</v>
      </c>
      <c r="AG498" cm="1">
        <f t="array" ref="AG498">_xlfn.IFS(C498="solar",(0),C498="onshore",(0),C498="offshore",(AE498*1000/4.8))</f>
        <v>0</v>
      </c>
    </row>
    <row r="499" spans="1:33">
      <c r="A499" t="s">
        <v>115</v>
      </c>
      <c r="B499" t="s">
        <v>430</v>
      </c>
      <c r="C499" t="s">
        <v>463</v>
      </c>
      <c r="D499">
        <v>3</v>
      </c>
      <c r="E499" t="s">
        <v>520</v>
      </c>
      <c r="F499" t="s">
        <v>514</v>
      </c>
      <c r="G499">
        <v>0.25</v>
      </c>
      <c r="H499">
        <v>294</v>
      </c>
      <c r="I499">
        <v>1560.6849999999999</v>
      </c>
      <c r="J499">
        <v>0.249</v>
      </c>
      <c r="K499">
        <v>323</v>
      </c>
      <c r="L499">
        <v>0.148080908107315</v>
      </c>
      <c r="M499">
        <v>3.1E-2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f t="shared" si="7"/>
        <v>0</v>
      </c>
      <c r="AF499" cm="1">
        <f t="array" ref="AF499">_xlfn.IFS(C499="solar",(AE499*1000/45),C499="onshore",(AE499*1000/2.7),C499="offshore",(0))</f>
        <v>0</v>
      </c>
      <c r="AG499" cm="1">
        <f t="array" ref="AG499">_xlfn.IFS(C499="solar",(0),C499="onshore",(0),C499="offshore",(AE499*1000/4.8))</f>
        <v>0</v>
      </c>
    </row>
    <row r="500" spans="1:33">
      <c r="A500" t="s">
        <v>115</v>
      </c>
      <c r="B500" t="s">
        <v>431</v>
      </c>
      <c r="C500" t="s">
        <v>463</v>
      </c>
      <c r="D500">
        <v>2</v>
      </c>
      <c r="E500" t="s">
        <v>520</v>
      </c>
      <c r="F500" t="s">
        <v>514</v>
      </c>
      <c r="G500">
        <v>0.26900000000000002</v>
      </c>
      <c r="H500">
        <v>211</v>
      </c>
      <c r="I500">
        <v>1560.6849999999999</v>
      </c>
      <c r="J500">
        <v>0.27</v>
      </c>
      <c r="K500">
        <v>221</v>
      </c>
      <c r="L500">
        <v>9.3438187045493004E-2</v>
      </c>
      <c r="M500">
        <v>228.18899999999999</v>
      </c>
      <c r="N500">
        <v>3.145</v>
      </c>
      <c r="O500">
        <v>6.29</v>
      </c>
      <c r="P500">
        <v>8.1839999999999993</v>
      </c>
      <c r="Q500">
        <v>10.077</v>
      </c>
      <c r="R500">
        <v>11.973000000000001</v>
      </c>
      <c r="S500">
        <v>13.868</v>
      </c>
      <c r="T500">
        <v>12.619</v>
      </c>
      <c r="U500">
        <v>18.234000000000002</v>
      </c>
      <c r="V500">
        <v>24.524000000000001</v>
      </c>
      <c r="W500">
        <v>3.145</v>
      </c>
      <c r="X500">
        <v>3.145</v>
      </c>
      <c r="Y500">
        <v>1.8939999999999999</v>
      </c>
      <c r="Z500">
        <v>1.893</v>
      </c>
      <c r="AA500">
        <v>1.8959999999999999</v>
      </c>
      <c r="AB500">
        <v>1.895</v>
      </c>
      <c r="AC500">
        <v>1.8959999999999999</v>
      </c>
      <c r="AD500">
        <v>8.76</v>
      </c>
      <c r="AE500">
        <f t="shared" si="7"/>
        <v>18.234000000000002</v>
      </c>
      <c r="AF500" cm="1">
        <f t="array" ref="AF500">_xlfn.IFS(C500="solar",(AE500*1000/45),C500="onshore",(AE500*1000/2.7),C500="offshore",(0))</f>
        <v>405.2</v>
      </c>
      <c r="AG500" cm="1">
        <f t="array" ref="AG500">_xlfn.IFS(C500="solar",(0),C500="onshore",(0),C500="offshore",(AE500*1000/4.8))</f>
        <v>0</v>
      </c>
    </row>
    <row r="501" spans="1:33">
      <c r="A501" t="s">
        <v>115</v>
      </c>
      <c r="B501" t="s">
        <v>432</v>
      </c>
      <c r="C501" t="s">
        <v>463</v>
      </c>
      <c r="D501">
        <v>1</v>
      </c>
      <c r="E501" t="s">
        <v>520</v>
      </c>
      <c r="F501" t="s">
        <v>514</v>
      </c>
      <c r="G501">
        <v>0.27100000000000002</v>
      </c>
      <c r="H501">
        <v>334</v>
      </c>
      <c r="I501">
        <v>1560.6849999999999</v>
      </c>
      <c r="J501">
        <v>0.27100000000000002</v>
      </c>
      <c r="K501">
        <v>339</v>
      </c>
      <c r="L501">
        <v>0.14279937319921099</v>
      </c>
      <c r="M501">
        <v>222.78700000000001</v>
      </c>
      <c r="N501">
        <v>0</v>
      </c>
      <c r="O501">
        <v>0</v>
      </c>
      <c r="P501">
        <v>0</v>
      </c>
      <c r="Q501">
        <v>6.0000000000000001E-3</v>
      </c>
      <c r="R501">
        <v>7.0000000000000001E-3</v>
      </c>
      <c r="S501">
        <v>7.0000000000000001E-3</v>
      </c>
      <c r="T501">
        <v>6.0000000000000001E-3</v>
      </c>
      <c r="U501">
        <v>7.0000000000000001E-3</v>
      </c>
      <c r="V501">
        <v>7.0000000000000001E-3</v>
      </c>
      <c r="W501">
        <v>0</v>
      </c>
      <c r="X501">
        <v>0</v>
      </c>
      <c r="Y501">
        <v>0</v>
      </c>
      <c r="Z501">
        <v>6.0000000000000001E-3</v>
      </c>
      <c r="AA501">
        <v>1E-3</v>
      </c>
      <c r="AB501">
        <v>0</v>
      </c>
      <c r="AC501">
        <v>0</v>
      </c>
      <c r="AD501">
        <v>1E-3</v>
      </c>
      <c r="AE501">
        <f t="shared" si="7"/>
        <v>7.0000000000000001E-3</v>
      </c>
      <c r="AF501" cm="1">
        <f t="array" ref="AF501">_xlfn.IFS(C501="solar",(AE501*1000/45),C501="onshore",(AE501*1000/2.7),C501="offshore",(0))</f>
        <v>0.15555555555555556</v>
      </c>
      <c r="AG501" cm="1">
        <f t="array" ref="AG501">_xlfn.IFS(C501="solar",(0),C501="onshore",(0),C501="offshore",(AE501*1000/4.8))</f>
        <v>0</v>
      </c>
    </row>
    <row r="502" spans="1:33">
      <c r="A502" t="s">
        <v>115</v>
      </c>
      <c r="B502" t="s">
        <v>426</v>
      </c>
      <c r="C502" t="s">
        <v>464</v>
      </c>
      <c r="D502">
        <v>1</v>
      </c>
      <c r="E502" t="s">
        <v>520</v>
      </c>
      <c r="F502" t="s">
        <v>519</v>
      </c>
      <c r="G502">
        <v>0.311</v>
      </c>
      <c r="H502">
        <v>353</v>
      </c>
      <c r="I502">
        <v>2023.1869999999999</v>
      </c>
      <c r="J502">
        <v>0.315</v>
      </c>
      <c r="K502">
        <v>391</v>
      </c>
      <c r="L502">
        <v>0.14169747046459399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f t="shared" si="7"/>
        <v>0</v>
      </c>
      <c r="AF502" cm="1">
        <f t="array" ref="AF502">_xlfn.IFS(C502="solar",(AE502*1000/45),C502="onshore",(AE502*1000/2.7),C502="offshore",(0))</f>
        <v>0</v>
      </c>
      <c r="AG502" cm="1">
        <f t="array" ref="AG502">_xlfn.IFS(C502="solar",(0),C502="onshore",(0),C502="offshore",(AE502*1000/4.8))</f>
        <v>0</v>
      </c>
    </row>
    <row r="503" spans="1:33">
      <c r="A503" t="s">
        <v>115</v>
      </c>
      <c r="B503" t="s">
        <v>425</v>
      </c>
      <c r="C503" t="s">
        <v>464</v>
      </c>
      <c r="D503">
        <v>2</v>
      </c>
      <c r="E503" t="s">
        <v>520</v>
      </c>
      <c r="F503" t="s">
        <v>519</v>
      </c>
      <c r="G503">
        <v>0.31900000000000001</v>
      </c>
      <c r="H503">
        <v>635</v>
      </c>
      <c r="I503">
        <v>2023.1869999999999</v>
      </c>
      <c r="J503">
        <v>0.317</v>
      </c>
      <c r="K503">
        <v>648</v>
      </c>
      <c r="L503">
        <v>0.23335205911585499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f t="shared" si="7"/>
        <v>0</v>
      </c>
      <c r="AF503" cm="1">
        <f t="array" ref="AF503">_xlfn.IFS(C503="solar",(AE503*1000/45),C503="onshore",(AE503*1000/2.7),C503="offshore",(0))</f>
        <v>0</v>
      </c>
      <c r="AG503" cm="1">
        <f t="array" ref="AG503">_xlfn.IFS(C503="solar",(0),C503="onshore",(0),C503="offshore",(AE503*1000/4.8))</f>
        <v>0</v>
      </c>
    </row>
    <row r="504" spans="1:33">
      <c r="A504" t="s">
        <v>115</v>
      </c>
      <c r="B504" t="s">
        <v>424</v>
      </c>
      <c r="C504" t="s">
        <v>464</v>
      </c>
      <c r="D504">
        <v>3</v>
      </c>
      <c r="E504" t="s">
        <v>520</v>
      </c>
      <c r="F504" t="s">
        <v>519</v>
      </c>
      <c r="G504">
        <v>0.27900000000000003</v>
      </c>
      <c r="H504">
        <v>184</v>
      </c>
      <c r="I504">
        <v>2023.1869999999999</v>
      </c>
      <c r="J504">
        <v>0.28100000000000003</v>
      </c>
      <c r="K504">
        <v>215</v>
      </c>
      <c r="L504">
        <v>8.7342985748874696E-2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f t="shared" si="7"/>
        <v>0</v>
      </c>
      <c r="AF504" cm="1">
        <f t="array" ref="AF504">_xlfn.IFS(C504="solar",(AE504*1000/45),C504="onshore",(AE504*1000/2.7),C504="offshore",(0))</f>
        <v>0</v>
      </c>
      <c r="AG504" cm="1">
        <f t="array" ref="AG504">_xlfn.IFS(C504="solar",(0),C504="onshore",(0),C504="offshore",(AE504*1000/4.8))</f>
        <v>0</v>
      </c>
    </row>
    <row r="505" spans="1:33">
      <c r="A505" t="s">
        <v>115</v>
      </c>
      <c r="B505" t="s">
        <v>423</v>
      </c>
      <c r="C505" t="s">
        <v>464</v>
      </c>
      <c r="D505">
        <v>4</v>
      </c>
      <c r="E505" t="s">
        <v>520</v>
      </c>
      <c r="F505" t="s">
        <v>519</v>
      </c>
      <c r="G505">
        <v>0.27</v>
      </c>
      <c r="H505">
        <v>407</v>
      </c>
      <c r="I505">
        <v>2023.1869999999999</v>
      </c>
      <c r="J505">
        <v>0.27</v>
      </c>
      <c r="K505">
        <v>413</v>
      </c>
      <c r="L505">
        <v>0.17461525452393001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f t="shared" si="7"/>
        <v>0</v>
      </c>
      <c r="AF505" cm="1">
        <f t="array" ref="AF505">_xlfn.IFS(C505="solar",(AE505*1000/45),C505="onshore",(AE505*1000/2.7),C505="offshore",(0))</f>
        <v>0</v>
      </c>
      <c r="AG505" cm="1">
        <f t="array" ref="AG505">_xlfn.IFS(C505="solar",(0),C505="onshore",(0),C505="offshore",(AE505*1000/4.8))</f>
        <v>0</v>
      </c>
    </row>
    <row r="506" spans="1:33">
      <c r="A506" t="s">
        <v>115</v>
      </c>
      <c r="B506" t="s">
        <v>422</v>
      </c>
      <c r="C506" t="s">
        <v>464</v>
      </c>
      <c r="D506">
        <v>5</v>
      </c>
      <c r="E506" t="s">
        <v>520</v>
      </c>
      <c r="F506" t="s">
        <v>519</v>
      </c>
      <c r="G506">
        <v>0.26900000000000002</v>
      </c>
      <c r="H506">
        <v>661</v>
      </c>
      <c r="I506">
        <v>2023.1869999999999</v>
      </c>
      <c r="J506">
        <v>0.26900000000000002</v>
      </c>
      <c r="K506">
        <v>659</v>
      </c>
      <c r="L506">
        <v>0.27965914684863602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f t="shared" si="7"/>
        <v>0</v>
      </c>
      <c r="AF506" cm="1">
        <f t="array" ref="AF506">_xlfn.IFS(C506="solar",(AE506*1000/45),C506="onshore",(AE506*1000/2.7),C506="offshore",(0))</f>
        <v>0</v>
      </c>
      <c r="AG506" cm="1">
        <f t="array" ref="AG506">_xlfn.IFS(C506="solar",(0),C506="onshore",(0),C506="offshore",(AE506*1000/4.8))</f>
        <v>0</v>
      </c>
    </row>
    <row r="507" spans="1:33">
      <c r="A507" t="s">
        <v>115</v>
      </c>
      <c r="B507" t="s">
        <v>424</v>
      </c>
      <c r="C507" t="s">
        <v>464</v>
      </c>
      <c r="D507">
        <v>3</v>
      </c>
      <c r="E507" t="s">
        <v>520</v>
      </c>
      <c r="F507" t="s">
        <v>518</v>
      </c>
      <c r="G507">
        <v>0.27900000000000003</v>
      </c>
      <c r="H507">
        <v>184</v>
      </c>
      <c r="I507">
        <v>2023.1869999999999</v>
      </c>
      <c r="J507">
        <v>0.28100000000000003</v>
      </c>
      <c r="K507">
        <v>215</v>
      </c>
      <c r="L507">
        <v>8.7342985748874696E-2</v>
      </c>
      <c r="M507">
        <v>23.739000000000001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f t="shared" si="7"/>
        <v>0</v>
      </c>
      <c r="AF507" cm="1">
        <f t="array" ref="AF507">_xlfn.IFS(C507="solar",(AE507*1000/45),C507="onshore",(AE507*1000/2.7),C507="offshore",(0))</f>
        <v>0</v>
      </c>
      <c r="AG507" cm="1">
        <f t="array" ref="AG507">_xlfn.IFS(C507="solar",(0),C507="onshore",(0),C507="offshore",(AE507*1000/4.8))</f>
        <v>0</v>
      </c>
    </row>
    <row r="508" spans="1:33">
      <c r="A508" t="s">
        <v>115</v>
      </c>
      <c r="B508" t="s">
        <v>426</v>
      </c>
      <c r="C508" t="s">
        <v>464</v>
      </c>
      <c r="D508">
        <v>1</v>
      </c>
      <c r="E508" t="s">
        <v>520</v>
      </c>
      <c r="F508" t="s">
        <v>518</v>
      </c>
      <c r="G508">
        <v>0.311</v>
      </c>
      <c r="H508">
        <v>353</v>
      </c>
      <c r="I508">
        <v>2023.1869999999999</v>
      </c>
      <c r="J508">
        <v>0.315</v>
      </c>
      <c r="K508">
        <v>391</v>
      </c>
      <c r="L508">
        <v>0.14169747046459399</v>
      </c>
      <c r="M508">
        <v>27.849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f t="shared" si="7"/>
        <v>0</v>
      </c>
      <c r="AF508" cm="1">
        <f t="array" ref="AF508">_xlfn.IFS(C508="solar",(AE508*1000/45),C508="onshore",(AE508*1000/2.7),C508="offshore",(0))</f>
        <v>0</v>
      </c>
      <c r="AG508" cm="1">
        <f t="array" ref="AG508">_xlfn.IFS(C508="solar",(0),C508="onshore",(0),C508="offshore",(AE508*1000/4.8))</f>
        <v>0</v>
      </c>
    </row>
    <row r="509" spans="1:33">
      <c r="A509" t="s">
        <v>115</v>
      </c>
      <c r="B509" t="s">
        <v>423</v>
      </c>
      <c r="C509" t="s">
        <v>464</v>
      </c>
      <c r="D509">
        <v>4</v>
      </c>
      <c r="E509" t="s">
        <v>520</v>
      </c>
      <c r="F509" t="s">
        <v>518</v>
      </c>
      <c r="G509">
        <v>0.27</v>
      </c>
      <c r="H509">
        <v>407</v>
      </c>
      <c r="I509">
        <v>2023.1869999999999</v>
      </c>
      <c r="J509">
        <v>0.27</v>
      </c>
      <c r="K509">
        <v>413</v>
      </c>
      <c r="L509">
        <v>0.17461525452393001</v>
      </c>
      <c r="M509">
        <v>63.377000000000002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f t="shared" si="7"/>
        <v>0</v>
      </c>
      <c r="AF509" cm="1">
        <f t="array" ref="AF509">_xlfn.IFS(C509="solar",(AE509*1000/45),C509="onshore",(AE509*1000/2.7),C509="offshore",(0))</f>
        <v>0</v>
      </c>
      <c r="AG509" cm="1">
        <f t="array" ref="AG509">_xlfn.IFS(C509="solar",(0),C509="onshore",(0),C509="offshore",(AE509*1000/4.8))</f>
        <v>0</v>
      </c>
    </row>
    <row r="510" spans="1:33">
      <c r="A510" t="s">
        <v>115</v>
      </c>
      <c r="B510" t="s">
        <v>425</v>
      </c>
      <c r="C510" t="s">
        <v>464</v>
      </c>
      <c r="D510">
        <v>2</v>
      </c>
      <c r="E510" t="s">
        <v>520</v>
      </c>
      <c r="F510" t="s">
        <v>518</v>
      </c>
      <c r="G510">
        <v>0.31900000000000001</v>
      </c>
      <c r="H510">
        <v>635</v>
      </c>
      <c r="I510">
        <v>2023.1869999999999</v>
      </c>
      <c r="J510">
        <v>0.317</v>
      </c>
      <c r="K510">
        <v>648</v>
      </c>
      <c r="L510">
        <v>0.23335205911585499</v>
      </c>
      <c r="M510">
        <v>68.89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f t="shared" si="7"/>
        <v>0</v>
      </c>
      <c r="AF510" cm="1">
        <f t="array" ref="AF510">_xlfn.IFS(C510="solar",(AE510*1000/45),C510="onshore",(AE510*1000/2.7),C510="offshore",(0))</f>
        <v>0</v>
      </c>
      <c r="AG510" cm="1">
        <f t="array" ref="AG510">_xlfn.IFS(C510="solar",(0),C510="onshore",(0),C510="offshore",(AE510*1000/4.8))</f>
        <v>0</v>
      </c>
    </row>
    <row r="511" spans="1:33">
      <c r="A511" t="s">
        <v>115</v>
      </c>
      <c r="B511" t="s">
        <v>422</v>
      </c>
      <c r="C511" t="s">
        <v>464</v>
      </c>
      <c r="D511">
        <v>5</v>
      </c>
      <c r="E511" t="s">
        <v>520</v>
      </c>
      <c r="F511" t="s">
        <v>518</v>
      </c>
      <c r="G511">
        <v>0.26900000000000002</v>
      </c>
      <c r="H511">
        <v>661</v>
      </c>
      <c r="I511">
        <v>2023.1869999999999</v>
      </c>
      <c r="J511">
        <v>0.26900000000000002</v>
      </c>
      <c r="K511">
        <v>659</v>
      </c>
      <c r="L511">
        <v>0.27965914684863602</v>
      </c>
      <c r="M511">
        <v>95.87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f t="shared" si="7"/>
        <v>0</v>
      </c>
      <c r="AF511" cm="1">
        <f t="array" ref="AF511">_xlfn.IFS(C511="solar",(AE511*1000/45),C511="onshore",(AE511*1000/2.7),C511="offshore",(0))</f>
        <v>0</v>
      </c>
      <c r="AG511" cm="1">
        <f t="array" ref="AG511">_xlfn.IFS(C511="solar",(0),C511="onshore",(0),C511="offshore",(AE511*1000/4.8))</f>
        <v>0</v>
      </c>
    </row>
    <row r="512" spans="1:33">
      <c r="A512" t="s">
        <v>115</v>
      </c>
      <c r="B512" t="s">
        <v>424</v>
      </c>
      <c r="C512" t="s">
        <v>464</v>
      </c>
      <c r="D512">
        <v>3</v>
      </c>
      <c r="E512" t="s">
        <v>520</v>
      </c>
      <c r="F512" t="s">
        <v>517</v>
      </c>
      <c r="G512">
        <v>0.27900000000000003</v>
      </c>
      <c r="H512">
        <v>184</v>
      </c>
      <c r="I512">
        <v>2023.1869999999999</v>
      </c>
      <c r="J512">
        <v>0.28100000000000003</v>
      </c>
      <c r="K512">
        <v>215</v>
      </c>
      <c r="L512">
        <v>8.7342985748874696E-2</v>
      </c>
      <c r="M512">
        <v>20.050999999999998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f t="shared" si="7"/>
        <v>0</v>
      </c>
      <c r="AF512" cm="1">
        <f t="array" ref="AF512">_xlfn.IFS(C512="solar",(AE512*1000/45),C512="onshore",(AE512*1000/2.7),C512="offshore",(0))</f>
        <v>0</v>
      </c>
      <c r="AG512" cm="1">
        <f t="array" ref="AG512">_xlfn.IFS(C512="solar",(0),C512="onshore",(0),C512="offshore",(AE512*1000/4.8))</f>
        <v>0</v>
      </c>
    </row>
    <row r="513" spans="1:33">
      <c r="A513" t="s">
        <v>115</v>
      </c>
      <c r="B513" t="s">
        <v>426</v>
      </c>
      <c r="C513" t="s">
        <v>464</v>
      </c>
      <c r="D513">
        <v>1</v>
      </c>
      <c r="E513" t="s">
        <v>520</v>
      </c>
      <c r="F513" t="s">
        <v>517</v>
      </c>
      <c r="G513">
        <v>0.311</v>
      </c>
      <c r="H513">
        <v>353</v>
      </c>
      <c r="I513">
        <v>2023.1869999999999</v>
      </c>
      <c r="J513">
        <v>0.315</v>
      </c>
      <c r="K513">
        <v>391</v>
      </c>
      <c r="L513">
        <v>0.14169747046459399</v>
      </c>
      <c r="M513">
        <v>20.324999999999999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f t="shared" si="7"/>
        <v>0</v>
      </c>
      <c r="AF513" cm="1">
        <f t="array" ref="AF513">_xlfn.IFS(C513="solar",(AE513*1000/45),C513="onshore",(AE513*1000/2.7),C513="offshore",(0))</f>
        <v>0</v>
      </c>
      <c r="AG513" cm="1">
        <f t="array" ref="AG513">_xlfn.IFS(C513="solar",(0),C513="onshore",(0),C513="offshore",(AE513*1000/4.8))</f>
        <v>0</v>
      </c>
    </row>
    <row r="514" spans="1:33">
      <c r="A514" t="s">
        <v>115</v>
      </c>
      <c r="B514" t="s">
        <v>425</v>
      </c>
      <c r="C514" t="s">
        <v>464</v>
      </c>
      <c r="D514">
        <v>2</v>
      </c>
      <c r="E514" t="s">
        <v>520</v>
      </c>
      <c r="F514" t="s">
        <v>517</v>
      </c>
      <c r="G514">
        <v>0.31900000000000001</v>
      </c>
      <c r="H514">
        <v>635</v>
      </c>
      <c r="I514">
        <v>2023.1869999999999</v>
      </c>
      <c r="J514">
        <v>0.317</v>
      </c>
      <c r="K514">
        <v>648</v>
      </c>
      <c r="L514">
        <v>0.23335205911585499</v>
      </c>
      <c r="M514">
        <v>35.497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f t="shared" ref="AE514:AE577" si="8">MAX(N514:U514)</f>
        <v>0</v>
      </c>
      <c r="AF514" cm="1">
        <f t="array" ref="AF514">_xlfn.IFS(C514="solar",(AE514*1000/45),C514="onshore",(AE514*1000/2.7),C514="offshore",(0))</f>
        <v>0</v>
      </c>
      <c r="AG514" cm="1">
        <f t="array" ref="AG514">_xlfn.IFS(C514="solar",(0),C514="onshore",(0),C514="offshore",(AE514*1000/4.8))</f>
        <v>0</v>
      </c>
    </row>
    <row r="515" spans="1:33">
      <c r="A515" t="s">
        <v>115</v>
      </c>
      <c r="B515" t="s">
        <v>423</v>
      </c>
      <c r="C515" t="s">
        <v>464</v>
      </c>
      <c r="D515">
        <v>4</v>
      </c>
      <c r="E515" t="s">
        <v>520</v>
      </c>
      <c r="F515" t="s">
        <v>517</v>
      </c>
      <c r="G515">
        <v>0.27</v>
      </c>
      <c r="H515">
        <v>407</v>
      </c>
      <c r="I515">
        <v>2023.1869999999999</v>
      </c>
      <c r="J515">
        <v>0.27</v>
      </c>
      <c r="K515">
        <v>413</v>
      </c>
      <c r="L515">
        <v>0.17461525452393001</v>
      </c>
      <c r="M515">
        <v>56.034999999999997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f t="shared" si="8"/>
        <v>0</v>
      </c>
      <c r="AF515" cm="1">
        <f t="array" ref="AF515">_xlfn.IFS(C515="solar",(AE515*1000/45),C515="onshore",(AE515*1000/2.7),C515="offshore",(0))</f>
        <v>0</v>
      </c>
      <c r="AG515" cm="1">
        <f t="array" ref="AG515">_xlfn.IFS(C515="solar",(0),C515="onshore",(0),C515="offshore",(AE515*1000/4.8))</f>
        <v>0</v>
      </c>
    </row>
    <row r="516" spans="1:33">
      <c r="A516" t="s">
        <v>115</v>
      </c>
      <c r="B516" t="s">
        <v>422</v>
      </c>
      <c r="C516" t="s">
        <v>464</v>
      </c>
      <c r="D516">
        <v>5</v>
      </c>
      <c r="E516" t="s">
        <v>520</v>
      </c>
      <c r="F516" t="s">
        <v>517</v>
      </c>
      <c r="G516">
        <v>0.26900000000000002</v>
      </c>
      <c r="H516">
        <v>661</v>
      </c>
      <c r="I516">
        <v>2023.1869999999999</v>
      </c>
      <c r="J516">
        <v>0.26900000000000002</v>
      </c>
      <c r="K516">
        <v>659</v>
      </c>
      <c r="L516">
        <v>0.27965914684863602</v>
      </c>
      <c r="M516">
        <v>83.72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f t="shared" si="8"/>
        <v>0</v>
      </c>
      <c r="AF516" cm="1">
        <f t="array" ref="AF516">_xlfn.IFS(C516="solar",(AE516*1000/45),C516="onshore",(AE516*1000/2.7),C516="offshore",(0))</f>
        <v>0</v>
      </c>
      <c r="AG516" cm="1">
        <f t="array" ref="AG516">_xlfn.IFS(C516="solar",(0),C516="onshore",(0),C516="offshore",(AE516*1000/4.8))</f>
        <v>0</v>
      </c>
    </row>
    <row r="517" spans="1:33">
      <c r="A517" t="s">
        <v>115</v>
      </c>
      <c r="B517" t="s">
        <v>424</v>
      </c>
      <c r="C517" t="s">
        <v>464</v>
      </c>
      <c r="D517">
        <v>3</v>
      </c>
      <c r="E517" t="s">
        <v>520</v>
      </c>
      <c r="F517" t="s">
        <v>516</v>
      </c>
      <c r="G517">
        <v>0.27900000000000003</v>
      </c>
      <c r="H517">
        <v>184</v>
      </c>
      <c r="I517">
        <v>2023.1869999999999</v>
      </c>
      <c r="J517">
        <v>0.28100000000000003</v>
      </c>
      <c r="K517">
        <v>215</v>
      </c>
      <c r="L517">
        <v>8.7342985748874696E-2</v>
      </c>
      <c r="M517">
        <v>23.460999999999999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f t="shared" si="8"/>
        <v>0</v>
      </c>
      <c r="AF517" cm="1">
        <f t="array" ref="AF517">_xlfn.IFS(C517="solar",(AE517*1000/45),C517="onshore",(AE517*1000/2.7),C517="offshore",(0))</f>
        <v>0</v>
      </c>
      <c r="AG517" cm="1">
        <f t="array" ref="AG517">_xlfn.IFS(C517="solar",(0),C517="onshore",(0),C517="offshore",(AE517*1000/4.8))</f>
        <v>0</v>
      </c>
    </row>
    <row r="518" spans="1:33">
      <c r="A518" t="s">
        <v>115</v>
      </c>
      <c r="B518" t="s">
        <v>426</v>
      </c>
      <c r="C518" t="s">
        <v>464</v>
      </c>
      <c r="D518">
        <v>1</v>
      </c>
      <c r="E518" t="s">
        <v>520</v>
      </c>
      <c r="F518" t="s">
        <v>516</v>
      </c>
      <c r="G518">
        <v>0.311</v>
      </c>
      <c r="H518">
        <v>353</v>
      </c>
      <c r="I518">
        <v>2023.1869999999999</v>
      </c>
      <c r="J518">
        <v>0.315</v>
      </c>
      <c r="K518">
        <v>391</v>
      </c>
      <c r="L518">
        <v>0.14169747046459399</v>
      </c>
      <c r="M518">
        <v>27.849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f t="shared" si="8"/>
        <v>0</v>
      </c>
      <c r="AF518" cm="1">
        <f t="array" ref="AF518">_xlfn.IFS(C518="solar",(AE518*1000/45),C518="onshore",(AE518*1000/2.7),C518="offshore",(0))</f>
        <v>0</v>
      </c>
      <c r="AG518" cm="1">
        <f t="array" ref="AG518">_xlfn.IFS(C518="solar",(0),C518="onshore",(0),C518="offshore",(AE518*1000/4.8))</f>
        <v>0</v>
      </c>
    </row>
    <row r="519" spans="1:33">
      <c r="A519" t="s">
        <v>115</v>
      </c>
      <c r="B519" t="s">
        <v>423</v>
      </c>
      <c r="C519" t="s">
        <v>464</v>
      </c>
      <c r="D519">
        <v>4</v>
      </c>
      <c r="E519" t="s">
        <v>520</v>
      </c>
      <c r="F519" t="s">
        <v>516</v>
      </c>
      <c r="G519">
        <v>0.27</v>
      </c>
      <c r="H519">
        <v>407</v>
      </c>
      <c r="I519">
        <v>2023.1869999999999</v>
      </c>
      <c r="J519">
        <v>0.27</v>
      </c>
      <c r="K519">
        <v>413</v>
      </c>
      <c r="L519">
        <v>0.17461525452393001</v>
      </c>
      <c r="M519">
        <v>63.372999999999998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f t="shared" si="8"/>
        <v>0</v>
      </c>
      <c r="AF519" cm="1">
        <f t="array" ref="AF519">_xlfn.IFS(C519="solar",(AE519*1000/45),C519="onshore",(AE519*1000/2.7),C519="offshore",(0))</f>
        <v>0</v>
      </c>
      <c r="AG519" cm="1">
        <f t="array" ref="AG519">_xlfn.IFS(C519="solar",(0),C519="onshore",(0),C519="offshore",(AE519*1000/4.8))</f>
        <v>0</v>
      </c>
    </row>
    <row r="520" spans="1:33">
      <c r="A520" t="s">
        <v>115</v>
      </c>
      <c r="B520" t="s">
        <v>425</v>
      </c>
      <c r="C520" t="s">
        <v>464</v>
      </c>
      <c r="D520">
        <v>2</v>
      </c>
      <c r="E520" t="s">
        <v>520</v>
      </c>
      <c r="F520" t="s">
        <v>516</v>
      </c>
      <c r="G520">
        <v>0.31900000000000001</v>
      </c>
      <c r="H520">
        <v>635</v>
      </c>
      <c r="I520">
        <v>2023.1869999999999</v>
      </c>
      <c r="J520">
        <v>0.317</v>
      </c>
      <c r="K520">
        <v>648</v>
      </c>
      <c r="L520">
        <v>0.23335205911585499</v>
      </c>
      <c r="M520">
        <v>68.89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f t="shared" si="8"/>
        <v>0</v>
      </c>
      <c r="AF520" cm="1">
        <f t="array" ref="AF520">_xlfn.IFS(C520="solar",(AE520*1000/45),C520="onshore",(AE520*1000/2.7),C520="offshore",(0))</f>
        <v>0</v>
      </c>
      <c r="AG520" cm="1">
        <f t="array" ref="AG520">_xlfn.IFS(C520="solar",(0),C520="onshore",(0),C520="offshore",(AE520*1000/4.8))</f>
        <v>0</v>
      </c>
    </row>
    <row r="521" spans="1:33">
      <c r="A521" t="s">
        <v>115</v>
      </c>
      <c r="B521" t="s">
        <v>422</v>
      </c>
      <c r="C521" t="s">
        <v>464</v>
      </c>
      <c r="D521">
        <v>5</v>
      </c>
      <c r="E521" t="s">
        <v>520</v>
      </c>
      <c r="F521" t="s">
        <v>516</v>
      </c>
      <c r="G521">
        <v>0.26900000000000002</v>
      </c>
      <c r="H521">
        <v>661</v>
      </c>
      <c r="I521">
        <v>2023.1869999999999</v>
      </c>
      <c r="J521">
        <v>0.26900000000000002</v>
      </c>
      <c r="K521">
        <v>659</v>
      </c>
      <c r="L521">
        <v>0.27965914684863602</v>
      </c>
      <c r="M521">
        <v>95.869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f t="shared" si="8"/>
        <v>0</v>
      </c>
      <c r="AF521" cm="1">
        <f t="array" ref="AF521">_xlfn.IFS(C521="solar",(AE521*1000/45),C521="onshore",(AE521*1000/2.7),C521="offshore",(0))</f>
        <v>0</v>
      </c>
      <c r="AG521" cm="1">
        <f t="array" ref="AG521">_xlfn.IFS(C521="solar",(0),C521="onshore",(0),C521="offshore",(AE521*1000/4.8))</f>
        <v>0</v>
      </c>
    </row>
    <row r="522" spans="1:33">
      <c r="A522" t="s">
        <v>115</v>
      </c>
      <c r="B522" t="s">
        <v>424</v>
      </c>
      <c r="C522" t="s">
        <v>464</v>
      </c>
      <c r="D522">
        <v>3</v>
      </c>
      <c r="E522" t="s">
        <v>520</v>
      </c>
      <c r="F522" t="s">
        <v>514</v>
      </c>
      <c r="G522">
        <v>0.27900000000000003</v>
      </c>
      <c r="H522">
        <v>184</v>
      </c>
      <c r="I522">
        <v>2023.1869999999999</v>
      </c>
      <c r="J522">
        <v>0.28100000000000003</v>
      </c>
      <c r="K522">
        <v>215</v>
      </c>
      <c r="L522">
        <v>8.7342985748874696E-2</v>
      </c>
      <c r="M522">
        <v>30.335000000000001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f t="shared" si="8"/>
        <v>0</v>
      </c>
      <c r="AF522" cm="1">
        <f t="array" ref="AF522">_xlfn.IFS(C522="solar",(AE522*1000/45),C522="onshore",(AE522*1000/2.7),C522="offshore",(0))</f>
        <v>0</v>
      </c>
      <c r="AG522" cm="1">
        <f t="array" ref="AG522">_xlfn.IFS(C522="solar",(0),C522="onshore",(0),C522="offshore",(AE522*1000/4.8))</f>
        <v>0</v>
      </c>
    </row>
    <row r="523" spans="1:33">
      <c r="A523" t="s">
        <v>115</v>
      </c>
      <c r="B523" t="s">
        <v>426</v>
      </c>
      <c r="C523" t="s">
        <v>464</v>
      </c>
      <c r="D523">
        <v>1</v>
      </c>
      <c r="E523" t="s">
        <v>520</v>
      </c>
      <c r="F523" t="s">
        <v>514</v>
      </c>
      <c r="G523">
        <v>0.311</v>
      </c>
      <c r="H523">
        <v>353</v>
      </c>
      <c r="I523">
        <v>2023.1869999999999</v>
      </c>
      <c r="J523">
        <v>0.315</v>
      </c>
      <c r="K523">
        <v>391</v>
      </c>
      <c r="L523">
        <v>0.14169747046459399</v>
      </c>
      <c r="M523">
        <v>33.383000000000003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f t="shared" si="8"/>
        <v>0</v>
      </c>
      <c r="AF523" cm="1">
        <f t="array" ref="AF523">_xlfn.IFS(C523="solar",(AE523*1000/45),C523="onshore",(AE523*1000/2.7),C523="offshore",(0))</f>
        <v>0</v>
      </c>
      <c r="AG523" cm="1">
        <f t="array" ref="AG523">_xlfn.IFS(C523="solar",(0),C523="onshore",(0),C523="offshore",(AE523*1000/4.8))</f>
        <v>0</v>
      </c>
    </row>
    <row r="524" spans="1:33">
      <c r="A524" t="s">
        <v>115</v>
      </c>
      <c r="B524" t="s">
        <v>423</v>
      </c>
      <c r="C524" t="s">
        <v>464</v>
      </c>
      <c r="D524">
        <v>4</v>
      </c>
      <c r="E524" t="s">
        <v>520</v>
      </c>
      <c r="F524" t="s">
        <v>514</v>
      </c>
      <c r="G524">
        <v>0.27</v>
      </c>
      <c r="H524">
        <v>407</v>
      </c>
      <c r="I524">
        <v>2023.1869999999999</v>
      </c>
      <c r="J524">
        <v>0.27</v>
      </c>
      <c r="K524">
        <v>413</v>
      </c>
      <c r="L524">
        <v>0.17461525452393001</v>
      </c>
      <c r="M524">
        <v>72.44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f t="shared" si="8"/>
        <v>0</v>
      </c>
      <c r="AF524" cm="1">
        <f t="array" ref="AF524">_xlfn.IFS(C524="solar",(AE524*1000/45),C524="onshore",(AE524*1000/2.7),C524="offshore",(0))</f>
        <v>0</v>
      </c>
      <c r="AG524" cm="1">
        <f t="array" ref="AG524">_xlfn.IFS(C524="solar",(0),C524="onshore",(0),C524="offshore",(AE524*1000/4.8))</f>
        <v>0</v>
      </c>
    </row>
    <row r="525" spans="1:33">
      <c r="A525" t="s">
        <v>115</v>
      </c>
      <c r="B525" t="s">
        <v>425</v>
      </c>
      <c r="C525" t="s">
        <v>464</v>
      </c>
      <c r="D525">
        <v>2</v>
      </c>
      <c r="E525" t="s">
        <v>520</v>
      </c>
      <c r="F525" t="s">
        <v>514</v>
      </c>
      <c r="G525">
        <v>0.31900000000000001</v>
      </c>
      <c r="H525">
        <v>635</v>
      </c>
      <c r="I525">
        <v>2023.1869999999999</v>
      </c>
      <c r="J525">
        <v>0.317</v>
      </c>
      <c r="K525">
        <v>648</v>
      </c>
      <c r="L525">
        <v>0.23335205911585499</v>
      </c>
      <c r="M525">
        <v>78.287000000000006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f t="shared" si="8"/>
        <v>0</v>
      </c>
      <c r="AF525" cm="1">
        <f t="array" ref="AF525">_xlfn.IFS(C525="solar",(AE525*1000/45),C525="onshore",(AE525*1000/2.7),C525="offshore",(0))</f>
        <v>0</v>
      </c>
      <c r="AG525" cm="1">
        <f t="array" ref="AG525">_xlfn.IFS(C525="solar",(0),C525="onshore",(0),C525="offshore",(AE525*1000/4.8))</f>
        <v>0</v>
      </c>
    </row>
    <row r="526" spans="1:33">
      <c r="A526" t="s">
        <v>115</v>
      </c>
      <c r="B526" t="s">
        <v>422</v>
      </c>
      <c r="C526" t="s">
        <v>464</v>
      </c>
      <c r="D526">
        <v>5</v>
      </c>
      <c r="E526" t="s">
        <v>520</v>
      </c>
      <c r="F526" t="s">
        <v>514</v>
      </c>
      <c r="G526">
        <v>0.26900000000000002</v>
      </c>
      <c r="H526">
        <v>661</v>
      </c>
      <c r="I526">
        <v>2023.1869999999999</v>
      </c>
      <c r="J526">
        <v>0.26900000000000002</v>
      </c>
      <c r="K526">
        <v>659</v>
      </c>
      <c r="L526">
        <v>0.27965914684863602</v>
      </c>
      <c r="M526">
        <v>110.63500000000001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f t="shared" si="8"/>
        <v>0</v>
      </c>
      <c r="AF526" cm="1">
        <f t="array" ref="AF526">_xlfn.IFS(C526="solar",(AE526*1000/45),C526="onshore",(AE526*1000/2.7),C526="offshore",(0))</f>
        <v>0</v>
      </c>
      <c r="AG526" cm="1">
        <f t="array" ref="AG526">_xlfn.IFS(C526="solar",(0),C526="onshore",(0),C526="offshore",(AE526*1000/4.8))</f>
        <v>0</v>
      </c>
    </row>
    <row r="527" spans="1:33">
      <c r="A527" t="s">
        <v>115</v>
      </c>
      <c r="B527" t="s">
        <v>416</v>
      </c>
      <c r="C527" t="s">
        <v>460</v>
      </c>
      <c r="D527">
        <v>2</v>
      </c>
      <c r="E527" t="s">
        <v>520</v>
      </c>
      <c r="F527" t="s">
        <v>519</v>
      </c>
      <c r="G527">
        <v>0.56499999999999995</v>
      </c>
      <c r="H527">
        <v>1794</v>
      </c>
      <c r="I527">
        <v>2494.364</v>
      </c>
      <c r="J527">
        <v>0.56499999999999995</v>
      </c>
      <c r="K527">
        <v>0</v>
      </c>
      <c r="L527">
        <v>0</v>
      </c>
      <c r="M527">
        <v>9.2210000000000001</v>
      </c>
      <c r="N527">
        <v>0</v>
      </c>
      <c r="O527">
        <v>1.843</v>
      </c>
      <c r="P527">
        <v>3.6859999999999999</v>
      </c>
      <c r="Q527">
        <v>8.5960000000000001</v>
      </c>
      <c r="R527">
        <v>9.2210000000000001</v>
      </c>
      <c r="S527">
        <v>9.2210000000000001</v>
      </c>
      <c r="T527">
        <v>9.2210000000000001</v>
      </c>
      <c r="U527">
        <v>7.3780000000000001</v>
      </c>
      <c r="V527">
        <v>9.2210000000000001</v>
      </c>
      <c r="W527">
        <v>0</v>
      </c>
      <c r="X527">
        <v>1.843</v>
      </c>
      <c r="Y527">
        <v>1.843</v>
      </c>
      <c r="Z527">
        <v>4.91</v>
      </c>
      <c r="AA527">
        <v>0.625</v>
      </c>
      <c r="AB527">
        <v>0</v>
      </c>
      <c r="AC527">
        <v>0</v>
      </c>
      <c r="AD527">
        <v>0</v>
      </c>
      <c r="AE527">
        <f t="shared" si="8"/>
        <v>9.2210000000000001</v>
      </c>
      <c r="AF527" cm="1">
        <f t="array" ref="AF527">_xlfn.IFS(C527="solar",(AE527*1000/45),C527="onshore",(AE527*1000/2.7),C527="offshore",(0))</f>
        <v>0</v>
      </c>
      <c r="AG527" cm="1">
        <f t="array" ref="AG527">_xlfn.IFS(C527="solar",(0),C527="onshore",(0),C527="offshore",(AE527*1000/4.8))</f>
        <v>1921.0416666666667</v>
      </c>
    </row>
    <row r="528" spans="1:33">
      <c r="A528" t="s">
        <v>115</v>
      </c>
      <c r="B528" t="s">
        <v>414</v>
      </c>
      <c r="C528" t="s">
        <v>460</v>
      </c>
      <c r="D528">
        <v>4</v>
      </c>
      <c r="E528" t="s">
        <v>520</v>
      </c>
      <c r="F528" t="s">
        <v>519</v>
      </c>
      <c r="G528">
        <v>0.46700000000000003</v>
      </c>
      <c r="H528">
        <v>1830</v>
      </c>
      <c r="I528">
        <v>2644.63</v>
      </c>
      <c r="J528">
        <v>0.54300000000000004</v>
      </c>
      <c r="K528">
        <v>1816</v>
      </c>
      <c r="L528">
        <v>0.38177888779568903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f t="shared" si="8"/>
        <v>0</v>
      </c>
      <c r="AF528" cm="1">
        <f t="array" ref="AF528">_xlfn.IFS(C528="solar",(AE528*1000/45),C528="onshore",(AE528*1000/2.7),C528="offshore",(0))</f>
        <v>0</v>
      </c>
      <c r="AG528" cm="1">
        <f t="array" ref="AG528">_xlfn.IFS(C528="solar",(0),C528="onshore",(0),C528="offshore",(AE528*1000/4.8))</f>
        <v>0</v>
      </c>
    </row>
    <row r="529" spans="1:33">
      <c r="A529" t="s">
        <v>115</v>
      </c>
      <c r="B529" t="s">
        <v>413</v>
      </c>
      <c r="C529" t="s">
        <v>460</v>
      </c>
      <c r="D529">
        <v>5</v>
      </c>
      <c r="E529" t="s">
        <v>520</v>
      </c>
      <c r="F529" t="s">
        <v>519</v>
      </c>
      <c r="G529">
        <v>0.371</v>
      </c>
      <c r="H529">
        <v>1682</v>
      </c>
      <c r="I529">
        <v>2817.1190000000001</v>
      </c>
      <c r="J529">
        <v>0.39900000000000002</v>
      </c>
      <c r="K529">
        <v>1755</v>
      </c>
      <c r="L529">
        <v>0.50211144299103905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f t="shared" si="8"/>
        <v>0</v>
      </c>
      <c r="AF529" cm="1">
        <f t="array" ref="AF529">_xlfn.IFS(C529="solar",(AE529*1000/45),C529="onshore",(AE529*1000/2.7),C529="offshore",(0))</f>
        <v>0</v>
      </c>
      <c r="AG529" cm="1">
        <f t="array" ref="AG529">_xlfn.IFS(C529="solar",(0),C529="onshore",(0),C529="offshore",(AE529*1000/4.8))</f>
        <v>0</v>
      </c>
    </row>
    <row r="530" spans="1:33">
      <c r="A530" t="s">
        <v>115</v>
      </c>
      <c r="B530" t="s">
        <v>416</v>
      </c>
      <c r="C530" t="s">
        <v>460</v>
      </c>
      <c r="D530">
        <v>2</v>
      </c>
      <c r="E530" t="s">
        <v>520</v>
      </c>
      <c r="F530" t="s">
        <v>518</v>
      </c>
      <c r="G530">
        <v>0.56499999999999995</v>
      </c>
      <c r="H530">
        <v>1794</v>
      </c>
      <c r="I530">
        <v>2494.364</v>
      </c>
      <c r="J530">
        <v>0.56499999999999995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f t="shared" si="8"/>
        <v>0</v>
      </c>
      <c r="AF530" cm="1">
        <f t="array" ref="AF530">_xlfn.IFS(C530="solar",(AE530*1000/45),C530="onshore",(AE530*1000/2.7),C530="offshore",(0))</f>
        <v>0</v>
      </c>
      <c r="AG530" cm="1">
        <f t="array" ref="AG530">_xlfn.IFS(C530="solar",(0),C530="onshore",(0),C530="offshore",(AE530*1000/4.8))</f>
        <v>0</v>
      </c>
    </row>
    <row r="531" spans="1:33">
      <c r="A531" t="s">
        <v>115</v>
      </c>
      <c r="B531" t="s">
        <v>413</v>
      </c>
      <c r="C531" t="s">
        <v>460</v>
      </c>
      <c r="D531">
        <v>5</v>
      </c>
      <c r="E531" t="s">
        <v>520</v>
      </c>
      <c r="F531" t="s">
        <v>518</v>
      </c>
      <c r="G531">
        <v>0.371</v>
      </c>
      <c r="H531">
        <v>1682</v>
      </c>
      <c r="I531">
        <v>2817.1190000000001</v>
      </c>
      <c r="J531">
        <v>0.39900000000000002</v>
      </c>
      <c r="K531">
        <v>1755</v>
      </c>
      <c r="L531">
        <v>0.50211144299103905</v>
      </c>
      <c r="M531">
        <v>57.070999999999998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f t="shared" si="8"/>
        <v>0</v>
      </c>
      <c r="AF531" cm="1">
        <f t="array" ref="AF531">_xlfn.IFS(C531="solar",(AE531*1000/45),C531="onshore",(AE531*1000/2.7),C531="offshore",(0))</f>
        <v>0</v>
      </c>
      <c r="AG531" cm="1">
        <f t="array" ref="AG531">_xlfn.IFS(C531="solar",(0),C531="onshore",(0),C531="offshore",(AE531*1000/4.8))</f>
        <v>0</v>
      </c>
    </row>
    <row r="532" spans="1:33">
      <c r="A532" t="s">
        <v>115</v>
      </c>
      <c r="B532" t="s">
        <v>414</v>
      </c>
      <c r="C532" t="s">
        <v>460</v>
      </c>
      <c r="D532">
        <v>4</v>
      </c>
      <c r="E532" t="s">
        <v>520</v>
      </c>
      <c r="F532" t="s">
        <v>518</v>
      </c>
      <c r="G532">
        <v>0.46700000000000003</v>
      </c>
      <c r="H532">
        <v>1830</v>
      </c>
      <c r="I532">
        <v>2644.63</v>
      </c>
      <c r="J532">
        <v>0.54300000000000004</v>
      </c>
      <c r="K532">
        <v>1816</v>
      </c>
      <c r="L532">
        <v>0.38177888779568903</v>
      </c>
      <c r="M532">
        <v>142.28800000000001</v>
      </c>
      <c r="N532">
        <v>0</v>
      </c>
      <c r="O532">
        <v>1.917</v>
      </c>
      <c r="P532">
        <v>3.835</v>
      </c>
      <c r="Q532">
        <v>8.9450000000000003</v>
      </c>
      <c r="R532">
        <v>9.5939999999999994</v>
      </c>
      <c r="S532">
        <v>9.5939999999999994</v>
      </c>
      <c r="T532">
        <v>9.5939999999999994</v>
      </c>
      <c r="U532">
        <v>7.6769999999999996</v>
      </c>
      <c r="V532">
        <v>9.5939999999999994</v>
      </c>
      <c r="W532">
        <v>0</v>
      </c>
      <c r="X532">
        <v>1.917</v>
      </c>
      <c r="Y532">
        <v>1.9179999999999999</v>
      </c>
      <c r="Z532">
        <v>5.1100000000000003</v>
      </c>
      <c r="AA532">
        <v>0.64899999999999902</v>
      </c>
      <c r="AB532">
        <v>0</v>
      </c>
      <c r="AC532">
        <v>0</v>
      </c>
      <c r="AD532">
        <v>0</v>
      </c>
      <c r="AE532">
        <f t="shared" si="8"/>
        <v>9.5939999999999994</v>
      </c>
      <c r="AF532" cm="1">
        <f t="array" ref="AF532">_xlfn.IFS(C532="solar",(AE532*1000/45),C532="onshore",(AE532*1000/2.7),C532="offshore",(0))</f>
        <v>0</v>
      </c>
      <c r="AG532" cm="1">
        <f t="array" ref="AG532">_xlfn.IFS(C532="solar",(0),C532="onshore",(0),C532="offshore",(AE532*1000/4.8))</f>
        <v>1998.75</v>
      </c>
    </row>
    <row r="533" spans="1:33">
      <c r="A533" t="s">
        <v>115</v>
      </c>
      <c r="B533" t="s">
        <v>416</v>
      </c>
      <c r="C533" t="s">
        <v>460</v>
      </c>
      <c r="D533">
        <v>2</v>
      </c>
      <c r="E533" t="s">
        <v>520</v>
      </c>
      <c r="F533" t="s">
        <v>517</v>
      </c>
      <c r="G533">
        <v>0.56499999999999995</v>
      </c>
      <c r="H533">
        <v>1794</v>
      </c>
      <c r="I533">
        <v>2494.364</v>
      </c>
      <c r="J533">
        <v>0.56499999999999995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f t="shared" si="8"/>
        <v>0</v>
      </c>
      <c r="AF533" cm="1">
        <f t="array" ref="AF533">_xlfn.IFS(C533="solar",(AE533*1000/45),C533="onshore",(AE533*1000/2.7),C533="offshore",(0))</f>
        <v>0</v>
      </c>
      <c r="AG533" cm="1">
        <f t="array" ref="AG533">_xlfn.IFS(C533="solar",(0),C533="onshore",(0),C533="offshore",(AE533*1000/4.8))</f>
        <v>0</v>
      </c>
    </row>
    <row r="534" spans="1:33">
      <c r="A534" t="s">
        <v>115</v>
      </c>
      <c r="B534" t="s">
        <v>413</v>
      </c>
      <c r="C534" t="s">
        <v>460</v>
      </c>
      <c r="D534">
        <v>5</v>
      </c>
      <c r="E534" t="s">
        <v>520</v>
      </c>
      <c r="F534" t="s">
        <v>517</v>
      </c>
      <c r="G534">
        <v>0.371</v>
      </c>
      <c r="H534">
        <v>1682</v>
      </c>
      <c r="I534">
        <v>2817.1190000000001</v>
      </c>
      <c r="J534">
        <v>0.39900000000000002</v>
      </c>
      <c r="K534">
        <v>1755</v>
      </c>
      <c r="L534">
        <v>0.50211144299103905</v>
      </c>
      <c r="M534">
        <v>57.066000000000003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f t="shared" si="8"/>
        <v>0</v>
      </c>
      <c r="AF534" cm="1">
        <f t="array" ref="AF534">_xlfn.IFS(C534="solar",(AE534*1000/45),C534="onshore",(AE534*1000/2.7),C534="offshore",(0))</f>
        <v>0</v>
      </c>
      <c r="AG534" cm="1">
        <f t="array" ref="AG534">_xlfn.IFS(C534="solar",(0),C534="onshore",(0),C534="offshore",(AE534*1000/4.8))</f>
        <v>0</v>
      </c>
    </row>
    <row r="535" spans="1:33">
      <c r="A535" t="s">
        <v>115</v>
      </c>
      <c r="B535" t="s">
        <v>414</v>
      </c>
      <c r="C535" t="s">
        <v>460</v>
      </c>
      <c r="D535">
        <v>4</v>
      </c>
      <c r="E535" t="s">
        <v>520</v>
      </c>
      <c r="F535" t="s">
        <v>517</v>
      </c>
      <c r="G535">
        <v>0.46700000000000003</v>
      </c>
      <c r="H535">
        <v>1830</v>
      </c>
      <c r="I535">
        <v>2644.63</v>
      </c>
      <c r="J535">
        <v>0.54300000000000004</v>
      </c>
      <c r="K535">
        <v>1816</v>
      </c>
      <c r="L535">
        <v>0.38177888779568903</v>
      </c>
      <c r="M535">
        <v>142.28800000000001</v>
      </c>
      <c r="N535">
        <v>0</v>
      </c>
      <c r="O535">
        <v>1.917</v>
      </c>
      <c r="P535">
        <v>3.835</v>
      </c>
      <c r="Q535">
        <v>8.9450000000000003</v>
      </c>
      <c r="R535">
        <v>9.5939999999999994</v>
      </c>
      <c r="S535">
        <v>9.5939999999999994</v>
      </c>
      <c r="T535">
        <v>9.5939999999999994</v>
      </c>
      <c r="U535">
        <v>7.6769999999999996</v>
      </c>
      <c r="V535">
        <v>9.5939999999999994</v>
      </c>
      <c r="W535">
        <v>0</v>
      </c>
      <c r="X535">
        <v>1.917</v>
      </c>
      <c r="Y535">
        <v>1.9179999999999999</v>
      </c>
      <c r="Z535">
        <v>5.1100000000000003</v>
      </c>
      <c r="AA535">
        <v>0.64899999999999902</v>
      </c>
      <c r="AB535">
        <v>0</v>
      </c>
      <c r="AC535">
        <v>0</v>
      </c>
      <c r="AD535">
        <v>0</v>
      </c>
      <c r="AE535">
        <f t="shared" si="8"/>
        <v>9.5939999999999994</v>
      </c>
      <c r="AF535" cm="1">
        <f t="array" ref="AF535">_xlfn.IFS(C535="solar",(AE535*1000/45),C535="onshore",(AE535*1000/2.7),C535="offshore",(0))</f>
        <v>0</v>
      </c>
      <c r="AG535" cm="1">
        <f t="array" ref="AG535">_xlfn.IFS(C535="solar",(0),C535="onshore",(0),C535="offshore",(AE535*1000/4.8))</f>
        <v>1998.75</v>
      </c>
    </row>
    <row r="536" spans="1:33">
      <c r="A536" t="s">
        <v>115</v>
      </c>
      <c r="B536" t="s">
        <v>416</v>
      </c>
      <c r="C536" t="s">
        <v>460</v>
      </c>
      <c r="D536">
        <v>2</v>
      </c>
      <c r="E536" t="s">
        <v>520</v>
      </c>
      <c r="F536" t="s">
        <v>516</v>
      </c>
      <c r="G536">
        <v>0.56499999999999995</v>
      </c>
      <c r="H536">
        <v>1794</v>
      </c>
      <c r="I536">
        <v>2494.364</v>
      </c>
      <c r="J536">
        <v>0.56499999999999995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f t="shared" si="8"/>
        <v>0</v>
      </c>
      <c r="AF536" cm="1">
        <f t="array" ref="AF536">_xlfn.IFS(C536="solar",(AE536*1000/45),C536="onshore",(AE536*1000/2.7),C536="offshore",(0))</f>
        <v>0</v>
      </c>
      <c r="AG536" cm="1">
        <f t="array" ref="AG536">_xlfn.IFS(C536="solar",(0),C536="onshore",(0),C536="offshore",(AE536*1000/4.8))</f>
        <v>0</v>
      </c>
    </row>
    <row r="537" spans="1:33">
      <c r="A537" t="s">
        <v>115</v>
      </c>
      <c r="B537" t="s">
        <v>413</v>
      </c>
      <c r="C537" t="s">
        <v>460</v>
      </c>
      <c r="D537">
        <v>5</v>
      </c>
      <c r="E537" t="s">
        <v>520</v>
      </c>
      <c r="F537" t="s">
        <v>516</v>
      </c>
      <c r="G537">
        <v>0.371</v>
      </c>
      <c r="H537">
        <v>1682</v>
      </c>
      <c r="I537">
        <v>2817.1190000000001</v>
      </c>
      <c r="J537">
        <v>0.39900000000000002</v>
      </c>
      <c r="K537">
        <v>1755</v>
      </c>
      <c r="L537">
        <v>0.50211144299103905</v>
      </c>
      <c r="M537">
        <v>57.070999999999998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f t="shared" si="8"/>
        <v>0</v>
      </c>
      <c r="AF537" cm="1">
        <f t="array" ref="AF537">_xlfn.IFS(C537="solar",(AE537*1000/45),C537="onshore",(AE537*1000/2.7),C537="offshore",(0))</f>
        <v>0</v>
      </c>
      <c r="AG537" cm="1">
        <f t="array" ref="AG537">_xlfn.IFS(C537="solar",(0),C537="onshore",(0),C537="offshore",(AE537*1000/4.8))</f>
        <v>0</v>
      </c>
    </row>
    <row r="538" spans="1:33">
      <c r="A538" t="s">
        <v>115</v>
      </c>
      <c r="B538" t="s">
        <v>414</v>
      </c>
      <c r="C538" t="s">
        <v>460</v>
      </c>
      <c r="D538">
        <v>4</v>
      </c>
      <c r="E538" t="s">
        <v>520</v>
      </c>
      <c r="F538" t="s">
        <v>516</v>
      </c>
      <c r="G538">
        <v>0.46700000000000003</v>
      </c>
      <c r="H538">
        <v>1830</v>
      </c>
      <c r="I538">
        <v>2644.63</v>
      </c>
      <c r="J538">
        <v>0.54300000000000004</v>
      </c>
      <c r="K538">
        <v>1816</v>
      </c>
      <c r="L538">
        <v>0.38177888779568903</v>
      </c>
      <c r="M538">
        <v>142.28800000000001</v>
      </c>
      <c r="N538">
        <v>0</v>
      </c>
      <c r="O538">
        <v>1.917</v>
      </c>
      <c r="P538">
        <v>3.835</v>
      </c>
      <c r="Q538">
        <v>8.9450000000000003</v>
      </c>
      <c r="R538">
        <v>9.5939999999999994</v>
      </c>
      <c r="S538">
        <v>9.5939999999999994</v>
      </c>
      <c r="T538">
        <v>9.5939999999999994</v>
      </c>
      <c r="U538">
        <v>7.6769999999999996</v>
      </c>
      <c r="V538">
        <v>9.5939999999999994</v>
      </c>
      <c r="W538">
        <v>0</v>
      </c>
      <c r="X538">
        <v>1.917</v>
      </c>
      <c r="Y538">
        <v>1.9179999999999999</v>
      </c>
      <c r="Z538">
        <v>5.1100000000000003</v>
      </c>
      <c r="AA538">
        <v>0.64899999999999902</v>
      </c>
      <c r="AB538">
        <v>0</v>
      </c>
      <c r="AC538">
        <v>0</v>
      </c>
      <c r="AD538">
        <v>0</v>
      </c>
      <c r="AE538">
        <f t="shared" si="8"/>
        <v>9.5939999999999994</v>
      </c>
      <c r="AF538" cm="1">
        <f t="array" ref="AF538">_xlfn.IFS(C538="solar",(AE538*1000/45),C538="onshore",(AE538*1000/2.7),C538="offshore",(0))</f>
        <v>0</v>
      </c>
      <c r="AG538" cm="1">
        <f t="array" ref="AG538">_xlfn.IFS(C538="solar",(0),C538="onshore",(0),C538="offshore",(AE538*1000/4.8))</f>
        <v>1998.75</v>
      </c>
    </row>
    <row r="539" spans="1:33">
      <c r="A539" t="s">
        <v>115</v>
      </c>
      <c r="B539" t="s">
        <v>416</v>
      </c>
      <c r="C539" t="s">
        <v>460</v>
      </c>
      <c r="D539">
        <v>2</v>
      </c>
      <c r="E539" t="s">
        <v>520</v>
      </c>
      <c r="F539" t="s">
        <v>514</v>
      </c>
      <c r="G539">
        <v>0.56499999999999995</v>
      </c>
      <c r="H539">
        <v>1794</v>
      </c>
      <c r="I539">
        <v>2494.364</v>
      </c>
      <c r="J539">
        <v>0.56499999999999995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f t="shared" si="8"/>
        <v>0</v>
      </c>
      <c r="AF539" cm="1">
        <f t="array" ref="AF539">_xlfn.IFS(C539="solar",(AE539*1000/45),C539="onshore",(AE539*1000/2.7),C539="offshore",(0))</f>
        <v>0</v>
      </c>
      <c r="AG539" cm="1">
        <f t="array" ref="AG539">_xlfn.IFS(C539="solar",(0),C539="onshore",(0),C539="offshore",(AE539*1000/4.8))</f>
        <v>0</v>
      </c>
    </row>
    <row r="540" spans="1:33">
      <c r="A540" t="s">
        <v>115</v>
      </c>
      <c r="B540" t="s">
        <v>413</v>
      </c>
      <c r="C540" t="s">
        <v>460</v>
      </c>
      <c r="D540">
        <v>5</v>
      </c>
      <c r="E540" t="s">
        <v>520</v>
      </c>
      <c r="F540" t="s">
        <v>514</v>
      </c>
      <c r="G540">
        <v>0.371</v>
      </c>
      <c r="H540">
        <v>1682</v>
      </c>
      <c r="I540">
        <v>2817.1190000000001</v>
      </c>
      <c r="J540">
        <v>0.39900000000000002</v>
      </c>
      <c r="K540">
        <v>1755</v>
      </c>
      <c r="L540">
        <v>0.50211144299103905</v>
      </c>
      <c r="M540">
        <v>58.84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f t="shared" si="8"/>
        <v>0</v>
      </c>
      <c r="AF540" cm="1">
        <f t="array" ref="AF540">_xlfn.IFS(C540="solar",(AE540*1000/45),C540="onshore",(AE540*1000/2.7),C540="offshore",(0))</f>
        <v>0</v>
      </c>
      <c r="AG540" cm="1">
        <f t="array" ref="AG540">_xlfn.IFS(C540="solar",(0),C540="onshore",(0),C540="offshore",(AE540*1000/4.8))</f>
        <v>0</v>
      </c>
    </row>
    <row r="541" spans="1:33">
      <c r="A541" t="s">
        <v>115</v>
      </c>
      <c r="B541" t="s">
        <v>414</v>
      </c>
      <c r="C541" t="s">
        <v>460</v>
      </c>
      <c r="D541">
        <v>4</v>
      </c>
      <c r="E541" t="s">
        <v>520</v>
      </c>
      <c r="F541" t="s">
        <v>514</v>
      </c>
      <c r="G541">
        <v>0.46700000000000003</v>
      </c>
      <c r="H541">
        <v>1830</v>
      </c>
      <c r="I541">
        <v>2644.63</v>
      </c>
      <c r="J541">
        <v>0.54300000000000004</v>
      </c>
      <c r="K541">
        <v>1816</v>
      </c>
      <c r="L541">
        <v>0.38177888779568903</v>
      </c>
      <c r="M541">
        <v>143.26</v>
      </c>
      <c r="N541">
        <v>0</v>
      </c>
      <c r="O541">
        <v>1.917</v>
      </c>
      <c r="P541">
        <v>3.835</v>
      </c>
      <c r="Q541">
        <v>8.9450000000000003</v>
      </c>
      <c r="R541">
        <v>9.5939999999999994</v>
      </c>
      <c r="S541">
        <v>9.5939999999999994</v>
      </c>
      <c r="T541">
        <v>9.5939999999999994</v>
      </c>
      <c r="U541">
        <v>7.6769999999999996</v>
      </c>
      <c r="V541">
        <v>9.5939999999999994</v>
      </c>
      <c r="W541">
        <v>0</v>
      </c>
      <c r="X541">
        <v>1.917</v>
      </c>
      <c r="Y541">
        <v>1.9179999999999999</v>
      </c>
      <c r="Z541">
        <v>5.1100000000000003</v>
      </c>
      <c r="AA541">
        <v>0.64899999999999902</v>
      </c>
      <c r="AB541">
        <v>0</v>
      </c>
      <c r="AC541">
        <v>0</v>
      </c>
      <c r="AD541">
        <v>0</v>
      </c>
      <c r="AE541">
        <f t="shared" si="8"/>
        <v>9.5939999999999994</v>
      </c>
      <c r="AF541" cm="1">
        <f t="array" ref="AF541">_xlfn.IFS(C541="solar",(AE541*1000/45),C541="onshore",(AE541*1000/2.7),C541="offshore",(0))</f>
        <v>0</v>
      </c>
      <c r="AG541" cm="1">
        <f t="array" ref="AG541">_xlfn.IFS(C541="solar",(0),C541="onshore",(0),C541="offshore",(AE541*1000/4.8))</f>
        <v>1998.75</v>
      </c>
    </row>
    <row r="542" spans="1:33">
      <c r="A542" t="s">
        <v>118</v>
      </c>
      <c r="B542" t="s">
        <v>432</v>
      </c>
      <c r="C542" t="s">
        <v>463</v>
      </c>
      <c r="D542">
        <v>1</v>
      </c>
      <c r="E542" t="s">
        <v>520</v>
      </c>
      <c r="F542" t="s">
        <v>519</v>
      </c>
      <c r="G542">
        <v>0.28399999999999997</v>
      </c>
      <c r="H542">
        <v>321</v>
      </c>
      <c r="I542">
        <v>1560.6849999999999</v>
      </c>
      <c r="J542">
        <v>0.28399999999999997</v>
      </c>
      <c r="K542">
        <v>336</v>
      </c>
      <c r="L542">
        <v>0.135056916843527</v>
      </c>
      <c r="M542">
        <v>1.0999999999999999E-2</v>
      </c>
      <c r="N542">
        <v>0</v>
      </c>
      <c r="O542">
        <v>0</v>
      </c>
      <c r="P542">
        <v>5.0000000000000001E-3</v>
      </c>
      <c r="Q542">
        <v>8.9999999999999993E-3</v>
      </c>
      <c r="R542">
        <v>0.01</v>
      </c>
      <c r="S542">
        <v>1.0999999999999999E-2</v>
      </c>
      <c r="T542">
        <v>8.9999999999999993E-3</v>
      </c>
      <c r="U542">
        <v>8.9999999999999993E-3</v>
      </c>
      <c r="V542">
        <v>8.9999999999999993E-3</v>
      </c>
      <c r="W542">
        <v>0</v>
      </c>
      <c r="X542">
        <v>0</v>
      </c>
      <c r="Y542">
        <v>5.0000000000000001E-3</v>
      </c>
      <c r="Z542">
        <v>4.0000000000000001E-3</v>
      </c>
      <c r="AA542">
        <v>1E-3</v>
      </c>
      <c r="AB542">
        <v>9.9999999999999894E-4</v>
      </c>
      <c r="AC542">
        <v>0</v>
      </c>
      <c r="AD542">
        <v>0</v>
      </c>
      <c r="AE542">
        <f t="shared" si="8"/>
        <v>1.0999999999999999E-2</v>
      </c>
      <c r="AF542" cm="1">
        <f t="array" ref="AF542">_xlfn.IFS(C542="solar",(AE542*1000/45),C542="onshore",(AE542*1000/2.7),C542="offshore",(0))</f>
        <v>0.24444444444444444</v>
      </c>
      <c r="AG542" cm="1">
        <f t="array" ref="AG542">_xlfn.IFS(C542="solar",(0),C542="onshore",(0),C542="offshore",(AE542*1000/4.8))</f>
        <v>0</v>
      </c>
    </row>
    <row r="543" spans="1:33">
      <c r="A543" t="s">
        <v>118</v>
      </c>
      <c r="B543" t="s">
        <v>431</v>
      </c>
      <c r="C543" t="s">
        <v>463</v>
      </c>
      <c r="D543">
        <v>2</v>
      </c>
      <c r="E543" t="s">
        <v>520</v>
      </c>
      <c r="F543" t="s">
        <v>519</v>
      </c>
      <c r="G543">
        <v>0.28100000000000003</v>
      </c>
      <c r="H543">
        <v>210</v>
      </c>
      <c r="I543">
        <v>1560.6849999999999</v>
      </c>
      <c r="J543">
        <v>0.28100000000000003</v>
      </c>
      <c r="K543">
        <v>220</v>
      </c>
      <c r="L543">
        <v>8.9374217975592696E-2</v>
      </c>
      <c r="M543">
        <v>19.378</v>
      </c>
      <c r="N543">
        <v>0.47499999999999998</v>
      </c>
      <c r="O543">
        <v>1.1839999999999999</v>
      </c>
      <c r="P543">
        <v>1.89</v>
      </c>
      <c r="Q543">
        <v>4.5149999999999997</v>
      </c>
      <c r="R543">
        <v>11.946999999999999</v>
      </c>
      <c r="S543">
        <v>19.378</v>
      </c>
      <c r="T543">
        <v>19.181999999999999</v>
      </c>
      <c r="U543">
        <v>18.664999999999999</v>
      </c>
      <c r="V543">
        <v>19.849</v>
      </c>
      <c r="W543">
        <v>0.47499999999999998</v>
      </c>
      <c r="X543">
        <v>0.70899999999999996</v>
      </c>
      <c r="Y543">
        <v>0.70599999999999996</v>
      </c>
      <c r="Z543">
        <v>2.625</v>
      </c>
      <c r="AA543">
        <v>7.4320000000000004</v>
      </c>
      <c r="AB543">
        <v>7.431</v>
      </c>
      <c r="AC543">
        <v>0.27900000000000003</v>
      </c>
      <c r="AD543">
        <v>0.192</v>
      </c>
      <c r="AE543">
        <f t="shared" si="8"/>
        <v>19.378</v>
      </c>
      <c r="AF543" cm="1">
        <f t="array" ref="AF543">_xlfn.IFS(C543="solar",(AE543*1000/45),C543="onshore",(AE543*1000/2.7),C543="offshore",(0))</f>
        <v>430.62222222222221</v>
      </c>
      <c r="AG543" cm="1">
        <f t="array" ref="AG543">_xlfn.IFS(C543="solar",(0),C543="onshore",(0),C543="offshore",(AE543*1000/4.8))</f>
        <v>0</v>
      </c>
    </row>
    <row r="544" spans="1:33">
      <c r="A544" t="s">
        <v>118</v>
      </c>
      <c r="B544" t="s">
        <v>431</v>
      </c>
      <c r="C544" t="s">
        <v>463</v>
      </c>
      <c r="D544">
        <v>2</v>
      </c>
      <c r="E544" t="s">
        <v>520</v>
      </c>
      <c r="F544" t="s">
        <v>518</v>
      </c>
      <c r="G544">
        <v>0.28100000000000003</v>
      </c>
      <c r="H544">
        <v>210</v>
      </c>
      <c r="I544">
        <v>1560.6849999999999</v>
      </c>
      <c r="J544">
        <v>0.28100000000000003</v>
      </c>
      <c r="K544">
        <v>220</v>
      </c>
      <c r="L544">
        <v>8.9374217975592696E-2</v>
      </c>
      <c r="M544">
        <v>78.040999999999997</v>
      </c>
      <c r="N544">
        <v>0.47499999999999998</v>
      </c>
      <c r="O544">
        <v>1.1839999999999999</v>
      </c>
      <c r="P544">
        <v>1.89</v>
      </c>
      <c r="Q544">
        <v>4.5149999999999997</v>
      </c>
      <c r="R544">
        <v>11.946999999999999</v>
      </c>
      <c r="S544">
        <v>19.378</v>
      </c>
      <c r="T544">
        <v>19.181999999999999</v>
      </c>
      <c r="U544">
        <v>18.664999999999999</v>
      </c>
      <c r="V544">
        <v>19.849</v>
      </c>
      <c r="W544">
        <v>0.47499999999999998</v>
      </c>
      <c r="X544">
        <v>0.70899999999999996</v>
      </c>
      <c r="Y544">
        <v>0.70599999999999996</v>
      </c>
      <c r="Z544">
        <v>2.625</v>
      </c>
      <c r="AA544">
        <v>7.4320000000000004</v>
      </c>
      <c r="AB544">
        <v>7.431</v>
      </c>
      <c r="AC544">
        <v>0.27900000000000003</v>
      </c>
      <c r="AD544">
        <v>0.192</v>
      </c>
      <c r="AE544">
        <f t="shared" si="8"/>
        <v>19.378</v>
      </c>
      <c r="AF544" cm="1">
        <f t="array" ref="AF544">_xlfn.IFS(C544="solar",(AE544*1000/45),C544="onshore",(AE544*1000/2.7),C544="offshore",(0))</f>
        <v>430.62222222222221</v>
      </c>
      <c r="AG544" cm="1">
        <f t="array" ref="AG544">_xlfn.IFS(C544="solar",(0),C544="onshore",(0),C544="offshore",(AE544*1000/4.8))</f>
        <v>0</v>
      </c>
    </row>
    <row r="545" spans="1:33">
      <c r="A545" t="s">
        <v>118</v>
      </c>
      <c r="B545" t="s">
        <v>432</v>
      </c>
      <c r="C545" t="s">
        <v>463</v>
      </c>
      <c r="D545">
        <v>1</v>
      </c>
      <c r="E545" t="s">
        <v>520</v>
      </c>
      <c r="F545" t="s">
        <v>518</v>
      </c>
      <c r="G545">
        <v>0.28399999999999997</v>
      </c>
      <c r="H545">
        <v>321</v>
      </c>
      <c r="I545">
        <v>1560.6849999999999</v>
      </c>
      <c r="J545">
        <v>0.28399999999999997</v>
      </c>
      <c r="K545">
        <v>336</v>
      </c>
      <c r="L545">
        <v>0.135056916843527</v>
      </c>
      <c r="M545">
        <v>114.014</v>
      </c>
      <c r="N545">
        <v>0</v>
      </c>
      <c r="O545">
        <v>0</v>
      </c>
      <c r="P545">
        <v>5.0000000000000001E-3</v>
      </c>
      <c r="Q545">
        <v>8.9999999999999993E-3</v>
      </c>
      <c r="R545">
        <v>0.01</v>
      </c>
      <c r="S545">
        <v>1.0999999999999999E-2</v>
      </c>
      <c r="T545">
        <v>8.9999999999999993E-3</v>
      </c>
      <c r="U545">
        <v>8.9999999999999993E-3</v>
      </c>
      <c r="V545">
        <v>8.9999999999999993E-3</v>
      </c>
      <c r="W545">
        <v>0</v>
      </c>
      <c r="X545">
        <v>0</v>
      </c>
      <c r="Y545">
        <v>5.0000000000000001E-3</v>
      </c>
      <c r="Z545">
        <v>4.0000000000000001E-3</v>
      </c>
      <c r="AA545">
        <v>1E-3</v>
      </c>
      <c r="AB545">
        <v>9.9999999999999894E-4</v>
      </c>
      <c r="AC545">
        <v>0</v>
      </c>
      <c r="AD545">
        <v>0</v>
      </c>
      <c r="AE545">
        <f t="shared" si="8"/>
        <v>1.0999999999999999E-2</v>
      </c>
      <c r="AF545" cm="1">
        <f t="array" ref="AF545">_xlfn.IFS(C545="solar",(AE545*1000/45),C545="onshore",(AE545*1000/2.7),C545="offshore",(0))</f>
        <v>0.24444444444444444</v>
      </c>
      <c r="AG545" cm="1">
        <f t="array" ref="AG545">_xlfn.IFS(C545="solar",(0),C545="onshore",(0),C545="offshore",(AE545*1000/4.8))</f>
        <v>0</v>
      </c>
    </row>
    <row r="546" spans="1:33">
      <c r="A546" t="s">
        <v>118</v>
      </c>
      <c r="B546" t="s">
        <v>431</v>
      </c>
      <c r="C546" t="s">
        <v>463</v>
      </c>
      <c r="D546">
        <v>2</v>
      </c>
      <c r="E546" t="s">
        <v>520</v>
      </c>
      <c r="F546" t="s">
        <v>517</v>
      </c>
      <c r="G546">
        <v>0.28100000000000003</v>
      </c>
      <c r="H546">
        <v>210</v>
      </c>
      <c r="I546">
        <v>1560.6849999999999</v>
      </c>
      <c r="J546">
        <v>0.28100000000000003</v>
      </c>
      <c r="K546">
        <v>220</v>
      </c>
      <c r="L546">
        <v>8.9374217975592696E-2</v>
      </c>
      <c r="M546">
        <v>31.140999999999998</v>
      </c>
      <c r="N546">
        <v>0.47499999999999998</v>
      </c>
      <c r="O546">
        <v>1.1839999999999999</v>
      </c>
      <c r="P546">
        <v>1.89</v>
      </c>
      <c r="Q546">
        <v>4.5149999999999997</v>
      </c>
      <c r="R546">
        <v>11.946999999999999</v>
      </c>
      <c r="S546">
        <v>19.378</v>
      </c>
      <c r="T546">
        <v>19.181999999999999</v>
      </c>
      <c r="U546">
        <v>18.664999999999999</v>
      </c>
      <c r="V546">
        <v>19.849</v>
      </c>
      <c r="W546">
        <v>0.47499999999999998</v>
      </c>
      <c r="X546">
        <v>0.70899999999999996</v>
      </c>
      <c r="Y546">
        <v>0.70599999999999996</v>
      </c>
      <c r="Z546">
        <v>2.625</v>
      </c>
      <c r="AA546">
        <v>7.4320000000000004</v>
      </c>
      <c r="AB546">
        <v>7.431</v>
      </c>
      <c r="AC546">
        <v>0.27900000000000003</v>
      </c>
      <c r="AD546">
        <v>0.192</v>
      </c>
      <c r="AE546">
        <f t="shared" si="8"/>
        <v>19.378</v>
      </c>
      <c r="AF546" cm="1">
        <f t="array" ref="AF546">_xlfn.IFS(C546="solar",(AE546*1000/45),C546="onshore",(AE546*1000/2.7),C546="offshore",(0))</f>
        <v>430.62222222222221</v>
      </c>
      <c r="AG546" cm="1">
        <f t="array" ref="AG546">_xlfn.IFS(C546="solar",(0),C546="onshore",(0),C546="offshore",(AE546*1000/4.8))</f>
        <v>0</v>
      </c>
    </row>
    <row r="547" spans="1:33">
      <c r="A547" t="s">
        <v>118</v>
      </c>
      <c r="B547" t="s">
        <v>432</v>
      </c>
      <c r="C547" t="s">
        <v>463</v>
      </c>
      <c r="D547">
        <v>1</v>
      </c>
      <c r="E547" t="s">
        <v>520</v>
      </c>
      <c r="F547" t="s">
        <v>517</v>
      </c>
      <c r="G547">
        <v>0.28399999999999997</v>
      </c>
      <c r="H547">
        <v>321</v>
      </c>
      <c r="I547">
        <v>1560.6849999999999</v>
      </c>
      <c r="J547">
        <v>0.28399999999999997</v>
      </c>
      <c r="K547">
        <v>336</v>
      </c>
      <c r="L547">
        <v>0.135056916843527</v>
      </c>
      <c r="M547">
        <v>27.443000000000001</v>
      </c>
      <c r="N547">
        <v>0</v>
      </c>
      <c r="O547">
        <v>0</v>
      </c>
      <c r="P547">
        <v>5.0000000000000001E-3</v>
      </c>
      <c r="Q547">
        <v>8.9999999999999993E-3</v>
      </c>
      <c r="R547">
        <v>0.01</v>
      </c>
      <c r="S547">
        <v>1.0999999999999999E-2</v>
      </c>
      <c r="T547">
        <v>8.9999999999999993E-3</v>
      </c>
      <c r="U547">
        <v>8.9999999999999993E-3</v>
      </c>
      <c r="V547">
        <v>8.9999999999999993E-3</v>
      </c>
      <c r="W547">
        <v>0</v>
      </c>
      <c r="X547">
        <v>0</v>
      </c>
      <c r="Y547">
        <v>5.0000000000000001E-3</v>
      </c>
      <c r="Z547">
        <v>4.0000000000000001E-3</v>
      </c>
      <c r="AA547">
        <v>1E-3</v>
      </c>
      <c r="AB547">
        <v>9.9999999999999894E-4</v>
      </c>
      <c r="AC547">
        <v>0</v>
      </c>
      <c r="AD547">
        <v>0</v>
      </c>
      <c r="AE547">
        <f t="shared" si="8"/>
        <v>1.0999999999999999E-2</v>
      </c>
      <c r="AF547" cm="1">
        <f t="array" ref="AF547">_xlfn.IFS(C547="solar",(AE547*1000/45),C547="onshore",(AE547*1000/2.7),C547="offshore",(0))</f>
        <v>0.24444444444444444</v>
      </c>
      <c r="AG547" cm="1">
        <f t="array" ref="AG547">_xlfn.IFS(C547="solar",(0),C547="onshore",(0),C547="offshore",(AE547*1000/4.8))</f>
        <v>0</v>
      </c>
    </row>
    <row r="548" spans="1:33">
      <c r="A548" t="s">
        <v>118</v>
      </c>
      <c r="B548" t="s">
        <v>431</v>
      </c>
      <c r="C548" t="s">
        <v>463</v>
      </c>
      <c r="D548">
        <v>2</v>
      </c>
      <c r="E548" t="s">
        <v>520</v>
      </c>
      <c r="F548" t="s">
        <v>516</v>
      </c>
      <c r="G548">
        <v>0.28100000000000003</v>
      </c>
      <c r="H548">
        <v>210</v>
      </c>
      <c r="I548">
        <v>1560.6849999999999</v>
      </c>
      <c r="J548">
        <v>0.28100000000000003</v>
      </c>
      <c r="K548">
        <v>220</v>
      </c>
      <c r="L548">
        <v>8.9374217975592696E-2</v>
      </c>
      <c r="M548">
        <v>76.697999999999993</v>
      </c>
      <c r="N548">
        <v>0.47499999999999998</v>
      </c>
      <c r="O548">
        <v>1.1839999999999999</v>
      </c>
      <c r="P548">
        <v>1.89</v>
      </c>
      <c r="Q548">
        <v>4.5149999999999997</v>
      </c>
      <c r="R548">
        <v>11.946999999999999</v>
      </c>
      <c r="S548">
        <v>19.378</v>
      </c>
      <c r="T548">
        <v>19.181999999999999</v>
      </c>
      <c r="U548">
        <v>18.664999999999999</v>
      </c>
      <c r="V548">
        <v>19.849</v>
      </c>
      <c r="W548">
        <v>0.47499999999999998</v>
      </c>
      <c r="X548">
        <v>0.70899999999999996</v>
      </c>
      <c r="Y548">
        <v>0.70599999999999996</v>
      </c>
      <c r="Z548">
        <v>2.625</v>
      </c>
      <c r="AA548">
        <v>7.4320000000000004</v>
      </c>
      <c r="AB548">
        <v>7.431</v>
      </c>
      <c r="AC548">
        <v>0.27900000000000003</v>
      </c>
      <c r="AD548">
        <v>0.192</v>
      </c>
      <c r="AE548">
        <f t="shared" si="8"/>
        <v>19.378</v>
      </c>
      <c r="AF548" cm="1">
        <f t="array" ref="AF548">_xlfn.IFS(C548="solar",(AE548*1000/45),C548="onshore",(AE548*1000/2.7),C548="offshore",(0))</f>
        <v>430.62222222222221</v>
      </c>
      <c r="AG548" cm="1">
        <f t="array" ref="AG548">_xlfn.IFS(C548="solar",(0),C548="onshore",(0),C548="offshore",(AE548*1000/4.8))</f>
        <v>0</v>
      </c>
    </row>
    <row r="549" spans="1:33">
      <c r="A549" t="s">
        <v>118</v>
      </c>
      <c r="B549" t="s">
        <v>432</v>
      </c>
      <c r="C549" t="s">
        <v>463</v>
      </c>
      <c r="D549">
        <v>1</v>
      </c>
      <c r="E549" t="s">
        <v>520</v>
      </c>
      <c r="F549" t="s">
        <v>516</v>
      </c>
      <c r="G549">
        <v>0.28399999999999997</v>
      </c>
      <c r="H549">
        <v>321</v>
      </c>
      <c r="I549">
        <v>1560.6849999999999</v>
      </c>
      <c r="J549">
        <v>0.28399999999999997</v>
      </c>
      <c r="K549">
        <v>336</v>
      </c>
      <c r="L549">
        <v>0.135056916843527</v>
      </c>
      <c r="M549">
        <v>105.438</v>
      </c>
      <c r="N549">
        <v>0</v>
      </c>
      <c r="O549">
        <v>0</v>
      </c>
      <c r="P549">
        <v>5.0000000000000001E-3</v>
      </c>
      <c r="Q549">
        <v>8.9999999999999993E-3</v>
      </c>
      <c r="R549">
        <v>0.01</v>
      </c>
      <c r="S549">
        <v>1.0999999999999999E-2</v>
      </c>
      <c r="T549">
        <v>8.9999999999999993E-3</v>
      </c>
      <c r="U549">
        <v>8.9999999999999993E-3</v>
      </c>
      <c r="V549">
        <v>8.9999999999999993E-3</v>
      </c>
      <c r="W549">
        <v>0</v>
      </c>
      <c r="X549">
        <v>0</v>
      </c>
      <c r="Y549">
        <v>5.0000000000000001E-3</v>
      </c>
      <c r="Z549">
        <v>4.0000000000000001E-3</v>
      </c>
      <c r="AA549">
        <v>1E-3</v>
      </c>
      <c r="AB549">
        <v>9.9999999999999894E-4</v>
      </c>
      <c r="AC549">
        <v>0</v>
      </c>
      <c r="AD549">
        <v>0</v>
      </c>
      <c r="AE549">
        <f t="shared" si="8"/>
        <v>1.0999999999999999E-2</v>
      </c>
      <c r="AF549" cm="1">
        <f t="array" ref="AF549">_xlfn.IFS(C549="solar",(AE549*1000/45),C549="onshore",(AE549*1000/2.7),C549="offshore",(0))</f>
        <v>0.24444444444444444</v>
      </c>
      <c r="AG549" cm="1">
        <f t="array" ref="AG549">_xlfn.IFS(C549="solar",(0),C549="onshore",(0),C549="offshore",(AE549*1000/4.8))</f>
        <v>0</v>
      </c>
    </row>
    <row r="550" spans="1:33">
      <c r="A550" t="s">
        <v>118</v>
      </c>
      <c r="B550" t="s">
        <v>431</v>
      </c>
      <c r="C550" t="s">
        <v>463</v>
      </c>
      <c r="D550">
        <v>2</v>
      </c>
      <c r="E550" t="s">
        <v>520</v>
      </c>
      <c r="F550" t="s">
        <v>514</v>
      </c>
      <c r="G550">
        <v>0.28100000000000003</v>
      </c>
      <c r="H550">
        <v>210</v>
      </c>
      <c r="I550">
        <v>1560.6849999999999</v>
      </c>
      <c r="J550">
        <v>0.28100000000000003</v>
      </c>
      <c r="K550">
        <v>220</v>
      </c>
      <c r="L550">
        <v>8.9374217975592696E-2</v>
      </c>
      <c r="M550">
        <v>100.00700000000001</v>
      </c>
      <c r="N550">
        <v>0.47499999999999998</v>
      </c>
      <c r="O550">
        <v>1.1839999999999999</v>
      </c>
      <c r="P550">
        <v>1.89</v>
      </c>
      <c r="Q550">
        <v>4.5149999999999997</v>
      </c>
      <c r="R550">
        <v>11.946999999999999</v>
      </c>
      <c r="S550">
        <v>19.378</v>
      </c>
      <c r="T550">
        <v>19.181999999999999</v>
      </c>
      <c r="U550">
        <v>18.664999999999999</v>
      </c>
      <c r="V550">
        <v>19.849</v>
      </c>
      <c r="W550">
        <v>0.47499999999999998</v>
      </c>
      <c r="X550">
        <v>0.70899999999999996</v>
      </c>
      <c r="Y550">
        <v>0.70599999999999996</v>
      </c>
      <c r="Z550">
        <v>2.625</v>
      </c>
      <c r="AA550">
        <v>7.4320000000000004</v>
      </c>
      <c r="AB550">
        <v>7.431</v>
      </c>
      <c r="AC550">
        <v>0.27900000000000003</v>
      </c>
      <c r="AD550">
        <v>0.192</v>
      </c>
      <c r="AE550">
        <f t="shared" si="8"/>
        <v>19.378</v>
      </c>
      <c r="AF550" cm="1">
        <f t="array" ref="AF550">_xlfn.IFS(C550="solar",(AE550*1000/45),C550="onshore",(AE550*1000/2.7),C550="offshore",(0))</f>
        <v>430.62222222222221</v>
      </c>
      <c r="AG550" cm="1">
        <f t="array" ref="AG550">_xlfn.IFS(C550="solar",(0),C550="onshore",(0),C550="offshore",(AE550*1000/4.8))</f>
        <v>0</v>
      </c>
    </row>
    <row r="551" spans="1:33">
      <c r="A551" t="s">
        <v>118</v>
      </c>
      <c r="B551" t="s">
        <v>432</v>
      </c>
      <c r="C551" t="s">
        <v>463</v>
      </c>
      <c r="D551">
        <v>1</v>
      </c>
      <c r="E551" t="s">
        <v>520</v>
      </c>
      <c r="F551" t="s">
        <v>514</v>
      </c>
      <c r="G551">
        <v>0.28399999999999997</v>
      </c>
      <c r="H551">
        <v>321</v>
      </c>
      <c r="I551">
        <v>1560.6849999999999</v>
      </c>
      <c r="J551">
        <v>0.28399999999999997</v>
      </c>
      <c r="K551">
        <v>336</v>
      </c>
      <c r="L551">
        <v>0.135056916843527</v>
      </c>
      <c r="M551">
        <v>130.97800000000001</v>
      </c>
      <c r="N551">
        <v>0</v>
      </c>
      <c r="O551">
        <v>0</v>
      </c>
      <c r="P551">
        <v>5.0000000000000001E-3</v>
      </c>
      <c r="Q551">
        <v>8.9999999999999993E-3</v>
      </c>
      <c r="R551">
        <v>0.01</v>
      </c>
      <c r="S551">
        <v>1.0999999999999999E-2</v>
      </c>
      <c r="T551">
        <v>8.9999999999999993E-3</v>
      </c>
      <c r="U551">
        <v>8.9999999999999993E-3</v>
      </c>
      <c r="V551">
        <v>8.9999999999999993E-3</v>
      </c>
      <c r="W551">
        <v>0</v>
      </c>
      <c r="X551">
        <v>0</v>
      </c>
      <c r="Y551">
        <v>5.0000000000000001E-3</v>
      </c>
      <c r="Z551">
        <v>4.0000000000000001E-3</v>
      </c>
      <c r="AA551">
        <v>1E-3</v>
      </c>
      <c r="AB551">
        <v>9.9999999999999894E-4</v>
      </c>
      <c r="AC551">
        <v>0</v>
      </c>
      <c r="AD551">
        <v>0</v>
      </c>
      <c r="AE551">
        <f t="shared" si="8"/>
        <v>1.0999999999999999E-2</v>
      </c>
      <c r="AF551" cm="1">
        <f t="array" ref="AF551">_xlfn.IFS(C551="solar",(AE551*1000/45),C551="onshore",(AE551*1000/2.7),C551="offshore",(0))</f>
        <v>0.24444444444444444</v>
      </c>
      <c r="AG551" cm="1">
        <f t="array" ref="AG551">_xlfn.IFS(C551="solar",(0),C551="onshore",(0),C551="offshore",(AE551*1000/4.8))</f>
        <v>0</v>
      </c>
    </row>
    <row r="552" spans="1:33">
      <c r="A552" t="s">
        <v>118</v>
      </c>
      <c r="B552" t="s">
        <v>425</v>
      </c>
      <c r="C552" t="s">
        <v>464</v>
      </c>
      <c r="D552">
        <v>2</v>
      </c>
      <c r="E552" t="s">
        <v>520</v>
      </c>
      <c r="F552" t="s">
        <v>519</v>
      </c>
      <c r="G552">
        <v>0.29599999999999999</v>
      </c>
      <c r="H552">
        <v>609</v>
      </c>
      <c r="I552">
        <v>2023.1869999999999</v>
      </c>
      <c r="J552">
        <v>0.29599999999999999</v>
      </c>
      <c r="K552">
        <v>653</v>
      </c>
      <c r="L552">
        <v>0.25183573984943802</v>
      </c>
      <c r="M552">
        <v>0.59699999999999998</v>
      </c>
      <c r="N552">
        <v>0</v>
      </c>
      <c r="O552">
        <v>0</v>
      </c>
      <c r="P552">
        <v>0.59599999999999997</v>
      </c>
      <c r="Q552">
        <v>0.59699999999999998</v>
      </c>
      <c r="R552">
        <v>0.59699999999999998</v>
      </c>
      <c r="S552">
        <v>0.59699999999999998</v>
      </c>
      <c r="T552">
        <v>0.59599999999999997</v>
      </c>
      <c r="U552">
        <v>0.59399999999999997</v>
      </c>
      <c r="V552">
        <v>0.59599999999999997</v>
      </c>
      <c r="W552">
        <v>0</v>
      </c>
      <c r="X552">
        <v>0</v>
      </c>
      <c r="Y552">
        <v>0.59599999999999997</v>
      </c>
      <c r="Z552">
        <v>1E-3</v>
      </c>
      <c r="AA552">
        <v>0</v>
      </c>
      <c r="AB552">
        <v>0</v>
      </c>
      <c r="AC552">
        <v>0</v>
      </c>
      <c r="AD552">
        <v>0</v>
      </c>
      <c r="AE552">
        <f t="shared" si="8"/>
        <v>0.59699999999999998</v>
      </c>
      <c r="AF552" cm="1">
        <f t="array" ref="AF552">_xlfn.IFS(C552="solar",(AE552*1000/45),C552="onshore",(AE552*1000/2.7),C552="offshore",(0))</f>
        <v>221.11111111111109</v>
      </c>
      <c r="AG552" cm="1">
        <f t="array" ref="AG552">_xlfn.IFS(C552="solar",(0),C552="onshore",(0),C552="offshore",(AE552*1000/4.8))</f>
        <v>0</v>
      </c>
    </row>
    <row r="553" spans="1:33">
      <c r="A553" t="s">
        <v>118</v>
      </c>
      <c r="B553" t="s">
        <v>424</v>
      </c>
      <c r="C553" t="s">
        <v>464</v>
      </c>
      <c r="D553">
        <v>3</v>
      </c>
      <c r="E553" t="s">
        <v>520</v>
      </c>
      <c r="F553" t="s">
        <v>519</v>
      </c>
      <c r="G553">
        <v>0.29799999999999999</v>
      </c>
      <c r="H553">
        <v>94</v>
      </c>
      <c r="I553">
        <v>2023.1869999999999</v>
      </c>
      <c r="J553">
        <v>0.27900000000000003</v>
      </c>
      <c r="K553">
        <v>166</v>
      </c>
      <c r="L553">
        <v>6.7920328636192503E-2</v>
      </c>
      <c r="M553">
        <v>0.77800000000000002</v>
      </c>
      <c r="N553">
        <v>0</v>
      </c>
      <c r="O553">
        <v>0.51400000000000001</v>
      </c>
      <c r="P553">
        <v>0.77800000000000002</v>
      </c>
      <c r="Q553">
        <v>0.77800000000000002</v>
      </c>
      <c r="R553">
        <v>0.77800000000000002</v>
      </c>
      <c r="S553">
        <v>0.77800000000000002</v>
      </c>
      <c r="T553">
        <v>0.77800000000000002</v>
      </c>
      <c r="U553">
        <v>0.26900000000000002</v>
      </c>
      <c r="V553">
        <v>0.78300000000000003</v>
      </c>
      <c r="W553">
        <v>0</v>
      </c>
      <c r="X553">
        <v>0.51400000000000001</v>
      </c>
      <c r="Y553">
        <v>0.26400000000000001</v>
      </c>
      <c r="Z553">
        <v>0</v>
      </c>
      <c r="AA553">
        <v>0</v>
      </c>
      <c r="AB553">
        <v>0</v>
      </c>
      <c r="AC553">
        <v>0</v>
      </c>
      <c r="AD553">
        <v>5.0000000000000001E-3</v>
      </c>
      <c r="AE553">
        <f t="shared" si="8"/>
        <v>0.77800000000000002</v>
      </c>
      <c r="AF553" cm="1">
        <f t="array" ref="AF553">_xlfn.IFS(C553="solar",(AE553*1000/45),C553="onshore",(AE553*1000/2.7),C553="offshore",(0))</f>
        <v>288.14814814814815</v>
      </c>
      <c r="AG553" cm="1">
        <f t="array" ref="AG553">_xlfn.IFS(C553="solar",(0),C553="onshore",(0),C553="offshore",(AE553*1000/4.8))</f>
        <v>0</v>
      </c>
    </row>
    <row r="554" spans="1:33">
      <c r="A554" t="s">
        <v>118</v>
      </c>
      <c r="B554" t="s">
        <v>423</v>
      </c>
      <c r="C554" t="s">
        <v>464</v>
      </c>
      <c r="D554">
        <v>4</v>
      </c>
      <c r="E554" t="s">
        <v>520</v>
      </c>
      <c r="F554" t="s">
        <v>519</v>
      </c>
      <c r="G554">
        <v>0.26400000000000001</v>
      </c>
      <c r="H554">
        <v>435</v>
      </c>
      <c r="I554">
        <v>2023.1869999999999</v>
      </c>
      <c r="J554">
        <v>0.26300000000000001</v>
      </c>
      <c r="K554">
        <v>443</v>
      </c>
      <c r="L554">
        <v>0.192284320363908</v>
      </c>
      <c r="M554">
        <v>0.85399999999999998</v>
      </c>
      <c r="N554">
        <v>0</v>
      </c>
      <c r="O554">
        <v>0</v>
      </c>
      <c r="P554">
        <v>0</v>
      </c>
      <c r="Q554">
        <v>0.85299999999999998</v>
      </c>
      <c r="R554">
        <v>0.85399999999999998</v>
      </c>
      <c r="S554">
        <v>0.85399999999999998</v>
      </c>
      <c r="T554">
        <v>0.85299999999999998</v>
      </c>
      <c r="U554">
        <v>0.85199999999999998</v>
      </c>
      <c r="V554">
        <v>0.85299999999999998</v>
      </c>
      <c r="W554">
        <v>0</v>
      </c>
      <c r="X554">
        <v>0</v>
      </c>
      <c r="Y554">
        <v>0</v>
      </c>
      <c r="Z554">
        <v>0.85299999999999998</v>
      </c>
      <c r="AA554">
        <v>1E-3</v>
      </c>
      <c r="AB554">
        <v>0</v>
      </c>
      <c r="AC554">
        <v>0</v>
      </c>
      <c r="AD554">
        <v>0</v>
      </c>
      <c r="AE554">
        <f t="shared" si="8"/>
        <v>0.85399999999999998</v>
      </c>
      <c r="AF554" cm="1">
        <f t="array" ref="AF554">_xlfn.IFS(C554="solar",(AE554*1000/45),C554="onshore",(AE554*1000/2.7),C554="offshore",(0))</f>
        <v>316.29629629629625</v>
      </c>
      <c r="AG554" cm="1">
        <f t="array" ref="AG554">_xlfn.IFS(C554="solar",(0),C554="onshore",(0),C554="offshore",(AE554*1000/4.8))</f>
        <v>0</v>
      </c>
    </row>
    <row r="555" spans="1:33">
      <c r="A555" t="s">
        <v>118</v>
      </c>
      <c r="B555" t="s">
        <v>422</v>
      </c>
      <c r="C555" t="s">
        <v>464</v>
      </c>
      <c r="D555">
        <v>5</v>
      </c>
      <c r="E555" t="s">
        <v>520</v>
      </c>
      <c r="F555" t="s">
        <v>519</v>
      </c>
      <c r="G555">
        <v>0.26800000000000002</v>
      </c>
      <c r="H555">
        <v>668</v>
      </c>
      <c r="I555">
        <v>2023.1869999999999</v>
      </c>
      <c r="J555">
        <v>0.26700000000000002</v>
      </c>
      <c r="K555">
        <v>671</v>
      </c>
      <c r="L555">
        <v>0.28688454500367699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f t="shared" si="8"/>
        <v>0</v>
      </c>
      <c r="AF555" cm="1">
        <f t="array" ref="AF555">_xlfn.IFS(C555="solar",(AE555*1000/45),C555="onshore",(AE555*1000/2.7),C555="offshore",(0))</f>
        <v>0</v>
      </c>
      <c r="AG555" cm="1">
        <f t="array" ref="AG555">_xlfn.IFS(C555="solar",(0),C555="onshore",(0),C555="offshore",(AE555*1000/4.8))</f>
        <v>0</v>
      </c>
    </row>
    <row r="556" spans="1:33">
      <c r="A556" t="s">
        <v>118</v>
      </c>
      <c r="B556" t="s">
        <v>425</v>
      </c>
      <c r="C556" t="s">
        <v>464</v>
      </c>
      <c r="D556">
        <v>2</v>
      </c>
      <c r="E556" t="s">
        <v>520</v>
      </c>
      <c r="F556" t="s">
        <v>518</v>
      </c>
      <c r="G556">
        <v>0.29599999999999999</v>
      </c>
      <c r="H556">
        <v>609</v>
      </c>
      <c r="I556">
        <v>2023.1869999999999</v>
      </c>
      <c r="J556">
        <v>0.29599999999999999</v>
      </c>
      <c r="K556">
        <v>653</v>
      </c>
      <c r="L556">
        <v>0.25183573984943802</v>
      </c>
      <c r="M556">
        <v>0.59699999999999998</v>
      </c>
      <c r="N556">
        <v>0</v>
      </c>
      <c r="O556">
        <v>0</v>
      </c>
      <c r="P556">
        <v>0.59599999999999997</v>
      </c>
      <c r="Q556">
        <v>0.59699999999999998</v>
      </c>
      <c r="R556">
        <v>0.59699999999999998</v>
      </c>
      <c r="S556">
        <v>0.59699999999999998</v>
      </c>
      <c r="T556">
        <v>0.59599999999999997</v>
      </c>
      <c r="U556">
        <v>0.59399999999999997</v>
      </c>
      <c r="V556">
        <v>0.59599999999999997</v>
      </c>
      <c r="W556">
        <v>0</v>
      </c>
      <c r="X556">
        <v>0</v>
      </c>
      <c r="Y556">
        <v>0.59599999999999997</v>
      </c>
      <c r="Z556">
        <v>1E-3</v>
      </c>
      <c r="AA556">
        <v>0</v>
      </c>
      <c r="AB556">
        <v>0</v>
      </c>
      <c r="AC556">
        <v>0</v>
      </c>
      <c r="AD556">
        <v>0</v>
      </c>
      <c r="AE556">
        <f t="shared" si="8"/>
        <v>0.59699999999999998</v>
      </c>
      <c r="AF556" cm="1">
        <f t="array" ref="AF556">_xlfn.IFS(C556="solar",(AE556*1000/45),C556="onshore",(AE556*1000/2.7),C556="offshore",(0))</f>
        <v>221.11111111111109</v>
      </c>
      <c r="AG556" cm="1">
        <f t="array" ref="AG556">_xlfn.IFS(C556="solar",(0),C556="onshore",(0),C556="offshore",(AE556*1000/4.8))</f>
        <v>0</v>
      </c>
    </row>
    <row r="557" spans="1:33">
      <c r="A557" t="s">
        <v>118</v>
      </c>
      <c r="B557" t="s">
        <v>424</v>
      </c>
      <c r="C557" t="s">
        <v>464</v>
      </c>
      <c r="D557">
        <v>3</v>
      </c>
      <c r="E557" t="s">
        <v>520</v>
      </c>
      <c r="F557" t="s">
        <v>518</v>
      </c>
      <c r="G557">
        <v>0.29799999999999999</v>
      </c>
      <c r="H557">
        <v>94</v>
      </c>
      <c r="I557">
        <v>2023.1869999999999</v>
      </c>
      <c r="J557">
        <v>0.27900000000000003</v>
      </c>
      <c r="K557">
        <v>166</v>
      </c>
      <c r="L557">
        <v>6.7920328636192503E-2</v>
      </c>
      <c r="M557">
        <v>1.7350000000000001</v>
      </c>
      <c r="N557">
        <v>0</v>
      </c>
      <c r="O557">
        <v>0.54900000000000004</v>
      </c>
      <c r="P557">
        <v>0.83099999999999996</v>
      </c>
      <c r="Q557">
        <v>0.83099999999999996</v>
      </c>
      <c r="R557">
        <v>0.83099999999999996</v>
      </c>
      <c r="S557">
        <v>0.83099999999999996</v>
      </c>
      <c r="T557">
        <v>0.83099999999999996</v>
      </c>
      <c r="U557">
        <v>0.28699999999999998</v>
      </c>
      <c r="V557">
        <v>0.83599999999999997</v>
      </c>
      <c r="W557">
        <v>0</v>
      </c>
      <c r="X557">
        <v>0.54900000000000004</v>
      </c>
      <c r="Y557">
        <v>0.28199999999999997</v>
      </c>
      <c r="Z557">
        <v>0</v>
      </c>
      <c r="AA557">
        <v>0</v>
      </c>
      <c r="AB557">
        <v>0</v>
      </c>
      <c r="AC557">
        <v>0</v>
      </c>
      <c r="AD557">
        <v>5.0000000000000001E-3</v>
      </c>
      <c r="AE557">
        <f t="shared" si="8"/>
        <v>0.83099999999999996</v>
      </c>
      <c r="AF557" cm="1">
        <f t="array" ref="AF557">_xlfn.IFS(C557="solar",(AE557*1000/45),C557="onshore",(AE557*1000/2.7),C557="offshore",(0))</f>
        <v>307.77777777777777</v>
      </c>
      <c r="AG557" cm="1">
        <f t="array" ref="AG557">_xlfn.IFS(C557="solar",(0),C557="onshore",(0),C557="offshore",(AE557*1000/4.8))</f>
        <v>0</v>
      </c>
    </row>
    <row r="558" spans="1:33">
      <c r="A558" t="s">
        <v>118</v>
      </c>
      <c r="B558" t="s">
        <v>423</v>
      </c>
      <c r="C558" t="s">
        <v>464</v>
      </c>
      <c r="D558">
        <v>4</v>
      </c>
      <c r="E558" t="s">
        <v>520</v>
      </c>
      <c r="F558" t="s">
        <v>518</v>
      </c>
      <c r="G558">
        <v>0.26400000000000001</v>
      </c>
      <c r="H558">
        <v>435</v>
      </c>
      <c r="I558">
        <v>2023.1869999999999</v>
      </c>
      <c r="J558">
        <v>0.26300000000000001</v>
      </c>
      <c r="K558">
        <v>443</v>
      </c>
      <c r="L558">
        <v>0.192284320363908</v>
      </c>
      <c r="M558">
        <v>78.953000000000003</v>
      </c>
      <c r="N558">
        <v>0</v>
      </c>
      <c r="O558">
        <v>0</v>
      </c>
      <c r="P558">
        <v>0</v>
      </c>
      <c r="Q558">
        <v>0.85699999999999998</v>
      </c>
      <c r="R558">
        <v>0.85699999999999998</v>
      </c>
      <c r="S558">
        <v>0.85699999999999998</v>
      </c>
      <c r="T558">
        <v>0.85599999999999998</v>
      </c>
      <c r="U558">
        <v>0.85499999999999998</v>
      </c>
      <c r="V558">
        <v>0.85599999999999998</v>
      </c>
      <c r="W558">
        <v>0</v>
      </c>
      <c r="X558">
        <v>0</v>
      </c>
      <c r="Y558">
        <v>0</v>
      </c>
      <c r="Z558">
        <v>0.85699999999999998</v>
      </c>
      <c r="AA558">
        <v>0</v>
      </c>
      <c r="AB558">
        <v>0</v>
      </c>
      <c r="AC558">
        <v>0</v>
      </c>
      <c r="AD558">
        <v>0</v>
      </c>
      <c r="AE558">
        <f t="shared" si="8"/>
        <v>0.85699999999999998</v>
      </c>
      <c r="AF558" cm="1">
        <f t="array" ref="AF558">_xlfn.IFS(C558="solar",(AE558*1000/45),C558="onshore",(AE558*1000/2.7),C558="offshore",(0))</f>
        <v>317.40740740740739</v>
      </c>
      <c r="AG558" cm="1">
        <f t="array" ref="AG558">_xlfn.IFS(C558="solar",(0),C558="onshore",(0),C558="offshore",(AE558*1000/4.8))</f>
        <v>0</v>
      </c>
    </row>
    <row r="559" spans="1:33">
      <c r="A559" t="s">
        <v>118</v>
      </c>
      <c r="B559" t="s">
        <v>422</v>
      </c>
      <c r="C559" t="s">
        <v>464</v>
      </c>
      <c r="D559">
        <v>5</v>
      </c>
      <c r="E559" t="s">
        <v>520</v>
      </c>
      <c r="F559" t="s">
        <v>518</v>
      </c>
      <c r="G559">
        <v>0.26800000000000002</v>
      </c>
      <c r="H559">
        <v>668</v>
      </c>
      <c r="I559">
        <v>2023.1869999999999</v>
      </c>
      <c r="J559">
        <v>0.26700000000000002</v>
      </c>
      <c r="K559">
        <v>671</v>
      </c>
      <c r="L559">
        <v>0.28688454500367699</v>
      </c>
      <c r="M559">
        <v>158.482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f t="shared" si="8"/>
        <v>0</v>
      </c>
      <c r="AF559" cm="1">
        <f t="array" ref="AF559">_xlfn.IFS(C559="solar",(AE559*1000/45),C559="onshore",(AE559*1000/2.7),C559="offshore",(0))</f>
        <v>0</v>
      </c>
      <c r="AG559" cm="1">
        <f t="array" ref="AG559">_xlfn.IFS(C559="solar",(0),C559="onshore",(0),C559="offshore",(AE559*1000/4.8))</f>
        <v>0</v>
      </c>
    </row>
    <row r="560" spans="1:33">
      <c r="A560" t="s">
        <v>118</v>
      </c>
      <c r="B560" t="s">
        <v>425</v>
      </c>
      <c r="C560" t="s">
        <v>464</v>
      </c>
      <c r="D560">
        <v>2</v>
      </c>
      <c r="E560" t="s">
        <v>520</v>
      </c>
      <c r="F560" t="s">
        <v>517</v>
      </c>
      <c r="G560">
        <v>0.29599999999999999</v>
      </c>
      <c r="H560">
        <v>609</v>
      </c>
      <c r="I560">
        <v>2023.1869999999999</v>
      </c>
      <c r="J560">
        <v>0.29599999999999999</v>
      </c>
      <c r="K560">
        <v>653</v>
      </c>
      <c r="L560">
        <v>0.25183573984943802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f t="shared" si="8"/>
        <v>0</v>
      </c>
      <c r="AF560" cm="1">
        <f t="array" ref="AF560">_xlfn.IFS(C560="solar",(AE560*1000/45),C560="onshore",(AE560*1000/2.7),C560="offshore",(0))</f>
        <v>0</v>
      </c>
      <c r="AG560" cm="1">
        <f t="array" ref="AG560">_xlfn.IFS(C560="solar",(0),C560="onshore",(0),C560="offshore",(AE560*1000/4.8))</f>
        <v>0</v>
      </c>
    </row>
    <row r="561" spans="1:33">
      <c r="A561" t="s">
        <v>118</v>
      </c>
      <c r="B561" t="s">
        <v>424</v>
      </c>
      <c r="C561" t="s">
        <v>464</v>
      </c>
      <c r="D561">
        <v>3</v>
      </c>
      <c r="E561" t="s">
        <v>520</v>
      </c>
      <c r="F561" t="s">
        <v>517</v>
      </c>
      <c r="G561">
        <v>0.29799999999999999</v>
      </c>
      <c r="H561">
        <v>94</v>
      </c>
      <c r="I561">
        <v>2023.1869999999999</v>
      </c>
      <c r="J561">
        <v>0.27900000000000003</v>
      </c>
      <c r="K561">
        <v>166</v>
      </c>
      <c r="L561">
        <v>6.7920328636192503E-2</v>
      </c>
      <c r="M561">
        <v>0.32100000000000001</v>
      </c>
      <c r="N561">
        <v>0</v>
      </c>
      <c r="O561">
        <v>0.32100000000000001</v>
      </c>
      <c r="P561">
        <v>0.32100000000000001</v>
      </c>
      <c r="Q561">
        <v>0.32100000000000001</v>
      </c>
      <c r="R561">
        <v>0.32100000000000001</v>
      </c>
      <c r="S561">
        <v>0.32100000000000001</v>
      </c>
      <c r="T561">
        <v>0.32</v>
      </c>
      <c r="U561">
        <v>0</v>
      </c>
      <c r="V561">
        <v>0.32100000000000001</v>
      </c>
      <c r="W561">
        <v>0</v>
      </c>
      <c r="X561">
        <v>0.32100000000000001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1E-3</v>
      </c>
      <c r="AE561">
        <f t="shared" si="8"/>
        <v>0.32100000000000001</v>
      </c>
      <c r="AF561" cm="1">
        <f t="array" ref="AF561">_xlfn.IFS(C561="solar",(AE561*1000/45),C561="onshore",(AE561*1000/2.7),C561="offshore",(0))</f>
        <v>118.88888888888889</v>
      </c>
      <c r="AG561" cm="1">
        <f t="array" ref="AG561">_xlfn.IFS(C561="solar",(0),C561="onshore",(0),C561="offshore",(AE561*1000/4.8))</f>
        <v>0</v>
      </c>
    </row>
    <row r="562" spans="1:33">
      <c r="A562" t="s">
        <v>118</v>
      </c>
      <c r="B562" t="s">
        <v>423</v>
      </c>
      <c r="C562" t="s">
        <v>464</v>
      </c>
      <c r="D562">
        <v>4</v>
      </c>
      <c r="E562" t="s">
        <v>520</v>
      </c>
      <c r="F562" t="s">
        <v>517</v>
      </c>
      <c r="G562">
        <v>0.26400000000000001</v>
      </c>
      <c r="H562">
        <v>435</v>
      </c>
      <c r="I562">
        <v>2023.1869999999999</v>
      </c>
      <c r="J562">
        <v>0.26300000000000001</v>
      </c>
      <c r="K562">
        <v>443</v>
      </c>
      <c r="L562">
        <v>0.192284320363908</v>
      </c>
      <c r="M562">
        <v>7.5709999999999997</v>
      </c>
      <c r="N562">
        <v>0</v>
      </c>
      <c r="O562">
        <v>0.24199999999999999</v>
      </c>
      <c r="P562">
        <v>1.2110000000000001</v>
      </c>
      <c r="Q562">
        <v>2.0699999999999998</v>
      </c>
      <c r="R562">
        <v>2.0699999999999998</v>
      </c>
      <c r="S562">
        <v>2.0699999999999998</v>
      </c>
      <c r="T562">
        <v>2.069</v>
      </c>
      <c r="U562">
        <v>1.8280000000000001</v>
      </c>
      <c r="V562">
        <v>2.0699999999999998</v>
      </c>
      <c r="W562">
        <v>0</v>
      </c>
      <c r="X562">
        <v>0.24199999999999999</v>
      </c>
      <c r="Y562">
        <v>0.96899999999999997</v>
      </c>
      <c r="Z562">
        <v>0.85899999999999999</v>
      </c>
      <c r="AA562">
        <v>0</v>
      </c>
      <c r="AB562">
        <v>0</v>
      </c>
      <c r="AC562">
        <v>0</v>
      </c>
      <c r="AD562">
        <v>1E-3</v>
      </c>
      <c r="AE562">
        <f t="shared" si="8"/>
        <v>2.0699999999999998</v>
      </c>
      <c r="AF562" cm="1">
        <f t="array" ref="AF562">_xlfn.IFS(C562="solar",(AE562*1000/45),C562="onshore",(AE562*1000/2.7),C562="offshore",(0))</f>
        <v>766.66666666666663</v>
      </c>
      <c r="AG562" cm="1">
        <f t="array" ref="AG562">_xlfn.IFS(C562="solar",(0),C562="onshore",(0),C562="offshore",(AE562*1000/4.8))</f>
        <v>0</v>
      </c>
    </row>
    <row r="563" spans="1:33">
      <c r="A563" t="s">
        <v>118</v>
      </c>
      <c r="B563" t="s">
        <v>422</v>
      </c>
      <c r="C563" t="s">
        <v>464</v>
      </c>
      <c r="D563">
        <v>5</v>
      </c>
      <c r="E563" t="s">
        <v>520</v>
      </c>
      <c r="F563" t="s">
        <v>517</v>
      </c>
      <c r="G563">
        <v>0.26800000000000002</v>
      </c>
      <c r="H563">
        <v>668</v>
      </c>
      <c r="I563">
        <v>2023.1869999999999</v>
      </c>
      <c r="J563">
        <v>0.26700000000000002</v>
      </c>
      <c r="K563">
        <v>671</v>
      </c>
      <c r="L563">
        <v>0.28688454500367699</v>
      </c>
      <c r="M563">
        <v>20.84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f t="shared" si="8"/>
        <v>0</v>
      </c>
      <c r="AF563" cm="1">
        <f t="array" ref="AF563">_xlfn.IFS(C563="solar",(AE563*1000/45),C563="onshore",(AE563*1000/2.7),C563="offshore",(0))</f>
        <v>0</v>
      </c>
      <c r="AG563" cm="1">
        <f t="array" ref="AG563">_xlfn.IFS(C563="solar",(0),C563="onshore",(0),C563="offshore",(AE563*1000/4.8))</f>
        <v>0</v>
      </c>
    </row>
    <row r="564" spans="1:33">
      <c r="A564" t="s">
        <v>118</v>
      </c>
      <c r="B564" t="s">
        <v>425</v>
      </c>
      <c r="C564" t="s">
        <v>464</v>
      </c>
      <c r="D564">
        <v>2</v>
      </c>
      <c r="E564" t="s">
        <v>520</v>
      </c>
      <c r="F564" t="s">
        <v>516</v>
      </c>
      <c r="G564">
        <v>0.29599999999999999</v>
      </c>
      <c r="H564">
        <v>609</v>
      </c>
      <c r="I564">
        <v>2023.1869999999999</v>
      </c>
      <c r="J564">
        <v>0.29599999999999999</v>
      </c>
      <c r="K564">
        <v>653</v>
      </c>
      <c r="L564">
        <v>0.25183573984943802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f t="shared" si="8"/>
        <v>0</v>
      </c>
      <c r="AF564" cm="1">
        <f t="array" ref="AF564">_xlfn.IFS(C564="solar",(AE564*1000/45),C564="onshore",(AE564*1000/2.7),C564="offshore",(0))</f>
        <v>0</v>
      </c>
      <c r="AG564" cm="1">
        <f t="array" ref="AG564">_xlfn.IFS(C564="solar",(0),C564="onshore",(0),C564="offshore",(AE564*1000/4.8))</f>
        <v>0</v>
      </c>
    </row>
    <row r="565" spans="1:33">
      <c r="A565" t="s">
        <v>118</v>
      </c>
      <c r="B565" t="s">
        <v>424</v>
      </c>
      <c r="C565" t="s">
        <v>464</v>
      </c>
      <c r="D565">
        <v>3</v>
      </c>
      <c r="E565" t="s">
        <v>520</v>
      </c>
      <c r="F565" t="s">
        <v>516</v>
      </c>
      <c r="G565">
        <v>0.29799999999999999</v>
      </c>
      <c r="H565">
        <v>94</v>
      </c>
      <c r="I565">
        <v>2023.1869999999999</v>
      </c>
      <c r="J565">
        <v>0.27900000000000003</v>
      </c>
      <c r="K565">
        <v>166</v>
      </c>
      <c r="L565">
        <v>6.7920328636192503E-2</v>
      </c>
      <c r="M565">
        <v>1.7350000000000001</v>
      </c>
      <c r="N565">
        <v>0</v>
      </c>
      <c r="O565">
        <v>0.54900000000000004</v>
      </c>
      <c r="P565">
        <v>1.4630000000000001</v>
      </c>
      <c r="Q565">
        <v>1.464</v>
      </c>
      <c r="R565">
        <v>1.464</v>
      </c>
      <c r="S565">
        <v>1.464</v>
      </c>
      <c r="T565">
        <v>1.4630000000000001</v>
      </c>
      <c r="U565">
        <v>0.91700000000000004</v>
      </c>
      <c r="V565">
        <v>1.466</v>
      </c>
      <c r="W565">
        <v>0</v>
      </c>
      <c r="X565">
        <v>0.54900000000000004</v>
      </c>
      <c r="Y565">
        <v>0.91400000000000003</v>
      </c>
      <c r="Z565">
        <v>9.9999999999989008E-4</v>
      </c>
      <c r="AA565">
        <v>0</v>
      </c>
      <c r="AB565">
        <v>0</v>
      </c>
      <c r="AC565">
        <v>0</v>
      </c>
      <c r="AD565">
        <v>3.0000000000000001E-3</v>
      </c>
      <c r="AE565">
        <f t="shared" si="8"/>
        <v>1.464</v>
      </c>
      <c r="AF565" cm="1">
        <f t="array" ref="AF565">_xlfn.IFS(C565="solar",(AE565*1000/45),C565="onshore",(AE565*1000/2.7),C565="offshore",(0))</f>
        <v>542.22222222222217</v>
      </c>
      <c r="AG565" cm="1">
        <f t="array" ref="AG565">_xlfn.IFS(C565="solar",(0),C565="onshore",(0),C565="offshore",(AE565*1000/4.8))</f>
        <v>0</v>
      </c>
    </row>
    <row r="566" spans="1:33">
      <c r="A566" t="s">
        <v>118</v>
      </c>
      <c r="B566" t="s">
        <v>423</v>
      </c>
      <c r="C566" t="s">
        <v>464</v>
      </c>
      <c r="D566">
        <v>4</v>
      </c>
      <c r="E566" t="s">
        <v>520</v>
      </c>
      <c r="F566" t="s">
        <v>516</v>
      </c>
      <c r="G566">
        <v>0.26400000000000001</v>
      </c>
      <c r="H566">
        <v>435</v>
      </c>
      <c r="I566">
        <v>2023.1869999999999</v>
      </c>
      <c r="J566">
        <v>0.26300000000000001</v>
      </c>
      <c r="K566">
        <v>443</v>
      </c>
      <c r="L566">
        <v>0.192284320363908</v>
      </c>
      <c r="M566">
        <v>74.317999999999998</v>
      </c>
      <c r="N566">
        <v>0</v>
      </c>
      <c r="O566">
        <v>0</v>
      </c>
      <c r="P566">
        <v>0</v>
      </c>
      <c r="Q566">
        <v>0.85699999999999998</v>
      </c>
      <c r="R566">
        <v>0.85699999999999998</v>
      </c>
      <c r="S566">
        <v>0.85699999999999998</v>
      </c>
      <c r="T566">
        <v>0.85599999999999998</v>
      </c>
      <c r="U566">
        <v>0.85499999999999998</v>
      </c>
      <c r="V566">
        <v>0.85599999999999998</v>
      </c>
      <c r="W566">
        <v>0</v>
      </c>
      <c r="X566">
        <v>0</v>
      </c>
      <c r="Y566">
        <v>0</v>
      </c>
      <c r="Z566">
        <v>0.85699999999999998</v>
      </c>
      <c r="AA566">
        <v>0</v>
      </c>
      <c r="AB566">
        <v>0</v>
      </c>
      <c r="AC566">
        <v>0</v>
      </c>
      <c r="AD566">
        <v>0</v>
      </c>
      <c r="AE566">
        <f t="shared" si="8"/>
        <v>0.85699999999999998</v>
      </c>
      <c r="AF566" cm="1">
        <f t="array" ref="AF566">_xlfn.IFS(C566="solar",(AE566*1000/45),C566="onshore",(AE566*1000/2.7),C566="offshore",(0))</f>
        <v>317.40740740740739</v>
      </c>
      <c r="AG566" cm="1">
        <f t="array" ref="AG566">_xlfn.IFS(C566="solar",(0),C566="onshore",(0),C566="offshore",(AE566*1000/4.8))</f>
        <v>0</v>
      </c>
    </row>
    <row r="567" spans="1:33">
      <c r="A567" t="s">
        <v>118</v>
      </c>
      <c r="B567" t="s">
        <v>422</v>
      </c>
      <c r="C567" t="s">
        <v>464</v>
      </c>
      <c r="D567">
        <v>5</v>
      </c>
      <c r="E567" t="s">
        <v>520</v>
      </c>
      <c r="F567" t="s">
        <v>516</v>
      </c>
      <c r="G567">
        <v>0.26800000000000002</v>
      </c>
      <c r="H567">
        <v>668</v>
      </c>
      <c r="I567">
        <v>2023.1869999999999</v>
      </c>
      <c r="J567">
        <v>0.26700000000000002</v>
      </c>
      <c r="K567">
        <v>671</v>
      </c>
      <c r="L567">
        <v>0.28688454500367699</v>
      </c>
      <c r="M567">
        <v>157.595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f t="shared" si="8"/>
        <v>0</v>
      </c>
      <c r="AF567" cm="1">
        <f t="array" ref="AF567">_xlfn.IFS(C567="solar",(AE567*1000/45),C567="onshore",(AE567*1000/2.7),C567="offshore",(0))</f>
        <v>0</v>
      </c>
      <c r="AG567" cm="1">
        <f t="array" ref="AG567">_xlfn.IFS(C567="solar",(0),C567="onshore",(0),C567="offshore",(AE567*1000/4.8))</f>
        <v>0</v>
      </c>
    </row>
    <row r="568" spans="1:33">
      <c r="A568" t="s">
        <v>118</v>
      </c>
      <c r="B568" t="s">
        <v>425</v>
      </c>
      <c r="C568" t="s">
        <v>464</v>
      </c>
      <c r="D568">
        <v>2</v>
      </c>
      <c r="E568" t="s">
        <v>520</v>
      </c>
      <c r="F568" t="s">
        <v>514</v>
      </c>
      <c r="G568">
        <v>0.29599999999999999</v>
      </c>
      <c r="H568">
        <v>609</v>
      </c>
      <c r="I568">
        <v>2023.1869999999999</v>
      </c>
      <c r="J568">
        <v>0.29599999999999999</v>
      </c>
      <c r="K568">
        <v>653</v>
      </c>
      <c r="L568">
        <v>0.25183573984943802</v>
      </c>
      <c r="M568">
        <v>1.1359999999999999</v>
      </c>
      <c r="N568">
        <v>0</v>
      </c>
      <c r="O568">
        <v>0</v>
      </c>
      <c r="P568">
        <v>0.59599999999999997</v>
      </c>
      <c r="Q568">
        <v>0.59699999999999998</v>
      </c>
      <c r="R568">
        <v>0.59699999999999998</v>
      </c>
      <c r="S568">
        <v>0.59699999999999998</v>
      </c>
      <c r="T568">
        <v>0.59599999999999997</v>
      </c>
      <c r="U568">
        <v>0.59399999999999997</v>
      </c>
      <c r="V568">
        <v>0.59599999999999997</v>
      </c>
      <c r="W568">
        <v>0</v>
      </c>
      <c r="X568">
        <v>0</v>
      </c>
      <c r="Y568">
        <v>0.59599999999999997</v>
      </c>
      <c r="Z568">
        <v>1E-3</v>
      </c>
      <c r="AA568">
        <v>0</v>
      </c>
      <c r="AB568">
        <v>0</v>
      </c>
      <c r="AC568">
        <v>0</v>
      </c>
      <c r="AD568">
        <v>0</v>
      </c>
      <c r="AE568">
        <f t="shared" si="8"/>
        <v>0.59699999999999998</v>
      </c>
      <c r="AF568" cm="1">
        <f t="array" ref="AF568">_xlfn.IFS(C568="solar",(AE568*1000/45),C568="onshore",(AE568*1000/2.7),C568="offshore",(0))</f>
        <v>221.11111111111109</v>
      </c>
      <c r="AG568" cm="1">
        <f t="array" ref="AG568">_xlfn.IFS(C568="solar",(0),C568="onshore",(0),C568="offshore",(AE568*1000/4.8))</f>
        <v>0</v>
      </c>
    </row>
    <row r="569" spans="1:33">
      <c r="A569" t="s">
        <v>118</v>
      </c>
      <c r="B569" t="s">
        <v>424</v>
      </c>
      <c r="C569" t="s">
        <v>464</v>
      </c>
      <c r="D569">
        <v>3</v>
      </c>
      <c r="E569" t="s">
        <v>520</v>
      </c>
      <c r="F569" t="s">
        <v>514</v>
      </c>
      <c r="G569">
        <v>0.29799999999999999</v>
      </c>
      <c r="H569">
        <v>94</v>
      </c>
      <c r="I569">
        <v>2023.1869999999999</v>
      </c>
      <c r="J569">
        <v>0.27900000000000003</v>
      </c>
      <c r="K569">
        <v>166</v>
      </c>
      <c r="L569">
        <v>6.7920328636192503E-2</v>
      </c>
      <c r="M569">
        <v>1.7350000000000001</v>
      </c>
      <c r="N569">
        <v>0</v>
      </c>
      <c r="O569">
        <v>0.54900000000000004</v>
      </c>
      <c r="P569">
        <v>0.83099999999999996</v>
      </c>
      <c r="Q569">
        <v>0.83099999999999996</v>
      </c>
      <c r="R569">
        <v>0.83099999999999996</v>
      </c>
      <c r="S569">
        <v>0.83099999999999996</v>
      </c>
      <c r="T569">
        <v>0.83099999999999996</v>
      </c>
      <c r="U569">
        <v>0.28699999999999998</v>
      </c>
      <c r="V569">
        <v>0.83599999999999997</v>
      </c>
      <c r="W569">
        <v>0</v>
      </c>
      <c r="X569">
        <v>0.54900000000000004</v>
      </c>
      <c r="Y569">
        <v>0.28199999999999997</v>
      </c>
      <c r="Z569">
        <v>0</v>
      </c>
      <c r="AA569">
        <v>0</v>
      </c>
      <c r="AB569">
        <v>0</v>
      </c>
      <c r="AC569">
        <v>0</v>
      </c>
      <c r="AD569">
        <v>5.0000000000000001E-3</v>
      </c>
      <c r="AE569">
        <f t="shared" si="8"/>
        <v>0.83099999999999996</v>
      </c>
      <c r="AF569" cm="1">
        <f t="array" ref="AF569">_xlfn.IFS(C569="solar",(AE569*1000/45),C569="onshore",(AE569*1000/2.7),C569="offshore",(0))</f>
        <v>307.77777777777777</v>
      </c>
      <c r="AG569" cm="1">
        <f t="array" ref="AG569">_xlfn.IFS(C569="solar",(0),C569="onshore",(0),C569="offshore",(AE569*1000/4.8))</f>
        <v>0</v>
      </c>
    </row>
    <row r="570" spans="1:33">
      <c r="A570" t="s">
        <v>118</v>
      </c>
      <c r="B570" t="s">
        <v>423</v>
      </c>
      <c r="C570" t="s">
        <v>464</v>
      </c>
      <c r="D570">
        <v>4</v>
      </c>
      <c r="E570" t="s">
        <v>520</v>
      </c>
      <c r="F570" t="s">
        <v>514</v>
      </c>
      <c r="G570">
        <v>0.26400000000000001</v>
      </c>
      <c r="H570">
        <v>435</v>
      </c>
      <c r="I570">
        <v>2023.1869999999999</v>
      </c>
      <c r="J570">
        <v>0.26300000000000001</v>
      </c>
      <c r="K570">
        <v>443</v>
      </c>
      <c r="L570">
        <v>0.192284320363908</v>
      </c>
      <c r="M570">
        <v>79.626000000000005</v>
      </c>
      <c r="N570">
        <v>0</v>
      </c>
      <c r="O570">
        <v>0</v>
      </c>
      <c r="P570">
        <v>0</v>
      </c>
      <c r="Q570">
        <v>0.85699999999999998</v>
      </c>
      <c r="R570">
        <v>0.85699999999999998</v>
      </c>
      <c r="S570">
        <v>0.85699999999999998</v>
      </c>
      <c r="T570">
        <v>0.85599999999999998</v>
      </c>
      <c r="U570">
        <v>0.85499999999999998</v>
      </c>
      <c r="V570">
        <v>0.85599999999999998</v>
      </c>
      <c r="W570">
        <v>0</v>
      </c>
      <c r="X570">
        <v>0</v>
      </c>
      <c r="Y570">
        <v>0</v>
      </c>
      <c r="Z570">
        <v>0.85699999999999998</v>
      </c>
      <c r="AA570">
        <v>0</v>
      </c>
      <c r="AB570">
        <v>0</v>
      </c>
      <c r="AC570">
        <v>0</v>
      </c>
      <c r="AD570">
        <v>0</v>
      </c>
      <c r="AE570">
        <f t="shared" si="8"/>
        <v>0.85699999999999998</v>
      </c>
      <c r="AF570" cm="1">
        <f t="array" ref="AF570">_xlfn.IFS(C570="solar",(AE570*1000/45),C570="onshore",(AE570*1000/2.7),C570="offshore",(0))</f>
        <v>317.40740740740739</v>
      </c>
      <c r="AG570" cm="1">
        <f t="array" ref="AG570">_xlfn.IFS(C570="solar",(0),C570="onshore",(0),C570="offshore",(AE570*1000/4.8))</f>
        <v>0</v>
      </c>
    </row>
    <row r="571" spans="1:33">
      <c r="A571" t="s">
        <v>118</v>
      </c>
      <c r="B571" t="s">
        <v>422</v>
      </c>
      <c r="C571" t="s">
        <v>464</v>
      </c>
      <c r="D571">
        <v>5</v>
      </c>
      <c r="E571" t="s">
        <v>520</v>
      </c>
      <c r="F571" t="s">
        <v>514</v>
      </c>
      <c r="G571">
        <v>0.26800000000000002</v>
      </c>
      <c r="H571">
        <v>668</v>
      </c>
      <c r="I571">
        <v>2023.1869999999999</v>
      </c>
      <c r="J571">
        <v>0.26700000000000002</v>
      </c>
      <c r="K571">
        <v>671</v>
      </c>
      <c r="L571">
        <v>0.28688454500367699</v>
      </c>
      <c r="M571">
        <v>160.95099999999999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f t="shared" si="8"/>
        <v>0</v>
      </c>
      <c r="AF571" cm="1">
        <f t="array" ref="AF571">_xlfn.IFS(C571="solar",(AE571*1000/45),C571="onshore",(AE571*1000/2.7),C571="offshore",(0))</f>
        <v>0</v>
      </c>
      <c r="AG571" cm="1">
        <f t="array" ref="AG571">_xlfn.IFS(C571="solar",(0),C571="onshore",(0),C571="offshore",(AE571*1000/4.8))</f>
        <v>0</v>
      </c>
    </row>
    <row r="572" spans="1:33">
      <c r="A572" t="s">
        <v>118</v>
      </c>
      <c r="B572" t="s">
        <v>415</v>
      </c>
      <c r="C572" t="s">
        <v>460</v>
      </c>
      <c r="D572">
        <v>3</v>
      </c>
      <c r="E572" t="s">
        <v>520</v>
      </c>
      <c r="F572" t="s">
        <v>519</v>
      </c>
      <c r="G572">
        <v>0.44600000000000001</v>
      </c>
      <c r="H572">
        <v>1066</v>
      </c>
      <c r="I572">
        <v>3108.1239999999998</v>
      </c>
      <c r="J572">
        <v>0.41899999999999998</v>
      </c>
      <c r="K572">
        <v>1084</v>
      </c>
      <c r="L572">
        <v>0.295332439707501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f t="shared" si="8"/>
        <v>0</v>
      </c>
      <c r="AF572" cm="1">
        <f t="array" ref="AF572">_xlfn.IFS(C572="solar",(AE572*1000/45),C572="onshore",(AE572*1000/2.7),C572="offshore",(0))</f>
        <v>0</v>
      </c>
      <c r="AG572" cm="1">
        <f t="array" ref="AG572">_xlfn.IFS(C572="solar",(0),C572="onshore",(0),C572="offshore",(AE572*1000/4.8))</f>
        <v>0</v>
      </c>
    </row>
    <row r="573" spans="1:33">
      <c r="A573" t="s">
        <v>118</v>
      </c>
      <c r="B573" t="s">
        <v>414</v>
      </c>
      <c r="C573" t="s">
        <v>460</v>
      </c>
      <c r="D573">
        <v>4</v>
      </c>
      <c r="E573" t="s">
        <v>520</v>
      </c>
      <c r="F573" t="s">
        <v>519</v>
      </c>
      <c r="G573">
        <v>0.45</v>
      </c>
      <c r="H573">
        <v>1624</v>
      </c>
      <c r="I573">
        <v>3059.8870000000002</v>
      </c>
      <c r="J573">
        <v>0.46500000000000002</v>
      </c>
      <c r="K573">
        <v>1712</v>
      </c>
      <c r="L573">
        <v>0.42028772033190898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f t="shared" si="8"/>
        <v>0</v>
      </c>
      <c r="AF573" cm="1">
        <f t="array" ref="AF573">_xlfn.IFS(C573="solar",(AE573*1000/45),C573="onshore",(AE573*1000/2.7),C573="offshore",(0))</f>
        <v>0</v>
      </c>
      <c r="AG573" cm="1">
        <f t="array" ref="AG573">_xlfn.IFS(C573="solar",(0),C573="onshore",(0),C573="offshore",(AE573*1000/4.8))</f>
        <v>0</v>
      </c>
    </row>
    <row r="574" spans="1:33">
      <c r="A574" t="s">
        <v>118</v>
      </c>
      <c r="B574" t="s">
        <v>413</v>
      </c>
      <c r="C574" t="s">
        <v>460</v>
      </c>
      <c r="D574">
        <v>5</v>
      </c>
      <c r="E574" t="s">
        <v>520</v>
      </c>
      <c r="F574" t="s">
        <v>519</v>
      </c>
      <c r="G574">
        <v>0.40300000000000002</v>
      </c>
      <c r="H574">
        <v>1315</v>
      </c>
      <c r="I574">
        <v>3002.288</v>
      </c>
      <c r="J574">
        <v>0.42299999999999999</v>
      </c>
      <c r="K574">
        <v>1476</v>
      </c>
      <c r="L574">
        <v>0.39832896143009799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f t="shared" si="8"/>
        <v>0</v>
      </c>
      <c r="AF574" cm="1">
        <f t="array" ref="AF574">_xlfn.IFS(C574="solar",(AE574*1000/45),C574="onshore",(AE574*1000/2.7),C574="offshore",(0))</f>
        <v>0</v>
      </c>
      <c r="AG574" cm="1">
        <f t="array" ref="AG574">_xlfn.IFS(C574="solar",(0),C574="onshore",(0),C574="offshore",(AE574*1000/4.8))</f>
        <v>0</v>
      </c>
    </row>
    <row r="575" spans="1:33">
      <c r="A575" t="s">
        <v>118</v>
      </c>
      <c r="B575" t="s">
        <v>414</v>
      </c>
      <c r="C575" t="s">
        <v>460</v>
      </c>
      <c r="D575">
        <v>4</v>
      </c>
      <c r="E575" t="s">
        <v>520</v>
      </c>
      <c r="F575" t="s">
        <v>518</v>
      </c>
      <c r="G575">
        <v>0.45</v>
      </c>
      <c r="H575">
        <v>1624</v>
      </c>
      <c r="I575">
        <v>3059.8870000000002</v>
      </c>
      <c r="J575">
        <v>0.46500000000000002</v>
      </c>
      <c r="K575">
        <v>1712</v>
      </c>
      <c r="L575">
        <v>0.42028772033190898</v>
      </c>
      <c r="M575">
        <v>7.48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f t="shared" si="8"/>
        <v>0</v>
      </c>
      <c r="AF575" cm="1">
        <f t="array" ref="AF575">_xlfn.IFS(C575="solar",(AE575*1000/45),C575="onshore",(AE575*1000/2.7),C575="offshore",(0))</f>
        <v>0</v>
      </c>
      <c r="AG575" cm="1">
        <f t="array" ref="AG575">_xlfn.IFS(C575="solar",(0),C575="onshore",(0),C575="offshore",(AE575*1000/4.8))</f>
        <v>0</v>
      </c>
    </row>
    <row r="576" spans="1:33">
      <c r="A576" t="s">
        <v>118</v>
      </c>
      <c r="B576" t="s">
        <v>415</v>
      </c>
      <c r="C576" t="s">
        <v>460</v>
      </c>
      <c r="D576">
        <v>3</v>
      </c>
      <c r="E576" t="s">
        <v>520</v>
      </c>
      <c r="F576" t="s">
        <v>518</v>
      </c>
      <c r="G576">
        <v>0.44600000000000001</v>
      </c>
      <c r="H576">
        <v>1066</v>
      </c>
      <c r="I576">
        <v>3108.1239999999998</v>
      </c>
      <c r="J576">
        <v>0.41899999999999998</v>
      </c>
      <c r="K576">
        <v>1084</v>
      </c>
      <c r="L576">
        <v>0.295332439707501</v>
      </c>
      <c r="M576">
        <v>103.762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f t="shared" si="8"/>
        <v>0</v>
      </c>
      <c r="AF576" cm="1">
        <f t="array" ref="AF576">_xlfn.IFS(C576="solar",(AE576*1000/45),C576="onshore",(AE576*1000/2.7),C576="offshore",(0))</f>
        <v>0</v>
      </c>
      <c r="AG576" cm="1">
        <f t="array" ref="AG576">_xlfn.IFS(C576="solar",(0),C576="onshore",(0),C576="offshore",(AE576*1000/4.8))</f>
        <v>0</v>
      </c>
    </row>
    <row r="577" spans="1:33">
      <c r="A577" t="s">
        <v>118</v>
      </c>
      <c r="B577" t="s">
        <v>413</v>
      </c>
      <c r="C577" t="s">
        <v>460</v>
      </c>
      <c r="D577">
        <v>5</v>
      </c>
      <c r="E577" t="s">
        <v>520</v>
      </c>
      <c r="F577" t="s">
        <v>518</v>
      </c>
      <c r="G577">
        <v>0.40300000000000002</v>
      </c>
      <c r="H577">
        <v>1315</v>
      </c>
      <c r="I577">
        <v>3002.288</v>
      </c>
      <c r="J577">
        <v>0.42299999999999999</v>
      </c>
      <c r="K577">
        <v>1476</v>
      </c>
      <c r="L577">
        <v>0.39832896143009799</v>
      </c>
      <c r="M577">
        <v>403.79599999999999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f t="shared" si="8"/>
        <v>0</v>
      </c>
      <c r="AF577" cm="1">
        <f t="array" ref="AF577">_xlfn.IFS(C577="solar",(AE577*1000/45),C577="onshore",(AE577*1000/2.7),C577="offshore",(0))</f>
        <v>0</v>
      </c>
      <c r="AG577" cm="1">
        <f t="array" ref="AG577">_xlfn.IFS(C577="solar",(0),C577="onshore",(0),C577="offshore",(AE577*1000/4.8))</f>
        <v>0</v>
      </c>
    </row>
    <row r="578" spans="1:33">
      <c r="A578" t="s">
        <v>118</v>
      </c>
      <c r="B578" t="s">
        <v>414</v>
      </c>
      <c r="C578" t="s">
        <v>460</v>
      </c>
      <c r="D578">
        <v>4</v>
      </c>
      <c r="E578" t="s">
        <v>520</v>
      </c>
      <c r="F578" t="s">
        <v>517</v>
      </c>
      <c r="G578">
        <v>0.45</v>
      </c>
      <c r="H578">
        <v>1624</v>
      </c>
      <c r="I578">
        <v>3059.8870000000002</v>
      </c>
      <c r="J578">
        <v>0.46500000000000002</v>
      </c>
      <c r="K578">
        <v>1712</v>
      </c>
      <c r="L578">
        <v>0.42028772033190898</v>
      </c>
      <c r="M578">
        <v>7.48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f t="shared" ref="AE578:AE641" si="9">MAX(N578:U578)</f>
        <v>0</v>
      </c>
      <c r="AF578" cm="1">
        <f t="array" ref="AF578">_xlfn.IFS(C578="solar",(AE578*1000/45),C578="onshore",(AE578*1000/2.7),C578="offshore",(0))</f>
        <v>0</v>
      </c>
      <c r="AG578" cm="1">
        <f t="array" ref="AG578">_xlfn.IFS(C578="solar",(0),C578="onshore",(0),C578="offshore",(AE578*1000/4.8))</f>
        <v>0</v>
      </c>
    </row>
    <row r="579" spans="1:33">
      <c r="A579" t="s">
        <v>118</v>
      </c>
      <c r="B579" t="s">
        <v>415</v>
      </c>
      <c r="C579" t="s">
        <v>460</v>
      </c>
      <c r="D579">
        <v>3</v>
      </c>
      <c r="E579" t="s">
        <v>520</v>
      </c>
      <c r="F579" t="s">
        <v>517</v>
      </c>
      <c r="G579">
        <v>0.44600000000000001</v>
      </c>
      <c r="H579">
        <v>1066</v>
      </c>
      <c r="I579">
        <v>3108.1239999999998</v>
      </c>
      <c r="J579">
        <v>0.41899999999999998</v>
      </c>
      <c r="K579">
        <v>1084</v>
      </c>
      <c r="L579">
        <v>0.295332439707501</v>
      </c>
      <c r="M579">
        <v>103.758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f t="shared" si="9"/>
        <v>0</v>
      </c>
      <c r="AF579" cm="1">
        <f t="array" ref="AF579">_xlfn.IFS(C579="solar",(AE579*1000/45),C579="onshore",(AE579*1000/2.7),C579="offshore",(0))</f>
        <v>0</v>
      </c>
      <c r="AG579" cm="1">
        <f t="array" ref="AG579">_xlfn.IFS(C579="solar",(0),C579="onshore",(0),C579="offshore",(AE579*1000/4.8))</f>
        <v>0</v>
      </c>
    </row>
    <row r="580" spans="1:33">
      <c r="A580" t="s">
        <v>118</v>
      </c>
      <c r="B580" t="s">
        <v>413</v>
      </c>
      <c r="C580" t="s">
        <v>460</v>
      </c>
      <c r="D580">
        <v>5</v>
      </c>
      <c r="E580" t="s">
        <v>520</v>
      </c>
      <c r="F580" t="s">
        <v>517</v>
      </c>
      <c r="G580">
        <v>0.40300000000000002</v>
      </c>
      <c r="H580">
        <v>1315</v>
      </c>
      <c r="I580">
        <v>3002.288</v>
      </c>
      <c r="J580">
        <v>0.42299999999999999</v>
      </c>
      <c r="K580">
        <v>1476</v>
      </c>
      <c r="L580">
        <v>0.39832896143009799</v>
      </c>
      <c r="M580">
        <v>403.79599999999999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f t="shared" si="9"/>
        <v>0</v>
      </c>
      <c r="AF580" cm="1">
        <f t="array" ref="AF580">_xlfn.IFS(C580="solar",(AE580*1000/45),C580="onshore",(AE580*1000/2.7),C580="offshore",(0))</f>
        <v>0</v>
      </c>
      <c r="AG580" cm="1">
        <f t="array" ref="AG580">_xlfn.IFS(C580="solar",(0),C580="onshore",(0),C580="offshore",(AE580*1000/4.8))</f>
        <v>0</v>
      </c>
    </row>
    <row r="581" spans="1:33">
      <c r="A581" t="s">
        <v>118</v>
      </c>
      <c r="B581" t="s">
        <v>414</v>
      </c>
      <c r="C581" t="s">
        <v>460</v>
      </c>
      <c r="D581">
        <v>4</v>
      </c>
      <c r="E581" t="s">
        <v>520</v>
      </c>
      <c r="F581" t="s">
        <v>516</v>
      </c>
      <c r="G581">
        <v>0.45</v>
      </c>
      <c r="H581">
        <v>1624</v>
      </c>
      <c r="I581">
        <v>3059.8870000000002</v>
      </c>
      <c r="J581">
        <v>0.46500000000000002</v>
      </c>
      <c r="K581">
        <v>1712</v>
      </c>
      <c r="L581">
        <v>0.42028772033190898</v>
      </c>
      <c r="M581">
        <v>7.48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f t="shared" si="9"/>
        <v>0</v>
      </c>
      <c r="AF581" cm="1">
        <f t="array" ref="AF581">_xlfn.IFS(C581="solar",(AE581*1000/45),C581="onshore",(AE581*1000/2.7),C581="offshore",(0))</f>
        <v>0</v>
      </c>
      <c r="AG581" cm="1">
        <f t="array" ref="AG581">_xlfn.IFS(C581="solar",(0),C581="onshore",(0),C581="offshore",(AE581*1000/4.8))</f>
        <v>0</v>
      </c>
    </row>
    <row r="582" spans="1:33">
      <c r="A582" t="s">
        <v>118</v>
      </c>
      <c r="B582" t="s">
        <v>415</v>
      </c>
      <c r="C582" t="s">
        <v>460</v>
      </c>
      <c r="D582">
        <v>3</v>
      </c>
      <c r="E582" t="s">
        <v>520</v>
      </c>
      <c r="F582" t="s">
        <v>516</v>
      </c>
      <c r="G582">
        <v>0.44600000000000001</v>
      </c>
      <c r="H582">
        <v>1066</v>
      </c>
      <c r="I582">
        <v>3108.1239999999998</v>
      </c>
      <c r="J582">
        <v>0.41899999999999998</v>
      </c>
      <c r="K582">
        <v>1084</v>
      </c>
      <c r="L582">
        <v>0.295332439707501</v>
      </c>
      <c r="M582">
        <v>103.758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f t="shared" si="9"/>
        <v>0</v>
      </c>
      <c r="AF582" cm="1">
        <f t="array" ref="AF582">_xlfn.IFS(C582="solar",(AE582*1000/45),C582="onshore",(AE582*1000/2.7),C582="offshore",(0))</f>
        <v>0</v>
      </c>
      <c r="AG582" cm="1">
        <f t="array" ref="AG582">_xlfn.IFS(C582="solar",(0),C582="onshore",(0),C582="offshore",(AE582*1000/4.8))</f>
        <v>0</v>
      </c>
    </row>
    <row r="583" spans="1:33">
      <c r="A583" t="s">
        <v>118</v>
      </c>
      <c r="B583" t="s">
        <v>413</v>
      </c>
      <c r="C583" t="s">
        <v>460</v>
      </c>
      <c r="D583">
        <v>5</v>
      </c>
      <c r="E583" t="s">
        <v>520</v>
      </c>
      <c r="F583" t="s">
        <v>516</v>
      </c>
      <c r="G583">
        <v>0.40300000000000002</v>
      </c>
      <c r="H583">
        <v>1315</v>
      </c>
      <c r="I583">
        <v>3002.288</v>
      </c>
      <c r="J583">
        <v>0.42299999999999999</v>
      </c>
      <c r="K583">
        <v>1476</v>
      </c>
      <c r="L583">
        <v>0.39832896143009799</v>
      </c>
      <c r="M583">
        <v>403.79599999999999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f t="shared" si="9"/>
        <v>0</v>
      </c>
      <c r="AF583" cm="1">
        <f t="array" ref="AF583">_xlfn.IFS(C583="solar",(AE583*1000/45),C583="onshore",(AE583*1000/2.7),C583="offshore",(0))</f>
        <v>0</v>
      </c>
      <c r="AG583" cm="1">
        <f t="array" ref="AG583">_xlfn.IFS(C583="solar",(0),C583="onshore",(0),C583="offshore",(AE583*1000/4.8))</f>
        <v>0</v>
      </c>
    </row>
    <row r="584" spans="1:33">
      <c r="A584" t="s">
        <v>118</v>
      </c>
      <c r="B584" t="s">
        <v>414</v>
      </c>
      <c r="C584" t="s">
        <v>460</v>
      </c>
      <c r="D584">
        <v>4</v>
      </c>
      <c r="E584" t="s">
        <v>520</v>
      </c>
      <c r="F584" t="s">
        <v>514</v>
      </c>
      <c r="G584">
        <v>0.45</v>
      </c>
      <c r="H584">
        <v>1624</v>
      </c>
      <c r="I584">
        <v>3059.8870000000002</v>
      </c>
      <c r="J584">
        <v>0.46500000000000002</v>
      </c>
      <c r="K584">
        <v>1712</v>
      </c>
      <c r="L584">
        <v>0.42028772033190898</v>
      </c>
      <c r="M584">
        <v>7.48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f t="shared" si="9"/>
        <v>0</v>
      </c>
      <c r="AF584" cm="1">
        <f t="array" ref="AF584">_xlfn.IFS(C584="solar",(AE584*1000/45),C584="onshore",(AE584*1000/2.7),C584="offshore",(0))</f>
        <v>0</v>
      </c>
      <c r="AG584" cm="1">
        <f t="array" ref="AG584">_xlfn.IFS(C584="solar",(0),C584="onshore",(0),C584="offshore",(AE584*1000/4.8))</f>
        <v>0</v>
      </c>
    </row>
    <row r="585" spans="1:33">
      <c r="A585" t="s">
        <v>118</v>
      </c>
      <c r="B585" t="s">
        <v>415</v>
      </c>
      <c r="C585" t="s">
        <v>460</v>
      </c>
      <c r="D585">
        <v>3</v>
      </c>
      <c r="E585" t="s">
        <v>520</v>
      </c>
      <c r="F585" t="s">
        <v>514</v>
      </c>
      <c r="G585">
        <v>0.44600000000000001</v>
      </c>
      <c r="H585">
        <v>1066</v>
      </c>
      <c r="I585">
        <v>3108.1239999999998</v>
      </c>
      <c r="J585">
        <v>0.41899999999999998</v>
      </c>
      <c r="K585">
        <v>1084</v>
      </c>
      <c r="L585">
        <v>0.295332439707501</v>
      </c>
      <c r="M585">
        <v>103.762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f t="shared" si="9"/>
        <v>0</v>
      </c>
      <c r="AF585" cm="1">
        <f t="array" ref="AF585">_xlfn.IFS(C585="solar",(AE585*1000/45),C585="onshore",(AE585*1000/2.7),C585="offshore",(0))</f>
        <v>0</v>
      </c>
      <c r="AG585" cm="1">
        <f t="array" ref="AG585">_xlfn.IFS(C585="solar",(0),C585="onshore",(0),C585="offshore",(AE585*1000/4.8))</f>
        <v>0</v>
      </c>
    </row>
    <row r="586" spans="1:33">
      <c r="A586" t="s">
        <v>118</v>
      </c>
      <c r="B586" t="s">
        <v>413</v>
      </c>
      <c r="C586" t="s">
        <v>460</v>
      </c>
      <c r="D586">
        <v>5</v>
      </c>
      <c r="E586" t="s">
        <v>520</v>
      </c>
      <c r="F586" t="s">
        <v>514</v>
      </c>
      <c r="G586">
        <v>0.40300000000000002</v>
      </c>
      <c r="H586">
        <v>1315</v>
      </c>
      <c r="I586">
        <v>3002.288</v>
      </c>
      <c r="J586">
        <v>0.42299999999999999</v>
      </c>
      <c r="K586">
        <v>1476</v>
      </c>
      <c r="L586">
        <v>0.39832896143009799</v>
      </c>
      <c r="M586">
        <v>403.79599999999999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f t="shared" si="9"/>
        <v>0</v>
      </c>
      <c r="AF586" cm="1">
        <f t="array" ref="AF586">_xlfn.IFS(C586="solar",(AE586*1000/45),C586="onshore",(AE586*1000/2.7),C586="offshore",(0))</f>
        <v>0</v>
      </c>
      <c r="AG586" cm="1">
        <f t="array" ref="AG586">_xlfn.IFS(C586="solar",(0),C586="onshore",(0),C586="offshore",(AE586*1000/4.8))</f>
        <v>0</v>
      </c>
    </row>
    <row r="587" spans="1:33">
      <c r="A587" t="s">
        <v>126</v>
      </c>
      <c r="B587" t="s">
        <v>431</v>
      </c>
      <c r="C587" t="s">
        <v>463</v>
      </c>
      <c r="D587">
        <v>2</v>
      </c>
      <c r="E587" t="s">
        <v>520</v>
      </c>
      <c r="F587" t="s">
        <v>519</v>
      </c>
      <c r="G587">
        <v>0.219</v>
      </c>
      <c r="H587">
        <v>0</v>
      </c>
      <c r="I587">
        <v>1560.6849999999999</v>
      </c>
      <c r="J587">
        <v>0.219</v>
      </c>
      <c r="K587">
        <v>110</v>
      </c>
      <c r="L587">
        <v>5.7338253998040101E-2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f t="shared" si="9"/>
        <v>0</v>
      </c>
      <c r="AF587" cm="1">
        <f t="array" ref="AF587">_xlfn.IFS(C587="solar",(AE587*1000/45),C587="onshore",(AE587*1000/2.7),C587="offshore",(0))</f>
        <v>0</v>
      </c>
      <c r="AG587" cm="1">
        <f t="array" ref="AG587">_xlfn.IFS(C587="solar",(0),C587="onshore",(0),C587="offshore",(AE587*1000/4.8))</f>
        <v>0</v>
      </c>
    </row>
    <row r="588" spans="1:33">
      <c r="A588" t="s">
        <v>126</v>
      </c>
      <c r="B588" t="s">
        <v>430</v>
      </c>
      <c r="C588" t="s">
        <v>463</v>
      </c>
      <c r="D588">
        <v>3</v>
      </c>
      <c r="E588" t="s">
        <v>520</v>
      </c>
      <c r="F588" t="s">
        <v>519</v>
      </c>
      <c r="G588">
        <v>0.222</v>
      </c>
      <c r="H588">
        <v>328</v>
      </c>
      <c r="I588">
        <v>1560.6849999999999</v>
      </c>
      <c r="J588">
        <v>0.218</v>
      </c>
      <c r="K588">
        <v>262</v>
      </c>
      <c r="L588">
        <v>0.13719576054627</v>
      </c>
      <c r="M588">
        <v>8.0000000000000002E-3</v>
      </c>
      <c r="N588">
        <v>0</v>
      </c>
      <c r="O588">
        <v>0</v>
      </c>
      <c r="P588">
        <v>0</v>
      </c>
      <c r="Q588">
        <v>8.0000000000000002E-3</v>
      </c>
      <c r="R588">
        <v>8.0000000000000002E-3</v>
      </c>
      <c r="S588">
        <v>8.0000000000000002E-3</v>
      </c>
      <c r="T588">
        <v>8.0000000000000002E-3</v>
      </c>
      <c r="U588">
        <v>7.0000000000000001E-3</v>
      </c>
      <c r="V588">
        <v>8.0000000000000002E-3</v>
      </c>
      <c r="W588">
        <v>0</v>
      </c>
      <c r="X588">
        <v>0</v>
      </c>
      <c r="Y588">
        <v>0</v>
      </c>
      <c r="Z588">
        <v>8.0000000000000002E-3</v>
      </c>
      <c r="AA588">
        <v>0</v>
      </c>
      <c r="AB588">
        <v>0</v>
      </c>
      <c r="AC588">
        <v>0</v>
      </c>
      <c r="AD588">
        <v>0</v>
      </c>
      <c r="AE588">
        <f t="shared" si="9"/>
        <v>8.0000000000000002E-3</v>
      </c>
      <c r="AF588" cm="1">
        <f t="array" ref="AF588">_xlfn.IFS(C588="solar",(AE588*1000/45),C588="onshore",(AE588*1000/2.7),C588="offshore",(0))</f>
        <v>0.17777777777777778</v>
      </c>
      <c r="AG588" cm="1">
        <f t="array" ref="AG588">_xlfn.IFS(C588="solar",(0),C588="onshore",(0),C588="offshore",(AE588*1000/4.8))</f>
        <v>0</v>
      </c>
    </row>
    <row r="589" spans="1:33">
      <c r="A589" t="s">
        <v>126</v>
      </c>
      <c r="B589" t="s">
        <v>429</v>
      </c>
      <c r="C589" t="s">
        <v>463</v>
      </c>
      <c r="D589">
        <v>4</v>
      </c>
      <c r="E589" t="s">
        <v>520</v>
      </c>
      <c r="F589" t="s">
        <v>519</v>
      </c>
      <c r="G589">
        <v>0.214</v>
      </c>
      <c r="H589">
        <v>205</v>
      </c>
      <c r="I589">
        <v>1560.6849999999999</v>
      </c>
      <c r="J589">
        <v>0.20300000000000001</v>
      </c>
      <c r="K589">
        <v>248</v>
      </c>
      <c r="L589">
        <v>0.13946060237982799</v>
      </c>
      <c r="M589">
        <v>3.5720000000000001</v>
      </c>
      <c r="N589">
        <v>0</v>
      </c>
      <c r="O589">
        <v>3.4079999999999999</v>
      </c>
      <c r="P589">
        <v>3.41</v>
      </c>
      <c r="Q589">
        <v>3.411</v>
      </c>
      <c r="R589">
        <v>3.4220000000000002</v>
      </c>
      <c r="S589">
        <v>3.4319999999999999</v>
      </c>
      <c r="T589">
        <v>3.4420000000000002</v>
      </c>
      <c r="U589">
        <v>3.5720000000000001</v>
      </c>
      <c r="V589">
        <v>6.98</v>
      </c>
      <c r="W589">
        <v>0</v>
      </c>
      <c r="X589">
        <v>3.4079999999999999</v>
      </c>
      <c r="Y589">
        <v>2.0000000000002199E-3</v>
      </c>
      <c r="Z589">
        <v>9.9999999999989008E-4</v>
      </c>
      <c r="AA589">
        <v>1.10000000000001E-2</v>
      </c>
      <c r="AB589">
        <v>9.9999999999997903E-3</v>
      </c>
      <c r="AC589">
        <v>0.01</v>
      </c>
      <c r="AD589">
        <v>3.5379999999999998</v>
      </c>
      <c r="AE589">
        <f t="shared" si="9"/>
        <v>3.5720000000000001</v>
      </c>
      <c r="AF589" cm="1">
        <f t="array" ref="AF589">_xlfn.IFS(C589="solar",(AE589*1000/45),C589="onshore",(AE589*1000/2.7),C589="offshore",(0))</f>
        <v>79.37777777777778</v>
      </c>
      <c r="AG589" cm="1">
        <f t="array" ref="AG589">_xlfn.IFS(C589="solar",(0),C589="onshore",(0),C589="offshore",(AE589*1000/4.8))</f>
        <v>0</v>
      </c>
    </row>
    <row r="590" spans="1:33">
      <c r="A590" t="s">
        <v>126</v>
      </c>
      <c r="B590" t="s">
        <v>431</v>
      </c>
      <c r="C590" t="s">
        <v>463</v>
      </c>
      <c r="D590">
        <v>2</v>
      </c>
      <c r="E590" t="s">
        <v>520</v>
      </c>
      <c r="F590" t="s">
        <v>518</v>
      </c>
      <c r="G590">
        <v>0.219</v>
      </c>
      <c r="H590">
        <v>0</v>
      </c>
      <c r="I590">
        <v>1560.6849999999999</v>
      </c>
      <c r="J590">
        <v>0.219</v>
      </c>
      <c r="K590">
        <v>110</v>
      </c>
      <c r="L590">
        <v>5.7338253998040101E-2</v>
      </c>
      <c r="M590">
        <v>1.111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f t="shared" si="9"/>
        <v>0</v>
      </c>
      <c r="AF590" cm="1">
        <f t="array" ref="AF590">_xlfn.IFS(C590="solar",(AE590*1000/45),C590="onshore",(AE590*1000/2.7),C590="offshore",(0))</f>
        <v>0</v>
      </c>
      <c r="AG590" cm="1">
        <f t="array" ref="AG590">_xlfn.IFS(C590="solar",(0),C590="onshore",(0),C590="offshore",(AE590*1000/4.8))</f>
        <v>0</v>
      </c>
    </row>
    <row r="591" spans="1:33">
      <c r="A591" t="s">
        <v>126</v>
      </c>
      <c r="B591" t="s">
        <v>429</v>
      </c>
      <c r="C591" t="s">
        <v>463</v>
      </c>
      <c r="D591">
        <v>4</v>
      </c>
      <c r="E591" t="s">
        <v>520</v>
      </c>
      <c r="F591" t="s">
        <v>518</v>
      </c>
      <c r="G591">
        <v>0.214</v>
      </c>
      <c r="H591">
        <v>205</v>
      </c>
      <c r="I591">
        <v>1560.6849999999999</v>
      </c>
      <c r="J591">
        <v>0.20300000000000001</v>
      </c>
      <c r="K591">
        <v>248</v>
      </c>
      <c r="L591">
        <v>0.13946060237982799</v>
      </c>
      <c r="M591">
        <v>26.312000000000001</v>
      </c>
      <c r="N591">
        <v>0</v>
      </c>
      <c r="O591">
        <v>3.593</v>
      </c>
      <c r="P591">
        <v>3.5939999999999999</v>
      </c>
      <c r="Q591">
        <v>3.5960000000000001</v>
      </c>
      <c r="R591">
        <v>3.6070000000000002</v>
      </c>
      <c r="S591">
        <v>3.6179999999999999</v>
      </c>
      <c r="T591">
        <v>3.629</v>
      </c>
      <c r="U591">
        <v>3.766</v>
      </c>
      <c r="V591">
        <v>7.359</v>
      </c>
      <c r="W591">
        <v>0</v>
      </c>
      <c r="X591">
        <v>3.593</v>
      </c>
      <c r="Y591">
        <v>9.9999999999989008E-4</v>
      </c>
      <c r="Z591">
        <v>2.0000000000002199E-3</v>
      </c>
      <c r="AA591">
        <v>1.10000000000001E-2</v>
      </c>
      <c r="AB591">
        <v>1.0999999999999699E-2</v>
      </c>
      <c r="AC591">
        <v>1.0999999999999999E-2</v>
      </c>
      <c r="AD591">
        <v>3.73</v>
      </c>
      <c r="AE591">
        <f t="shared" si="9"/>
        <v>3.766</v>
      </c>
      <c r="AF591" cm="1">
        <f t="array" ref="AF591">_xlfn.IFS(C591="solar",(AE591*1000/45),C591="onshore",(AE591*1000/2.7),C591="offshore",(0))</f>
        <v>83.688888888888883</v>
      </c>
      <c r="AG591" cm="1">
        <f t="array" ref="AG591">_xlfn.IFS(C591="solar",(0),C591="onshore",(0),C591="offshore",(AE591*1000/4.8))</f>
        <v>0</v>
      </c>
    </row>
    <row r="592" spans="1:33">
      <c r="A592" t="s">
        <v>126</v>
      </c>
      <c r="B592" t="s">
        <v>430</v>
      </c>
      <c r="C592" t="s">
        <v>463</v>
      </c>
      <c r="D592">
        <v>3</v>
      </c>
      <c r="E592" t="s">
        <v>520</v>
      </c>
      <c r="F592" t="s">
        <v>518</v>
      </c>
      <c r="G592">
        <v>0.222</v>
      </c>
      <c r="H592">
        <v>328</v>
      </c>
      <c r="I592">
        <v>1560.6849999999999</v>
      </c>
      <c r="J592">
        <v>0.218</v>
      </c>
      <c r="K592">
        <v>262</v>
      </c>
      <c r="L592">
        <v>0.13719576054627</v>
      </c>
      <c r="M592">
        <v>137.255</v>
      </c>
      <c r="N592">
        <v>0</v>
      </c>
      <c r="O592">
        <v>0</v>
      </c>
      <c r="P592">
        <v>0</v>
      </c>
      <c r="Q592">
        <v>8.0000000000000002E-3</v>
      </c>
      <c r="R592">
        <v>8.0000000000000002E-3</v>
      </c>
      <c r="S592">
        <v>8.0000000000000002E-3</v>
      </c>
      <c r="T592">
        <v>8.0000000000000002E-3</v>
      </c>
      <c r="U592">
        <v>7.0000000000000001E-3</v>
      </c>
      <c r="V592">
        <v>8.0000000000000002E-3</v>
      </c>
      <c r="W592">
        <v>0</v>
      </c>
      <c r="X592">
        <v>0</v>
      </c>
      <c r="Y592">
        <v>0</v>
      </c>
      <c r="Z592">
        <v>8.0000000000000002E-3</v>
      </c>
      <c r="AA592">
        <v>0</v>
      </c>
      <c r="AB592">
        <v>0</v>
      </c>
      <c r="AC592">
        <v>0</v>
      </c>
      <c r="AD592">
        <v>0</v>
      </c>
      <c r="AE592">
        <f t="shared" si="9"/>
        <v>8.0000000000000002E-3</v>
      </c>
      <c r="AF592" cm="1">
        <f t="array" ref="AF592">_xlfn.IFS(C592="solar",(AE592*1000/45),C592="onshore",(AE592*1000/2.7),C592="offshore",(0))</f>
        <v>0.17777777777777778</v>
      </c>
      <c r="AG592" cm="1">
        <f t="array" ref="AG592">_xlfn.IFS(C592="solar",(0),C592="onshore",(0),C592="offshore",(AE592*1000/4.8))</f>
        <v>0</v>
      </c>
    </row>
    <row r="593" spans="1:33">
      <c r="A593" t="s">
        <v>126</v>
      </c>
      <c r="B593" t="s">
        <v>431</v>
      </c>
      <c r="C593" t="s">
        <v>463</v>
      </c>
      <c r="D593">
        <v>2</v>
      </c>
      <c r="E593" t="s">
        <v>520</v>
      </c>
      <c r="F593" t="s">
        <v>517</v>
      </c>
      <c r="G593">
        <v>0.219</v>
      </c>
      <c r="H593">
        <v>0</v>
      </c>
      <c r="I593">
        <v>1560.6849999999999</v>
      </c>
      <c r="J593">
        <v>0.219</v>
      </c>
      <c r="K593">
        <v>110</v>
      </c>
      <c r="L593">
        <v>5.7338253998040101E-2</v>
      </c>
      <c r="M593">
        <v>0.61799999999999999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f t="shared" si="9"/>
        <v>0</v>
      </c>
      <c r="AF593" cm="1">
        <f t="array" ref="AF593">_xlfn.IFS(C593="solar",(AE593*1000/45),C593="onshore",(AE593*1000/2.7),C593="offshore",(0))</f>
        <v>0</v>
      </c>
      <c r="AG593" cm="1">
        <f t="array" ref="AG593">_xlfn.IFS(C593="solar",(0),C593="onshore",(0),C593="offshore",(AE593*1000/4.8))</f>
        <v>0</v>
      </c>
    </row>
    <row r="594" spans="1:33">
      <c r="A594" t="s">
        <v>126</v>
      </c>
      <c r="B594" t="s">
        <v>429</v>
      </c>
      <c r="C594" t="s">
        <v>463</v>
      </c>
      <c r="D594">
        <v>4</v>
      </c>
      <c r="E594" t="s">
        <v>520</v>
      </c>
      <c r="F594" t="s">
        <v>517</v>
      </c>
      <c r="G594">
        <v>0.214</v>
      </c>
      <c r="H594">
        <v>205</v>
      </c>
      <c r="I594">
        <v>1560.6849999999999</v>
      </c>
      <c r="J594">
        <v>0.20300000000000001</v>
      </c>
      <c r="K594">
        <v>248</v>
      </c>
      <c r="L594">
        <v>0.13946060237982799</v>
      </c>
      <c r="M594">
        <v>9.1690000000000005</v>
      </c>
      <c r="N594">
        <v>0</v>
      </c>
      <c r="O594">
        <v>3.593</v>
      </c>
      <c r="P594">
        <v>3.5939999999999999</v>
      </c>
      <c r="Q594">
        <v>3.5960000000000001</v>
      </c>
      <c r="R594">
        <v>3.6070000000000002</v>
      </c>
      <c r="S594">
        <v>3.6179999999999999</v>
      </c>
      <c r="T594">
        <v>3.629</v>
      </c>
      <c r="U594">
        <v>3.766</v>
      </c>
      <c r="V594">
        <v>7.359</v>
      </c>
      <c r="W594">
        <v>0</v>
      </c>
      <c r="X594">
        <v>3.593</v>
      </c>
      <c r="Y594">
        <v>9.9999999999989008E-4</v>
      </c>
      <c r="Z594">
        <v>2.0000000000002199E-3</v>
      </c>
      <c r="AA594">
        <v>1.10000000000001E-2</v>
      </c>
      <c r="AB594">
        <v>1.0999999999999699E-2</v>
      </c>
      <c r="AC594">
        <v>1.0999999999999999E-2</v>
      </c>
      <c r="AD594">
        <v>3.73</v>
      </c>
      <c r="AE594">
        <f t="shared" si="9"/>
        <v>3.766</v>
      </c>
      <c r="AF594" cm="1">
        <f t="array" ref="AF594">_xlfn.IFS(C594="solar",(AE594*1000/45),C594="onshore",(AE594*1000/2.7),C594="offshore",(0))</f>
        <v>83.688888888888883</v>
      </c>
      <c r="AG594" cm="1">
        <f t="array" ref="AG594">_xlfn.IFS(C594="solar",(0),C594="onshore",(0),C594="offshore",(AE594*1000/4.8))</f>
        <v>0</v>
      </c>
    </row>
    <row r="595" spans="1:33">
      <c r="A595" t="s">
        <v>126</v>
      </c>
      <c r="B595" t="s">
        <v>430</v>
      </c>
      <c r="C595" t="s">
        <v>463</v>
      </c>
      <c r="D595">
        <v>3</v>
      </c>
      <c r="E595" t="s">
        <v>520</v>
      </c>
      <c r="F595" t="s">
        <v>517</v>
      </c>
      <c r="G595">
        <v>0.222</v>
      </c>
      <c r="H595">
        <v>328</v>
      </c>
      <c r="I595">
        <v>1560.6849999999999</v>
      </c>
      <c r="J595">
        <v>0.218</v>
      </c>
      <c r="K595">
        <v>262</v>
      </c>
      <c r="L595">
        <v>0.13719576054627</v>
      </c>
      <c r="M595">
        <v>58.896000000000001</v>
      </c>
      <c r="N595">
        <v>0</v>
      </c>
      <c r="O595">
        <v>0</v>
      </c>
      <c r="P595">
        <v>0</v>
      </c>
      <c r="Q595">
        <v>8.0000000000000002E-3</v>
      </c>
      <c r="R595">
        <v>8.0000000000000002E-3</v>
      </c>
      <c r="S595">
        <v>8.0000000000000002E-3</v>
      </c>
      <c r="T595">
        <v>8.0000000000000002E-3</v>
      </c>
      <c r="U595">
        <v>7.0000000000000001E-3</v>
      </c>
      <c r="V595">
        <v>8.0000000000000002E-3</v>
      </c>
      <c r="W595">
        <v>0</v>
      </c>
      <c r="X595">
        <v>0</v>
      </c>
      <c r="Y595">
        <v>0</v>
      </c>
      <c r="Z595">
        <v>8.0000000000000002E-3</v>
      </c>
      <c r="AA595">
        <v>0</v>
      </c>
      <c r="AB595">
        <v>0</v>
      </c>
      <c r="AC595">
        <v>0</v>
      </c>
      <c r="AD595">
        <v>0</v>
      </c>
      <c r="AE595">
        <f t="shared" si="9"/>
        <v>8.0000000000000002E-3</v>
      </c>
      <c r="AF595" cm="1">
        <f t="array" ref="AF595">_xlfn.IFS(C595="solar",(AE595*1000/45),C595="onshore",(AE595*1000/2.7),C595="offshore",(0))</f>
        <v>0.17777777777777778</v>
      </c>
      <c r="AG595" cm="1">
        <f t="array" ref="AG595">_xlfn.IFS(C595="solar",(0),C595="onshore",(0),C595="offshore",(AE595*1000/4.8))</f>
        <v>0</v>
      </c>
    </row>
    <row r="596" spans="1:33">
      <c r="A596" t="s">
        <v>126</v>
      </c>
      <c r="B596" t="s">
        <v>431</v>
      </c>
      <c r="C596" t="s">
        <v>463</v>
      </c>
      <c r="D596">
        <v>2</v>
      </c>
      <c r="E596" t="s">
        <v>520</v>
      </c>
      <c r="F596" t="s">
        <v>516</v>
      </c>
      <c r="G596">
        <v>0.219</v>
      </c>
      <c r="H596">
        <v>0</v>
      </c>
      <c r="I596">
        <v>1560.6849999999999</v>
      </c>
      <c r="J596">
        <v>0.219</v>
      </c>
      <c r="K596">
        <v>110</v>
      </c>
      <c r="L596">
        <v>5.7338253998040101E-2</v>
      </c>
      <c r="M596">
        <v>0.61799999999999999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f t="shared" si="9"/>
        <v>0</v>
      </c>
      <c r="AF596" cm="1">
        <f t="array" ref="AF596">_xlfn.IFS(C596="solar",(AE596*1000/45),C596="onshore",(AE596*1000/2.7),C596="offshore",(0))</f>
        <v>0</v>
      </c>
      <c r="AG596" cm="1">
        <f t="array" ref="AG596">_xlfn.IFS(C596="solar",(0),C596="onshore",(0),C596="offshore",(AE596*1000/4.8))</f>
        <v>0</v>
      </c>
    </row>
    <row r="597" spans="1:33">
      <c r="A597" t="s">
        <v>126</v>
      </c>
      <c r="B597" t="s">
        <v>429</v>
      </c>
      <c r="C597" t="s">
        <v>463</v>
      </c>
      <c r="D597">
        <v>4</v>
      </c>
      <c r="E597" t="s">
        <v>520</v>
      </c>
      <c r="F597" t="s">
        <v>516</v>
      </c>
      <c r="G597">
        <v>0.214</v>
      </c>
      <c r="H597">
        <v>205</v>
      </c>
      <c r="I597">
        <v>1560.6849999999999</v>
      </c>
      <c r="J597">
        <v>0.20300000000000001</v>
      </c>
      <c r="K597">
        <v>248</v>
      </c>
      <c r="L597">
        <v>0.13946060237982799</v>
      </c>
      <c r="M597">
        <v>26.292999999999999</v>
      </c>
      <c r="N597">
        <v>0</v>
      </c>
      <c r="O597">
        <v>3.593</v>
      </c>
      <c r="P597">
        <v>3.5939999999999999</v>
      </c>
      <c r="Q597">
        <v>3.5960000000000001</v>
      </c>
      <c r="R597">
        <v>3.6070000000000002</v>
      </c>
      <c r="S597">
        <v>3.6179999999999999</v>
      </c>
      <c r="T597">
        <v>3.629</v>
      </c>
      <c r="U597">
        <v>3.766</v>
      </c>
      <c r="V597">
        <v>7.359</v>
      </c>
      <c r="W597">
        <v>0</v>
      </c>
      <c r="X597">
        <v>3.593</v>
      </c>
      <c r="Y597">
        <v>9.9999999999989008E-4</v>
      </c>
      <c r="Z597">
        <v>2.0000000000002199E-3</v>
      </c>
      <c r="AA597">
        <v>1.10000000000001E-2</v>
      </c>
      <c r="AB597">
        <v>1.0999999999999699E-2</v>
      </c>
      <c r="AC597">
        <v>1.0999999999999999E-2</v>
      </c>
      <c r="AD597">
        <v>3.73</v>
      </c>
      <c r="AE597">
        <f t="shared" si="9"/>
        <v>3.766</v>
      </c>
      <c r="AF597" cm="1">
        <f t="array" ref="AF597">_xlfn.IFS(C597="solar",(AE597*1000/45),C597="onshore",(AE597*1000/2.7),C597="offshore",(0))</f>
        <v>83.688888888888883</v>
      </c>
      <c r="AG597" cm="1">
        <f t="array" ref="AG597">_xlfn.IFS(C597="solar",(0),C597="onshore",(0),C597="offshore",(AE597*1000/4.8))</f>
        <v>0</v>
      </c>
    </row>
    <row r="598" spans="1:33">
      <c r="A598" t="s">
        <v>126</v>
      </c>
      <c r="B598" t="s">
        <v>430</v>
      </c>
      <c r="C598" t="s">
        <v>463</v>
      </c>
      <c r="D598">
        <v>3</v>
      </c>
      <c r="E598" t="s">
        <v>520</v>
      </c>
      <c r="F598" t="s">
        <v>516</v>
      </c>
      <c r="G598">
        <v>0.222</v>
      </c>
      <c r="H598">
        <v>328</v>
      </c>
      <c r="I598">
        <v>1560.6849999999999</v>
      </c>
      <c r="J598">
        <v>0.218</v>
      </c>
      <c r="K598">
        <v>262</v>
      </c>
      <c r="L598">
        <v>0.13719576054627</v>
      </c>
      <c r="M598">
        <v>81.037999999999997</v>
      </c>
      <c r="N598">
        <v>0</v>
      </c>
      <c r="O598">
        <v>0</v>
      </c>
      <c r="P598">
        <v>0</v>
      </c>
      <c r="Q598">
        <v>8.0000000000000002E-3</v>
      </c>
      <c r="R598">
        <v>8.0000000000000002E-3</v>
      </c>
      <c r="S598">
        <v>8.0000000000000002E-3</v>
      </c>
      <c r="T598">
        <v>8.0000000000000002E-3</v>
      </c>
      <c r="U598">
        <v>7.0000000000000001E-3</v>
      </c>
      <c r="V598">
        <v>8.0000000000000002E-3</v>
      </c>
      <c r="W598">
        <v>0</v>
      </c>
      <c r="X598">
        <v>0</v>
      </c>
      <c r="Y598">
        <v>0</v>
      </c>
      <c r="Z598">
        <v>8.0000000000000002E-3</v>
      </c>
      <c r="AA598">
        <v>0</v>
      </c>
      <c r="AB598">
        <v>0</v>
      </c>
      <c r="AC598">
        <v>0</v>
      </c>
      <c r="AD598">
        <v>0</v>
      </c>
      <c r="AE598">
        <f t="shared" si="9"/>
        <v>8.0000000000000002E-3</v>
      </c>
      <c r="AF598" cm="1">
        <f t="array" ref="AF598">_xlfn.IFS(C598="solar",(AE598*1000/45),C598="onshore",(AE598*1000/2.7),C598="offshore",(0))</f>
        <v>0.17777777777777778</v>
      </c>
      <c r="AG598" cm="1">
        <f t="array" ref="AG598">_xlfn.IFS(C598="solar",(0),C598="onshore",(0),C598="offshore",(AE598*1000/4.8))</f>
        <v>0</v>
      </c>
    </row>
    <row r="599" spans="1:33">
      <c r="A599" t="s">
        <v>126</v>
      </c>
      <c r="B599" t="s">
        <v>431</v>
      </c>
      <c r="C599" t="s">
        <v>463</v>
      </c>
      <c r="D599">
        <v>2</v>
      </c>
      <c r="E599" t="s">
        <v>520</v>
      </c>
      <c r="F599" t="s">
        <v>514</v>
      </c>
      <c r="G599">
        <v>0.219</v>
      </c>
      <c r="H599">
        <v>0</v>
      </c>
      <c r="I599">
        <v>1560.6849999999999</v>
      </c>
      <c r="J599">
        <v>0.219</v>
      </c>
      <c r="K599">
        <v>110</v>
      </c>
      <c r="L599">
        <v>5.7338253998040101E-2</v>
      </c>
      <c r="M599">
        <v>1.504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f t="shared" si="9"/>
        <v>0</v>
      </c>
      <c r="AF599" cm="1">
        <f t="array" ref="AF599">_xlfn.IFS(C599="solar",(AE599*1000/45),C599="onshore",(AE599*1000/2.7),C599="offshore",(0))</f>
        <v>0</v>
      </c>
      <c r="AG599" cm="1">
        <f t="array" ref="AG599">_xlfn.IFS(C599="solar",(0),C599="onshore",(0),C599="offshore",(AE599*1000/4.8))</f>
        <v>0</v>
      </c>
    </row>
    <row r="600" spans="1:33">
      <c r="A600" t="s">
        <v>126</v>
      </c>
      <c r="B600" t="s">
        <v>429</v>
      </c>
      <c r="C600" t="s">
        <v>463</v>
      </c>
      <c r="D600">
        <v>4</v>
      </c>
      <c r="E600" t="s">
        <v>520</v>
      </c>
      <c r="F600" t="s">
        <v>514</v>
      </c>
      <c r="G600">
        <v>0.214</v>
      </c>
      <c r="H600">
        <v>205</v>
      </c>
      <c r="I600">
        <v>1560.6849999999999</v>
      </c>
      <c r="J600">
        <v>0.20300000000000001</v>
      </c>
      <c r="K600">
        <v>248</v>
      </c>
      <c r="L600">
        <v>0.13946060237982799</v>
      </c>
      <c r="M600">
        <v>60.703000000000003</v>
      </c>
      <c r="N600">
        <v>0</v>
      </c>
      <c r="O600">
        <v>3.593</v>
      </c>
      <c r="P600">
        <v>3.5939999999999999</v>
      </c>
      <c r="Q600">
        <v>3.5960000000000001</v>
      </c>
      <c r="R600">
        <v>3.6070000000000002</v>
      </c>
      <c r="S600">
        <v>3.6179999999999999</v>
      </c>
      <c r="T600">
        <v>3.629</v>
      </c>
      <c r="U600">
        <v>3.766</v>
      </c>
      <c r="V600">
        <v>7.359</v>
      </c>
      <c r="W600">
        <v>0</v>
      </c>
      <c r="X600">
        <v>3.593</v>
      </c>
      <c r="Y600">
        <v>9.9999999999989008E-4</v>
      </c>
      <c r="Z600">
        <v>2.0000000000002199E-3</v>
      </c>
      <c r="AA600">
        <v>1.10000000000001E-2</v>
      </c>
      <c r="AB600">
        <v>1.0999999999999699E-2</v>
      </c>
      <c r="AC600">
        <v>1.0999999999999999E-2</v>
      </c>
      <c r="AD600">
        <v>3.73</v>
      </c>
      <c r="AE600">
        <f t="shared" si="9"/>
        <v>3.766</v>
      </c>
      <c r="AF600" cm="1">
        <f t="array" ref="AF600">_xlfn.IFS(C600="solar",(AE600*1000/45),C600="onshore",(AE600*1000/2.7),C600="offshore",(0))</f>
        <v>83.688888888888883</v>
      </c>
      <c r="AG600" cm="1">
        <f t="array" ref="AG600">_xlfn.IFS(C600="solar",(0),C600="onshore",(0),C600="offshore",(AE600*1000/4.8))</f>
        <v>0</v>
      </c>
    </row>
    <row r="601" spans="1:33">
      <c r="A601" t="s">
        <v>126</v>
      </c>
      <c r="B601" t="s">
        <v>430</v>
      </c>
      <c r="C601" t="s">
        <v>463</v>
      </c>
      <c r="D601">
        <v>3</v>
      </c>
      <c r="E601" t="s">
        <v>520</v>
      </c>
      <c r="F601" t="s">
        <v>514</v>
      </c>
      <c r="G601">
        <v>0.222</v>
      </c>
      <c r="H601">
        <v>328</v>
      </c>
      <c r="I601">
        <v>1560.6849999999999</v>
      </c>
      <c r="J601">
        <v>0.218</v>
      </c>
      <c r="K601">
        <v>262</v>
      </c>
      <c r="L601">
        <v>0.13719576054627</v>
      </c>
      <c r="M601">
        <v>351.14100000000002</v>
      </c>
      <c r="N601">
        <v>0</v>
      </c>
      <c r="O601">
        <v>0</v>
      </c>
      <c r="P601">
        <v>0</v>
      </c>
      <c r="Q601">
        <v>8.0000000000000002E-3</v>
      </c>
      <c r="R601">
        <v>8.0000000000000002E-3</v>
      </c>
      <c r="S601">
        <v>8.0000000000000002E-3</v>
      </c>
      <c r="T601">
        <v>8.0000000000000002E-3</v>
      </c>
      <c r="U601">
        <v>7.0000000000000001E-3</v>
      </c>
      <c r="V601">
        <v>8.0000000000000002E-3</v>
      </c>
      <c r="W601">
        <v>0</v>
      </c>
      <c r="X601">
        <v>0</v>
      </c>
      <c r="Y601">
        <v>0</v>
      </c>
      <c r="Z601">
        <v>8.0000000000000002E-3</v>
      </c>
      <c r="AA601">
        <v>0</v>
      </c>
      <c r="AB601">
        <v>0</v>
      </c>
      <c r="AC601">
        <v>0</v>
      </c>
      <c r="AD601">
        <v>0</v>
      </c>
      <c r="AE601">
        <f t="shared" si="9"/>
        <v>8.0000000000000002E-3</v>
      </c>
      <c r="AF601" cm="1">
        <f t="array" ref="AF601">_xlfn.IFS(C601="solar",(AE601*1000/45),C601="onshore",(AE601*1000/2.7),C601="offshore",(0))</f>
        <v>0.17777777777777778</v>
      </c>
      <c r="AG601" cm="1">
        <f t="array" ref="AG601">_xlfn.IFS(C601="solar",(0),C601="onshore",(0),C601="offshore",(AE601*1000/4.8))</f>
        <v>0</v>
      </c>
    </row>
    <row r="602" spans="1:33">
      <c r="A602" t="s">
        <v>126</v>
      </c>
      <c r="B602" t="s">
        <v>426</v>
      </c>
      <c r="C602" t="s">
        <v>464</v>
      </c>
      <c r="D602">
        <v>1</v>
      </c>
      <c r="E602" t="s">
        <v>520</v>
      </c>
      <c r="F602" t="s">
        <v>519</v>
      </c>
      <c r="G602">
        <v>0.32400000000000001</v>
      </c>
      <c r="H602">
        <v>266</v>
      </c>
      <c r="I602">
        <v>2023.1869999999999</v>
      </c>
      <c r="J602">
        <v>0.32800000000000001</v>
      </c>
      <c r="K602">
        <v>290</v>
      </c>
      <c r="L602">
        <v>0.10092994765564101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f t="shared" si="9"/>
        <v>0</v>
      </c>
      <c r="AF602" cm="1">
        <f t="array" ref="AF602">_xlfn.IFS(C602="solar",(AE602*1000/45),C602="onshore",(AE602*1000/2.7),C602="offshore",(0))</f>
        <v>0</v>
      </c>
      <c r="AG602" cm="1">
        <f t="array" ref="AG602">_xlfn.IFS(C602="solar",(0),C602="onshore",(0),C602="offshore",(AE602*1000/4.8))</f>
        <v>0</v>
      </c>
    </row>
    <row r="603" spans="1:33">
      <c r="A603" t="s">
        <v>126</v>
      </c>
      <c r="B603" t="s">
        <v>425</v>
      </c>
      <c r="C603" t="s">
        <v>464</v>
      </c>
      <c r="D603">
        <v>2</v>
      </c>
      <c r="E603" t="s">
        <v>520</v>
      </c>
      <c r="F603" t="s">
        <v>519</v>
      </c>
      <c r="G603">
        <v>0.29799999999999999</v>
      </c>
      <c r="H603">
        <v>673</v>
      </c>
      <c r="I603">
        <v>2023.1869999999999</v>
      </c>
      <c r="J603">
        <v>0.29799999999999999</v>
      </c>
      <c r="K603">
        <v>662</v>
      </c>
      <c r="L603">
        <v>0.25359320891177101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f t="shared" si="9"/>
        <v>0</v>
      </c>
      <c r="AF603" cm="1">
        <f t="array" ref="AF603">_xlfn.IFS(C603="solar",(AE603*1000/45),C603="onshore",(AE603*1000/2.7),C603="offshore",(0))</f>
        <v>0</v>
      </c>
      <c r="AG603" cm="1">
        <f t="array" ref="AG603">_xlfn.IFS(C603="solar",(0),C603="onshore",(0),C603="offshore",(AE603*1000/4.8))</f>
        <v>0</v>
      </c>
    </row>
    <row r="604" spans="1:33">
      <c r="A604" t="s">
        <v>126</v>
      </c>
      <c r="B604" t="s">
        <v>424</v>
      </c>
      <c r="C604" t="s">
        <v>464</v>
      </c>
      <c r="D604">
        <v>3</v>
      </c>
      <c r="E604" t="s">
        <v>520</v>
      </c>
      <c r="F604" t="s">
        <v>519</v>
      </c>
      <c r="G604">
        <v>0.28499999999999998</v>
      </c>
      <c r="H604">
        <v>195</v>
      </c>
      <c r="I604">
        <v>2023.1869999999999</v>
      </c>
      <c r="J604">
        <v>0.28699999999999998</v>
      </c>
      <c r="K604">
        <v>225</v>
      </c>
      <c r="L604">
        <v>8.9494534867070805E-2</v>
      </c>
      <c r="M604">
        <v>3.673</v>
      </c>
      <c r="N604">
        <v>0.64200000000000002</v>
      </c>
      <c r="O604">
        <v>1.2869999999999999</v>
      </c>
      <c r="P604">
        <v>3.673</v>
      </c>
      <c r="Q604">
        <v>3.673</v>
      </c>
      <c r="R604">
        <v>3.673</v>
      </c>
      <c r="S604">
        <v>3.673</v>
      </c>
      <c r="T604">
        <v>3.0310000000000001</v>
      </c>
      <c r="U604">
        <v>2.3860000000000001</v>
      </c>
      <c r="V604">
        <v>3.673</v>
      </c>
      <c r="W604">
        <v>0.64200000000000002</v>
      </c>
      <c r="X604">
        <v>0.64500000000000002</v>
      </c>
      <c r="Y604">
        <v>2.3860000000000001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f t="shared" si="9"/>
        <v>3.673</v>
      </c>
      <c r="AF604" cm="1">
        <f t="array" ref="AF604">_xlfn.IFS(C604="solar",(AE604*1000/45),C604="onshore",(AE604*1000/2.7),C604="offshore",(0))</f>
        <v>1360.3703703703702</v>
      </c>
      <c r="AG604" cm="1">
        <f t="array" ref="AG604">_xlfn.IFS(C604="solar",(0),C604="onshore",(0),C604="offshore",(AE604*1000/4.8))</f>
        <v>0</v>
      </c>
    </row>
    <row r="605" spans="1:33">
      <c r="A605" t="s">
        <v>126</v>
      </c>
      <c r="B605" t="s">
        <v>423</v>
      </c>
      <c r="C605" t="s">
        <v>464</v>
      </c>
      <c r="D605">
        <v>4</v>
      </c>
      <c r="E605" t="s">
        <v>520</v>
      </c>
      <c r="F605" t="s">
        <v>519</v>
      </c>
      <c r="G605">
        <v>0.27500000000000002</v>
      </c>
      <c r="H605">
        <v>398</v>
      </c>
      <c r="I605">
        <v>2023.1869999999999</v>
      </c>
      <c r="J605">
        <v>0.27700000000000002</v>
      </c>
      <c r="K605">
        <v>429</v>
      </c>
      <c r="L605">
        <v>0.176796399782404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f t="shared" si="9"/>
        <v>0</v>
      </c>
      <c r="AF605" cm="1">
        <f t="array" ref="AF605">_xlfn.IFS(C605="solar",(AE605*1000/45),C605="onshore",(AE605*1000/2.7),C605="offshore",(0))</f>
        <v>0</v>
      </c>
      <c r="AG605" cm="1">
        <f t="array" ref="AG605">_xlfn.IFS(C605="solar",(0),C605="onshore",(0),C605="offshore",(AE605*1000/4.8))</f>
        <v>0</v>
      </c>
    </row>
    <row r="606" spans="1:33">
      <c r="A606" t="s">
        <v>126</v>
      </c>
      <c r="B606" t="s">
        <v>422</v>
      </c>
      <c r="C606" t="s">
        <v>464</v>
      </c>
      <c r="D606">
        <v>5</v>
      </c>
      <c r="E606" t="s">
        <v>520</v>
      </c>
      <c r="F606" t="s">
        <v>519</v>
      </c>
      <c r="G606">
        <v>0.28199999999999997</v>
      </c>
      <c r="H606">
        <v>610</v>
      </c>
      <c r="I606">
        <v>2023.1869999999999</v>
      </c>
      <c r="J606">
        <v>0.28000000000000003</v>
      </c>
      <c r="K606">
        <v>640</v>
      </c>
      <c r="L606">
        <v>0.26092628832354903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f t="shared" si="9"/>
        <v>0</v>
      </c>
      <c r="AF606" cm="1">
        <f t="array" ref="AF606">_xlfn.IFS(C606="solar",(AE606*1000/45),C606="onshore",(AE606*1000/2.7),C606="offshore",(0))</f>
        <v>0</v>
      </c>
      <c r="AG606" cm="1">
        <f t="array" ref="AG606">_xlfn.IFS(C606="solar",(0),C606="onshore",(0),C606="offshore",(AE606*1000/4.8))</f>
        <v>0</v>
      </c>
    </row>
    <row r="607" spans="1:33">
      <c r="A607" t="s">
        <v>126</v>
      </c>
      <c r="B607" t="s">
        <v>426</v>
      </c>
      <c r="C607" t="s">
        <v>464</v>
      </c>
      <c r="D607">
        <v>1</v>
      </c>
      <c r="E607" t="s">
        <v>520</v>
      </c>
      <c r="F607" t="s">
        <v>518</v>
      </c>
      <c r="G607">
        <v>0.32400000000000001</v>
      </c>
      <c r="H607">
        <v>266</v>
      </c>
      <c r="I607">
        <v>2023.1869999999999</v>
      </c>
      <c r="J607">
        <v>0.32800000000000001</v>
      </c>
      <c r="K607">
        <v>290</v>
      </c>
      <c r="L607">
        <v>0.10092994765564101</v>
      </c>
      <c r="M607">
        <v>8.2530000000000001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f t="shared" si="9"/>
        <v>0</v>
      </c>
      <c r="AF607" cm="1">
        <f t="array" ref="AF607">_xlfn.IFS(C607="solar",(AE607*1000/45),C607="onshore",(AE607*1000/2.7),C607="offshore",(0))</f>
        <v>0</v>
      </c>
      <c r="AG607" cm="1">
        <f t="array" ref="AG607">_xlfn.IFS(C607="solar",(0),C607="onshore",(0),C607="offshore",(AE607*1000/4.8))</f>
        <v>0</v>
      </c>
    </row>
    <row r="608" spans="1:33">
      <c r="A608" t="s">
        <v>126</v>
      </c>
      <c r="B608" t="s">
        <v>424</v>
      </c>
      <c r="C608" t="s">
        <v>464</v>
      </c>
      <c r="D608">
        <v>3</v>
      </c>
      <c r="E608" t="s">
        <v>520</v>
      </c>
      <c r="F608" t="s">
        <v>518</v>
      </c>
      <c r="G608">
        <v>0.28499999999999998</v>
      </c>
      <c r="H608">
        <v>195</v>
      </c>
      <c r="I608">
        <v>2023.1869999999999</v>
      </c>
      <c r="J608">
        <v>0.28699999999999998</v>
      </c>
      <c r="K608">
        <v>225</v>
      </c>
      <c r="L608">
        <v>8.9494534867070805E-2</v>
      </c>
      <c r="M608">
        <v>15.576000000000001</v>
      </c>
      <c r="N608">
        <v>0.63700000000000001</v>
      </c>
      <c r="O608">
        <v>1.278</v>
      </c>
      <c r="P608">
        <v>3.6469999999999998</v>
      </c>
      <c r="Q608">
        <v>3.6469999999999998</v>
      </c>
      <c r="R608">
        <v>3.6469999999999998</v>
      </c>
      <c r="S608">
        <v>3.6469999999999998</v>
      </c>
      <c r="T608">
        <v>3.01</v>
      </c>
      <c r="U608">
        <v>2.3690000000000002</v>
      </c>
      <c r="V608">
        <v>3.6469999999999998</v>
      </c>
      <c r="W608">
        <v>0.63700000000000001</v>
      </c>
      <c r="X608">
        <v>0.64100000000000001</v>
      </c>
      <c r="Y608">
        <v>2.3690000000000002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f t="shared" si="9"/>
        <v>3.6469999999999998</v>
      </c>
      <c r="AF608" cm="1">
        <f t="array" ref="AF608">_xlfn.IFS(C608="solar",(AE608*1000/45),C608="onshore",(AE608*1000/2.7),C608="offshore",(0))</f>
        <v>1350.7407407407406</v>
      </c>
      <c r="AG608" cm="1">
        <f t="array" ref="AG608">_xlfn.IFS(C608="solar",(0),C608="onshore",(0),C608="offshore",(AE608*1000/4.8))</f>
        <v>0</v>
      </c>
    </row>
    <row r="609" spans="1:33">
      <c r="A609" t="s">
        <v>126</v>
      </c>
      <c r="B609" t="s">
        <v>425</v>
      </c>
      <c r="C609" t="s">
        <v>464</v>
      </c>
      <c r="D609">
        <v>2</v>
      </c>
      <c r="E609" t="s">
        <v>520</v>
      </c>
      <c r="F609" t="s">
        <v>518</v>
      </c>
      <c r="G609">
        <v>0.29799999999999999</v>
      </c>
      <c r="H609">
        <v>673</v>
      </c>
      <c r="I609">
        <v>2023.1869999999999</v>
      </c>
      <c r="J609">
        <v>0.29799999999999999</v>
      </c>
      <c r="K609">
        <v>662</v>
      </c>
      <c r="L609">
        <v>0.25359320891177101</v>
      </c>
      <c r="M609">
        <v>16.417000000000002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f t="shared" si="9"/>
        <v>0</v>
      </c>
      <c r="AF609" cm="1">
        <f t="array" ref="AF609">_xlfn.IFS(C609="solar",(AE609*1000/45),C609="onshore",(AE609*1000/2.7),C609="offshore",(0))</f>
        <v>0</v>
      </c>
      <c r="AG609" cm="1">
        <f t="array" ref="AG609">_xlfn.IFS(C609="solar",(0),C609="onshore",(0),C609="offshore",(AE609*1000/4.8))</f>
        <v>0</v>
      </c>
    </row>
    <row r="610" spans="1:33">
      <c r="A610" t="s">
        <v>126</v>
      </c>
      <c r="B610" t="s">
        <v>422</v>
      </c>
      <c r="C610" t="s">
        <v>464</v>
      </c>
      <c r="D610">
        <v>5</v>
      </c>
      <c r="E610" t="s">
        <v>520</v>
      </c>
      <c r="F610" t="s">
        <v>518</v>
      </c>
      <c r="G610">
        <v>0.28199999999999997</v>
      </c>
      <c r="H610">
        <v>610</v>
      </c>
      <c r="I610">
        <v>2023.1869999999999</v>
      </c>
      <c r="J610">
        <v>0.28000000000000003</v>
      </c>
      <c r="K610">
        <v>640</v>
      </c>
      <c r="L610">
        <v>0.26092628832354903</v>
      </c>
      <c r="M610">
        <v>40.360999999999997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f t="shared" si="9"/>
        <v>0</v>
      </c>
      <c r="AF610" cm="1">
        <f t="array" ref="AF610">_xlfn.IFS(C610="solar",(AE610*1000/45),C610="onshore",(AE610*1000/2.7),C610="offshore",(0))</f>
        <v>0</v>
      </c>
      <c r="AG610" cm="1">
        <f t="array" ref="AG610">_xlfn.IFS(C610="solar",(0),C610="onshore",(0),C610="offshore",(AE610*1000/4.8))</f>
        <v>0</v>
      </c>
    </row>
    <row r="611" spans="1:33">
      <c r="A611" t="s">
        <v>126</v>
      </c>
      <c r="B611" t="s">
        <v>423</v>
      </c>
      <c r="C611" t="s">
        <v>464</v>
      </c>
      <c r="D611">
        <v>4</v>
      </c>
      <c r="E611" t="s">
        <v>520</v>
      </c>
      <c r="F611" t="s">
        <v>518</v>
      </c>
      <c r="G611">
        <v>0.27500000000000002</v>
      </c>
      <c r="H611">
        <v>398</v>
      </c>
      <c r="I611">
        <v>2023.1869999999999</v>
      </c>
      <c r="J611">
        <v>0.27700000000000002</v>
      </c>
      <c r="K611">
        <v>429</v>
      </c>
      <c r="L611">
        <v>0.176796399782404</v>
      </c>
      <c r="M611">
        <v>63.039000000000001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f t="shared" si="9"/>
        <v>0</v>
      </c>
      <c r="AF611" cm="1">
        <f t="array" ref="AF611">_xlfn.IFS(C611="solar",(AE611*1000/45),C611="onshore",(AE611*1000/2.7),C611="offshore",(0))</f>
        <v>0</v>
      </c>
      <c r="AG611" cm="1">
        <f t="array" ref="AG611">_xlfn.IFS(C611="solar",(0),C611="onshore",(0),C611="offshore",(AE611*1000/4.8))</f>
        <v>0</v>
      </c>
    </row>
    <row r="612" spans="1:33">
      <c r="A612" t="s">
        <v>126</v>
      </c>
      <c r="B612" t="s">
        <v>424</v>
      </c>
      <c r="C612" t="s">
        <v>464</v>
      </c>
      <c r="D612">
        <v>3</v>
      </c>
      <c r="E612" t="s">
        <v>520</v>
      </c>
      <c r="F612" t="s">
        <v>517</v>
      </c>
      <c r="G612">
        <v>0.28499999999999998</v>
      </c>
      <c r="H612">
        <v>195</v>
      </c>
      <c r="I612">
        <v>2023.1869999999999</v>
      </c>
      <c r="J612">
        <v>0.28699999999999998</v>
      </c>
      <c r="K612">
        <v>225</v>
      </c>
      <c r="L612">
        <v>8.9494534867070805E-2</v>
      </c>
      <c r="M612">
        <v>3.3740000000000001</v>
      </c>
      <c r="N612">
        <v>0.63700000000000001</v>
      </c>
      <c r="O612">
        <v>1.278</v>
      </c>
      <c r="P612">
        <v>3.3740000000000001</v>
      </c>
      <c r="Q612">
        <v>3.3740000000000001</v>
      </c>
      <c r="R612">
        <v>3.3740000000000001</v>
      </c>
      <c r="S612">
        <v>3.3740000000000001</v>
      </c>
      <c r="T612">
        <v>2.7370000000000001</v>
      </c>
      <c r="U612">
        <v>2.0960000000000001</v>
      </c>
      <c r="V612">
        <v>3.3740000000000001</v>
      </c>
      <c r="W612">
        <v>0.63700000000000001</v>
      </c>
      <c r="X612">
        <v>0.64100000000000001</v>
      </c>
      <c r="Y612">
        <v>2.0960000000000001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f t="shared" si="9"/>
        <v>3.3740000000000001</v>
      </c>
      <c r="AF612" cm="1">
        <f t="array" ref="AF612">_xlfn.IFS(C612="solar",(AE612*1000/45),C612="onshore",(AE612*1000/2.7),C612="offshore",(0))</f>
        <v>1249.6296296296296</v>
      </c>
      <c r="AG612" cm="1">
        <f t="array" ref="AG612">_xlfn.IFS(C612="solar",(0),C612="onshore",(0),C612="offshore",(AE612*1000/4.8))</f>
        <v>0</v>
      </c>
    </row>
    <row r="613" spans="1:33">
      <c r="A613" t="s">
        <v>126</v>
      </c>
      <c r="B613" t="s">
        <v>425</v>
      </c>
      <c r="C613" t="s">
        <v>464</v>
      </c>
      <c r="D613">
        <v>2</v>
      </c>
      <c r="E613" t="s">
        <v>520</v>
      </c>
      <c r="F613" t="s">
        <v>517</v>
      </c>
      <c r="G613">
        <v>0.29799999999999999</v>
      </c>
      <c r="H613">
        <v>673</v>
      </c>
      <c r="I613">
        <v>2023.1869999999999</v>
      </c>
      <c r="J613">
        <v>0.29799999999999999</v>
      </c>
      <c r="K613">
        <v>662</v>
      </c>
      <c r="L613">
        <v>0.25359320891177101</v>
      </c>
      <c r="M613">
        <v>4.7519999999999998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f t="shared" si="9"/>
        <v>0</v>
      </c>
      <c r="AF613" cm="1">
        <f t="array" ref="AF613">_xlfn.IFS(C613="solar",(AE613*1000/45),C613="onshore",(AE613*1000/2.7),C613="offshore",(0))</f>
        <v>0</v>
      </c>
      <c r="AG613" cm="1">
        <f t="array" ref="AG613">_xlfn.IFS(C613="solar",(0),C613="onshore",(0),C613="offshore",(AE613*1000/4.8))</f>
        <v>0</v>
      </c>
    </row>
    <row r="614" spans="1:33">
      <c r="A614" t="s">
        <v>126</v>
      </c>
      <c r="B614" t="s">
        <v>422</v>
      </c>
      <c r="C614" t="s">
        <v>464</v>
      </c>
      <c r="D614">
        <v>5</v>
      </c>
      <c r="E614" t="s">
        <v>520</v>
      </c>
      <c r="F614" t="s">
        <v>517</v>
      </c>
      <c r="G614">
        <v>0.28199999999999997</v>
      </c>
      <c r="H614">
        <v>610</v>
      </c>
      <c r="I614">
        <v>2023.1869999999999</v>
      </c>
      <c r="J614">
        <v>0.28000000000000003</v>
      </c>
      <c r="K614">
        <v>640</v>
      </c>
      <c r="L614">
        <v>0.26092628832354903</v>
      </c>
      <c r="M614">
        <v>6.01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f t="shared" si="9"/>
        <v>0</v>
      </c>
      <c r="AF614" cm="1">
        <f t="array" ref="AF614">_xlfn.IFS(C614="solar",(AE614*1000/45),C614="onshore",(AE614*1000/2.7),C614="offshore",(0))</f>
        <v>0</v>
      </c>
      <c r="AG614" cm="1">
        <f t="array" ref="AG614">_xlfn.IFS(C614="solar",(0),C614="onshore",(0),C614="offshore",(AE614*1000/4.8))</f>
        <v>0</v>
      </c>
    </row>
    <row r="615" spans="1:33">
      <c r="A615" t="s">
        <v>126</v>
      </c>
      <c r="B615" t="s">
        <v>426</v>
      </c>
      <c r="C615" t="s">
        <v>464</v>
      </c>
      <c r="D615">
        <v>1</v>
      </c>
      <c r="E615" t="s">
        <v>520</v>
      </c>
      <c r="F615" t="s">
        <v>517</v>
      </c>
      <c r="G615">
        <v>0.32400000000000001</v>
      </c>
      <c r="H615">
        <v>266</v>
      </c>
      <c r="I615">
        <v>2023.1869999999999</v>
      </c>
      <c r="J615">
        <v>0.32800000000000001</v>
      </c>
      <c r="K615">
        <v>290</v>
      </c>
      <c r="L615">
        <v>0.10092994765564101</v>
      </c>
      <c r="M615">
        <v>6.9089999999999998</v>
      </c>
      <c r="N615">
        <v>0</v>
      </c>
      <c r="O615">
        <v>0</v>
      </c>
      <c r="P615">
        <v>0.23899999999999999</v>
      </c>
      <c r="Q615">
        <v>0.23899999999999999</v>
      </c>
      <c r="R615">
        <v>0.23899999999999999</v>
      </c>
      <c r="S615">
        <v>0.23899999999999999</v>
      </c>
      <c r="T615">
        <v>0.23899999999999999</v>
      </c>
      <c r="U615">
        <v>0.23899999999999999</v>
      </c>
      <c r="V615">
        <v>0.23899999999999999</v>
      </c>
      <c r="W615">
        <v>0</v>
      </c>
      <c r="X615">
        <v>0</v>
      </c>
      <c r="Y615">
        <v>0.23899999999999999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f t="shared" si="9"/>
        <v>0.23899999999999999</v>
      </c>
      <c r="AF615" cm="1">
        <f t="array" ref="AF615">_xlfn.IFS(C615="solar",(AE615*1000/45),C615="onshore",(AE615*1000/2.7),C615="offshore",(0))</f>
        <v>88.518518518518519</v>
      </c>
      <c r="AG615" cm="1">
        <f t="array" ref="AG615">_xlfn.IFS(C615="solar",(0),C615="onshore",(0),C615="offshore",(AE615*1000/4.8))</f>
        <v>0</v>
      </c>
    </row>
    <row r="616" spans="1:33">
      <c r="A616" t="s">
        <v>126</v>
      </c>
      <c r="B616" t="s">
        <v>423</v>
      </c>
      <c r="C616" t="s">
        <v>464</v>
      </c>
      <c r="D616">
        <v>4</v>
      </c>
      <c r="E616" t="s">
        <v>520</v>
      </c>
      <c r="F616" t="s">
        <v>517</v>
      </c>
      <c r="G616">
        <v>0.27500000000000002</v>
      </c>
      <c r="H616">
        <v>398</v>
      </c>
      <c r="I616">
        <v>2023.1869999999999</v>
      </c>
      <c r="J616">
        <v>0.27700000000000002</v>
      </c>
      <c r="K616">
        <v>429</v>
      </c>
      <c r="L616">
        <v>0.176796399782404</v>
      </c>
      <c r="M616">
        <v>7.423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f t="shared" si="9"/>
        <v>0</v>
      </c>
      <c r="AF616" cm="1">
        <f t="array" ref="AF616">_xlfn.IFS(C616="solar",(AE616*1000/45),C616="onshore",(AE616*1000/2.7),C616="offshore",(0))</f>
        <v>0</v>
      </c>
      <c r="AG616" cm="1">
        <f t="array" ref="AG616">_xlfn.IFS(C616="solar",(0),C616="onshore",(0),C616="offshore",(AE616*1000/4.8))</f>
        <v>0</v>
      </c>
    </row>
    <row r="617" spans="1:33">
      <c r="A617" t="s">
        <v>126</v>
      </c>
      <c r="B617" t="s">
        <v>424</v>
      </c>
      <c r="C617" t="s">
        <v>464</v>
      </c>
      <c r="D617">
        <v>3</v>
      </c>
      <c r="E617" t="s">
        <v>520</v>
      </c>
      <c r="F617" t="s">
        <v>516</v>
      </c>
      <c r="G617">
        <v>0.28499999999999998</v>
      </c>
      <c r="H617">
        <v>195</v>
      </c>
      <c r="I617">
        <v>2023.1869999999999</v>
      </c>
      <c r="J617">
        <v>0.28699999999999998</v>
      </c>
      <c r="K617">
        <v>225</v>
      </c>
      <c r="L617">
        <v>8.9494534867070805E-2</v>
      </c>
      <c r="M617">
        <v>7.2960000000000003</v>
      </c>
      <c r="N617">
        <v>0.63700000000000001</v>
      </c>
      <c r="O617">
        <v>1.278</v>
      </c>
      <c r="P617">
        <v>3.6469999999999998</v>
      </c>
      <c r="Q617">
        <v>3.6469999999999998</v>
      </c>
      <c r="R617">
        <v>3.6469999999999998</v>
      </c>
      <c r="S617">
        <v>3.6469999999999998</v>
      </c>
      <c r="T617">
        <v>3.01</v>
      </c>
      <c r="U617">
        <v>2.3690000000000002</v>
      </c>
      <c r="V617">
        <v>3.6469999999999998</v>
      </c>
      <c r="W617">
        <v>0.63700000000000001</v>
      </c>
      <c r="X617">
        <v>0.64100000000000001</v>
      </c>
      <c r="Y617">
        <v>2.3690000000000002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f t="shared" si="9"/>
        <v>3.6469999999999998</v>
      </c>
      <c r="AF617" cm="1">
        <f t="array" ref="AF617">_xlfn.IFS(C617="solar",(AE617*1000/45),C617="onshore",(AE617*1000/2.7),C617="offshore",(0))</f>
        <v>1350.7407407407406</v>
      </c>
      <c r="AG617" cm="1">
        <f t="array" ref="AG617">_xlfn.IFS(C617="solar",(0),C617="onshore",(0),C617="offshore",(AE617*1000/4.8))</f>
        <v>0</v>
      </c>
    </row>
    <row r="618" spans="1:33">
      <c r="A618" t="s">
        <v>126</v>
      </c>
      <c r="B618" t="s">
        <v>426</v>
      </c>
      <c r="C618" t="s">
        <v>464</v>
      </c>
      <c r="D618">
        <v>1</v>
      </c>
      <c r="E618" t="s">
        <v>520</v>
      </c>
      <c r="F618" t="s">
        <v>516</v>
      </c>
      <c r="G618">
        <v>0.32400000000000001</v>
      </c>
      <c r="H618">
        <v>266</v>
      </c>
      <c r="I618">
        <v>2023.1869999999999</v>
      </c>
      <c r="J618">
        <v>0.32800000000000001</v>
      </c>
      <c r="K618">
        <v>290</v>
      </c>
      <c r="L618">
        <v>0.10092994765564101</v>
      </c>
      <c r="M618">
        <v>8.8810000000000002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f t="shared" si="9"/>
        <v>0</v>
      </c>
      <c r="AF618" cm="1">
        <f t="array" ref="AF618">_xlfn.IFS(C618="solar",(AE618*1000/45),C618="onshore",(AE618*1000/2.7),C618="offshore",(0))</f>
        <v>0</v>
      </c>
      <c r="AG618" cm="1">
        <f t="array" ref="AG618">_xlfn.IFS(C618="solar",(0),C618="onshore",(0),C618="offshore",(AE618*1000/4.8))</f>
        <v>0</v>
      </c>
    </row>
    <row r="619" spans="1:33">
      <c r="A619" t="s">
        <v>126</v>
      </c>
      <c r="B619" t="s">
        <v>425</v>
      </c>
      <c r="C619" t="s">
        <v>464</v>
      </c>
      <c r="D619">
        <v>2</v>
      </c>
      <c r="E619" t="s">
        <v>520</v>
      </c>
      <c r="F619" t="s">
        <v>516</v>
      </c>
      <c r="G619">
        <v>0.29799999999999999</v>
      </c>
      <c r="H619">
        <v>673</v>
      </c>
      <c r="I619">
        <v>2023.1869999999999</v>
      </c>
      <c r="J619">
        <v>0.29799999999999999</v>
      </c>
      <c r="K619">
        <v>662</v>
      </c>
      <c r="L619">
        <v>0.25359320891177101</v>
      </c>
      <c r="M619">
        <v>15.805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f t="shared" si="9"/>
        <v>0</v>
      </c>
      <c r="AF619" cm="1">
        <f t="array" ref="AF619">_xlfn.IFS(C619="solar",(AE619*1000/45),C619="onshore",(AE619*1000/2.7),C619="offshore",(0))</f>
        <v>0</v>
      </c>
      <c r="AG619" cm="1">
        <f t="array" ref="AG619">_xlfn.IFS(C619="solar",(0),C619="onshore",(0),C619="offshore",(AE619*1000/4.8))</f>
        <v>0</v>
      </c>
    </row>
    <row r="620" spans="1:33">
      <c r="A620" t="s">
        <v>126</v>
      </c>
      <c r="B620" t="s">
        <v>422</v>
      </c>
      <c r="C620" t="s">
        <v>464</v>
      </c>
      <c r="D620">
        <v>5</v>
      </c>
      <c r="E620" t="s">
        <v>520</v>
      </c>
      <c r="F620" t="s">
        <v>516</v>
      </c>
      <c r="G620">
        <v>0.28199999999999997</v>
      </c>
      <c r="H620">
        <v>610</v>
      </c>
      <c r="I620">
        <v>2023.1869999999999</v>
      </c>
      <c r="J620">
        <v>0.28000000000000003</v>
      </c>
      <c r="K620">
        <v>640</v>
      </c>
      <c r="L620">
        <v>0.26092628832354903</v>
      </c>
      <c r="M620">
        <v>36.78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f t="shared" si="9"/>
        <v>0</v>
      </c>
      <c r="AF620" cm="1">
        <f t="array" ref="AF620">_xlfn.IFS(C620="solar",(AE620*1000/45),C620="onshore",(AE620*1000/2.7),C620="offshore",(0))</f>
        <v>0</v>
      </c>
      <c r="AG620" cm="1">
        <f t="array" ref="AG620">_xlfn.IFS(C620="solar",(0),C620="onshore",(0),C620="offshore",(AE620*1000/4.8))</f>
        <v>0</v>
      </c>
    </row>
    <row r="621" spans="1:33">
      <c r="A621" t="s">
        <v>126</v>
      </c>
      <c r="B621" t="s">
        <v>423</v>
      </c>
      <c r="C621" t="s">
        <v>464</v>
      </c>
      <c r="D621">
        <v>4</v>
      </c>
      <c r="E621" t="s">
        <v>520</v>
      </c>
      <c r="F621" t="s">
        <v>516</v>
      </c>
      <c r="G621">
        <v>0.27500000000000002</v>
      </c>
      <c r="H621">
        <v>398</v>
      </c>
      <c r="I621">
        <v>2023.1869999999999</v>
      </c>
      <c r="J621">
        <v>0.27700000000000002</v>
      </c>
      <c r="K621">
        <v>429</v>
      </c>
      <c r="L621">
        <v>0.176796399782404</v>
      </c>
      <c r="M621">
        <v>45.997999999999998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f t="shared" si="9"/>
        <v>0</v>
      </c>
      <c r="AF621" cm="1">
        <f t="array" ref="AF621">_xlfn.IFS(C621="solar",(AE621*1000/45),C621="onshore",(AE621*1000/2.7),C621="offshore",(0))</f>
        <v>0</v>
      </c>
      <c r="AG621" cm="1">
        <f t="array" ref="AG621">_xlfn.IFS(C621="solar",(0),C621="onshore",(0),C621="offshore",(AE621*1000/4.8))</f>
        <v>0</v>
      </c>
    </row>
    <row r="622" spans="1:33">
      <c r="A622" t="s">
        <v>126</v>
      </c>
      <c r="B622" t="s">
        <v>426</v>
      </c>
      <c r="C622" t="s">
        <v>464</v>
      </c>
      <c r="D622">
        <v>1</v>
      </c>
      <c r="E622" t="s">
        <v>520</v>
      </c>
      <c r="F622" t="s">
        <v>514</v>
      </c>
      <c r="G622">
        <v>0.32400000000000001</v>
      </c>
      <c r="H622">
        <v>266</v>
      </c>
      <c r="I622">
        <v>2023.1869999999999</v>
      </c>
      <c r="J622">
        <v>0.32800000000000001</v>
      </c>
      <c r="K622">
        <v>290</v>
      </c>
      <c r="L622">
        <v>0.10092994765564101</v>
      </c>
      <c r="M622">
        <v>12.946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f t="shared" si="9"/>
        <v>0</v>
      </c>
      <c r="AF622" cm="1">
        <f t="array" ref="AF622">_xlfn.IFS(C622="solar",(AE622*1000/45),C622="onshore",(AE622*1000/2.7),C622="offshore",(0))</f>
        <v>0</v>
      </c>
      <c r="AG622" cm="1">
        <f t="array" ref="AG622">_xlfn.IFS(C622="solar",(0),C622="onshore",(0),C622="offshore",(AE622*1000/4.8))</f>
        <v>0</v>
      </c>
    </row>
    <row r="623" spans="1:33">
      <c r="A623" t="s">
        <v>126</v>
      </c>
      <c r="B623" t="s">
        <v>425</v>
      </c>
      <c r="C623" t="s">
        <v>464</v>
      </c>
      <c r="D623">
        <v>2</v>
      </c>
      <c r="E623" t="s">
        <v>520</v>
      </c>
      <c r="F623" t="s">
        <v>514</v>
      </c>
      <c r="G623">
        <v>0.29799999999999999</v>
      </c>
      <c r="H623">
        <v>673</v>
      </c>
      <c r="I623">
        <v>2023.1869999999999</v>
      </c>
      <c r="J623">
        <v>0.29799999999999999</v>
      </c>
      <c r="K623">
        <v>662</v>
      </c>
      <c r="L623">
        <v>0.25359320891177101</v>
      </c>
      <c r="M623">
        <v>17.218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f t="shared" si="9"/>
        <v>0</v>
      </c>
      <c r="AF623" cm="1">
        <f t="array" ref="AF623">_xlfn.IFS(C623="solar",(AE623*1000/45),C623="onshore",(AE623*1000/2.7),C623="offshore",(0))</f>
        <v>0</v>
      </c>
      <c r="AG623" cm="1">
        <f t="array" ref="AG623">_xlfn.IFS(C623="solar",(0),C623="onshore",(0),C623="offshore",(AE623*1000/4.8))</f>
        <v>0</v>
      </c>
    </row>
    <row r="624" spans="1:33">
      <c r="A624" t="s">
        <v>126</v>
      </c>
      <c r="B624" t="s">
        <v>424</v>
      </c>
      <c r="C624" t="s">
        <v>464</v>
      </c>
      <c r="D624">
        <v>3</v>
      </c>
      <c r="E624" t="s">
        <v>520</v>
      </c>
      <c r="F624" t="s">
        <v>514</v>
      </c>
      <c r="G624">
        <v>0.28499999999999998</v>
      </c>
      <c r="H624">
        <v>195</v>
      </c>
      <c r="I624">
        <v>2023.1869999999999</v>
      </c>
      <c r="J624">
        <v>0.28699999999999998</v>
      </c>
      <c r="K624">
        <v>225</v>
      </c>
      <c r="L624">
        <v>8.9494534867070805E-2</v>
      </c>
      <c r="M624">
        <v>23.939</v>
      </c>
      <c r="N624">
        <v>0.63700000000000001</v>
      </c>
      <c r="O624">
        <v>1.278</v>
      </c>
      <c r="P624">
        <v>3.6469999999999998</v>
      </c>
      <c r="Q624">
        <v>3.6469999999999998</v>
      </c>
      <c r="R624">
        <v>3.6469999999999998</v>
      </c>
      <c r="S624">
        <v>3.6469999999999998</v>
      </c>
      <c r="T624">
        <v>3.01</v>
      </c>
      <c r="U624">
        <v>2.3690000000000002</v>
      </c>
      <c r="V624">
        <v>3.6469999999999998</v>
      </c>
      <c r="W624">
        <v>0.63700000000000001</v>
      </c>
      <c r="X624">
        <v>0.64100000000000001</v>
      </c>
      <c r="Y624">
        <v>2.3690000000000002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f t="shared" si="9"/>
        <v>3.6469999999999998</v>
      </c>
      <c r="AF624" cm="1">
        <f t="array" ref="AF624">_xlfn.IFS(C624="solar",(AE624*1000/45),C624="onshore",(AE624*1000/2.7),C624="offshore",(0))</f>
        <v>1350.7407407407406</v>
      </c>
      <c r="AG624" cm="1">
        <f t="array" ref="AG624">_xlfn.IFS(C624="solar",(0),C624="onshore",(0),C624="offshore",(AE624*1000/4.8))</f>
        <v>0</v>
      </c>
    </row>
    <row r="625" spans="1:33">
      <c r="A625" t="s">
        <v>126</v>
      </c>
      <c r="B625" t="s">
        <v>422</v>
      </c>
      <c r="C625" t="s">
        <v>464</v>
      </c>
      <c r="D625">
        <v>5</v>
      </c>
      <c r="E625" t="s">
        <v>520</v>
      </c>
      <c r="F625" t="s">
        <v>514</v>
      </c>
      <c r="G625">
        <v>0.28199999999999997</v>
      </c>
      <c r="H625">
        <v>610</v>
      </c>
      <c r="I625">
        <v>2023.1869999999999</v>
      </c>
      <c r="J625">
        <v>0.28000000000000003</v>
      </c>
      <c r="K625">
        <v>640</v>
      </c>
      <c r="L625">
        <v>0.26092628832354903</v>
      </c>
      <c r="M625">
        <v>40.334000000000003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f t="shared" si="9"/>
        <v>0</v>
      </c>
      <c r="AF625" cm="1">
        <f t="array" ref="AF625">_xlfn.IFS(C625="solar",(AE625*1000/45),C625="onshore",(AE625*1000/2.7),C625="offshore",(0))</f>
        <v>0</v>
      </c>
      <c r="AG625" cm="1">
        <f t="array" ref="AG625">_xlfn.IFS(C625="solar",(0),C625="onshore",(0),C625="offshore",(AE625*1000/4.8))</f>
        <v>0</v>
      </c>
    </row>
    <row r="626" spans="1:33">
      <c r="A626" t="s">
        <v>126</v>
      </c>
      <c r="B626" t="s">
        <v>423</v>
      </c>
      <c r="C626" t="s">
        <v>464</v>
      </c>
      <c r="D626">
        <v>4</v>
      </c>
      <c r="E626" t="s">
        <v>520</v>
      </c>
      <c r="F626" t="s">
        <v>514</v>
      </c>
      <c r="G626">
        <v>0.27500000000000002</v>
      </c>
      <c r="H626">
        <v>398</v>
      </c>
      <c r="I626">
        <v>2023.1869999999999</v>
      </c>
      <c r="J626">
        <v>0.27700000000000002</v>
      </c>
      <c r="K626">
        <v>429</v>
      </c>
      <c r="L626">
        <v>0.176796399782404</v>
      </c>
      <c r="M626">
        <v>69.849000000000004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f t="shared" si="9"/>
        <v>0</v>
      </c>
      <c r="AF626" cm="1">
        <f t="array" ref="AF626">_xlfn.IFS(C626="solar",(AE626*1000/45),C626="onshore",(AE626*1000/2.7),C626="offshore",(0))</f>
        <v>0</v>
      </c>
      <c r="AG626" cm="1">
        <f t="array" ref="AG626">_xlfn.IFS(C626="solar",(0),C626="onshore",(0),C626="offshore",(AE626*1000/4.8))</f>
        <v>0</v>
      </c>
    </row>
    <row r="627" spans="1:33">
      <c r="A627" t="s">
        <v>126</v>
      </c>
      <c r="B627" t="s">
        <v>417</v>
      </c>
      <c r="C627" t="s">
        <v>460</v>
      </c>
      <c r="D627">
        <v>1</v>
      </c>
      <c r="E627" t="s">
        <v>520</v>
      </c>
      <c r="F627" t="s">
        <v>519</v>
      </c>
      <c r="G627">
        <v>0.60199999999999998</v>
      </c>
      <c r="H627">
        <v>1024</v>
      </c>
      <c r="I627">
        <v>4073.2310000000002</v>
      </c>
      <c r="J627">
        <v>0.60199999999999998</v>
      </c>
      <c r="K627">
        <v>1024</v>
      </c>
      <c r="L627">
        <v>0.19417770293845499</v>
      </c>
      <c r="M627">
        <v>4.9109999999999996</v>
      </c>
      <c r="N627">
        <v>0</v>
      </c>
      <c r="O627">
        <v>0</v>
      </c>
      <c r="P627">
        <v>0</v>
      </c>
      <c r="Q627">
        <v>4.7569999999999997</v>
      </c>
      <c r="R627">
        <v>4.7949999999999999</v>
      </c>
      <c r="S627">
        <v>4.8339999999999996</v>
      </c>
      <c r="T627">
        <v>4.8719999999999999</v>
      </c>
      <c r="U627">
        <v>4.9109999999999996</v>
      </c>
      <c r="V627">
        <v>4.9109999999999996</v>
      </c>
      <c r="W627">
        <v>0</v>
      </c>
      <c r="X627">
        <v>0</v>
      </c>
      <c r="Y627">
        <v>0</v>
      </c>
      <c r="Z627">
        <v>4.7569999999999997</v>
      </c>
      <c r="AA627">
        <v>3.8000000000000297E-2</v>
      </c>
      <c r="AB627">
        <v>3.8999999999999702E-2</v>
      </c>
      <c r="AC627">
        <v>3.7999999999999999E-2</v>
      </c>
      <c r="AD627">
        <v>3.9E-2</v>
      </c>
      <c r="AE627">
        <f t="shared" si="9"/>
        <v>4.9109999999999996</v>
      </c>
      <c r="AF627" cm="1">
        <f t="array" ref="AF627">_xlfn.IFS(C627="solar",(AE627*1000/45),C627="onshore",(AE627*1000/2.7),C627="offshore",(0))</f>
        <v>0</v>
      </c>
      <c r="AG627" cm="1">
        <f t="array" ref="AG627">_xlfn.IFS(C627="solar",(0),C627="onshore",(0),C627="offshore",(AE627*1000/4.8))</f>
        <v>1023.125</v>
      </c>
    </row>
    <row r="628" spans="1:33">
      <c r="A628" t="s">
        <v>126</v>
      </c>
      <c r="B628" t="s">
        <v>416</v>
      </c>
      <c r="C628" t="s">
        <v>460</v>
      </c>
      <c r="D628">
        <v>2</v>
      </c>
      <c r="E628" t="s">
        <v>520</v>
      </c>
      <c r="F628" t="s">
        <v>519</v>
      </c>
      <c r="G628">
        <v>0.58599999999999997</v>
      </c>
      <c r="H628">
        <v>1538</v>
      </c>
      <c r="I628">
        <v>3852.4749999999999</v>
      </c>
      <c r="J628">
        <v>0.59799999999999998</v>
      </c>
      <c r="K628">
        <v>1313</v>
      </c>
      <c r="L628">
        <v>0.25064522533253902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f t="shared" si="9"/>
        <v>0</v>
      </c>
      <c r="AF628" cm="1">
        <f t="array" ref="AF628">_xlfn.IFS(C628="solar",(AE628*1000/45),C628="onshore",(AE628*1000/2.7),C628="offshore",(0))</f>
        <v>0</v>
      </c>
      <c r="AG628" cm="1">
        <f t="array" ref="AG628">_xlfn.IFS(C628="solar",(0),C628="onshore",(0),C628="offshore",(AE628*1000/4.8))</f>
        <v>0</v>
      </c>
    </row>
    <row r="629" spans="1:33">
      <c r="A629" t="s">
        <v>126</v>
      </c>
      <c r="B629" t="s">
        <v>415</v>
      </c>
      <c r="C629" t="s">
        <v>460</v>
      </c>
      <c r="D629">
        <v>3</v>
      </c>
      <c r="E629" t="s">
        <v>520</v>
      </c>
      <c r="F629" t="s">
        <v>519</v>
      </c>
      <c r="G629">
        <v>0.49299999999999999</v>
      </c>
      <c r="H629">
        <v>918</v>
      </c>
      <c r="I629">
        <v>3314.174</v>
      </c>
      <c r="J629">
        <v>0.47199999999999998</v>
      </c>
      <c r="K629">
        <v>925</v>
      </c>
      <c r="L629">
        <v>0.223715269715966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f t="shared" si="9"/>
        <v>0</v>
      </c>
      <c r="AF629" cm="1">
        <f t="array" ref="AF629">_xlfn.IFS(C629="solar",(AE629*1000/45),C629="onshore",(AE629*1000/2.7),C629="offshore",(0))</f>
        <v>0</v>
      </c>
      <c r="AG629" cm="1">
        <f t="array" ref="AG629">_xlfn.IFS(C629="solar",(0),C629="onshore",(0),C629="offshore",(AE629*1000/4.8))</f>
        <v>0</v>
      </c>
    </row>
    <row r="630" spans="1:33">
      <c r="A630" t="s">
        <v>126</v>
      </c>
      <c r="B630" t="s">
        <v>414</v>
      </c>
      <c r="C630" t="s">
        <v>460</v>
      </c>
      <c r="D630">
        <v>4</v>
      </c>
      <c r="E630" t="s">
        <v>520</v>
      </c>
      <c r="F630" t="s">
        <v>519</v>
      </c>
      <c r="G630">
        <v>0.49299999999999999</v>
      </c>
      <c r="H630">
        <v>1616</v>
      </c>
      <c r="I630">
        <v>3370.5880000000002</v>
      </c>
      <c r="J630">
        <v>0.54300000000000004</v>
      </c>
      <c r="K630">
        <v>1469</v>
      </c>
      <c r="L630">
        <v>0.30882884701093999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f t="shared" si="9"/>
        <v>0</v>
      </c>
      <c r="AF630" cm="1">
        <f t="array" ref="AF630">_xlfn.IFS(C630="solar",(AE630*1000/45),C630="onshore",(AE630*1000/2.7),C630="offshore",(0))</f>
        <v>0</v>
      </c>
      <c r="AG630" cm="1">
        <f t="array" ref="AG630">_xlfn.IFS(C630="solar",(0),C630="onshore",(0),C630="offshore",(AE630*1000/4.8))</f>
        <v>0</v>
      </c>
    </row>
    <row r="631" spans="1:33">
      <c r="A631" t="s">
        <v>126</v>
      </c>
      <c r="B631" t="s">
        <v>413</v>
      </c>
      <c r="C631" t="s">
        <v>460</v>
      </c>
      <c r="D631">
        <v>5</v>
      </c>
      <c r="E631" t="s">
        <v>520</v>
      </c>
      <c r="F631" t="s">
        <v>519</v>
      </c>
      <c r="G631">
        <v>0.40200000000000002</v>
      </c>
      <c r="H631">
        <v>1038</v>
      </c>
      <c r="I631">
        <v>3216.4989999999998</v>
      </c>
      <c r="J631">
        <v>0.42199999999999999</v>
      </c>
      <c r="K631">
        <v>1409</v>
      </c>
      <c r="L631">
        <v>0.38114869397736401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f t="shared" si="9"/>
        <v>0</v>
      </c>
      <c r="AF631" cm="1">
        <f t="array" ref="AF631">_xlfn.IFS(C631="solar",(AE631*1000/45),C631="onshore",(AE631*1000/2.7),C631="offshore",(0))</f>
        <v>0</v>
      </c>
      <c r="AG631" cm="1">
        <f t="array" ref="AG631">_xlfn.IFS(C631="solar",(0),C631="onshore",(0),C631="offshore",(AE631*1000/4.8))</f>
        <v>0</v>
      </c>
    </row>
    <row r="632" spans="1:33">
      <c r="A632" t="s">
        <v>126</v>
      </c>
      <c r="B632" t="s">
        <v>413</v>
      </c>
      <c r="C632" t="s">
        <v>460</v>
      </c>
      <c r="D632">
        <v>5</v>
      </c>
      <c r="E632" t="s">
        <v>520</v>
      </c>
      <c r="F632" t="s">
        <v>518</v>
      </c>
      <c r="G632">
        <v>0.40200000000000002</v>
      </c>
      <c r="H632">
        <v>1038</v>
      </c>
      <c r="I632">
        <v>3216.4989999999998</v>
      </c>
      <c r="J632">
        <v>0.42199999999999999</v>
      </c>
      <c r="K632">
        <v>1409</v>
      </c>
      <c r="L632">
        <v>0.38114869397736401</v>
      </c>
      <c r="M632">
        <v>0.629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f t="shared" si="9"/>
        <v>0</v>
      </c>
      <c r="AF632" cm="1">
        <f t="array" ref="AF632">_xlfn.IFS(C632="solar",(AE632*1000/45),C632="onshore",(AE632*1000/2.7),C632="offshore",(0))</f>
        <v>0</v>
      </c>
      <c r="AG632" cm="1">
        <f t="array" ref="AG632">_xlfn.IFS(C632="solar",(0),C632="onshore",(0),C632="offshore",(AE632*1000/4.8))</f>
        <v>0</v>
      </c>
    </row>
    <row r="633" spans="1:33">
      <c r="A633" t="s">
        <v>126</v>
      </c>
      <c r="B633" t="s">
        <v>414</v>
      </c>
      <c r="C633" t="s">
        <v>460</v>
      </c>
      <c r="D633">
        <v>4</v>
      </c>
      <c r="E633" t="s">
        <v>520</v>
      </c>
      <c r="F633" t="s">
        <v>518</v>
      </c>
      <c r="G633">
        <v>0.49299999999999999</v>
      </c>
      <c r="H633">
        <v>1616</v>
      </c>
      <c r="I633">
        <v>3370.5880000000002</v>
      </c>
      <c r="J633">
        <v>0.54300000000000004</v>
      </c>
      <c r="K633">
        <v>1469</v>
      </c>
      <c r="L633">
        <v>0.30882884701093999</v>
      </c>
      <c r="M633">
        <v>1.252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f t="shared" si="9"/>
        <v>0</v>
      </c>
      <c r="AF633" cm="1">
        <f t="array" ref="AF633">_xlfn.IFS(C633="solar",(AE633*1000/45),C633="onshore",(AE633*1000/2.7),C633="offshore",(0))</f>
        <v>0</v>
      </c>
      <c r="AG633" cm="1">
        <f t="array" ref="AG633">_xlfn.IFS(C633="solar",(0),C633="onshore",(0),C633="offshore",(AE633*1000/4.8))</f>
        <v>0</v>
      </c>
    </row>
    <row r="634" spans="1:33">
      <c r="A634" t="s">
        <v>126</v>
      </c>
      <c r="B634" t="s">
        <v>416</v>
      </c>
      <c r="C634" t="s">
        <v>460</v>
      </c>
      <c r="D634">
        <v>2</v>
      </c>
      <c r="E634" t="s">
        <v>520</v>
      </c>
      <c r="F634" t="s">
        <v>518</v>
      </c>
      <c r="G634">
        <v>0.58599999999999997</v>
      </c>
      <c r="H634">
        <v>1538</v>
      </c>
      <c r="I634">
        <v>3852.4749999999999</v>
      </c>
      <c r="J634">
        <v>0.59799999999999998</v>
      </c>
      <c r="K634">
        <v>1313</v>
      </c>
      <c r="L634">
        <v>0.25064522533253902</v>
      </c>
      <c r="M634">
        <v>1.978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f t="shared" si="9"/>
        <v>0</v>
      </c>
      <c r="AF634" cm="1">
        <f t="array" ref="AF634">_xlfn.IFS(C634="solar",(AE634*1000/45),C634="onshore",(AE634*1000/2.7),C634="offshore",(0))</f>
        <v>0</v>
      </c>
      <c r="AG634" cm="1">
        <f t="array" ref="AG634">_xlfn.IFS(C634="solar",(0),C634="onshore",(0),C634="offshore",(AE634*1000/4.8))</f>
        <v>0</v>
      </c>
    </row>
    <row r="635" spans="1:33">
      <c r="A635" t="s">
        <v>126</v>
      </c>
      <c r="B635" t="s">
        <v>417</v>
      </c>
      <c r="C635" t="s">
        <v>460</v>
      </c>
      <c r="D635">
        <v>1</v>
      </c>
      <c r="E635" t="s">
        <v>520</v>
      </c>
      <c r="F635" t="s">
        <v>518</v>
      </c>
      <c r="G635">
        <v>0.60199999999999998</v>
      </c>
      <c r="H635">
        <v>1024</v>
      </c>
      <c r="I635">
        <v>4073.2310000000002</v>
      </c>
      <c r="J635">
        <v>0.60199999999999998</v>
      </c>
      <c r="K635">
        <v>1024</v>
      </c>
      <c r="L635">
        <v>0.19417770293845499</v>
      </c>
      <c r="M635">
        <v>8.2490000000000006</v>
      </c>
      <c r="N635">
        <v>0</v>
      </c>
      <c r="O635">
        <v>0</v>
      </c>
      <c r="P635">
        <v>0</v>
      </c>
      <c r="Q635">
        <v>4.7569999999999997</v>
      </c>
      <c r="R635">
        <v>4.7949999999999999</v>
      </c>
      <c r="S635">
        <v>4.8339999999999996</v>
      </c>
      <c r="T635">
        <v>4.8719999999999999</v>
      </c>
      <c r="U635">
        <v>4.9109999999999996</v>
      </c>
      <c r="V635">
        <v>4.9109999999999996</v>
      </c>
      <c r="W635">
        <v>0</v>
      </c>
      <c r="X635">
        <v>0</v>
      </c>
      <c r="Y635">
        <v>0</v>
      </c>
      <c r="Z635">
        <v>4.7569999999999997</v>
      </c>
      <c r="AA635">
        <v>3.8000000000000297E-2</v>
      </c>
      <c r="AB635">
        <v>3.8999999999999702E-2</v>
      </c>
      <c r="AC635">
        <v>3.7999999999999999E-2</v>
      </c>
      <c r="AD635">
        <v>3.9E-2</v>
      </c>
      <c r="AE635">
        <f t="shared" si="9"/>
        <v>4.9109999999999996</v>
      </c>
      <c r="AF635" cm="1">
        <f t="array" ref="AF635">_xlfn.IFS(C635="solar",(AE635*1000/45),C635="onshore",(AE635*1000/2.7),C635="offshore",(0))</f>
        <v>0</v>
      </c>
      <c r="AG635" cm="1">
        <f t="array" ref="AG635">_xlfn.IFS(C635="solar",(0),C635="onshore",(0),C635="offshore",(AE635*1000/4.8))</f>
        <v>1023.125</v>
      </c>
    </row>
    <row r="636" spans="1:33">
      <c r="A636" t="s">
        <v>126</v>
      </c>
      <c r="B636" t="s">
        <v>415</v>
      </c>
      <c r="C636" t="s">
        <v>460</v>
      </c>
      <c r="D636">
        <v>3</v>
      </c>
      <c r="E636" t="s">
        <v>520</v>
      </c>
      <c r="F636" t="s">
        <v>518</v>
      </c>
      <c r="G636">
        <v>0.49299999999999999</v>
      </c>
      <c r="H636">
        <v>918</v>
      </c>
      <c r="I636">
        <v>3314.174</v>
      </c>
      <c r="J636">
        <v>0.47199999999999998</v>
      </c>
      <c r="K636">
        <v>925</v>
      </c>
      <c r="L636">
        <v>0.223715269715966</v>
      </c>
      <c r="M636">
        <v>13.333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f t="shared" si="9"/>
        <v>0</v>
      </c>
      <c r="AF636" cm="1">
        <f t="array" ref="AF636">_xlfn.IFS(C636="solar",(AE636*1000/45),C636="onshore",(AE636*1000/2.7),C636="offshore",(0))</f>
        <v>0</v>
      </c>
      <c r="AG636" cm="1">
        <f t="array" ref="AG636">_xlfn.IFS(C636="solar",(0),C636="onshore",(0),C636="offshore",(AE636*1000/4.8))</f>
        <v>0</v>
      </c>
    </row>
    <row r="637" spans="1:33">
      <c r="A637" t="s">
        <v>126</v>
      </c>
      <c r="B637" t="s">
        <v>413</v>
      </c>
      <c r="C637" t="s">
        <v>460</v>
      </c>
      <c r="D637">
        <v>5</v>
      </c>
      <c r="E637" t="s">
        <v>520</v>
      </c>
      <c r="F637" t="s">
        <v>517</v>
      </c>
      <c r="G637">
        <v>0.40200000000000002</v>
      </c>
      <c r="H637">
        <v>1038</v>
      </c>
      <c r="I637">
        <v>3216.4989999999998</v>
      </c>
      <c r="J637">
        <v>0.42199999999999999</v>
      </c>
      <c r="K637">
        <v>1409</v>
      </c>
      <c r="L637">
        <v>0.38114869397736401</v>
      </c>
      <c r="M637">
        <v>0.629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f t="shared" si="9"/>
        <v>0</v>
      </c>
      <c r="AF637" cm="1">
        <f t="array" ref="AF637">_xlfn.IFS(C637="solar",(AE637*1000/45),C637="onshore",(AE637*1000/2.7),C637="offshore",(0))</f>
        <v>0</v>
      </c>
      <c r="AG637" cm="1">
        <f t="array" ref="AG637">_xlfn.IFS(C637="solar",(0),C637="onshore",(0),C637="offshore",(AE637*1000/4.8))</f>
        <v>0</v>
      </c>
    </row>
    <row r="638" spans="1:33">
      <c r="A638" t="s">
        <v>126</v>
      </c>
      <c r="B638" t="s">
        <v>414</v>
      </c>
      <c r="C638" t="s">
        <v>460</v>
      </c>
      <c r="D638">
        <v>4</v>
      </c>
      <c r="E638" t="s">
        <v>520</v>
      </c>
      <c r="F638" t="s">
        <v>517</v>
      </c>
      <c r="G638">
        <v>0.49299999999999999</v>
      </c>
      <c r="H638">
        <v>1616</v>
      </c>
      <c r="I638">
        <v>3370.5880000000002</v>
      </c>
      <c r="J638">
        <v>0.54300000000000004</v>
      </c>
      <c r="K638">
        <v>1469</v>
      </c>
      <c r="L638">
        <v>0.30882884701093999</v>
      </c>
      <c r="M638">
        <v>1.252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f t="shared" si="9"/>
        <v>0</v>
      </c>
      <c r="AF638" cm="1">
        <f t="array" ref="AF638">_xlfn.IFS(C638="solar",(AE638*1000/45),C638="onshore",(AE638*1000/2.7),C638="offshore",(0))</f>
        <v>0</v>
      </c>
      <c r="AG638" cm="1">
        <f t="array" ref="AG638">_xlfn.IFS(C638="solar",(0),C638="onshore",(0),C638="offshore",(AE638*1000/4.8))</f>
        <v>0</v>
      </c>
    </row>
    <row r="639" spans="1:33">
      <c r="A639" t="s">
        <v>126</v>
      </c>
      <c r="B639" t="s">
        <v>416</v>
      </c>
      <c r="C639" t="s">
        <v>460</v>
      </c>
      <c r="D639">
        <v>2</v>
      </c>
      <c r="E639" t="s">
        <v>520</v>
      </c>
      <c r="F639" t="s">
        <v>517</v>
      </c>
      <c r="G639">
        <v>0.58599999999999997</v>
      </c>
      <c r="H639">
        <v>1538</v>
      </c>
      <c r="I639">
        <v>3852.4749999999999</v>
      </c>
      <c r="J639">
        <v>0.59799999999999998</v>
      </c>
      <c r="K639">
        <v>1313</v>
      </c>
      <c r="L639">
        <v>0.25064522533253902</v>
      </c>
      <c r="M639">
        <v>1.978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f t="shared" si="9"/>
        <v>0</v>
      </c>
      <c r="AF639" cm="1">
        <f t="array" ref="AF639">_xlfn.IFS(C639="solar",(AE639*1000/45),C639="onshore",(AE639*1000/2.7),C639="offshore",(0))</f>
        <v>0</v>
      </c>
      <c r="AG639" cm="1">
        <f t="array" ref="AG639">_xlfn.IFS(C639="solar",(0),C639="onshore",(0),C639="offshore",(AE639*1000/4.8))</f>
        <v>0</v>
      </c>
    </row>
    <row r="640" spans="1:33">
      <c r="A640" t="s">
        <v>126</v>
      </c>
      <c r="B640" t="s">
        <v>417</v>
      </c>
      <c r="C640" t="s">
        <v>460</v>
      </c>
      <c r="D640">
        <v>1</v>
      </c>
      <c r="E640" t="s">
        <v>520</v>
      </c>
      <c r="F640" t="s">
        <v>517</v>
      </c>
      <c r="G640">
        <v>0.60199999999999998</v>
      </c>
      <c r="H640">
        <v>1024</v>
      </c>
      <c r="I640">
        <v>4073.2310000000002</v>
      </c>
      <c r="J640">
        <v>0.60199999999999998</v>
      </c>
      <c r="K640">
        <v>1024</v>
      </c>
      <c r="L640">
        <v>0.19417770293845499</v>
      </c>
      <c r="M640">
        <v>8.2490000000000006</v>
      </c>
      <c r="N640">
        <v>0</v>
      </c>
      <c r="O640">
        <v>0</v>
      </c>
      <c r="P640">
        <v>0</v>
      </c>
      <c r="Q640">
        <v>4.7569999999999997</v>
      </c>
      <c r="R640">
        <v>4.7949999999999999</v>
      </c>
      <c r="S640">
        <v>4.8339999999999996</v>
      </c>
      <c r="T640">
        <v>4.8719999999999999</v>
      </c>
      <c r="U640">
        <v>4.9109999999999996</v>
      </c>
      <c r="V640">
        <v>4.9109999999999996</v>
      </c>
      <c r="W640">
        <v>0</v>
      </c>
      <c r="X640">
        <v>0</v>
      </c>
      <c r="Y640">
        <v>0</v>
      </c>
      <c r="Z640">
        <v>4.7569999999999997</v>
      </c>
      <c r="AA640">
        <v>3.8000000000000297E-2</v>
      </c>
      <c r="AB640">
        <v>3.8999999999999702E-2</v>
      </c>
      <c r="AC640">
        <v>3.7999999999999999E-2</v>
      </c>
      <c r="AD640">
        <v>3.9E-2</v>
      </c>
      <c r="AE640">
        <f t="shared" si="9"/>
        <v>4.9109999999999996</v>
      </c>
      <c r="AF640" cm="1">
        <f t="array" ref="AF640">_xlfn.IFS(C640="solar",(AE640*1000/45),C640="onshore",(AE640*1000/2.7),C640="offshore",(0))</f>
        <v>0</v>
      </c>
      <c r="AG640" cm="1">
        <f t="array" ref="AG640">_xlfn.IFS(C640="solar",(0),C640="onshore",(0),C640="offshore",(AE640*1000/4.8))</f>
        <v>1023.125</v>
      </c>
    </row>
    <row r="641" spans="1:33">
      <c r="A641" t="s">
        <v>126</v>
      </c>
      <c r="B641" t="s">
        <v>415</v>
      </c>
      <c r="C641" t="s">
        <v>460</v>
      </c>
      <c r="D641">
        <v>3</v>
      </c>
      <c r="E641" t="s">
        <v>520</v>
      </c>
      <c r="F641" t="s">
        <v>517</v>
      </c>
      <c r="G641">
        <v>0.49299999999999999</v>
      </c>
      <c r="H641">
        <v>918</v>
      </c>
      <c r="I641">
        <v>3314.174</v>
      </c>
      <c r="J641">
        <v>0.47199999999999998</v>
      </c>
      <c r="K641">
        <v>925</v>
      </c>
      <c r="L641">
        <v>0.223715269715966</v>
      </c>
      <c r="M641">
        <v>13.333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f t="shared" si="9"/>
        <v>0</v>
      </c>
      <c r="AF641" cm="1">
        <f t="array" ref="AF641">_xlfn.IFS(C641="solar",(AE641*1000/45),C641="onshore",(AE641*1000/2.7),C641="offshore",(0))</f>
        <v>0</v>
      </c>
      <c r="AG641" cm="1">
        <f t="array" ref="AG641">_xlfn.IFS(C641="solar",(0),C641="onshore",(0),C641="offshore",(AE641*1000/4.8))</f>
        <v>0</v>
      </c>
    </row>
    <row r="642" spans="1:33">
      <c r="A642" t="s">
        <v>126</v>
      </c>
      <c r="B642" t="s">
        <v>413</v>
      </c>
      <c r="C642" t="s">
        <v>460</v>
      </c>
      <c r="D642">
        <v>5</v>
      </c>
      <c r="E642" t="s">
        <v>520</v>
      </c>
      <c r="F642" t="s">
        <v>516</v>
      </c>
      <c r="G642">
        <v>0.40200000000000002</v>
      </c>
      <c r="H642">
        <v>1038</v>
      </c>
      <c r="I642">
        <v>3216.4989999999998</v>
      </c>
      <c r="J642">
        <v>0.42199999999999999</v>
      </c>
      <c r="K642">
        <v>1409</v>
      </c>
      <c r="L642">
        <v>0.38114869397736401</v>
      </c>
      <c r="M642">
        <v>0.629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f t="shared" ref="AE642:AE705" si="10">MAX(N642:U642)</f>
        <v>0</v>
      </c>
      <c r="AF642" cm="1">
        <f t="array" ref="AF642">_xlfn.IFS(C642="solar",(AE642*1000/45),C642="onshore",(AE642*1000/2.7),C642="offshore",(0))</f>
        <v>0</v>
      </c>
      <c r="AG642" cm="1">
        <f t="array" ref="AG642">_xlfn.IFS(C642="solar",(0),C642="onshore",(0),C642="offshore",(AE642*1000/4.8))</f>
        <v>0</v>
      </c>
    </row>
    <row r="643" spans="1:33">
      <c r="A643" t="s">
        <v>126</v>
      </c>
      <c r="B643" t="s">
        <v>414</v>
      </c>
      <c r="C643" t="s">
        <v>460</v>
      </c>
      <c r="D643">
        <v>4</v>
      </c>
      <c r="E643" t="s">
        <v>520</v>
      </c>
      <c r="F643" t="s">
        <v>516</v>
      </c>
      <c r="G643">
        <v>0.49299999999999999</v>
      </c>
      <c r="H643">
        <v>1616</v>
      </c>
      <c r="I643">
        <v>3370.5880000000002</v>
      </c>
      <c r="J643">
        <v>0.54300000000000004</v>
      </c>
      <c r="K643">
        <v>1469</v>
      </c>
      <c r="L643">
        <v>0.30882884701093999</v>
      </c>
      <c r="M643">
        <v>1.252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f t="shared" si="10"/>
        <v>0</v>
      </c>
      <c r="AF643" cm="1">
        <f t="array" ref="AF643">_xlfn.IFS(C643="solar",(AE643*1000/45),C643="onshore",(AE643*1000/2.7),C643="offshore",(0))</f>
        <v>0</v>
      </c>
      <c r="AG643" cm="1">
        <f t="array" ref="AG643">_xlfn.IFS(C643="solar",(0),C643="onshore",(0),C643="offshore",(AE643*1000/4.8))</f>
        <v>0</v>
      </c>
    </row>
    <row r="644" spans="1:33">
      <c r="A644" t="s">
        <v>126</v>
      </c>
      <c r="B644" t="s">
        <v>416</v>
      </c>
      <c r="C644" t="s">
        <v>460</v>
      </c>
      <c r="D644">
        <v>2</v>
      </c>
      <c r="E644" t="s">
        <v>520</v>
      </c>
      <c r="F644" t="s">
        <v>516</v>
      </c>
      <c r="G644">
        <v>0.58599999999999997</v>
      </c>
      <c r="H644">
        <v>1538</v>
      </c>
      <c r="I644">
        <v>3852.4749999999999</v>
      </c>
      <c r="J644">
        <v>0.59799999999999998</v>
      </c>
      <c r="K644">
        <v>1313</v>
      </c>
      <c r="L644">
        <v>0.25064522533253902</v>
      </c>
      <c r="M644">
        <v>1.978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f t="shared" si="10"/>
        <v>0</v>
      </c>
      <c r="AF644" cm="1">
        <f t="array" ref="AF644">_xlfn.IFS(C644="solar",(AE644*1000/45),C644="onshore",(AE644*1000/2.7),C644="offshore",(0))</f>
        <v>0</v>
      </c>
      <c r="AG644" cm="1">
        <f t="array" ref="AG644">_xlfn.IFS(C644="solar",(0),C644="onshore",(0),C644="offshore",(AE644*1000/4.8))</f>
        <v>0</v>
      </c>
    </row>
    <row r="645" spans="1:33">
      <c r="A645" t="s">
        <v>126</v>
      </c>
      <c r="B645" t="s">
        <v>417</v>
      </c>
      <c r="C645" t="s">
        <v>460</v>
      </c>
      <c r="D645">
        <v>1</v>
      </c>
      <c r="E645" t="s">
        <v>520</v>
      </c>
      <c r="F645" t="s">
        <v>516</v>
      </c>
      <c r="G645">
        <v>0.60199999999999998</v>
      </c>
      <c r="H645">
        <v>1024</v>
      </c>
      <c r="I645">
        <v>4073.2310000000002</v>
      </c>
      <c r="J645">
        <v>0.60199999999999998</v>
      </c>
      <c r="K645">
        <v>1024</v>
      </c>
      <c r="L645">
        <v>0.19417770293845499</v>
      </c>
      <c r="M645">
        <v>8.2490000000000006</v>
      </c>
      <c r="N645">
        <v>0</v>
      </c>
      <c r="O645">
        <v>0</v>
      </c>
      <c r="P645">
        <v>0</v>
      </c>
      <c r="Q645">
        <v>4.7569999999999997</v>
      </c>
      <c r="R645">
        <v>4.7949999999999999</v>
      </c>
      <c r="S645">
        <v>4.8339999999999996</v>
      </c>
      <c r="T645">
        <v>4.8719999999999999</v>
      </c>
      <c r="U645">
        <v>4.9109999999999996</v>
      </c>
      <c r="V645">
        <v>4.9109999999999996</v>
      </c>
      <c r="W645">
        <v>0</v>
      </c>
      <c r="X645">
        <v>0</v>
      </c>
      <c r="Y645">
        <v>0</v>
      </c>
      <c r="Z645">
        <v>4.7569999999999997</v>
      </c>
      <c r="AA645">
        <v>3.8000000000000297E-2</v>
      </c>
      <c r="AB645">
        <v>3.8999999999999702E-2</v>
      </c>
      <c r="AC645">
        <v>3.7999999999999999E-2</v>
      </c>
      <c r="AD645">
        <v>3.9E-2</v>
      </c>
      <c r="AE645">
        <f t="shared" si="10"/>
        <v>4.9109999999999996</v>
      </c>
      <c r="AF645" cm="1">
        <f t="array" ref="AF645">_xlfn.IFS(C645="solar",(AE645*1000/45),C645="onshore",(AE645*1000/2.7),C645="offshore",(0))</f>
        <v>0</v>
      </c>
      <c r="AG645" cm="1">
        <f t="array" ref="AG645">_xlfn.IFS(C645="solar",(0),C645="onshore",(0),C645="offshore",(AE645*1000/4.8))</f>
        <v>1023.125</v>
      </c>
    </row>
    <row r="646" spans="1:33">
      <c r="A646" t="s">
        <v>126</v>
      </c>
      <c r="B646" t="s">
        <v>415</v>
      </c>
      <c r="C646" t="s">
        <v>460</v>
      </c>
      <c r="D646">
        <v>3</v>
      </c>
      <c r="E646" t="s">
        <v>520</v>
      </c>
      <c r="F646" t="s">
        <v>516</v>
      </c>
      <c r="G646">
        <v>0.49299999999999999</v>
      </c>
      <c r="H646">
        <v>918</v>
      </c>
      <c r="I646">
        <v>3314.174</v>
      </c>
      <c r="J646">
        <v>0.47199999999999998</v>
      </c>
      <c r="K646">
        <v>925</v>
      </c>
      <c r="L646">
        <v>0.223715269715966</v>
      </c>
      <c r="M646">
        <v>13.333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f t="shared" si="10"/>
        <v>0</v>
      </c>
      <c r="AF646" cm="1">
        <f t="array" ref="AF646">_xlfn.IFS(C646="solar",(AE646*1000/45),C646="onshore",(AE646*1000/2.7),C646="offshore",(0))</f>
        <v>0</v>
      </c>
      <c r="AG646" cm="1">
        <f t="array" ref="AG646">_xlfn.IFS(C646="solar",(0),C646="onshore",(0),C646="offshore",(AE646*1000/4.8))</f>
        <v>0</v>
      </c>
    </row>
    <row r="647" spans="1:33">
      <c r="A647" t="s">
        <v>126</v>
      </c>
      <c r="B647" t="s">
        <v>413</v>
      </c>
      <c r="C647" t="s">
        <v>460</v>
      </c>
      <c r="D647">
        <v>5</v>
      </c>
      <c r="E647" t="s">
        <v>520</v>
      </c>
      <c r="F647" t="s">
        <v>514</v>
      </c>
      <c r="G647">
        <v>0.40200000000000002</v>
      </c>
      <c r="H647">
        <v>1038</v>
      </c>
      <c r="I647">
        <v>3216.4989999999998</v>
      </c>
      <c r="J647">
        <v>0.42199999999999999</v>
      </c>
      <c r="K647">
        <v>1409</v>
      </c>
      <c r="L647">
        <v>0.38114869397736401</v>
      </c>
      <c r="M647">
        <v>0.629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f t="shared" si="10"/>
        <v>0</v>
      </c>
      <c r="AF647" cm="1">
        <f t="array" ref="AF647">_xlfn.IFS(C647="solar",(AE647*1000/45),C647="onshore",(AE647*1000/2.7),C647="offshore",(0))</f>
        <v>0</v>
      </c>
      <c r="AG647" cm="1">
        <f t="array" ref="AG647">_xlfn.IFS(C647="solar",(0),C647="onshore",(0),C647="offshore",(AE647*1000/4.8))</f>
        <v>0</v>
      </c>
    </row>
    <row r="648" spans="1:33">
      <c r="A648" t="s">
        <v>126</v>
      </c>
      <c r="B648" t="s">
        <v>414</v>
      </c>
      <c r="C648" t="s">
        <v>460</v>
      </c>
      <c r="D648">
        <v>4</v>
      </c>
      <c r="E648" t="s">
        <v>520</v>
      </c>
      <c r="F648" t="s">
        <v>514</v>
      </c>
      <c r="G648">
        <v>0.49299999999999999</v>
      </c>
      <c r="H648">
        <v>1616</v>
      </c>
      <c r="I648">
        <v>3370.5880000000002</v>
      </c>
      <c r="J648">
        <v>0.54300000000000004</v>
      </c>
      <c r="K648">
        <v>1469</v>
      </c>
      <c r="L648">
        <v>0.30882884701093999</v>
      </c>
      <c r="M648">
        <v>1.252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f t="shared" si="10"/>
        <v>0</v>
      </c>
      <c r="AF648" cm="1">
        <f t="array" ref="AF648">_xlfn.IFS(C648="solar",(AE648*1000/45),C648="onshore",(AE648*1000/2.7),C648="offshore",(0))</f>
        <v>0</v>
      </c>
      <c r="AG648" cm="1">
        <f t="array" ref="AG648">_xlfn.IFS(C648="solar",(0),C648="onshore",(0),C648="offshore",(AE648*1000/4.8))</f>
        <v>0</v>
      </c>
    </row>
    <row r="649" spans="1:33">
      <c r="A649" t="s">
        <v>126</v>
      </c>
      <c r="B649" t="s">
        <v>416</v>
      </c>
      <c r="C649" t="s">
        <v>460</v>
      </c>
      <c r="D649">
        <v>2</v>
      </c>
      <c r="E649" t="s">
        <v>520</v>
      </c>
      <c r="F649" t="s">
        <v>514</v>
      </c>
      <c r="G649">
        <v>0.58599999999999997</v>
      </c>
      <c r="H649">
        <v>1538</v>
      </c>
      <c r="I649">
        <v>3852.4749999999999</v>
      </c>
      <c r="J649">
        <v>0.59799999999999998</v>
      </c>
      <c r="K649">
        <v>1313</v>
      </c>
      <c r="L649">
        <v>0.25064522533253902</v>
      </c>
      <c r="M649">
        <v>1.978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f t="shared" si="10"/>
        <v>0</v>
      </c>
      <c r="AF649" cm="1">
        <f t="array" ref="AF649">_xlfn.IFS(C649="solar",(AE649*1000/45),C649="onshore",(AE649*1000/2.7),C649="offshore",(0))</f>
        <v>0</v>
      </c>
      <c r="AG649" cm="1">
        <f t="array" ref="AG649">_xlfn.IFS(C649="solar",(0),C649="onshore",(0),C649="offshore",(AE649*1000/4.8))</f>
        <v>0</v>
      </c>
    </row>
    <row r="650" spans="1:33">
      <c r="A650" t="s">
        <v>126</v>
      </c>
      <c r="B650" t="s">
        <v>417</v>
      </c>
      <c r="C650" t="s">
        <v>460</v>
      </c>
      <c r="D650">
        <v>1</v>
      </c>
      <c r="E650" t="s">
        <v>520</v>
      </c>
      <c r="F650" t="s">
        <v>514</v>
      </c>
      <c r="G650">
        <v>0.60199999999999998</v>
      </c>
      <c r="H650">
        <v>1024</v>
      </c>
      <c r="I650">
        <v>4073.2310000000002</v>
      </c>
      <c r="J650">
        <v>0.60199999999999998</v>
      </c>
      <c r="K650">
        <v>1024</v>
      </c>
      <c r="L650">
        <v>0.19417770293845499</v>
      </c>
      <c r="M650">
        <v>8.2490000000000006</v>
      </c>
      <c r="N650">
        <v>0</v>
      </c>
      <c r="O650">
        <v>0</v>
      </c>
      <c r="P650">
        <v>0</v>
      </c>
      <c r="Q650">
        <v>4.7569999999999997</v>
      </c>
      <c r="R650">
        <v>4.7949999999999999</v>
      </c>
      <c r="S650">
        <v>4.8339999999999996</v>
      </c>
      <c r="T650">
        <v>4.8719999999999999</v>
      </c>
      <c r="U650">
        <v>4.9109999999999996</v>
      </c>
      <c r="V650">
        <v>4.9109999999999996</v>
      </c>
      <c r="W650">
        <v>0</v>
      </c>
      <c r="X650">
        <v>0</v>
      </c>
      <c r="Y650">
        <v>0</v>
      </c>
      <c r="Z650">
        <v>4.7569999999999997</v>
      </c>
      <c r="AA650">
        <v>3.8000000000000297E-2</v>
      </c>
      <c r="AB650">
        <v>3.8999999999999702E-2</v>
      </c>
      <c r="AC650">
        <v>3.7999999999999999E-2</v>
      </c>
      <c r="AD650">
        <v>3.9E-2</v>
      </c>
      <c r="AE650">
        <f t="shared" si="10"/>
        <v>4.9109999999999996</v>
      </c>
      <c r="AF650" cm="1">
        <f t="array" ref="AF650">_xlfn.IFS(C650="solar",(AE650*1000/45),C650="onshore",(AE650*1000/2.7),C650="offshore",(0))</f>
        <v>0</v>
      </c>
      <c r="AG650" cm="1">
        <f t="array" ref="AG650">_xlfn.IFS(C650="solar",(0),C650="onshore",(0),C650="offshore",(AE650*1000/4.8))</f>
        <v>1023.125</v>
      </c>
    </row>
    <row r="651" spans="1:33">
      <c r="A651" t="s">
        <v>126</v>
      </c>
      <c r="B651" t="s">
        <v>415</v>
      </c>
      <c r="C651" t="s">
        <v>460</v>
      </c>
      <c r="D651">
        <v>3</v>
      </c>
      <c r="E651" t="s">
        <v>520</v>
      </c>
      <c r="F651" t="s">
        <v>514</v>
      </c>
      <c r="G651">
        <v>0.49299999999999999</v>
      </c>
      <c r="H651">
        <v>918</v>
      </c>
      <c r="I651">
        <v>3314.174</v>
      </c>
      <c r="J651">
        <v>0.47199999999999998</v>
      </c>
      <c r="K651">
        <v>925</v>
      </c>
      <c r="L651">
        <v>0.223715269715966</v>
      </c>
      <c r="M651">
        <v>13.333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f t="shared" si="10"/>
        <v>0</v>
      </c>
      <c r="AF651" cm="1">
        <f t="array" ref="AF651">_xlfn.IFS(C651="solar",(AE651*1000/45),C651="onshore",(AE651*1000/2.7),C651="offshore",(0))</f>
        <v>0</v>
      </c>
      <c r="AG651" cm="1">
        <f t="array" ref="AG651">_xlfn.IFS(C651="solar",(0),C651="onshore",(0),C651="offshore",(AE651*1000/4.8))</f>
        <v>0</v>
      </c>
    </row>
    <row r="652" spans="1:33">
      <c r="A652" t="s">
        <v>130</v>
      </c>
      <c r="B652" t="s">
        <v>432</v>
      </c>
      <c r="C652" t="s">
        <v>463</v>
      </c>
      <c r="D652">
        <v>1</v>
      </c>
      <c r="E652" t="s">
        <v>520</v>
      </c>
      <c r="F652" t="s">
        <v>519</v>
      </c>
      <c r="G652">
        <v>0.25900000000000001</v>
      </c>
      <c r="H652">
        <v>324</v>
      </c>
      <c r="I652">
        <v>1560.6849999999999</v>
      </c>
      <c r="J652">
        <v>0.25700000000000001</v>
      </c>
      <c r="K652">
        <v>332</v>
      </c>
      <c r="L652">
        <v>0.14746904038519601</v>
      </c>
      <c r="M652">
        <v>1.2E-2</v>
      </c>
      <c r="N652">
        <v>0</v>
      </c>
      <c r="O652">
        <v>0</v>
      </c>
      <c r="P652">
        <v>6.0000000000000001E-3</v>
      </c>
      <c r="Q652">
        <v>1.2E-2</v>
      </c>
      <c r="R652">
        <v>1.2E-2</v>
      </c>
      <c r="S652">
        <v>1.2E-2</v>
      </c>
      <c r="T652">
        <v>1.2E-2</v>
      </c>
      <c r="U652">
        <v>0.01</v>
      </c>
      <c r="V652">
        <v>1.2E-2</v>
      </c>
      <c r="W652">
        <v>0</v>
      </c>
      <c r="X652">
        <v>0</v>
      </c>
      <c r="Y652">
        <v>6.0000000000000001E-3</v>
      </c>
      <c r="Z652">
        <v>6.0000000000000001E-3</v>
      </c>
      <c r="AA652">
        <v>0</v>
      </c>
      <c r="AB652">
        <v>0</v>
      </c>
      <c r="AC652">
        <v>0</v>
      </c>
      <c r="AD652">
        <v>0</v>
      </c>
      <c r="AE652">
        <f t="shared" si="10"/>
        <v>1.2E-2</v>
      </c>
      <c r="AF652" cm="1">
        <f t="array" ref="AF652">_xlfn.IFS(C652="solar",(AE652*1000/45),C652="onshore",(AE652*1000/2.7),C652="offshore",(0))</f>
        <v>0.26666666666666666</v>
      </c>
      <c r="AG652" cm="1">
        <f t="array" ref="AG652">_xlfn.IFS(C652="solar",(0),C652="onshore",(0),C652="offshore",(AE652*1000/4.8))</f>
        <v>0</v>
      </c>
    </row>
    <row r="653" spans="1:33">
      <c r="A653" t="s">
        <v>130</v>
      </c>
      <c r="B653" t="s">
        <v>431</v>
      </c>
      <c r="C653" t="s">
        <v>463</v>
      </c>
      <c r="D653">
        <v>2</v>
      </c>
      <c r="E653" t="s">
        <v>520</v>
      </c>
      <c r="F653" t="s">
        <v>519</v>
      </c>
      <c r="G653">
        <v>0.252</v>
      </c>
      <c r="H653">
        <v>191</v>
      </c>
      <c r="I653">
        <v>1560.6849999999999</v>
      </c>
      <c r="J653">
        <v>0.252</v>
      </c>
      <c r="K653">
        <v>198</v>
      </c>
      <c r="L653">
        <v>8.9693411611219798E-2</v>
      </c>
      <c r="M653">
        <v>4.3289999999999997</v>
      </c>
      <c r="N653">
        <v>0</v>
      </c>
      <c r="O653">
        <v>0.45500000000000002</v>
      </c>
      <c r="P653">
        <v>0.90800000000000003</v>
      </c>
      <c r="Q653">
        <v>1.359</v>
      </c>
      <c r="R653">
        <v>1.8160000000000001</v>
      </c>
      <c r="S653">
        <v>2.274</v>
      </c>
      <c r="T653">
        <v>2.7309999999999999</v>
      </c>
      <c r="U653">
        <v>4.3289999999999997</v>
      </c>
      <c r="V653">
        <v>4.7839999999999998</v>
      </c>
      <c r="W653">
        <v>0</v>
      </c>
      <c r="X653">
        <v>0.45500000000000002</v>
      </c>
      <c r="Y653">
        <v>0.45300000000000001</v>
      </c>
      <c r="Z653">
        <v>0.45100000000000001</v>
      </c>
      <c r="AA653">
        <v>0.45700000000000002</v>
      </c>
      <c r="AB653">
        <v>0.45800000000000002</v>
      </c>
      <c r="AC653">
        <v>0.45700000000000002</v>
      </c>
      <c r="AD653">
        <v>2.0529999999999999</v>
      </c>
      <c r="AE653">
        <f t="shared" si="10"/>
        <v>4.3289999999999997</v>
      </c>
      <c r="AF653" cm="1">
        <f t="array" ref="AF653">_xlfn.IFS(C653="solar",(AE653*1000/45),C653="onshore",(AE653*1000/2.7),C653="offshore",(0))</f>
        <v>96.2</v>
      </c>
      <c r="AG653" cm="1">
        <f t="array" ref="AG653">_xlfn.IFS(C653="solar",(0),C653="onshore",(0),C653="offshore",(AE653*1000/4.8))</f>
        <v>0</v>
      </c>
    </row>
    <row r="654" spans="1:33">
      <c r="A654" t="s">
        <v>130</v>
      </c>
      <c r="B654" t="s">
        <v>430</v>
      </c>
      <c r="C654" t="s">
        <v>463</v>
      </c>
      <c r="D654">
        <v>3</v>
      </c>
      <c r="E654" t="s">
        <v>520</v>
      </c>
      <c r="F654" t="s">
        <v>519</v>
      </c>
      <c r="G654">
        <v>0.24299999999999999</v>
      </c>
      <c r="H654">
        <v>312</v>
      </c>
      <c r="I654">
        <v>1560.6849999999999</v>
      </c>
      <c r="J654">
        <v>0.24</v>
      </c>
      <c r="K654">
        <v>316</v>
      </c>
      <c r="L654">
        <v>0.15030441400304401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f t="shared" si="10"/>
        <v>0</v>
      </c>
      <c r="AF654" cm="1">
        <f t="array" ref="AF654">_xlfn.IFS(C654="solar",(AE654*1000/45),C654="onshore",(AE654*1000/2.7),C654="offshore",(0))</f>
        <v>0</v>
      </c>
      <c r="AG654" cm="1">
        <f t="array" ref="AG654">_xlfn.IFS(C654="solar",(0),C654="onshore",(0),C654="offshore",(AE654*1000/4.8))</f>
        <v>0</v>
      </c>
    </row>
    <row r="655" spans="1:33">
      <c r="A655" t="s">
        <v>130</v>
      </c>
      <c r="B655" t="s">
        <v>432</v>
      </c>
      <c r="C655" t="s">
        <v>463</v>
      </c>
      <c r="D655">
        <v>1</v>
      </c>
      <c r="E655" t="s">
        <v>520</v>
      </c>
      <c r="F655" t="s">
        <v>518</v>
      </c>
      <c r="G655">
        <v>0.25900000000000001</v>
      </c>
      <c r="H655">
        <v>324</v>
      </c>
      <c r="I655">
        <v>1560.6849999999999</v>
      </c>
      <c r="J655">
        <v>0.25700000000000001</v>
      </c>
      <c r="K655">
        <v>332</v>
      </c>
      <c r="L655">
        <v>0.14746904038519601</v>
      </c>
      <c r="M655">
        <v>111.863</v>
      </c>
      <c r="N655">
        <v>0</v>
      </c>
      <c r="O655">
        <v>0</v>
      </c>
      <c r="P655">
        <v>6.0000000000000001E-3</v>
      </c>
      <c r="Q655">
        <v>1.2E-2</v>
      </c>
      <c r="R655">
        <v>1.2E-2</v>
      </c>
      <c r="S655">
        <v>1.2E-2</v>
      </c>
      <c r="T655">
        <v>1.2E-2</v>
      </c>
      <c r="U655">
        <v>0.01</v>
      </c>
      <c r="V655">
        <v>1.2E-2</v>
      </c>
      <c r="W655">
        <v>0</v>
      </c>
      <c r="X655">
        <v>0</v>
      </c>
      <c r="Y655">
        <v>6.0000000000000001E-3</v>
      </c>
      <c r="Z655">
        <v>6.0000000000000001E-3</v>
      </c>
      <c r="AA655">
        <v>0</v>
      </c>
      <c r="AB655">
        <v>0</v>
      </c>
      <c r="AC655">
        <v>0</v>
      </c>
      <c r="AD655">
        <v>0</v>
      </c>
      <c r="AE655">
        <f t="shared" si="10"/>
        <v>1.2E-2</v>
      </c>
      <c r="AF655" cm="1">
        <f t="array" ref="AF655">_xlfn.IFS(C655="solar",(AE655*1000/45),C655="onshore",(AE655*1000/2.7),C655="offshore",(0))</f>
        <v>0.26666666666666666</v>
      </c>
      <c r="AG655" cm="1">
        <f t="array" ref="AG655">_xlfn.IFS(C655="solar",(0),C655="onshore",(0),C655="offshore",(AE655*1000/4.8))</f>
        <v>0</v>
      </c>
    </row>
    <row r="656" spans="1:33">
      <c r="A656" t="s">
        <v>130</v>
      </c>
      <c r="B656" t="s">
        <v>430</v>
      </c>
      <c r="C656" t="s">
        <v>463</v>
      </c>
      <c r="D656">
        <v>3</v>
      </c>
      <c r="E656" t="s">
        <v>520</v>
      </c>
      <c r="F656" t="s">
        <v>518</v>
      </c>
      <c r="G656">
        <v>0.24299999999999999</v>
      </c>
      <c r="H656">
        <v>312</v>
      </c>
      <c r="I656">
        <v>1560.6849999999999</v>
      </c>
      <c r="J656">
        <v>0.24</v>
      </c>
      <c r="K656">
        <v>316</v>
      </c>
      <c r="L656">
        <v>0.15030441400304401</v>
      </c>
      <c r="M656">
        <v>211.68899999999999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f t="shared" si="10"/>
        <v>0</v>
      </c>
      <c r="AF656" cm="1">
        <f t="array" ref="AF656">_xlfn.IFS(C656="solar",(AE656*1000/45),C656="onshore",(AE656*1000/2.7),C656="offshore",(0))</f>
        <v>0</v>
      </c>
      <c r="AG656" cm="1">
        <f t="array" ref="AG656">_xlfn.IFS(C656="solar",(0),C656="onshore",(0),C656="offshore",(AE656*1000/4.8))</f>
        <v>0</v>
      </c>
    </row>
    <row r="657" spans="1:33">
      <c r="A657" t="s">
        <v>130</v>
      </c>
      <c r="B657" t="s">
        <v>431</v>
      </c>
      <c r="C657" t="s">
        <v>463</v>
      </c>
      <c r="D657">
        <v>2</v>
      </c>
      <c r="E657" t="s">
        <v>520</v>
      </c>
      <c r="F657" t="s">
        <v>518</v>
      </c>
      <c r="G657">
        <v>0.252</v>
      </c>
      <c r="H657">
        <v>191</v>
      </c>
      <c r="I657">
        <v>1560.6849999999999</v>
      </c>
      <c r="J657">
        <v>0.252</v>
      </c>
      <c r="K657">
        <v>198</v>
      </c>
      <c r="L657">
        <v>8.9693411611219798E-2</v>
      </c>
      <c r="M657">
        <v>394.95699999999999</v>
      </c>
      <c r="N657">
        <v>0</v>
      </c>
      <c r="O657">
        <v>0.45500000000000002</v>
      </c>
      <c r="P657">
        <v>0.90800000000000003</v>
      </c>
      <c r="Q657">
        <v>1.359</v>
      </c>
      <c r="R657">
        <v>1.8160000000000001</v>
      </c>
      <c r="S657">
        <v>2.274</v>
      </c>
      <c r="T657">
        <v>2.7309999999999999</v>
      </c>
      <c r="U657">
        <v>4.3289999999999997</v>
      </c>
      <c r="V657">
        <v>4.7839999999999998</v>
      </c>
      <c r="W657">
        <v>0</v>
      </c>
      <c r="X657">
        <v>0.45500000000000002</v>
      </c>
      <c r="Y657">
        <v>0.45300000000000001</v>
      </c>
      <c r="Z657">
        <v>0.45100000000000001</v>
      </c>
      <c r="AA657">
        <v>0.45700000000000002</v>
      </c>
      <c r="AB657">
        <v>0.45800000000000002</v>
      </c>
      <c r="AC657">
        <v>0.45700000000000002</v>
      </c>
      <c r="AD657">
        <v>2.0529999999999999</v>
      </c>
      <c r="AE657">
        <f t="shared" si="10"/>
        <v>4.3289999999999997</v>
      </c>
      <c r="AF657" cm="1">
        <f t="array" ref="AF657">_xlfn.IFS(C657="solar",(AE657*1000/45),C657="onshore",(AE657*1000/2.7),C657="offshore",(0))</f>
        <v>96.2</v>
      </c>
      <c r="AG657" cm="1">
        <f t="array" ref="AG657">_xlfn.IFS(C657="solar",(0),C657="onshore",(0),C657="offshore",(AE657*1000/4.8))</f>
        <v>0</v>
      </c>
    </row>
    <row r="658" spans="1:33">
      <c r="A658" t="s">
        <v>130</v>
      </c>
      <c r="B658" t="s">
        <v>432</v>
      </c>
      <c r="C658" t="s">
        <v>463</v>
      </c>
      <c r="D658">
        <v>1</v>
      </c>
      <c r="E658" t="s">
        <v>520</v>
      </c>
      <c r="F658" t="s">
        <v>517</v>
      </c>
      <c r="G658">
        <v>0.25900000000000001</v>
      </c>
      <c r="H658">
        <v>324</v>
      </c>
      <c r="I658">
        <v>1560.6849999999999</v>
      </c>
      <c r="J658">
        <v>0.25700000000000001</v>
      </c>
      <c r="K658">
        <v>332</v>
      </c>
      <c r="L658">
        <v>0.14746904038519601</v>
      </c>
      <c r="M658">
        <v>99.734999999999999</v>
      </c>
      <c r="N658">
        <v>0</v>
      </c>
      <c r="O658">
        <v>0</v>
      </c>
      <c r="P658">
        <v>6.0000000000000001E-3</v>
      </c>
      <c r="Q658">
        <v>1.2E-2</v>
      </c>
      <c r="R658">
        <v>1.2E-2</v>
      </c>
      <c r="S658">
        <v>1.2E-2</v>
      </c>
      <c r="T658">
        <v>1.2E-2</v>
      </c>
      <c r="U658">
        <v>0.01</v>
      </c>
      <c r="V658">
        <v>1.2E-2</v>
      </c>
      <c r="W658">
        <v>0</v>
      </c>
      <c r="X658">
        <v>0</v>
      </c>
      <c r="Y658">
        <v>6.0000000000000001E-3</v>
      </c>
      <c r="Z658">
        <v>6.0000000000000001E-3</v>
      </c>
      <c r="AA658">
        <v>0</v>
      </c>
      <c r="AB658">
        <v>0</v>
      </c>
      <c r="AC658">
        <v>0</v>
      </c>
      <c r="AD658">
        <v>0</v>
      </c>
      <c r="AE658">
        <f t="shared" si="10"/>
        <v>1.2E-2</v>
      </c>
      <c r="AF658" cm="1">
        <f t="array" ref="AF658">_xlfn.IFS(C658="solar",(AE658*1000/45),C658="onshore",(AE658*1000/2.7),C658="offshore",(0))</f>
        <v>0.26666666666666666</v>
      </c>
      <c r="AG658" cm="1">
        <f t="array" ref="AG658">_xlfn.IFS(C658="solar",(0),C658="onshore",(0),C658="offshore",(AE658*1000/4.8))</f>
        <v>0</v>
      </c>
    </row>
    <row r="659" spans="1:33">
      <c r="A659" t="s">
        <v>130</v>
      </c>
      <c r="B659" t="s">
        <v>430</v>
      </c>
      <c r="C659" t="s">
        <v>463</v>
      </c>
      <c r="D659">
        <v>3</v>
      </c>
      <c r="E659" t="s">
        <v>520</v>
      </c>
      <c r="F659" t="s">
        <v>517</v>
      </c>
      <c r="G659">
        <v>0.24299999999999999</v>
      </c>
      <c r="H659">
        <v>312</v>
      </c>
      <c r="I659">
        <v>1560.6849999999999</v>
      </c>
      <c r="J659">
        <v>0.24</v>
      </c>
      <c r="K659">
        <v>316</v>
      </c>
      <c r="L659">
        <v>0.15030441400304401</v>
      </c>
      <c r="M659">
        <v>137.309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f t="shared" si="10"/>
        <v>0</v>
      </c>
      <c r="AF659" cm="1">
        <f t="array" ref="AF659">_xlfn.IFS(C659="solar",(AE659*1000/45),C659="onshore",(AE659*1000/2.7),C659="offshore",(0))</f>
        <v>0</v>
      </c>
      <c r="AG659" cm="1">
        <f t="array" ref="AG659">_xlfn.IFS(C659="solar",(0),C659="onshore",(0),C659="offshore",(AE659*1000/4.8))</f>
        <v>0</v>
      </c>
    </row>
    <row r="660" spans="1:33">
      <c r="A660" t="s">
        <v>130</v>
      </c>
      <c r="B660" t="s">
        <v>431</v>
      </c>
      <c r="C660" t="s">
        <v>463</v>
      </c>
      <c r="D660">
        <v>2</v>
      </c>
      <c r="E660" t="s">
        <v>520</v>
      </c>
      <c r="F660" t="s">
        <v>517</v>
      </c>
      <c r="G660">
        <v>0.252</v>
      </c>
      <c r="H660">
        <v>191</v>
      </c>
      <c r="I660">
        <v>1560.6849999999999</v>
      </c>
      <c r="J660">
        <v>0.252</v>
      </c>
      <c r="K660">
        <v>198</v>
      </c>
      <c r="L660">
        <v>8.9693411611219798E-2</v>
      </c>
      <c r="M660">
        <v>335.74400000000003</v>
      </c>
      <c r="N660">
        <v>0</v>
      </c>
      <c r="O660">
        <v>0.45500000000000002</v>
      </c>
      <c r="P660">
        <v>0.90800000000000003</v>
      </c>
      <c r="Q660">
        <v>1.359</v>
      </c>
      <c r="R660">
        <v>1.8160000000000001</v>
      </c>
      <c r="S660">
        <v>2.274</v>
      </c>
      <c r="T660">
        <v>2.7309999999999999</v>
      </c>
      <c r="U660">
        <v>4.3289999999999997</v>
      </c>
      <c r="V660">
        <v>4.7839999999999998</v>
      </c>
      <c r="W660">
        <v>0</v>
      </c>
      <c r="X660">
        <v>0.45500000000000002</v>
      </c>
      <c r="Y660">
        <v>0.45300000000000001</v>
      </c>
      <c r="Z660">
        <v>0.45100000000000001</v>
      </c>
      <c r="AA660">
        <v>0.45700000000000002</v>
      </c>
      <c r="AB660">
        <v>0.45800000000000002</v>
      </c>
      <c r="AC660">
        <v>0.45700000000000002</v>
      </c>
      <c r="AD660">
        <v>2.0529999999999999</v>
      </c>
      <c r="AE660">
        <f t="shared" si="10"/>
        <v>4.3289999999999997</v>
      </c>
      <c r="AF660" cm="1">
        <f t="array" ref="AF660">_xlfn.IFS(C660="solar",(AE660*1000/45),C660="onshore",(AE660*1000/2.7),C660="offshore",(0))</f>
        <v>96.2</v>
      </c>
      <c r="AG660" cm="1">
        <f t="array" ref="AG660">_xlfn.IFS(C660="solar",(0),C660="onshore",(0),C660="offshore",(AE660*1000/4.8))</f>
        <v>0</v>
      </c>
    </row>
    <row r="661" spans="1:33">
      <c r="A661" t="s">
        <v>130</v>
      </c>
      <c r="B661" t="s">
        <v>432</v>
      </c>
      <c r="C661" t="s">
        <v>463</v>
      </c>
      <c r="D661">
        <v>1</v>
      </c>
      <c r="E661" t="s">
        <v>520</v>
      </c>
      <c r="F661" t="s">
        <v>516</v>
      </c>
      <c r="G661">
        <v>0.25900000000000001</v>
      </c>
      <c r="H661">
        <v>324</v>
      </c>
      <c r="I661">
        <v>1560.6849999999999</v>
      </c>
      <c r="J661">
        <v>0.25700000000000001</v>
      </c>
      <c r="K661">
        <v>332</v>
      </c>
      <c r="L661">
        <v>0.14746904038519601</v>
      </c>
      <c r="M661">
        <v>112.19199999999999</v>
      </c>
      <c r="N661">
        <v>0</v>
      </c>
      <c r="O661">
        <v>0</v>
      </c>
      <c r="P661">
        <v>6.0000000000000001E-3</v>
      </c>
      <c r="Q661">
        <v>1.2E-2</v>
      </c>
      <c r="R661">
        <v>1.2E-2</v>
      </c>
      <c r="S661">
        <v>1.2E-2</v>
      </c>
      <c r="T661">
        <v>1.2E-2</v>
      </c>
      <c r="U661">
        <v>0.01</v>
      </c>
      <c r="V661">
        <v>1.2E-2</v>
      </c>
      <c r="W661">
        <v>0</v>
      </c>
      <c r="X661">
        <v>0</v>
      </c>
      <c r="Y661">
        <v>6.0000000000000001E-3</v>
      </c>
      <c r="Z661">
        <v>6.0000000000000001E-3</v>
      </c>
      <c r="AA661">
        <v>0</v>
      </c>
      <c r="AB661">
        <v>0</v>
      </c>
      <c r="AC661">
        <v>0</v>
      </c>
      <c r="AD661">
        <v>0</v>
      </c>
      <c r="AE661">
        <f t="shared" si="10"/>
        <v>1.2E-2</v>
      </c>
      <c r="AF661" cm="1">
        <f t="array" ref="AF661">_xlfn.IFS(C661="solar",(AE661*1000/45),C661="onshore",(AE661*1000/2.7),C661="offshore",(0))</f>
        <v>0.26666666666666666</v>
      </c>
      <c r="AG661" cm="1">
        <f t="array" ref="AG661">_xlfn.IFS(C661="solar",(0),C661="onshore",(0),C661="offshore",(AE661*1000/4.8))</f>
        <v>0</v>
      </c>
    </row>
    <row r="662" spans="1:33">
      <c r="A662" t="s">
        <v>130</v>
      </c>
      <c r="B662" t="s">
        <v>430</v>
      </c>
      <c r="C662" t="s">
        <v>463</v>
      </c>
      <c r="D662">
        <v>3</v>
      </c>
      <c r="E662" t="s">
        <v>520</v>
      </c>
      <c r="F662" t="s">
        <v>516</v>
      </c>
      <c r="G662">
        <v>0.24299999999999999</v>
      </c>
      <c r="H662">
        <v>312</v>
      </c>
      <c r="I662">
        <v>1560.6849999999999</v>
      </c>
      <c r="J662">
        <v>0.24</v>
      </c>
      <c r="K662">
        <v>316</v>
      </c>
      <c r="L662">
        <v>0.15030441400304401</v>
      </c>
      <c r="M662">
        <v>169.43600000000001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f t="shared" si="10"/>
        <v>0</v>
      </c>
      <c r="AF662" cm="1">
        <f t="array" ref="AF662">_xlfn.IFS(C662="solar",(AE662*1000/45),C662="onshore",(AE662*1000/2.7),C662="offshore",(0))</f>
        <v>0</v>
      </c>
      <c r="AG662" cm="1">
        <f t="array" ref="AG662">_xlfn.IFS(C662="solar",(0),C662="onshore",(0),C662="offshore",(AE662*1000/4.8))</f>
        <v>0</v>
      </c>
    </row>
    <row r="663" spans="1:33">
      <c r="A663" t="s">
        <v>130</v>
      </c>
      <c r="B663" t="s">
        <v>431</v>
      </c>
      <c r="C663" t="s">
        <v>463</v>
      </c>
      <c r="D663">
        <v>2</v>
      </c>
      <c r="E663" t="s">
        <v>520</v>
      </c>
      <c r="F663" t="s">
        <v>516</v>
      </c>
      <c r="G663">
        <v>0.252</v>
      </c>
      <c r="H663">
        <v>191</v>
      </c>
      <c r="I663">
        <v>1560.6849999999999</v>
      </c>
      <c r="J663">
        <v>0.252</v>
      </c>
      <c r="K663">
        <v>198</v>
      </c>
      <c r="L663">
        <v>8.9693411611219798E-2</v>
      </c>
      <c r="M663">
        <v>363.75900000000001</v>
      </c>
      <c r="N663">
        <v>0</v>
      </c>
      <c r="O663">
        <v>0.45500000000000002</v>
      </c>
      <c r="P663">
        <v>0.90800000000000003</v>
      </c>
      <c r="Q663">
        <v>1.359</v>
      </c>
      <c r="R663">
        <v>1.8160000000000001</v>
      </c>
      <c r="S663">
        <v>2.274</v>
      </c>
      <c r="T663">
        <v>2.7309999999999999</v>
      </c>
      <c r="U663">
        <v>4.3289999999999997</v>
      </c>
      <c r="V663">
        <v>4.7839999999999998</v>
      </c>
      <c r="W663">
        <v>0</v>
      </c>
      <c r="X663">
        <v>0.45500000000000002</v>
      </c>
      <c r="Y663">
        <v>0.45300000000000001</v>
      </c>
      <c r="Z663">
        <v>0.45100000000000001</v>
      </c>
      <c r="AA663">
        <v>0.45700000000000002</v>
      </c>
      <c r="AB663">
        <v>0.45800000000000002</v>
      </c>
      <c r="AC663">
        <v>0.45700000000000002</v>
      </c>
      <c r="AD663">
        <v>2.0529999999999999</v>
      </c>
      <c r="AE663">
        <f t="shared" si="10"/>
        <v>4.3289999999999997</v>
      </c>
      <c r="AF663" cm="1">
        <f t="array" ref="AF663">_xlfn.IFS(C663="solar",(AE663*1000/45),C663="onshore",(AE663*1000/2.7),C663="offshore",(0))</f>
        <v>96.2</v>
      </c>
      <c r="AG663" cm="1">
        <f t="array" ref="AG663">_xlfn.IFS(C663="solar",(0),C663="onshore",(0),C663="offshore",(AE663*1000/4.8))</f>
        <v>0</v>
      </c>
    </row>
    <row r="664" spans="1:33">
      <c r="A664" t="s">
        <v>130</v>
      </c>
      <c r="B664" t="s">
        <v>432</v>
      </c>
      <c r="C664" t="s">
        <v>463</v>
      </c>
      <c r="D664">
        <v>1</v>
      </c>
      <c r="E664" t="s">
        <v>520</v>
      </c>
      <c r="F664" t="s">
        <v>514</v>
      </c>
      <c r="G664">
        <v>0.25900000000000001</v>
      </c>
      <c r="H664">
        <v>324</v>
      </c>
      <c r="I664">
        <v>1560.6849999999999</v>
      </c>
      <c r="J664">
        <v>0.25700000000000001</v>
      </c>
      <c r="K664">
        <v>332</v>
      </c>
      <c r="L664">
        <v>0.14746904038519601</v>
      </c>
      <c r="M664">
        <v>123.61499999999999</v>
      </c>
      <c r="N664">
        <v>0</v>
      </c>
      <c r="O664">
        <v>0</v>
      </c>
      <c r="P664">
        <v>6.0000000000000001E-3</v>
      </c>
      <c r="Q664">
        <v>1.2E-2</v>
      </c>
      <c r="R664">
        <v>1.2E-2</v>
      </c>
      <c r="S664">
        <v>1.2E-2</v>
      </c>
      <c r="T664">
        <v>1.2E-2</v>
      </c>
      <c r="U664">
        <v>0.01</v>
      </c>
      <c r="V664">
        <v>1.2E-2</v>
      </c>
      <c r="W664">
        <v>0</v>
      </c>
      <c r="X664">
        <v>0</v>
      </c>
      <c r="Y664">
        <v>6.0000000000000001E-3</v>
      </c>
      <c r="Z664">
        <v>6.0000000000000001E-3</v>
      </c>
      <c r="AA664">
        <v>0</v>
      </c>
      <c r="AB664">
        <v>0</v>
      </c>
      <c r="AC664">
        <v>0</v>
      </c>
      <c r="AD664">
        <v>0</v>
      </c>
      <c r="AE664">
        <f t="shared" si="10"/>
        <v>1.2E-2</v>
      </c>
      <c r="AF664" cm="1">
        <f t="array" ref="AF664">_xlfn.IFS(C664="solar",(AE664*1000/45),C664="onshore",(AE664*1000/2.7),C664="offshore",(0))</f>
        <v>0.26666666666666666</v>
      </c>
      <c r="AG664" cm="1">
        <f t="array" ref="AG664">_xlfn.IFS(C664="solar",(0),C664="onshore",(0),C664="offshore",(AE664*1000/4.8))</f>
        <v>0</v>
      </c>
    </row>
    <row r="665" spans="1:33">
      <c r="A665" t="s">
        <v>130</v>
      </c>
      <c r="B665" t="s">
        <v>430</v>
      </c>
      <c r="C665" t="s">
        <v>463</v>
      </c>
      <c r="D665">
        <v>3</v>
      </c>
      <c r="E665" t="s">
        <v>520</v>
      </c>
      <c r="F665" t="s">
        <v>514</v>
      </c>
      <c r="G665">
        <v>0.24299999999999999</v>
      </c>
      <c r="H665">
        <v>312</v>
      </c>
      <c r="I665">
        <v>1560.6849999999999</v>
      </c>
      <c r="J665">
        <v>0.24</v>
      </c>
      <c r="K665">
        <v>316</v>
      </c>
      <c r="L665">
        <v>0.15030441400304401</v>
      </c>
      <c r="M665">
        <v>229.29499999999999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f t="shared" si="10"/>
        <v>0</v>
      </c>
      <c r="AF665" cm="1">
        <f t="array" ref="AF665">_xlfn.IFS(C665="solar",(AE665*1000/45),C665="onshore",(AE665*1000/2.7),C665="offshore",(0))</f>
        <v>0</v>
      </c>
      <c r="AG665" cm="1">
        <f t="array" ref="AG665">_xlfn.IFS(C665="solar",(0),C665="onshore",(0),C665="offshore",(AE665*1000/4.8))</f>
        <v>0</v>
      </c>
    </row>
    <row r="666" spans="1:33">
      <c r="A666" t="s">
        <v>130</v>
      </c>
      <c r="B666" t="s">
        <v>431</v>
      </c>
      <c r="C666" t="s">
        <v>463</v>
      </c>
      <c r="D666">
        <v>2</v>
      </c>
      <c r="E666" t="s">
        <v>520</v>
      </c>
      <c r="F666" t="s">
        <v>514</v>
      </c>
      <c r="G666">
        <v>0.252</v>
      </c>
      <c r="H666">
        <v>191</v>
      </c>
      <c r="I666">
        <v>1560.6849999999999</v>
      </c>
      <c r="J666">
        <v>0.252</v>
      </c>
      <c r="K666">
        <v>198</v>
      </c>
      <c r="L666">
        <v>8.9693411611219798E-2</v>
      </c>
      <c r="M666">
        <v>394.99900000000002</v>
      </c>
      <c r="N666">
        <v>0</v>
      </c>
      <c r="O666">
        <v>0.45500000000000002</v>
      </c>
      <c r="P666">
        <v>0.90800000000000003</v>
      </c>
      <c r="Q666">
        <v>1.359</v>
      </c>
      <c r="R666">
        <v>1.8160000000000001</v>
      </c>
      <c r="S666">
        <v>2.274</v>
      </c>
      <c r="T666">
        <v>2.7309999999999999</v>
      </c>
      <c r="U666">
        <v>4.3289999999999997</v>
      </c>
      <c r="V666">
        <v>4.7839999999999998</v>
      </c>
      <c r="W666">
        <v>0</v>
      </c>
      <c r="X666">
        <v>0.45500000000000002</v>
      </c>
      <c r="Y666">
        <v>0.45300000000000001</v>
      </c>
      <c r="Z666">
        <v>0.45100000000000001</v>
      </c>
      <c r="AA666">
        <v>0.45700000000000002</v>
      </c>
      <c r="AB666">
        <v>0.45800000000000002</v>
      </c>
      <c r="AC666">
        <v>0.45700000000000002</v>
      </c>
      <c r="AD666">
        <v>2.0529999999999999</v>
      </c>
      <c r="AE666">
        <f t="shared" si="10"/>
        <v>4.3289999999999997</v>
      </c>
      <c r="AF666" cm="1">
        <f t="array" ref="AF666">_xlfn.IFS(C666="solar",(AE666*1000/45),C666="onshore",(AE666*1000/2.7),C666="offshore",(0))</f>
        <v>96.2</v>
      </c>
      <c r="AG666" cm="1">
        <f t="array" ref="AG666">_xlfn.IFS(C666="solar",(0),C666="onshore",(0),C666="offshore",(AE666*1000/4.8))</f>
        <v>0</v>
      </c>
    </row>
    <row r="667" spans="1:33">
      <c r="A667" t="s">
        <v>130</v>
      </c>
      <c r="B667" t="s">
        <v>426</v>
      </c>
      <c r="C667" t="s">
        <v>464</v>
      </c>
      <c r="D667">
        <v>1</v>
      </c>
      <c r="E667" t="s">
        <v>520</v>
      </c>
      <c r="F667" t="s">
        <v>519</v>
      </c>
      <c r="G667">
        <v>0.30099999999999999</v>
      </c>
      <c r="H667">
        <v>361</v>
      </c>
      <c r="I667">
        <v>2023.1869999999999</v>
      </c>
      <c r="J667">
        <v>0.30199999999999999</v>
      </c>
      <c r="K667">
        <v>388</v>
      </c>
      <c r="L667">
        <v>0.146663037890471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f t="shared" si="10"/>
        <v>0</v>
      </c>
      <c r="AF667" cm="1">
        <f t="array" ref="AF667">_xlfn.IFS(C667="solar",(AE667*1000/45),C667="onshore",(AE667*1000/2.7),C667="offshore",(0))</f>
        <v>0</v>
      </c>
      <c r="AG667" cm="1">
        <f t="array" ref="AG667">_xlfn.IFS(C667="solar",(0),C667="onshore",(0),C667="offshore",(AE667*1000/4.8))</f>
        <v>0</v>
      </c>
    </row>
    <row r="668" spans="1:33">
      <c r="A668" t="s">
        <v>130</v>
      </c>
      <c r="B668" t="s">
        <v>425</v>
      </c>
      <c r="C668" t="s">
        <v>464</v>
      </c>
      <c r="D668">
        <v>2</v>
      </c>
      <c r="E668" t="s">
        <v>520</v>
      </c>
      <c r="F668" t="s">
        <v>519</v>
      </c>
      <c r="G668">
        <v>0.29899999999999999</v>
      </c>
      <c r="H668">
        <v>577</v>
      </c>
      <c r="I668">
        <v>2023.1869999999999</v>
      </c>
      <c r="J668">
        <v>0.29899999999999999</v>
      </c>
      <c r="K668">
        <v>605</v>
      </c>
      <c r="L668">
        <v>0.230983033246285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f t="shared" si="10"/>
        <v>0</v>
      </c>
      <c r="AF668" cm="1">
        <f t="array" ref="AF668">_xlfn.IFS(C668="solar",(AE668*1000/45),C668="onshore",(AE668*1000/2.7),C668="offshore",(0))</f>
        <v>0</v>
      </c>
      <c r="AG668" cm="1">
        <f t="array" ref="AG668">_xlfn.IFS(C668="solar",(0),C668="onshore",(0),C668="offshore",(AE668*1000/4.8))</f>
        <v>0</v>
      </c>
    </row>
    <row r="669" spans="1:33">
      <c r="A669" t="s">
        <v>130</v>
      </c>
      <c r="B669" t="s">
        <v>424</v>
      </c>
      <c r="C669" t="s">
        <v>464</v>
      </c>
      <c r="D669">
        <v>3</v>
      </c>
      <c r="E669" t="s">
        <v>520</v>
      </c>
      <c r="F669" t="s">
        <v>519</v>
      </c>
      <c r="G669">
        <v>0.29299999999999998</v>
      </c>
      <c r="H669">
        <v>204</v>
      </c>
      <c r="I669">
        <v>2023.1869999999999</v>
      </c>
      <c r="J669">
        <v>0.29299999999999998</v>
      </c>
      <c r="K669">
        <v>212</v>
      </c>
      <c r="L669">
        <v>8.2596973522215497E-2</v>
      </c>
      <c r="M669">
        <v>1.2789999999999999</v>
      </c>
      <c r="N669">
        <v>0</v>
      </c>
      <c r="O669">
        <v>0</v>
      </c>
      <c r="P669">
        <v>1.2789999999999999</v>
      </c>
      <c r="Q669">
        <v>1.2789999999999999</v>
      </c>
      <c r="R669">
        <v>1.2789999999999999</v>
      </c>
      <c r="S669">
        <v>1.2789999999999999</v>
      </c>
      <c r="T669">
        <v>1.278</v>
      </c>
      <c r="U669">
        <v>1.278</v>
      </c>
      <c r="V669">
        <v>1.278</v>
      </c>
      <c r="W669">
        <v>0</v>
      </c>
      <c r="X669">
        <v>0</v>
      </c>
      <c r="Y669">
        <v>1.2789999999999999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f t="shared" si="10"/>
        <v>1.2789999999999999</v>
      </c>
      <c r="AF669" cm="1">
        <f t="array" ref="AF669">_xlfn.IFS(C669="solar",(AE669*1000/45),C669="onshore",(AE669*1000/2.7),C669="offshore",(0))</f>
        <v>473.7037037037037</v>
      </c>
      <c r="AG669" cm="1">
        <f t="array" ref="AG669">_xlfn.IFS(C669="solar",(0),C669="onshore",(0),C669="offshore",(AE669*1000/4.8))</f>
        <v>0</v>
      </c>
    </row>
    <row r="670" spans="1:33">
      <c r="A670" t="s">
        <v>130</v>
      </c>
      <c r="B670" t="s">
        <v>423</v>
      </c>
      <c r="C670" t="s">
        <v>464</v>
      </c>
      <c r="D670">
        <v>4</v>
      </c>
      <c r="E670" t="s">
        <v>520</v>
      </c>
      <c r="F670" t="s">
        <v>519</v>
      </c>
      <c r="G670">
        <v>0.28699999999999998</v>
      </c>
      <c r="H670">
        <v>358</v>
      </c>
      <c r="I670">
        <v>2023.1869999999999</v>
      </c>
      <c r="J670">
        <v>0.28899999999999998</v>
      </c>
      <c r="K670">
        <v>391</v>
      </c>
      <c r="L670">
        <v>0.154445339779748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f t="shared" si="10"/>
        <v>0</v>
      </c>
      <c r="AF670" cm="1">
        <f t="array" ref="AF670">_xlfn.IFS(C670="solar",(AE670*1000/45),C670="onshore",(AE670*1000/2.7),C670="offshore",(0))</f>
        <v>0</v>
      </c>
      <c r="AG670" cm="1">
        <f t="array" ref="AG670">_xlfn.IFS(C670="solar",(0),C670="onshore",(0),C670="offshore",(AE670*1000/4.8))</f>
        <v>0</v>
      </c>
    </row>
    <row r="671" spans="1:33">
      <c r="A671" t="s">
        <v>130</v>
      </c>
      <c r="B671" t="s">
        <v>422</v>
      </c>
      <c r="C671" t="s">
        <v>464</v>
      </c>
      <c r="D671">
        <v>5</v>
      </c>
      <c r="E671" t="s">
        <v>520</v>
      </c>
      <c r="F671" t="s">
        <v>519</v>
      </c>
      <c r="G671">
        <v>0.28699999999999998</v>
      </c>
      <c r="H671">
        <v>665</v>
      </c>
      <c r="I671">
        <v>2023.1869999999999</v>
      </c>
      <c r="J671">
        <v>0.28699999999999998</v>
      </c>
      <c r="K671">
        <v>665</v>
      </c>
      <c r="L671">
        <v>0.26450606971823099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f t="shared" si="10"/>
        <v>0</v>
      </c>
      <c r="AF671" cm="1">
        <f t="array" ref="AF671">_xlfn.IFS(C671="solar",(AE671*1000/45),C671="onshore",(AE671*1000/2.7),C671="offshore",(0))</f>
        <v>0</v>
      </c>
      <c r="AG671" cm="1">
        <f t="array" ref="AG671">_xlfn.IFS(C671="solar",(0),C671="onshore",(0),C671="offshore",(AE671*1000/4.8))</f>
        <v>0</v>
      </c>
    </row>
    <row r="672" spans="1:33">
      <c r="A672" t="s">
        <v>130</v>
      </c>
      <c r="B672" t="s">
        <v>426</v>
      </c>
      <c r="C672" t="s">
        <v>464</v>
      </c>
      <c r="D672">
        <v>1</v>
      </c>
      <c r="E672" t="s">
        <v>520</v>
      </c>
      <c r="F672" t="s">
        <v>518</v>
      </c>
      <c r="G672">
        <v>0.30099999999999999</v>
      </c>
      <c r="H672">
        <v>361</v>
      </c>
      <c r="I672">
        <v>2023.1869999999999</v>
      </c>
      <c r="J672">
        <v>0.30199999999999999</v>
      </c>
      <c r="K672">
        <v>388</v>
      </c>
      <c r="L672">
        <v>0.146663037890471</v>
      </c>
      <c r="M672">
        <v>34.628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f t="shared" si="10"/>
        <v>0</v>
      </c>
      <c r="AF672" cm="1">
        <f t="array" ref="AF672">_xlfn.IFS(C672="solar",(AE672*1000/45),C672="onshore",(AE672*1000/2.7),C672="offshore",(0))</f>
        <v>0</v>
      </c>
      <c r="AG672" cm="1">
        <f t="array" ref="AG672">_xlfn.IFS(C672="solar",(0),C672="onshore",(0),C672="offshore",(AE672*1000/4.8))</f>
        <v>0</v>
      </c>
    </row>
    <row r="673" spans="1:33">
      <c r="A673" t="s">
        <v>130</v>
      </c>
      <c r="B673" t="s">
        <v>423</v>
      </c>
      <c r="C673" t="s">
        <v>464</v>
      </c>
      <c r="D673">
        <v>4</v>
      </c>
      <c r="E673" t="s">
        <v>520</v>
      </c>
      <c r="F673" t="s">
        <v>518</v>
      </c>
      <c r="G673">
        <v>0.28699999999999998</v>
      </c>
      <c r="H673">
        <v>358</v>
      </c>
      <c r="I673">
        <v>2023.1869999999999</v>
      </c>
      <c r="J673">
        <v>0.28899999999999998</v>
      </c>
      <c r="K673">
        <v>391</v>
      </c>
      <c r="L673">
        <v>0.154445339779748</v>
      </c>
      <c r="M673">
        <v>36.249000000000002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f t="shared" si="10"/>
        <v>0</v>
      </c>
      <c r="AF673" cm="1">
        <f t="array" ref="AF673">_xlfn.IFS(C673="solar",(AE673*1000/45),C673="onshore",(AE673*1000/2.7),C673="offshore",(0))</f>
        <v>0</v>
      </c>
      <c r="AG673" cm="1">
        <f t="array" ref="AG673">_xlfn.IFS(C673="solar",(0),C673="onshore",(0),C673="offshore",(AE673*1000/4.8))</f>
        <v>0</v>
      </c>
    </row>
    <row r="674" spans="1:33">
      <c r="A674" t="s">
        <v>130</v>
      </c>
      <c r="B674" t="s">
        <v>422</v>
      </c>
      <c r="C674" t="s">
        <v>464</v>
      </c>
      <c r="D674">
        <v>5</v>
      </c>
      <c r="E674" t="s">
        <v>520</v>
      </c>
      <c r="F674" t="s">
        <v>518</v>
      </c>
      <c r="G674">
        <v>0.28699999999999998</v>
      </c>
      <c r="H674">
        <v>665</v>
      </c>
      <c r="I674">
        <v>2023.1869999999999</v>
      </c>
      <c r="J674">
        <v>0.28699999999999998</v>
      </c>
      <c r="K674">
        <v>665</v>
      </c>
      <c r="L674">
        <v>0.26450606971823099</v>
      </c>
      <c r="M674">
        <v>52.67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f t="shared" si="10"/>
        <v>0</v>
      </c>
      <c r="AF674" cm="1">
        <f t="array" ref="AF674">_xlfn.IFS(C674="solar",(AE674*1000/45),C674="onshore",(AE674*1000/2.7),C674="offshore",(0))</f>
        <v>0</v>
      </c>
      <c r="AG674" cm="1">
        <f t="array" ref="AG674">_xlfn.IFS(C674="solar",(0),C674="onshore",(0),C674="offshore",(AE674*1000/4.8))</f>
        <v>0</v>
      </c>
    </row>
    <row r="675" spans="1:33">
      <c r="A675" t="s">
        <v>130</v>
      </c>
      <c r="B675" t="s">
        <v>425</v>
      </c>
      <c r="C675" t="s">
        <v>464</v>
      </c>
      <c r="D675">
        <v>2</v>
      </c>
      <c r="E675" t="s">
        <v>520</v>
      </c>
      <c r="F675" t="s">
        <v>518</v>
      </c>
      <c r="G675">
        <v>0.29899999999999999</v>
      </c>
      <c r="H675">
        <v>577</v>
      </c>
      <c r="I675">
        <v>2023.1869999999999</v>
      </c>
      <c r="J675">
        <v>0.29899999999999999</v>
      </c>
      <c r="K675">
        <v>605</v>
      </c>
      <c r="L675">
        <v>0.230983033246285</v>
      </c>
      <c r="M675">
        <v>64.646000000000001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f t="shared" si="10"/>
        <v>0</v>
      </c>
      <c r="AF675" cm="1">
        <f t="array" ref="AF675">_xlfn.IFS(C675="solar",(AE675*1000/45),C675="onshore",(AE675*1000/2.7),C675="offshore",(0))</f>
        <v>0</v>
      </c>
      <c r="AG675" cm="1">
        <f t="array" ref="AG675">_xlfn.IFS(C675="solar",(0),C675="onshore",(0),C675="offshore",(AE675*1000/4.8))</f>
        <v>0</v>
      </c>
    </row>
    <row r="676" spans="1:33">
      <c r="A676" t="s">
        <v>130</v>
      </c>
      <c r="B676" t="s">
        <v>424</v>
      </c>
      <c r="C676" t="s">
        <v>464</v>
      </c>
      <c r="D676">
        <v>3</v>
      </c>
      <c r="E676" t="s">
        <v>520</v>
      </c>
      <c r="F676" t="s">
        <v>518</v>
      </c>
      <c r="G676">
        <v>0.29299999999999998</v>
      </c>
      <c r="H676">
        <v>204</v>
      </c>
      <c r="I676">
        <v>2023.1869999999999</v>
      </c>
      <c r="J676">
        <v>0.29299999999999998</v>
      </c>
      <c r="K676">
        <v>212</v>
      </c>
      <c r="L676">
        <v>8.2596973522215497E-2</v>
      </c>
      <c r="M676">
        <v>145.39699999999999</v>
      </c>
      <c r="N676">
        <v>0</v>
      </c>
      <c r="O676">
        <v>0</v>
      </c>
      <c r="P676">
        <v>1.2789999999999999</v>
      </c>
      <c r="Q676">
        <v>1.2789999999999999</v>
      </c>
      <c r="R676">
        <v>1.2789999999999999</v>
      </c>
      <c r="S676">
        <v>1.2789999999999999</v>
      </c>
      <c r="T676">
        <v>1.278</v>
      </c>
      <c r="U676">
        <v>1.278</v>
      </c>
      <c r="V676">
        <v>1.278</v>
      </c>
      <c r="W676">
        <v>0</v>
      </c>
      <c r="X676">
        <v>0</v>
      </c>
      <c r="Y676">
        <v>1.2789999999999999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f t="shared" si="10"/>
        <v>1.2789999999999999</v>
      </c>
      <c r="AF676" cm="1">
        <f t="array" ref="AF676">_xlfn.IFS(C676="solar",(AE676*1000/45),C676="onshore",(AE676*1000/2.7),C676="offshore",(0))</f>
        <v>473.7037037037037</v>
      </c>
      <c r="AG676" cm="1">
        <f t="array" ref="AG676">_xlfn.IFS(C676="solar",(0),C676="onshore",(0),C676="offshore",(AE676*1000/4.8))</f>
        <v>0</v>
      </c>
    </row>
    <row r="677" spans="1:33">
      <c r="A677" t="s">
        <v>130</v>
      </c>
      <c r="B677" t="s">
        <v>426</v>
      </c>
      <c r="C677" t="s">
        <v>464</v>
      </c>
      <c r="D677">
        <v>1</v>
      </c>
      <c r="E677" t="s">
        <v>520</v>
      </c>
      <c r="F677" t="s">
        <v>517</v>
      </c>
      <c r="G677">
        <v>0.30099999999999999</v>
      </c>
      <c r="H677">
        <v>361</v>
      </c>
      <c r="I677">
        <v>2023.1869999999999</v>
      </c>
      <c r="J677">
        <v>0.30199999999999999</v>
      </c>
      <c r="K677">
        <v>388</v>
      </c>
      <c r="L677">
        <v>0.146663037890471</v>
      </c>
      <c r="M677">
        <v>13.791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f t="shared" si="10"/>
        <v>0</v>
      </c>
      <c r="AF677" cm="1">
        <f t="array" ref="AF677">_xlfn.IFS(C677="solar",(AE677*1000/45),C677="onshore",(AE677*1000/2.7),C677="offshore",(0))</f>
        <v>0</v>
      </c>
      <c r="AG677" cm="1">
        <f t="array" ref="AG677">_xlfn.IFS(C677="solar",(0),C677="onshore",(0),C677="offshore",(AE677*1000/4.8))</f>
        <v>0</v>
      </c>
    </row>
    <row r="678" spans="1:33">
      <c r="A678" t="s">
        <v>130</v>
      </c>
      <c r="B678" t="s">
        <v>422</v>
      </c>
      <c r="C678" t="s">
        <v>464</v>
      </c>
      <c r="D678">
        <v>5</v>
      </c>
      <c r="E678" t="s">
        <v>520</v>
      </c>
      <c r="F678" t="s">
        <v>517</v>
      </c>
      <c r="G678">
        <v>0.28699999999999998</v>
      </c>
      <c r="H678">
        <v>665</v>
      </c>
      <c r="I678">
        <v>2023.1869999999999</v>
      </c>
      <c r="J678">
        <v>0.28699999999999998</v>
      </c>
      <c r="K678">
        <v>665</v>
      </c>
      <c r="L678">
        <v>0.26450606971823099</v>
      </c>
      <c r="M678">
        <v>23.257999999999999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f t="shared" si="10"/>
        <v>0</v>
      </c>
      <c r="AF678" cm="1">
        <f t="array" ref="AF678">_xlfn.IFS(C678="solar",(AE678*1000/45),C678="onshore",(AE678*1000/2.7),C678="offshore",(0))</f>
        <v>0</v>
      </c>
      <c r="AG678" cm="1">
        <f t="array" ref="AG678">_xlfn.IFS(C678="solar",(0),C678="onshore",(0),C678="offshore",(AE678*1000/4.8))</f>
        <v>0</v>
      </c>
    </row>
    <row r="679" spans="1:33">
      <c r="A679" t="s">
        <v>130</v>
      </c>
      <c r="B679" t="s">
        <v>423</v>
      </c>
      <c r="C679" t="s">
        <v>464</v>
      </c>
      <c r="D679">
        <v>4</v>
      </c>
      <c r="E679" t="s">
        <v>520</v>
      </c>
      <c r="F679" t="s">
        <v>517</v>
      </c>
      <c r="G679">
        <v>0.28699999999999998</v>
      </c>
      <c r="H679">
        <v>358</v>
      </c>
      <c r="I679">
        <v>2023.1869999999999</v>
      </c>
      <c r="J679">
        <v>0.28899999999999998</v>
      </c>
      <c r="K679">
        <v>391</v>
      </c>
      <c r="L679">
        <v>0.154445339779748</v>
      </c>
      <c r="M679">
        <v>32.350999999999999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f t="shared" si="10"/>
        <v>0</v>
      </c>
      <c r="AF679" cm="1">
        <f t="array" ref="AF679">_xlfn.IFS(C679="solar",(AE679*1000/45),C679="onshore",(AE679*1000/2.7),C679="offshore",(0))</f>
        <v>0</v>
      </c>
      <c r="AG679" cm="1">
        <f t="array" ref="AG679">_xlfn.IFS(C679="solar",(0),C679="onshore",(0),C679="offshore",(AE679*1000/4.8))</f>
        <v>0</v>
      </c>
    </row>
    <row r="680" spans="1:33">
      <c r="A680" t="s">
        <v>130</v>
      </c>
      <c r="B680" t="s">
        <v>425</v>
      </c>
      <c r="C680" t="s">
        <v>464</v>
      </c>
      <c r="D680">
        <v>2</v>
      </c>
      <c r="E680" t="s">
        <v>520</v>
      </c>
      <c r="F680" t="s">
        <v>517</v>
      </c>
      <c r="G680">
        <v>0.29899999999999999</v>
      </c>
      <c r="H680">
        <v>577</v>
      </c>
      <c r="I680">
        <v>2023.1869999999999</v>
      </c>
      <c r="J680">
        <v>0.29899999999999999</v>
      </c>
      <c r="K680">
        <v>605</v>
      </c>
      <c r="L680">
        <v>0.230983033246285</v>
      </c>
      <c r="M680">
        <v>36.14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f t="shared" si="10"/>
        <v>0</v>
      </c>
      <c r="AF680" cm="1">
        <f t="array" ref="AF680">_xlfn.IFS(C680="solar",(AE680*1000/45),C680="onshore",(AE680*1000/2.7),C680="offshore",(0))</f>
        <v>0</v>
      </c>
      <c r="AG680" cm="1">
        <f t="array" ref="AG680">_xlfn.IFS(C680="solar",(0),C680="onshore",(0),C680="offshore",(AE680*1000/4.8))</f>
        <v>0</v>
      </c>
    </row>
    <row r="681" spans="1:33">
      <c r="A681" t="s">
        <v>130</v>
      </c>
      <c r="B681" t="s">
        <v>424</v>
      </c>
      <c r="C681" t="s">
        <v>464</v>
      </c>
      <c r="D681">
        <v>3</v>
      </c>
      <c r="E681" t="s">
        <v>520</v>
      </c>
      <c r="F681" t="s">
        <v>517</v>
      </c>
      <c r="G681">
        <v>0.29299999999999998</v>
      </c>
      <c r="H681">
        <v>204</v>
      </c>
      <c r="I681">
        <v>2023.1869999999999</v>
      </c>
      <c r="J681">
        <v>0.29299999999999998</v>
      </c>
      <c r="K681">
        <v>212</v>
      </c>
      <c r="L681">
        <v>8.2596973522215497E-2</v>
      </c>
      <c r="M681">
        <v>115.995</v>
      </c>
      <c r="N681">
        <v>0</v>
      </c>
      <c r="O681">
        <v>0</v>
      </c>
      <c r="P681">
        <v>1.2789999999999999</v>
      </c>
      <c r="Q681">
        <v>1.2789999999999999</v>
      </c>
      <c r="R681">
        <v>1.2789999999999999</v>
      </c>
      <c r="S681">
        <v>1.2789999999999999</v>
      </c>
      <c r="T681">
        <v>1.278</v>
      </c>
      <c r="U681">
        <v>1.278</v>
      </c>
      <c r="V681">
        <v>1.278</v>
      </c>
      <c r="W681">
        <v>0</v>
      </c>
      <c r="X681">
        <v>0</v>
      </c>
      <c r="Y681">
        <v>1.2789999999999999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f t="shared" si="10"/>
        <v>1.2789999999999999</v>
      </c>
      <c r="AF681" cm="1">
        <f t="array" ref="AF681">_xlfn.IFS(C681="solar",(AE681*1000/45),C681="onshore",(AE681*1000/2.7),C681="offshore",(0))</f>
        <v>473.7037037037037</v>
      </c>
      <c r="AG681" cm="1">
        <f t="array" ref="AG681">_xlfn.IFS(C681="solar",(0),C681="onshore",(0),C681="offshore",(AE681*1000/4.8))</f>
        <v>0</v>
      </c>
    </row>
    <row r="682" spans="1:33">
      <c r="A682" t="s">
        <v>130</v>
      </c>
      <c r="B682" t="s">
        <v>426</v>
      </c>
      <c r="C682" t="s">
        <v>464</v>
      </c>
      <c r="D682">
        <v>1</v>
      </c>
      <c r="E682" t="s">
        <v>520</v>
      </c>
      <c r="F682" t="s">
        <v>516</v>
      </c>
      <c r="G682">
        <v>0.30099999999999999</v>
      </c>
      <c r="H682">
        <v>361</v>
      </c>
      <c r="I682">
        <v>2023.1869999999999</v>
      </c>
      <c r="J682">
        <v>0.30199999999999999</v>
      </c>
      <c r="K682">
        <v>388</v>
      </c>
      <c r="L682">
        <v>0.146663037890471</v>
      </c>
      <c r="M682">
        <v>22.73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f t="shared" si="10"/>
        <v>0</v>
      </c>
      <c r="AF682" cm="1">
        <f t="array" ref="AF682">_xlfn.IFS(C682="solar",(AE682*1000/45),C682="onshore",(AE682*1000/2.7),C682="offshore",(0))</f>
        <v>0</v>
      </c>
      <c r="AG682" cm="1">
        <f t="array" ref="AG682">_xlfn.IFS(C682="solar",(0),C682="onshore",(0),C682="offshore",(AE682*1000/4.8))</f>
        <v>0</v>
      </c>
    </row>
    <row r="683" spans="1:33">
      <c r="A683" t="s">
        <v>130</v>
      </c>
      <c r="B683" t="s">
        <v>423</v>
      </c>
      <c r="C683" t="s">
        <v>464</v>
      </c>
      <c r="D683">
        <v>4</v>
      </c>
      <c r="E683" t="s">
        <v>520</v>
      </c>
      <c r="F683" t="s">
        <v>516</v>
      </c>
      <c r="G683">
        <v>0.28699999999999998</v>
      </c>
      <c r="H683">
        <v>358</v>
      </c>
      <c r="I683">
        <v>2023.1869999999999</v>
      </c>
      <c r="J683">
        <v>0.28899999999999998</v>
      </c>
      <c r="K683">
        <v>391</v>
      </c>
      <c r="L683">
        <v>0.154445339779748</v>
      </c>
      <c r="M683">
        <v>34.722999999999999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f t="shared" si="10"/>
        <v>0</v>
      </c>
      <c r="AF683" cm="1">
        <f t="array" ref="AF683">_xlfn.IFS(C683="solar",(AE683*1000/45),C683="onshore",(AE683*1000/2.7),C683="offshore",(0))</f>
        <v>0</v>
      </c>
      <c r="AG683" cm="1">
        <f t="array" ref="AG683">_xlfn.IFS(C683="solar",(0),C683="onshore",(0),C683="offshore",(AE683*1000/4.8))</f>
        <v>0</v>
      </c>
    </row>
    <row r="684" spans="1:33">
      <c r="A684" t="s">
        <v>130</v>
      </c>
      <c r="B684" t="s">
        <v>422</v>
      </c>
      <c r="C684" t="s">
        <v>464</v>
      </c>
      <c r="D684">
        <v>5</v>
      </c>
      <c r="E684" t="s">
        <v>520</v>
      </c>
      <c r="F684" t="s">
        <v>516</v>
      </c>
      <c r="G684">
        <v>0.28699999999999998</v>
      </c>
      <c r="H684">
        <v>665</v>
      </c>
      <c r="I684">
        <v>2023.1869999999999</v>
      </c>
      <c r="J684">
        <v>0.28699999999999998</v>
      </c>
      <c r="K684">
        <v>665</v>
      </c>
      <c r="L684">
        <v>0.26450606971823099</v>
      </c>
      <c r="M684">
        <v>52.67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f t="shared" si="10"/>
        <v>0</v>
      </c>
      <c r="AF684" cm="1">
        <f t="array" ref="AF684">_xlfn.IFS(C684="solar",(AE684*1000/45),C684="onshore",(AE684*1000/2.7),C684="offshore",(0))</f>
        <v>0</v>
      </c>
      <c r="AG684" cm="1">
        <f t="array" ref="AG684">_xlfn.IFS(C684="solar",(0),C684="onshore",(0),C684="offshore",(AE684*1000/4.8))</f>
        <v>0</v>
      </c>
    </row>
    <row r="685" spans="1:33">
      <c r="A685" t="s">
        <v>130</v>
      </c>
      <c r="B685" t="s">
        <v>425</v>
      </c>
      <c r="C685" t="s">
        <v>464</v>
      </c>
      <c r="D685">
        <v>2</v>
      </c>
      <c r="E685" t="s">
        <v>520</v>
      </c>
      <c r="F685" t="s">
        <v>516</v>
      </c>
      <c r="G685">
        <v>0.29899999999999999</v>
      </c>
      <c r="H685">
        <v>577</v>
      </c>
      <c r="I685">
        <v>2023.1869999999999</v>
      </c>
      <c r="J685">
        <v>0.29899999999999999</v>
      </c>
      <c r="K685">
        <v>605</v>
      </c>
      <c r="L685">
        <v>0.230983033246285</v>
      </c>
      <c r="M685">
        <v>63.720999999999997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f t="shared" si="10"/>
        <v>0</v>
      </c>
      <c r="AF685" cm="1">
        <f t="array" ref="AF685">_xlfn.IFS(C685="solar",(AE685*1000/45),C685="onshore",(AE685*1000/2.7),C685="offshore",(0))</f>
        <v>0</v>
      </c>
      <c r="AG685" cm="1">
        <f t="array" ref="AG685">_xlfn.IFS(C685="solar",(0),C685="onshore",(0),C685="offshore",(AE685*1000/4.8))</f>
        <v>0</v>
      </c>
    </row>
    <row r="686" spans="1:33">
      <c r="A686" t="s">
        <v>130</v>
      </c>
      <c r="B686" t="s">
        <v>424</v>
      </c>
      <c r="C686" t="s">
        <v>464</v>
      </c>
      <c r="D686">
        <v>3</v>
      </c>
      <c r="E686" t="s">
        <v>520</v>
      </c>
      <c r="F686" t="s">
        <v>516</v>
      </c>
      <c r="G686">
        <v>0.29299999999999998</v>
      </c>
      <c r="H686">
        <v>204</v>
      </c>
      <c r="I686">
        <v>2023.1869999999999</v>
      </c>
      <c r="J686">
        <v>0.29299999999999998</v>
      </c>
      <c r="K686">
        <v>212</v>
      </c>
      <c r="L686">
        <v>8.2596973522215497E-2</v>
      </c>
      <c r="M686">
        <v>134.22300000000001</v>
      </c>
      <c r="N686">
        <v>0</v>
      </c>
      <c r="O686">
        <v>0</v>
      </c>
      <c r="P686">
        <v>1.2789999999999999</v>
      </c>
      <c r="Q686">
        <v>1.2789999999999999</v>
      </c>
      <c r="R686">
        <v>1.2789999999999999</v>
      </c>
      <c r="S686">
        <v>1.2789999999999999</v>
      </c>
      <c r="T686">
        <v>1.278</v>
      </c>
      <c r="U686">
        <v>1.278</v>
      </c>
      <c r="V686">
        <v>1.278</v>
      </c>
      <c r="W686">
        <v>0</v>
      </c>
      <c r="X686">
        <v>0</v>
      </c>
      <c r="Y686">
        <v>1.2789999999999999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f t="shared" si="10"/>
        <v>1.2789999999999999</v>
      </c>
      <c r="AF686" cm="1">
        <f t="array" ref="AF686">_xlfn.IFS(C686="solar",(AE686*1000/45),C686="onshore",(AE686*1000/2.7),C686="offshore",(0))</f>
        <v>473.7037037037037</v>
      </c>
      <c r="AG686" cm="1">
        <f t="array" ref="AG686">_xlfn.IFS(C686="solar",(0),C686="onshore",(0),C686="offshore",(AE686*1000/4.8))</f>
        <v>0</v>
      </c>
    </row>
    <row r="687" spans="1:33">
      <c r="A687" t="s">
        <v>130</v>
      </c>
      <c r="B687" t="s">
        <v>423</v>
      </c>
      <c r="C687" t="s">
        <v>464</v>
      </c>
      <c r="D687">
        <v>4</v>
      </c>
      <c r="E687" t="s">
        <v>520</v>
      </c>
      <c r="F687" t="s">
        <v>514</v>
      </c>
      <c r="G687">
        <v>0.28699999999999998</v>
      </c>
      <c r="H687">
        <v>358</v>
      </c>
      <c r="I687">
        <v>2023.1869999999999</v>
      </c>
      <c r="J687">
        <v>0.28899999999999998</v>
      </c>
      <c r="K687">
        <v>391</v>
      </c>
      <c r="L687">
        <v>0.154445339779748</v>
      </c>
      <c r="M687">
        <v>36.091999999999999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f t="shared" si="10"/>
        <v>0</v>
      </c>
      <c r="AF687" cm="1">
        <f t="array" ref="AF687">_xlfn.IFS(C687="solar",(AE687*1000/45),C687="onshore",(AE687*1000/2.7),C687="offshore",(0))</f>
        <v>0</v>
      </c>
      <c r="AG687" cm="1">
        <f t="array" ref="AG687">_xlfn.IFS(C687="solar",(0),C687="onshore",(0),C687="offshore",(AE687*1000/4.8))</f>
        <v>0</v>
      </c>
    </row>
    <row r="688" spans="1:33">
      <c r="A688" t="s">
        <v>130</v>
      </c>
      <c r="B688" t="s">
        <v>426</v>
      </c>
      <c r="C688" t="s">
        <v>464</v>
      </c>
      <c r="D688">
        <v>1</v>
      </c>
      <c r="E688" t="s">
        <v>520</v>
      </c>
      <c r="F688" t="s">
        <v>514</v>
      </c>
      <c r="G688">
        <v>0.30099999999999999</v>
      </c>
      <c r="H688">
        <v>361</v>
      </c>
      <c r="I688">
        <v>2023.1869999999999</v>
      </c>
      <c r="J688">
        <v>0.30199999999999999</v>
      </c>
      <c r="K688">
        <v>388</v>
      </c>
      <c r="L688">
        <v>0.146663037890471</v>
      </c>
      <c r="M688">
        <v>37.082999999999998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f t="shared" si="10"/>
        <v>0</v>
      </c>
      <c r="AF688" cm="1">
        <f t="array" ref="AF688">_xlfn.IFS(C688="solar",(AE688*1000/45),C688="onshore",(AE688*1000/2.7),C688="offshore",(0))</f>
        <v>0</v>
      </c>
      <c r="AG688" cm="1">
        <f t="array" ref="AG688">_xlfn.IFS(C688="solar",(0),C688="onshore",(0),C688="offshore",(AE688*1000/4.8))</f>
        <v>0</v>
      </c>
    </row>
    <row r="689" spans="1:33">
      <c r="A689" t="s">
        <v>130</v>
      </c>
      <c r="B689" t="s">
        <v>422</v>
      </c>
      <c r="C689" t="s">
        <v>464</v>
      </c>
      <c r="D689">
        <v>5</v>
      </c>
      <c r="E689" t="s">
        <v>520</v>
      </c>
      <c r="F689" t="s">
        <v>514</v>
      </c>
      <c r="G689">
        <v>0.28699999999999998</v>
      </c>
      <c r="H689">
        <v>665</v>
      </c>
      <c r="I689">
        <v>2023.1869999999999</v>
      </c>
      <c r="J689">
        <v>0.28699999999999998</v>
      </c>
      <c r="K689">
        <v>665</v>
      </c>
      <c r="L689">
        <v>0.26450606971823099</v>
      </c>
      <c r="M689">
        <v>53.009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f t="shared" si="10"/>
        <v>0</v>
      </c>
      <c r="AF689" cm="1">
        <f t="array" ref="AF689">_xlfn.IFS(C689="solar",(AE689*1000/45),C689="onshore",(AE689*1000/2.7),C689="offshore",(0))</f>
        <v>0</v>
      </c>
      <c r="AG689" cm="1">
        <f t="array" ref="AG689">_xlfn.IFS(C689="solar",(0),C689="onshore",(0),C689="offshore",(AE689*1000/4.8))</f>
        <v>0</v>
      </c>
    </row>
    <row r="690" spans="1:33">
      <c r="A690" t="s">
        <v>130</v>
      </c>
      <c r="B690" t="s">
        <v>425</v>
      </c>
      <c r="C690" t="s">
        <v>464</v>
      </c>
      <c r="D690">
        <v>2</v>
      </c>
      <c r="E690" t="s">
        <v>520</v>
      </c>
      <c r="F690" t="s">
        <v>514</v>
      </c>
      <c r="G690">
        <v>0.29899999999999999</v>
      </c>
      <c r="H690">
        <v>577</v>
      </c>
      <c r="I690">
        <v>2023.1869999999999</v>
      </c>
      <c r="J690">
        <v>0.29899999999999999</v>
      </c>
      <c r="K690">
        <v>605</v>
      </c>
      <c r="L690">
        <v>0.230983033246285</v>
      </c>
      <c r="M690">
        <v>66.028000000000006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f t="shared" si="10"/>
        <v>0</v>
      </c>
      <c r="AF690" cm="1">
        <f t="array" ref="AF690">_xlfn.IFS(C690="solar",(AE690*1000/45),C690="onshore",(AE690*1000/2.7),C690="offshore",(0))</f>
        <v>0</v>
      </c>
      <c r="AG690" cm="1">
        <f t="array" ref="AG690">_xlfn.IFS(C690="solar",(0),C690="onshore",(0),C690="offshore",(AE690*1000/4.8))</f>
        <v>0</v>
      </c>
    </row>
    <row r="691" spans="1:33">
      <c r="A691" t="s">
        <v>130</v>
      </c>
      <c r="B691" t="s">
        <v>424</v>
      </c>
      <c r="C691" t="s">
        <v>464</v>
      </c>
      <c r="D691">
        <v>3</v>
      </c>
      <c r="E691" t="s">
        <v>520</v>
      </c>
      <c r="F691" t="s">
        <v>514</v>
      </c>
      <c r="G691">
        <v>0.29299999999999998</v>
      </c>
      <c r="H691">
        <v>204</v>
      </c>
      <c r="I691">
        <v>2023.1869999999999</v>
      </c>
      <c r="J691">
        <v>0.29299999999999998</v>
      </c>
      <c r="K691">
        <v>212</v>
      </c>
      <c r="L691">
        <v>8.2596973522215497E-2</v>
      </c>
      <c r="M691">
        <v>148.119</v>
      </c>
      <c r="N691">
        <v>0</v>
      </c>
      <c r="O691">
        <v>0</v>
      </c>
      <c r="P691">
        <v>1.2789999999999999</v>
      </c>
      <c r="Q691">
        <v>1.2789999999999999</v>
      </c>
      <c r="R691">
        <v>1.2789999999999999</v>
      </c>
      <c r="S691">
        <v>1.2789999999999999</v>
      </c>
      <c r="T691">
        <v>1.278</v>
      </c>
      <c r="U691">
        <v>1.278</v>
      </c>
      <c r="V691">
        <v>1.278</v>
      </c>
      <c r="W691">
        <v>0</v>
      </c>
      <c r="X691">
        <v>0</v>
      </c>
      <c r="Y691">
        <v>1.2789999999999999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f t="shared" si="10"/>
        <v>1.2789999999999999</v>
      </c>
      <c r="AF691" cm="1">
        <f t="array" ref="AF691">_xlfn.IFS(C691="solar",(AE691*1000/45),C691="onshore",(AE691*1000/2.7),C691="offshore",(0))</f>
        <v>473.7037037037037</v>
      </c>
      <c r="AG691" cm="1">
        <f t="array" ref="AG691">_xlfn.IFS(C691="solar",(0),C691="onshore",(0),C691="offshore",(AE691*1000/4.8))</f>
        <v>0</v>
      </c>
    </row>
    <row r="692" spans="1:33">
      <c r="A692" t="s">
        <v>133</v>
      </c>
      <c r="B692" t="s">
        <v>432</v>
      </c>
      <c r="C692" t="s">
        <v>463</v>
      </c>
      <c r="D692">
        <v>1</v>
      </c>
      <c r="E692" t="s">
        <v>520</v>
      </c>
      <c r="F692" t="s">
        <v>519</v>
      </c>
      <c r="G692">
        <v>0.249</v>
      </c>
      <c r="H692">
        <v>0</v>
      </c>
      <c r="I692">
        <v>1560.6849999999999</v>
      </c>
      <c r="J692">
        <v>0.249</v>
      </c>
      <c r="K692">
        <v>386</v>
      </c>
      <c r="L692">
        <v>0.17696356201059901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f t="shared" si="10"/>
        <v>0</v>
      </c>
      <c r="AF692" cm="1">
        <f t="array" ref="AF692">_xlfn.IFS(C692="solar",(AE692*1000/45),C692="onshore",(AE692*1000/2.7),C692="offshore",(0))</f>
        <v>0</v>
      </c>
      <c r="AG692" cm="1">
        <f t="array" ref="AG692">_xlfn.IFS(C692="solar",(0),C692="onshore",(0),C692="offshore",(AE692*1000/4.8))</f>
        <v>0</v>
      </c>
    </row>
    <row r="693" spans="1:33">
      <c r="A693" t="s">
        <v>133</v>
      </c>
      <c r="B693" t="s">
        <v>431</v>
      </c>
      <c r="C693" t="s">
        <v>463</v>
      </c>
      <c r="D693">
        <v>2</v>
      </c>
      <c r="E693" t="s">
        <v>520</v>
      </c>
      <c r="F693" t="s">
        <v>519</v>
      </c>
      <c r="G693">
        <v>0.24</v>
      </c>
      <c r="H693">
        <v>158</v>
      </c>
      <c r="I693">
        <v>1560.6849999999999</v>
      </c>
      <c r="J693">
        <v>0.24399999999999999</v>
      </c>
      <c r="K693">
        <v>181</v>
      </c>
      <c r="L693">
        <v>8.4680739576315597E-2</v>
      </c>
      <c r="M693">
        <v>0.33900000000000002</v>
      </c>
      <c r="N693">
        <v>0.193</v>
      </c>
      <c r="O693">
        <v>0.33600000000000002</v>
      </c>
      <c r="P693">
        <v>0.33800000000000002</v>
      </c>
      <c r="Q693">
        <v>0.33900000000000002</v>
      </c>
      <c r="R693">
        <v>0.33900000000000002</v>
      </c>
      <c r="S693">
        <v>0.33900000000000002</v>
      </c>
      <c r="T693">
        <v>0.33900000000000002</v>
      </c>
      <c r="U693">
        <v>0.33900000000000002</v>
      </c>
      <c r="V693">
        <v>0.67500000000000004</v>
      </c>
      <c r="W693">
        <v>0.193</v>
      </c>
      <c r="X693">
        <v>0.14299999999999999</v>
      </c>
      <c r="Y693">
        <v>2E-3</v>
      </c>
      <c r="Z693">
        <v>1E-3</v>
      </c>
      <c r="AA693">
        <v>0</v>
      </c>
      <c r="AB693">
        <v>0</v>
      </c>
      <c r="AC693">
        <v>0.193</v>
      </c>
      <c r="AD693">
        <v>0.14299999999999999</v>
      </c>
      <c r="AE693">
        <f t="shared" si="10"/>
        <v>0.33900000000000002</v>
      </c>
      <c r="AF693" cm="1">
        <f t="array" ref="AF693">_xlfn.IFS(C693="solar",(AE693*1000/45),C693="onshore",(AE693*1000/2.7),C693="offshore",(0))</f>
        <v>7.5333333333333332</v>
      </c>
      <c r="AG693" cm="1">
        <f t="array" ref="AG693">_xlfn.IFS(C693="solar",(0),C693="onshore",(0),C693="offshore",(AE693*1000/4.8))</f>
        <v>0</v>
      </c>
    </row>
    <row r="694" spans="1:33">
      <c r="A694" t="s">
        <v>133</v>
      </c>
      <c r="B694" t="s">
        <v>430</v>
      </c>
      <c r="C694" t="s">
        <v>463</v>
      </c>
      <c r="D694">
        <v>3</v>
      </c>
      <c r="E694" t="s">
        <v>520</v>
      </c>
      <c r="F694" t="s">
        <v>519</v>
      </c>
      <c r="G694">
        <v>0.23200000000000001</v>
      </c>
      <c r="H694">
        <v>319</v>
      </c>
      <c r="I694">
        <v>1560.6849999999999</v>
      </c>
      <c r="J694">
        <v>0.22900000000000001</v>
      </c>
      <c r="K694">
        <v>299</v>
      </c>
      <c r="L694">
        <v>0.14904986939442899</v>
      </c>
      <c r="M694">
        <v>1.907</v>
      </c>
      <c r="N694">
        <v>0</v>
      </c>
      <c r="O694">
        <v>0.997</v>
      </c>
      <c r="P694">
        <v>1.452</v>
      </c>
      <c r="Q694">
        <v>1.907</v>
      </c>
      <c r="R694">
        <v>1.907</v>
      </c>
      <c r="S694">
        <v>1.907</v>
      </c>
      <c r="T694">
        <v>1.907</v>
      </c>
      <c r="U694">
        <v>1.0149999999999999</v>
      </c>
      <c r="V694">
        <v>2.012</v>
      </c>
      <c r="W694">
        <v>0</v>
      </c>
      <c r="X694">
        <v>0.997</v>
      </c>
      <c r="Y694">
        <v>0.45500000000000002</v>
      </c>
      <c r="Z694">
        <v>0.45500000000000002</v>
      </c>
      <c r="AA694">
        <v>0</v>
      </c>
      <c r="AB694">
        <v>0</v>
      </c>
      <c r="AC694">
        <v>0</v>
      </c>
      <c r="AD694">
        <v>0.105</v>
      </c>
      <c r="AE694">
        <f t="shared" si="10"/>
        <v>1.907</v>
      </c>
      <c r="AF694" cm="1">
        <f t="array" ref="AF694">_xlfn.IFS(C694="solar",(AE694*1000/45),C694="onshore",(AE694*1000/2.7),C694="offshore",(0))</f>
        <v>42.37777777777778</v>
      </c>
      <c r="AG694" cm="1">
        <f t="array" ref="AG694">_xlfn.IFS(C694="solar",(0),C694="onshore",(0),C694="offshore",(AE694*1000/4.8))</f>
        <v>0</v>
      </c>
    </row>
    <row r="695" spans="1:33">
      <c r="A695" t="s">
        <v>133</v>
      </c>
      <c r="B695" t="s">
        <v>429</v>
      </c>
      <c r="C695" t="s">
        <v>463</v>
      </c>
      <c r="D695">
        <v>4</v>
      </c>
      <c r="E695" t="s">
        <v>520</v>
      </c>
      <c r="F695" t="s">
        <v>519</v>
      </c>
      <c r="G695">
        <v>0.223</v>
      </c>
      <c r="H695">
        <v>204</v>
      </c>
      <c r="I695">
        <v>1560.6849999999999</v>
      </c>
      <c r="J695">
        <v>0.20599999999999999</v>
      </c>
      <c r="K695">
        <v>268</v>
      </c>
      <c r="L695">
        <v>0.148512656824932</v>
      </c>
      <c r="M695">
        <v>6.6879999999999997</v>
      </c>
      <c r="N695">
        <v>0</v>
      </c>
      <c r="O695">
        <v>8.7999999999999995E-2</v>
      </c>
      <c r="P695">
        <v>0.09</v>
      </c>
      <c r="Q695">
        <v>9.1999999999999998E-2</v>
      </c>
      <c r="R695">
        <v>0.79300000000000004</v>
      </c>
      <c r="S695">
        <v>2.8450000000000002</v>
      </c>
      <c r="T695">
        <v>4.7050000000000001</v>
      </c>
      <c r="U695">
        <v>6.6879999999999997</v>
      </c>
      <c r="V695">
        <v>6.7759999999999998</v>
      </c>
      <c r="W695">
        <v>0</v>
      </c>
      <c r="X695">
        <v>8.7999999999999995E-2</v>
      </c>
      <c r="Y695">
        <v>2E-3</v>
      </c>
      <c r="Z695">
        <v>2E-3</v>
      </c>
      <c r="AA695">
        <v>0.70099999999999996</v>
      </c>
      <c r="AB695">
        <v>2.052</v>
      </c>
      <c r="AC695">
        <v>1.86</v>
      </c>
      <c r="AD695">
        <v>2.0710000000000002</v>
      </c>
      <c r="AE695">
        <f t="shared" si="10"/>
        <v>6.6879999999999997</v>
      </c>
      <c r="AF695" cm="1">
        <f t="array" ref="AF695">_xlfn.IFS(C695="solar",(AE695*1000/45),C695="onshore",(AE695*1000/2.7),C695="offshore",(0))</f>
        <v>148.62222222222223</v>
      </c>
      <c r="AG695" cm="1">
        <f t="array" ref="AG695">_xlfn.IFS(C695="solar",(0),C695="onshore",(0),C695="offshore",(AE695*1000/4.8))</f>
        <v>0</v>
      </c>
    </row>
    <row r="696" spans="1:33">
      <c r="A696" t="s">
        <v>133</v>
      </c>
      <c r="B696" t="s">
        <v>429</v>
      </c>
      <c r="C696" t="s">
        <v>463</v>
      </c>
      <c r="D696">
        <v>4</v>
      </c>
      <c r="E696" t="s">
        <v>520</v>
      </c>
      <c r="F696" t="s">
        <v>518</v>
      </c>
      <c r="G696">
        <v>0.223</v>
      </c>
      <c r="H696">
        <v>204</v>
      </c>
      <c r="I696">
        <v>1560.6849999999999</v>
      </c>
      <c r="J696">
        <v>0.20599999999999999</v>
      </c>
      <c r="K696">
        <v>268</v>
      </c>
      <c r="L696">
        <v>0.148512656824932</v>
      </c>
      <c r="M696">
        <v>0.245</v>
      </c>
      <c r="N696">
        <v>0</v>
      </c>
      <c r="O696">
        <v>9.6000000000000002E-2</v>
      </c>
      <c r="P696">
        <v>9.8000000000000004E-2</v>
      </c>
      <c r="Q696">
        <v>0.1</v>
      </c>
      <c r="R696">
        <v>0.245</v>
      </c>
      <c r="S696">
        <v>0.245</v>
      </c>
      <c r="T696">
        <v>0.245</v>
      </c>
      <c r="U696">
        <v>0.245</v>
      </c>
      <c r="V696">
        <v>0.34100000000000003</v>
      </c>
      <c r="W696">
        <v>0</v>
      </c>
      <c r="X696">
        <v>9.6000000000000002E-2</v>
      </c>
      <c r="Y696">
        <v>2E-3</v>
      </c>
      <c r="Z696">
        <v>2E-3</v>
      </c>
      <c r="AA696">
        <v>0.14499999999999999</v>
      </c>
      <c r="AB696">
        <v>0</v>
      </c>
      <c r="AC696">
        <v>0</v>
      </c>
      <c r="AD696">
        <v>9.6000000000000002E-2</v>
      </c>
      <c r="AE696">
        <f t="shared" si="10"/>
        <v>0.245</v>
      </c>
      <c r="AF696" cm="1">
        <f t="array" ref="AF696">_xlfn.IFS(C696="solar",(AE696*1000/45),C696="onshore",(AE696*1000/2.7),C696="offshore",(0))</f>
        <v>5.4444444444444446</v>
      </c>
      <c r="AG696" cm="1">
        <f t="array" ref="AG696">_xlfn.IFS(C696="solar",(0),C696="onshore",(0),C696="offshore",(AE696*1000/4.8))</f>
        <v>0</v>
      </c>
    </row>
    <row r="697" spans="1:33">
      <c r="A697" t="s">
        <v>133</v>
      </c>
      <c r="B697" t="s">
        <v>431</v>
      </c>
      <c r="C697" t="s">
        <v>463</v>
      </c>
      <c r="D697">
        <v>2</v>
      </c>
      <c r="E697" t="s">
        <v>520</v>
      </c>
      <c r="F697" t="s">
        <v>518</v>
      </c>
      <c r="G697">
        <v>0.24</v>
      </c>
      <c r="H697">
        <v>158</v>
      </c>
      <c r="I697">
        <v>1560.6849999999999</v>
      </c>
      <c r="J697">
        <v>0.24399999999999999</v>
      </c>
      <c r="K697">
        <v>181</v>
      </c>
      <c r="L697">
        <v>8.4680739576315597E-2</v>
      </c>
      <c r="M697">
        <v>0.51700000000000002</v>
      </c>
      <c r="N697">
        <v>0.19</v>
      </c>
      <c r="O697">
        <v>0.33100000000000002</v>
      </c>
      <c r="P697">
        <v>0.33200000000000002</v>
      </c>
      <c r="Q697">
        <v>0.33300000000000002</v>
      </c>
      <c r="R697">
        <v>0.51700000000000002</v>
      </c>
      <c r="S697">
        <v>0.51700000000000002</v>
      </c>
      <c r="T697">
        <v>0.51700000000000002</v>
      </c>
      <c r="U697">
        <v>0.51700000000000002</v>
      </c>
      <c r="V697">
        <v>0.84799999999999998</v>
      </c>
      <c r="W697">
        <v>0.19</v>
      </c>
      <c r="X697">
        <v>0.14099999999999999</v>
      </c>
      <c r="Y697">
        <v>1E-3</v>
      </c>
      <c r="Z697">
        <v>1E-3</v>
      </c>
      <c r="AA697">
        <v>0.184</v>
      </c>
      <c r="AB697">
        <v>0</v>
      </c>
      <c r="AC697">
        <v>0.19</v>
      </c>
      <c r="AD697">
        <v>0.14099999999999999</v>
      </c>
      <c r="AE697">
        <f t="shared" si="10"/>
        <v>0.51700000000000002</v>
      </c>
      <c r="AF697" cm="1">
        <f t="array" ref="AF697">_xlfn.IFS(C697="solar",(AE697*1000/45),C697="onshore",(AE697*1000/2.7),C697="offshore",(0))</f>
        <v>11.488888888888889</v>
      </c>
      <c r="AG697" cm="1">
        <f t="array" ref="AG697">_xlfn.IFS(C697="solar",(0),C697="onshore",(0),C697="offshore",(AE697*1000/4.8))</f>
        <v>0</v>
      </c>
    </row>
    <row r="698" spans="1:33">
      <c r="A698" t="s">
        <v>133</v>
      </c>
      <c r="B698" t="s">
        <v>430</v>
      </c>
      <c r="C698" t="s">
        <v>463</v>
      </c>
      <c r="D698">
        <v>3</v>
      </c>
      <c r="E698" t="s">
        <v>520</v>
      </c>
      <c r="F698" t="s">
        <v>518</v>
      </c>
      <c r="G698">
        <v>0.23200000000000001</v>
      </c>
      <c r="H698">
        <v>319</v>
      </c>
      <c r="I698">
        <v>1560.6849999999999</v>
      </c>
      <c r="J698">
        <v>0.22900000000000001</v>
      </c>
      <c r="K698">
        <v>299</v>
      </c>
      <c r="L698">
        <v>0.14904986939442899</v>
      </c>
      <c r="M698">
        <v>143.46100000000001</v>
      </c>
      <c r="N698">
        <v>0</v>
      </c>
      <c r="O698">
        <v>1.01</v>
      </c>
      <c r="P698">
        <v>1.4710000000000001</v>
      </c>
      <c r="Q698">
        <v>1.9319999999999999</v>
      </c>
      <c r="R698">
        <v>2.2879999999999998</v>
      </c>
      <c r="S698">
        <v>4.2869999999999999</v>
      </c>
      <c r="T698">
        <v>6.0970000000000004</v>
      </c>
      <c r="U698">
        <v>7.1260000000000003</v>
      </c>
      <c r="V698">
        <v>8.1359999999999992</v>
      </c>
      <c r="W698">
        <v>0</v>
      </c>
      <c r="X698">
        <v>1.01</v>
      </c>
      <c r="Y698">
        <v>0.46100000000000002</v>
      </c>
      <c r="Z698">
        <v>0.46100000000000002</v>
      </c>
      <c r="AA698">
        <v>0.35599999999999998</v>
      </c>
      <c r="AB698">
        <v>1.9990000000000001</v>
      </c>
      <c r="AC698">
        <v>1.81</v>
      </c>
      <c r="AD698">
        <v>2.0390000000000001</v>
      </c>
      <c r="AE698">
        <f t="shared" si="10"/>
        <v>7.1260000000000003</v>
      </c>
      <c r="AF698" cm="1">
        <f t="array" ref="AF698">_xlfn.IFS(C698="solar",(AE698*1000/45),C698="onshore",(AE698*1000/2.7),C698="offshore",(0))</f>
        <v>158.35555555555555</v>
      </c>
      <c r="AG698" cm="1">
        <f t="array" ref="AG698">_xlfn.IFS(C698="solar",(0),C698="onshore",(0),C698="offshore",(AE698*1000/4.8))</f>
        <v>0</v>
      </c>
    </row>
    <row r="699" spans="1:33">
      <c r="A699" t="s">
        <v>133</v>
      </c>
      <c r="B699" t="s">
        <v>432</v>
      </c>
      <c r="C699" t="s">
        <v>463</v>
      </c>
      <c r="D699">
        <v>1</v>
      </c>
      <c r="E699" t="s">
        <v>520</v>
      </c>
      <c r="F699" t="s">
        <v>518</v>
      </c>
      <c r="G699">
        <v>0.249</v>
      </c>
      <c r="H699">
        <v>0</v>
      </c>
      <c r="I699">
        <v>1560.6849999999999</v>
      </c>
      <c r="J699">
        <v>0.249</v>
      </c>
      <c r="K699">
        <v>386</v>
      </c>
      <c r="L699">
        <v>0.17696356201059901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f t="shared" si="10"/>
        <v>0</v>
      </c>
      <c r="AF699" cm="1">
        <f t="array" ref="AF699">_xlfn.IFS(C699="solar",(AE699*1000/45),C699="onshore",(AE699*1000/2.7),C699="offshore",(0))</f>
        <v>0</v>
      </c>
      <c r="AG699" cm="1">
        <f t="array" ref="AG699">_xlfn.IFS(C699="solar",(0),C699="onshore",(0),C699="offshore",(AE699*1000/4.8))</f>
        <v>0</v>
      </c>
    </row>
    <row r="700" spans="1:33">
      <c r="A700" t="s">
        <v>133</v>
      </c>
      <c r="B700" t="s">
        <v>429</v>
      </c>
      <c r="C700" t="s">
        <v>463</v>
      </c>
      <c r="D700">
        <v>4</v>
      </c>
      <c r="E700" t="s">
        <v>520</v>
      </c>
      <c r="F700" t="s">
        <v>517</v>
      </c>
      <c r="G700">
        <v>0.223</v>
      </c>
      <c r="H700">
        <v>204</v>
      </c>
      <c r="I700">
        <v>1560.6849999999999</v>
      </c>
      <c r="J700">
        <v>0.20599999999999999</v>
      </c>
      <c r="K700">
        <v>268</v>
      </c>
      <c r="L700">
        <v>0.148512656824932</v>
      </c>
      <c r="M700">
        <v>1.0999999999999999E-2</v>
      </c>
      <c r="N700">
        <v>0</v>
      </c>
      <c r="O700">
        <v>1.0999999999999999E-2</v>
      </c>
      <c r="P700">
        <v>1.0999999999999999E-2</v>
      </c>
      <c r="Q700">
        <v>1.0999999999999999E-2</v>
      </c>
      <c r="R700">
        <v>1.0999999999999999E-2</v>
      </c>
      <c r="S700">
        <v>1.0999999999999999E-2</v>
      </c>
      <c r="T700">
        <v>1.0999999999999999E-2</v>
      </c>
      <c r="U700">
        <v>1.0999999999999999E-2</v>
      </c>
      <c r="V700">
        <v>2.1999999999999999E-2</v>
      </c>
      <c r="W700">
        <v>0</v>
      </c>
      <c r="X700">
        <v>1.0999999999999999E-2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1.0999999999999999E-2</v>
      </c>
      <c r="AE700">
        <f t="shared" si="10"/>
        <v>1.0999999999999999E-2</v>
      </c>
      <c r="AF700" cm="1">
        <f t="array" ref="AF700">_xlfn.IFS(C700="solar",(AE700*1000/45),C700="onshore",(AE700*1000/2.7),C700="offshore",(0))</f>
        <v>0.24444444444444444</v>
      </c>
      <c r="AG700" cm="1">
        <f t="array" ref="AG700">_xlfn.IFS(C700="solar",(0),C700="onshore",(0),C700="offshore",(AE700*1000/4.8))</f>
        <v>0</v>
      </c>
    </row>
    <row r="701" spans="1:33">
      <c r="A701" t="s">
        <v>133</v>
      </c>
      <c r="B701" t="s">
        <v>431</v>
      </c>
      <c r="C701" t="s">
        <v>463</v>
      </c>
      <c r="D701">
        <v>2</v>
      </c>
      <c r="E701" t="s">
        <v>520</v>
      </c>
      <c r="F701" t="s">
        <v>517</v>
      </c>
      <c r="G701">
        <v>0.24</v>
      </c>
      <c r="H701">
        <v>158</v>
      </c>
      <c r="I701">
        <v>1560.6849999999999</v>
      </c>
      <c r="J701">
        <v>0.24399999999999999</v>
      </c>
      <c r="K701">
        <v>181</v>
      </c>
      <c r="L701">
        <v>8.4680739576315597E-2</v>
      </c>
      <c r="M701">
        <v>0.51700000000000002</v>
      </c>
      <c r="N701">
        <v>0.19</v>
      </c>
      <c r="O701">
        <v>0.40200000000000002</v>
      </c>
      <c r="P701">
        <v>0.40500000000000003</v>
      </c>
      <c r="Q701">
        <v>0.40899999999999997</v>
      </c>
      <c r="R701">
        <v>0.51700000000000002</v>
      </c>
      <c r="S701">
        <v>0.51700000000000002</v>
      </c>
      <c r="T701">
        <v>0.51700000000000002</v>
      </c>
      <c r="U701">
        <v>0.51700000000000002</v>
      </c>
      <c r="V701">
        <v>0.91900000000000004</v>
      </c>
      <c r="W701">
        <v>0.19</v>
      </c>
      <c r="X701">
        <v>0.21199999999999999</v>
      </c>
      <c r="Y701">
        <v>3.0000000000000001E-3</v>
      </c>
      <c r="Z701">
        <v>3.9999999999999498E-3</v>
      </c>
      <c r="AA701">
        <v>0.108</v>
      </c>
      <c r="AB701">
        <v>0</v>
      </c>
      <c r="AC701">
        <v>0.19</v>
      </c>
      <c r="AD701">
        <v>0.21199999999999999</v>
      </c>
      <c r="AE701">
        <f t="shared" si="10"/>
        <v>0.51700000000000002</v>
      </c>
      <c r="AF701" cm="1">
        <f t="array" ref="AF701">_xlfn.IFS(C701="solar",(AE701*1000/45),C701="onshore",(AE701*1000/2.7),C701="offshore",(0))</f>
        <v>11.488888888888889</v>
      </c>
      <c r="AG701" cm="1">
        <f t="array" ref="AG701">_xlfn.IFS(C701="solar",(0),C701="onshore",(0),C701="offshore",(AE701*1000/4.8))</f>
        <v>0</v>
      </c>
    </row>
    <row r="702" spans="1:33">
      <c r="A702" t="s">
        <v>133</v>
      </c>
      <c r="B702" t="s">
        <v>430</v>
      </c>
      <c r="C702" t="s">
        <v>463</v>
      </c>
      <c r="D702">
        <v>3</v>
      </c>
      <c r="E702" t="s">
        <v>520</v>
      </c>
      <c r="F702" t="s">
        <v>517</v>
      </c>
      <c r="G702">
        <v>0.23200000000000001</v>
      </c>
      <c r="H702">
        <v>319</v>
      </c>
      <c r="I702">
        <v>1560.6849999999999</v>
      </c>
      <c r="J702">
        <v>0.22900000000000001</v>
      </c>
      <c r="K702">
        <v>299</v>
      </c>
      <c r="L702">
        <v>0.14904986939442899</v>
      </c>
      <c r="M702">
        <v>109.574</v>
      </c>
      <c r="N702">
        <v>0</v>
      </c>
      <c r="O702">
        <v>1.01</v>
      </c>
      <c r="P702">
        <v>1.4710000000000001</v>
      </c>
      <c r="Q702">
        <v>1.9319999999999999</v>
      </c>
      <c r="R702">
        <v>2.4990000000000001</v>
      </c>
      <c r="S702">
        <v>4.4980000000000002</v>
      </c>
      <c r="T702">
        <v>6.3079999999999998</v>
      </c>
      <c r="U702">
        <v>7.3360000000000003</v>
      </c>
      <c r="V702">
        <v>8.3460000000000001</v>
      </c>
      <c r="W702">
        <v>0</v>
      </c>
      <c r="X702">
        <v>1.01</v>
      </c>
      <c r="Y702">
        <v>0.46100000000000002</v>
      </c>
      <c r="Z702">
        <v>0.46100000000000002</v>
      </c>
      <c r="AA702">
        <v>0.56699999999999995</v>
      </c>
      <c r="AB702">
        <v>1.9990000000000001</v>
      </c>
      <c r="AC702">
        <v>1.81</v>
      </c>
      <c r="AD702">
        <v>2.0379999999999998</v>
      </c>
      <c r="AE702">
        <f t="shared" si="10"/>
        <v>7.3360000000000003</v>
      </c>
      <c r="AF702" cm="1">
        <f t="array" ref="AF702">_xlfn.IFS(C702="solar",(AE702*1000/45),C702="onshore",(AE702*1000/2.7),C702="offshore",(0))</f>
        <v>163.02222222222221</v>
      </c>
      <c r="AG702" cm="1">
        <f t="array" ref="AG702">_xlfn.IFS(C702="solar",(0),C702="onshore",(0),C702="offshore",(AE702*1000/4.8))</f>
        <v>0</v>
      </c>
    </row>
    <row r="703" spans="1:33">
      <c r="A703" t="s">
        <v>133</v>
      </c>
      <c r="B703" t="s">
        <v>432</v>
      </c>
      <c r="C703" t="s">
        <v>463</v>
      </c>
      <c r="D703">
        <v>1</v>
      </c>
      <c r="E703" t="s">
        <v>520</v>
      </c>
      <c r="F703" t="s">
        <v>517</v>
      </c>
      <c r="G703">
        <v>0.249</v>
      </c>
      <c r="H703">
        <v>0</v>
      </c>
      <c r="I703">
        <v>1560.6849999999999</v>
      </c>
      <c r="J703">
        <v>0.249</v>
      </c>
      <c r="K703">
        <v>386</v>
      </c>
      <c r="L703">
        <v>0.17696356201059901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f t="shared" si="10"/>
        <v>0</v>
      </c>
      <c r="AF703" cm="1">
        <f t="array" ref="AF703">_xlfn.IFS(C703="solar",(AE703*1000/45),C703="onshore",(AE703*1000/2.7),C703="offshore",(0))</f>
        <v>0</v>
      </c>
      <c r="AG703" cm="1">
        <f t="array" ref="AG703">_xlfn.IFS(C703="solar",(0),C703="onshore",(0),C703="offshore",(AE703*1000/4.8))</f>
        <v>0</v>
      </c>
    </row>
    <row r="704" spans="1:33">
      <c r="A704" t="s">
        <v>133</v>
      </c>
      <c r="B704" t="s">
        <v>429</v>
      </c>
      <c r="C704" t="s">
        <v>463</v>
      </c>
      <c r="D704">
        <v>4</v>
      </c>
      <c r="E704" t="s">
        <v>520</v>
      </c>
      <c r="F704" t="s">
        <v>516</v>
      </c>
      <c r="G704">
        <v>0.223</v>
      </c>
      <c r="H704">
        <v>204</v>
      </c>
      <c r="I704">
        <v>1560.6849999999999</v>
      </c>
      <c r="J704">
        <v>0.20599999999999999</v>
      </c>
      <c r="K704">
        <v>268</v>
      </c>
      <c r="L704">
        <v>0.148512656824932</v>
      </c>
      <c r="M704">
        <v>0.245</v>
      </c>
      <c r="N704">
        <v>0</v>
      </c>
      <c r="O704">
        <v>9.6000000000000002E-2</v>
      </c>
      <c r="P704">
        <v>9.8000000000000004E-2</v>
      </c>
      <c r="Q704">
        <v>0.1</v>
      </c>
      <c r="R704">
        <v>0.245</v>
      </c>
      <c r="S704">
        <v>0.245</v>
      </c>
      <c r="T704">
        <v>0.245</v>
      </c>
      <c r="U704">
        <v>0.245</v>
      </c>
      <c r="V704">
        <v>0.34100000000000003</v>
      </c>
      <c r="W704">
        <v>0</v>
      </c>
      <c r="X704">
        <v>9.6000000000000002E-2</v>
      </c>
      <c r="Y704">
        <v>2E-3</v>
      </c>
      <c r="Z704">
        <v>2E-3</v>
      </c>
      <c r="AA704">
        <v>0.14499999999999999</v>
      </c>
      <c r="AB704">
        <v>0</v>
      </c>
      <c r="AC704">
        <v>0</v>
      </c>
      <c r="AD704">
        <v>9.6000000000000002E-2</v>
      </c>
      <c r="AE704">
        <f t="shared" si="10"/>
        <v>0.245</v>
      </c>
      <c r="AF704" cm="1">
        <f t="array" ref="AF704">_xlfn.IFS(C704="solar",(AE704*1000/45),C704="onshore",(AE704*1000/2.7),C704="offshore",(0))</f>
        <v>5.4444444444444446</v>
      </c>
      <c r="AG704" cm="1">
        <f t="array" ref="AG704">_xlfn.IFS(C704="solar",(0),C704="onshore",(0),C704="offshore",(AE704*1000/4.8))</f>
        <v>0</v>
      </c>
    </row>
    <row r="705" spans="1:33">
      <c r="A705" t="s">
        <v>133</v>
      </c>
      <c r="B705" t="s">
        <v>431</v>
      </c>
      <c r="C705" t="s">
        <v>463</v>
      </c>
      <c r="D705">
        <v>2</v>
      </c>
      <c r="E705" t="s">
        <v>520</v>
      </c>
      <c r="F705" t="s">
        <v>516</v>
      </c>
      <c r="G705">
        <v>0.24</v>
      </c>
      <c r="H705">
        <v>158</v>
      </c>
      <c r="I705">
        <v>1560.6849999999999</v>
      </c>
      <c r="J705">
        <v>0.24399999999999999</v>
      </c>
      <c r="K705">
        <v>181</v>
      </c>
      <c r="L705">
        <v>8.4680739576315597E-2</v>
      </c>
      <c r="M705">
        <v>0.51700000000000002</v>
      </c>
      <c r="N705">
        <v>0.19</v>
      </c>
      <c r="O705">
        <v>0.33100000000000002</v>
      </c>
      <c r="P705">
        <v>0.33200000000000002</v>
      </c>
      <c r="Q705">
        <v>0.33300000000000002</v>
      </c>
      <c r="R705">
        <v>0.51700000000000002</v>
      </c>
      <c r="S705">
        <v>0.51700000000000002</v>
      </c>
      <c r="T705">
        <v>0.51700000000000002</v>
      </c>
      <c r="U705">
        <v>0.51700000000000002</v>
      </c>
      <c r="V705">
        <v>0.84799999999999998</v>
      </c>
      <c r="W705">
        <v>0.19</v>
      </c>
      <c r="X705">
        <v>0.14099999999999999</v>
      </c>
      <c r="Y705">
        <v>1E-3</v>
      </c>
      <c r="Z705">
        <v>1E-3</v>
      </c>
      <c r="AA705">
        <v>0.184</v>
      </c>
      <c r="AB705">
        <v>0</v>
      </c>
      <c r="AC705">
        <v>0.19</v>
      </c>
      <c r="AD705">
        <v>0.14099999999999999</v>
      </c>
      <c r="AE705">
        <f t="shared" si="10"/>
        <v>0.51700000000000002</v>
      </c>
      <c r="AF705" cm="1">
        <f t="array" ref="AF705">_xlfn.IFS(C705="solar",(AE705*1000/45),C705="onshore",(AE705*1000/2.7),C705="offshore",(0))</f>
        <v>11.488888888888889</v>
      </c>
      <c r="AG705" cm="1">
        <f t="array" ref="AG705">_xlfn.IFS(C705="solar",(0),C705="onshore",(0),C705="offshore",(AE705*1000/4.8))</f>
        <v>0</v>
      </c>
    </row>
    <row r="706" spans="1:33">
      <c r="A706" t="s">
        <v>133</v>
      </c>
      <c r="B706" t="s">
        <v>430</v>
      </c>
      <c r="C706" t="s">
        <v>463</v>
      </c>
      <c r="D706">
        <v>3</v>
      </c>
      <c r="E706" t="s">
        <v>520</v>
      </c>
      <c r="F706" t="s">
        <v>516</v>
      </c>
      <c r="G706">
        <v>0.23200000000000001</v>
      </c>
      <c r="H706">
        <v>319</v>
      </c>
      <c r="I706">
        <v>1560.6849999999999</v>
      </c>
      <c r="J706">
        <v>0.22900000000000001</v>
      </c>
      <c r="K706">
        <v>299</v>
      </c>
      <c r="L706">
        <v>0.14904986939442899</v>
      </c>
      <c r="M706">
        <v>132.68199999999999</v>
      </c>
      <c r="N706">
        <v>0</v>
      </c>
      <c r="O706">
        <v>1.01</v>
      </c>
      <c r="P706">
        <v>1.4710000000000001</v>
      </c>
      <c r="Q706">
        <v>1.9319999999999999</v>
      </c>
      <c r="R706">
        <v>2.2879999999999998</v>
      </c>
      <c r="S706">
        <v>4.2869999999999999</v>
      </c>
      <c r="T706">
        <v>6.0970000000000004</v>
      </c>
      <c r="U706">
        <v>7.1260000000000003</v>
      </c>
      <c r="V706">
        <v>8.1359999999999992</v>
      </c>
      <c r="W706">
        <v>0</v>
      </c>
      <c r="X706">
        <v>1.01</v>
      </c>
      <c r="Y706">
        <v>0.46100000000000002</v>
      </c>
      <c r="Z706">
        <v>0.46100000000000002</v>
      </c>
      <c r="AA706">
        <v>0.35599999999999998</v>
      </c>
      <c r="AB706">
        <v>1.9990000000000001</v>
      </c>
      <c r="AC706">
        <v>1.81</v>
      </c>
      <c r="AD706">
        <v>2.0390000000000001</v>
      </c>
      <c r="AE706">
        <f t="shared" ref="AE706:AE769" si="11">MAX(N706:U706)</f>
        <v>7.1260000000000003</v>
      </c>
      <c r="AF706" cm="1">
        <f t="array" ref="AF706">_xlfn.IFS(C706="solar",(AE706*1000/45),C706="onshore",(AE706*1000/2.7),C706="offshore",(0))</f>
        <v>158.35555555555555</v>
      </c>
      <c r="AG706" cm="1">
        <f t="array" ref="AG706">_xlfn.IFS(C706="solar",(0),C706="onshore",(0),C706="offshore",(AE706*1000/4.8))</f>
        <v>0</v>
      </c>
    </row>
    <row r="707" spans="1:33">
      <c r="A707" t="s">
        <v>133</v>
      </c>
      <c r="B707" t="s">
        <v>432</v>
      </c>
      <c r="C707" t="s">
        <v>463</v>
      </c>
      <c r="D707">
        <v>1</v>
      </c>
      <c r="E707" t="s">
        <v>520</v>
      </c>
      <c r="F707" t="s">
        <v>516</v>
      </c>
      <c r="G707">
        <v>0.249</v>
      </c>
      <c r="H707">
        <v>0</v>
      </c>
      <c r="I707">
        <v>1560.6849999999999</v>
      </c>
      <c r="J707">
        <v>0.249</v>
      </c>
      <c r="K707">
        <v>386</v>
      </c>
      <c r="L707">
        <v>0.17696356201059901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f t="shared" si="11"/>
        <v>0</v>
      </c>
      <c r="AF707" cm="1">
        <f t="array" ref="AF707">_xlfn.IFS(C707="solar",(AE707*1000/45),C707="onshore",(AE707*1000/2.7),C707="offshore",(0))</f>
        <v>0</v>
      </c>
      <c r="AG707" cm="1">
        <f t="array" ref="AG707">_xlfn.IFS(C707="solar",(0),C707="onshore",(0),C707="offshore",(AE707*1000/4.8))</f>
        <v>0</v>
      </c>
    </row>
    <row r="708" spans="1:33">
      <c r="A708" t="s">
        <v>133</v>
      </c>
      <c r="B708" t="s">
        <v>429</v>
      </c>
      <c r="C708" t="s">
        <v>463</v>
      </c>
      <c r="D708">
        <v>4</v>
      </c>
      <c r="E708" t="s">
        <v>520</v>
      </c>
      <c r="F708" t="s">
        <v>514</v>
      </c>
      <c r="G708">
        <v>0.223</v>
      </c>
      <c r="H708">
        <v>204</v>
      </c>
      <c r="I708">
        <v>1560.6849999999999</v>
      </c>
      <c r="J708">
        <v>0.20599999999999999</v>
      </c>
      <c r="K708">
        <v>268</v>
      </c>
      <c r="L708">
        <v>0.148512656824932</v>
      </c>
      <c r="M708">
        <v>0.311</v>
      </c>
      <c r="N708">
        <v>0</v>
      </c>
      <c r="O708">
        <v>0.20100000000000001</v>
      </c>
      <c r="P708">
        <v>0.20499999999999999</v>
      </c>
      <c r="Q708">
        <v>0.20799999999999999</v>
      </c>
      <c r="R708">
        <v>0.311</v>
      </c>
      <c r="S708">
        <v>0.311</v>
      </c>
      <c r="T708">
        <v>0.311</v>
      </c>
      <c r="U708">
        <v>0.311</v>
      </c>
      <c r="V708">
        <v>0.51200000000000001</v>
      </c>
      <c r="W708">
        <v>0</v>
      </c>
      <c r="X708">
        <v>0.20100000000000001</v>
      </c>
      <c r="Y708">
        <v>3.9999999999999801E-3</v>
      </c>
      <c r="Z708">
        <v>3.0000000000000001E-3</v>
      </c>
      <c r="AA708">
        <v>0.10299999999999999</v>
      </c>
      <c r="AB708">
        <v>0</v>
      </c>
      <c r="AC708">
        <v>0</v>
      </c>
      <c r="AD708">
        <v>0.20100000000000001</v>
      </c>
      <c r="AE708">
        <f t="shared" si="11"/>
        <v>0.311</v>
      </c>
      <c r="AF708" cm="1">
        <f t="array" ref="AF708">_xlfn.IFS(C708="solar",(AE708*1000/45),C708="onshore",(AE708*1000/2.7),C708="offshore",(0))</f>
        <v>6.9111111111111114</v>
      </c>
      <c r="AG708" cm="1">
        <f t="array" ref="AG708">_xlfn.IFS(C708="solar",(0),C708="onshore",(0),C708="offshore",(AE708*1000/4.8))</f>
        <v>0</v>
      </c>
    </row>
    <row r="709" spans="1:33">
      <c r="A709" t="s">
        <v>133</v>
      </c>
      <c r="B709" t="s">
        <v>431</v>
      </c>
      <c r="C709" t="s">
        <v>463</v>
      </c>
      <c r="D709">
        <v>2</v>
      </c>
      <c r="E709" t="s">
        <v>520</v>
      </c>
      <c r="F709" t="s">
        <v>514</v>
      </c>
      <c r="G709">
        <v>0.24</v>
      </c>
      <c r="H709">
        <v>158</v>
      </c>
      <c r="I709">
        <v>1560.6849999999999</v>
      </c>
      <c r="J709">
        <v>0.24399999999999999</v>
      </c>
      <c r="K709">
        <v>181</v>
      </c>
      <c r="L709">
        <v>8.4680739576315597E-2</v>
      </c>
      <c r="M709">
        <v>0.24199999999999999</v>
      </c>
      <c r="N709">
        <v>0.19</v>
      </c>
      <c r="O709">
        <v>0.24199999999999999</v>
      </c>
      <c r="P709">
        <v>0.24199999999999999</v>
      </c>
      <c r="Q709">
        <v>0.24199999999999999</v>
      </c>
      <c r="R709">
        <v>0.24199999999999999</v>
      </c>
      <c r="S709">
        <v>0.24199999999999999</v>
      </c>
      <c r="T709">
        <v>0.24199999999999999</v>
      </c>
      <c r="U709">
        <v>0.24199999999999999</v>
      </c>
      <c r="V709">
        <v>0.48399999999999999</v>
      </c>
      <c r="W709">
        <v>0.19</v>
      </c>
      <c r="X709">
        <v>5.1999999999999998E-2</v>
      </c>
      <c r="Y709">
        <v>0</v>
      </c>
      <c r="Z709">
        <v>0</v>
      </c>
      <c r="AA709">
        <v>0</v>
      </c>
      <c r="AB709">
        <v>0</v>
      </c>
      <c r="AC709">
        <v>0.19</v>
      </c>
      <c r="AD709">
        <v>5.1999999999999998E-2</v>
      </c>
      <c r="AE709">
        <f t="shared" si="11"/>
        <v>0.24199999999999999</v>
      </c>
      <c r="AF709" cm="1">
        <f t="array" ref="AF709">_xlfn.IFS(C709="solar",(AE709*1000/45),C709="onshore",(AE709*1000/2.7),C709="offshore",(0))</f>
        <v>5.3777777777777782</v>
      </c>
      <c r="AG709" cm="1">
        <f t="array" ref="AG709">_xlfn.IFS(C709="solar",(0),C709="onshore",(0),C709="offshore",(AE709*1000/4.8))</f>
        <v>0</v>
      </c>
    </row>
    <row r="710" spans="1:33">
      <c r="A710" t="s">
        <v>133</v>
      </c>
      <c r="B710" t="s">
        <v>430</v>
      </c>
      <c r="C710" t="s">
        <v>463</v>
      </c>
      <c r="D710">
        <v>3</v>
      </c>
      <c r="E710" t="s">
        <v>520</v>
      </c>
      <c r="F710" t="s">
        <v>514</v>
      </c>
      <c r="G710">
        <v>0.23200000000000001</v>
      </c>
      <c r="H710">
        <v>319</v>
      </c>
      <c r="I710">
        <v>1560.6849999999999</v>
      </c>
      <c r="J710">
        <v>0.22900000000000001</v>
      </c>
      <c r="K710">
        <v>299</v>
      </c>
      <c r="L710">
        <v>0.14904986939442899</v>
      </c>
      <c r="M710">
        <v>213.816</v>
      </c>
      <c r="N710">
        <v>0</v>
      </c>
      <c r="O710">
        <v>1.01</v>
      </c>
      <c r="P710">
        <v>1.4710000000000001</v>
      </c>
      <c r="Q710">
        <v>1.9319999999999999</v>
      </c>
      <c r="R710">
        <v>2.5219999999999998</v>
      </c>
      <c r="S710">
        <v>4.5209999999999999</v>
      </c>
      <c r="T710">
        <v>6.3310000000000004</v>
      </c>
      <c r="U710">
        <v>7.359</v>
      </c>
      <c r="V710">
        <v>8.3689999999999998</v>
      </c>
      <c r="W710">
        <v>0</v>
      </c>
      <c r="X710">
        <v>1.01</v>
      </c>
      <c r="Y710">
        <v>0.46100000000000002</v>
      </c>
      <c r="Z710">
        <v>0.46100000000000002</v>
      </c>
      <c r="AA710">
        <v>0.59</v>
      </c>
      <c r="AB710">
        <v>1.9990000000000001</v>
      </c>
      <c r="AC710">
        <v>1.81</v>
      </c>
      <c r="AD710">
        <v>2.0379999999999998</v>
      </c>
      <c r="AE710">
        <f t="shared" si="11"/>
        <v>7.359</v>
      </c>
      <c r="AF710" cm="1">
        <f t="array" ref="AF710">_xlfn.IFS(C710="solar",(AE710*1000/45),C710="onshore",(AE710*1000/2.7),C710="offshore",(0))</f>
        <v>163.53333333333333</v>
      </c>
      <c r="AG710" cm="1">
        <f t="array" ref="AG710">_xlfn.IFS(C710="solar",(0),C710="onshore",(0),C710="offshore",(AE710*1000/4.8))</f>
        <v>0</v>
      </c>
    </row>
    <row r="711" spans="1:33">
      <c r="A711" t="s">
        <v>133</v>
      </c>
      <c r="B711" t="s">
        <v>432</v>
      </c>
      <c r="C711" t="s">
        <v>463</v>
      </c>
      <c r="D711">
        <v>1</v>
      </c>
      <c r="E711" t="s">
        <v>520</v>
      </c>
      <c r="F711" t="s">
        <v>514</v>
      </c>
      <c r="G711">
        <v>0.249</v>
      </c>
      <c r="H711">
        <v>0</v>
      </c>
      <c r="I711">
        <v>1560.6849999999999</v>
      </c>
      <c r="J711">
        <v>0.249</v>
      </c>
      <c r="K711">
        <v>386</v>
      </c>
      <c r="L711">
        <v>0.17696356201059901</v>
      </c>
      <c r="M711">
        <v>0.73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f t="shared" si="11"/>
        <v>0</v>
      </c>
      <c r="AF711" cm="1">
        <f t="array" ref="AF711">_xlfn.IFS(C711="solar",(AE711*1000/45),C711="onshore",(AE711*1000/2.7),C711="offshore",(0))</f>
        <v>0</v>
      </c>
      <c r="AG711" cm="1">
        <f t="array" ref="AG711">_xlfn.IFS(C711="solar",(0),C711="onshore",(0),C711="offshore",(AE711*1000/4.8))</f>
        <v>0</v>
      </c>
    </row>
    <row r="712" spans="1:33">
      <c r="A712" t="s">
        <v>133</v>
      </c>
      <c r="B712" t="s">
        <v>426</v>
      </c>
      <c r="C712" t="s">
        <v>464</v>
      </c>
      <c r="D712">
        <v>1</v>
      </c>
      <c r="E712" t="s">
        <v>520</v>
      </c>
      <c r="F712" t="s">
        <v>519</v>
      </c>
      <c r="G712">
        <v>0.313</v>
      </c>
      <c r="H712">
        <v>332</v>
      </c>
      <c r="I712">
        <v>2023.1869999999999</v>
      </c>
      <c r="J712">
        <v>0.315</v>
      </c>
      <c r="K712">
        <v>368</v>
      </c>
      <c r="L712">
        <v>0.133362325143147</v>
      </c>
      <c r="M712">
        <v>7.4969999999999999</v>
      </c>
      <c r="N712">
        <v>0</v>
      </c>
      <c r="O712">
        <v>0.72099999999999997</v>
      </c>
      <c r="P712">
        <v>7.4969999999999999</v>
      </c>
      <c r="Q712">
        <v>7.4969999999999999</v>
      </c>
      <c r="R712">
        <v>7.4969999999999999</v>
      </c>
      <c r="S712">
        <v>7.4969999999999999</v>
      </c>
      <c r="T712">
        <v>7.4950000000000001</v>
      </c>
      <c r="U712">
        <v>6.7759999999999998</v>
      </c>
      <c r="V712">
        <v>7.4969999999999999</v>
      </c>
      <c r="W712">
        <v>0</v>
      </c>
      <c r="X712">
        <v>0.72099999999999997</v>
      </c>
      <c r="Y712">
        <v>6.7759999999999998</v>
      </c>
      <c r="Z712">
        <v>0</v>
      </c>
      <c r="AA712">
        <v>0</v>
      </c>
      <c r="AB712">
        <v>0</v>
      </c>
      <c r="AC712">
        <v>0</v>
      </c>
      <c r="AD712">
        <v>2E-3</v>
      </c>
      <c r="AE712">
        <f t="shared" si="11"/>
        <v>7.4969999999999999</v>
      </c>
      <c r="AF712" cm="1">
        <f t="array" ref="AF712">_xlfn.IFS(C712="solar",(AE712*1000/45),C712="onshore",(AE712*1000/2.7),C712="offshore",(0))</f>
        <v>2776.6666666666665</v>
      </c>
      <c r="AG712" cm="1">
        <f t="array" ref="AG712">_xlfn.IFS(C712="solar",(0),C712="onshore",(0),C712="offshore",(AE712*1000/4.8))</f>
        <v>0</v>
      </c>
    </row>
    <row r="713" spans="1:33">
      <c r="A713" t="s">
        <v>133</v>
      </c>
      <c r="B713" t="s">
        <v>425</v>
      </c>
      <c r="C713" t="s">
        <v>464</v>
      </c>
      <c r="D713">
        <v>2</v>
      </c>
      <c r="E713" t="s">
        <v>520</v>
      </c>
      <c r="F713" t="s">
        <v>519</v>
      </c>
      <c r="G713">
        <v>0.32500000000000001</v>
      </c>
      <c r="H713">
        <v>592</v>
      </c>
      <c r="I713">
        <v>2023.1869999999999</v>
      </c>
      <c r="J713">
        <v>0.312</v>
      </c>
      <c r="K713">
        <v>677</v>
      </c>
      <c r="L713">
        <v>0.24770225968856099</v>
      </c>
      <c r="M713">
        <v>1.0740000000000001</v>
      </c>
      <c r="N713">
        <v>0.89700000000000002</v>
      </c>
      <c r="O713">
        <v>1.0740000000000001</v>
      </c>
      <c r="P713">
        <v>1.0740000000000001</v>
      </c>
      <c r="Q713">
        <v>1.0740000000000001</v>
      </c>
      <c r="R713">
        <v>1.0740000000000001</v>
      </c>
      <c r="S713">
        <v>1.0740000000000001</v>
      </c>
      <c r="T713">
        <v>0.17599999999999999</v>
      </c>
      <c r="U713">
        <v>0</v>
      </c>
      <c r="V713">
        <v>1.0740000000000001</v>
      </c>
      <c r="W713">
        <v>0.89700000000000002</v>
      </c>
      <c r="X713">
        <v>0.17699999999999999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1E-3</v>
      </c>
      <c r="AE713">
        <f t="shared" si="11"/>
        <v>1.0740000000000001</v>
      </c>
      <c r="AF713" cm="1">
        <f t="array" ref="AF713">_xlfn.IFS(C713="solar",(AE713*1000/45),C713="onshore",(AE713*1000/2.7),C713="offshore",(0))</f>
        <v>397.77777777777777</v>
      </c>
      <c r="AG713" cm="1">
        <f t="array" ref="AG713">_xlfn.IFS(C713="solar",(0),C713="onshore",(0),C713="offshore",(AE713*1000/4.8))</f>
        <v>0</v>
      </c>
    </row>
    <row r="714" spans="1:33">
      <c r="A714" t="s">
        <v>133</v>
      </c>
      <c r="B714" t="s">
        <v>424</v>
      </c>
      <c r="C714" t="s">
        <v>464</v>
      </c>
      <c r="D714">
        <v>3</v>
      </c>
      <c r="E714" t="s">
        <v>520</v>
      </c>
      <c r="F714" t="s">
        <v>519</v>
      </c>
      <c r="G714">
        <v>0.29399999999999998</v>
      </c>
      <c r="H714">
        <v>218</v>
      </c>
      <c r="I714">
        <v>2023.1869999999999</v>
      </c>
      <c r="J714">
        <v>0.29299999999999998</v>
      </c>
      <c r="K714">
        <v>238</v>
      </c>
      <c r="L714">
        <v>9.2726791029657002E-2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f t="shared" si="11"/>
        <v>0</v>
      </c>
      <c r="AF714" cm="1">
        <f t="array" ref="AF714">_xlfn.IFS(C714="solar",(AE714*1000/45),C714="onshore",(AE714*1000/2.7),C714="offshore",(0))</f>
        <v>0</v>
      </c>
      <c r="AG714" cm="1">
        <f t="array" ref="AG714">_xlfn.IFS(C714="solar",(0),C714="onshore",(0),C714="offshore",(AE714*1000/4.8))</f>
        <v>0</v>
      </c>
    </row>
    <row r="715" spans="1:33">
      <c r="A715" t="s">
        <v>133</v>
      </c>
      <c r="B715" t="s">
        <v>423</v>
      </c>
      <c r="C715" t="s">
        <v>464</v>
      </c>
      <c r="D715">
        <v>4</v>
      </c>
      <c r="E715" t="s">
        <v>520</v>
      </c>
      <c r="F715" t="s">
        <v>519</v>
      </c>
      <c r="G715">
        <v>0.26700000000000002</v>
      </c>
      <c r="H715">
        <v>419</v>
      </c>
      <c r="I715">
        <v>2023.1869999999999</v>
      </c>
      <c r="J715">
        <v>0.27</v>
      </c>
      <c r="K715">
        <v>436</v>
      </c>
      <c r="L715">
        <v>0.18433959073228501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f t="shared" si="11"/>
        <v>0</v>
      </c>
      <c r="AF715" cm="1">
        <f t="array" ref="AF715">_xlfn.IFS(C715="solar",(AE715*1000/45),C715="onshore",(AE715*1000/2.7),C715="offshore",(0))</f>
        <v>0</v>
      </c>
      <c r="AG715" cm="1">
        <f t="array" ref="AG715">_xlfn.IFS(C715="solar",(0),C715="onshore",(0),C715="offshore",(AE715*1000/4.8))</f>
        <v>0</v>
      </c>
    </row>
    <row r="716" spans="1:33">
      <c r="A716" t="s">
        <v>133</v>
      </c>
      <c r="B716" t="s">
        <v>422</v>
      </c>
      <c r="C716" t="s">
        <v>464</v>
      </c>
      <c r="D716">
        <v>5</v>
      </c>
      <c r="E716" t="s">
        <v>520</v>
      </c>
      <c r="F716" t="s">
        <v>519</v>
      </c>
      <c r="G716">
        <v>0.27300000000000002</v>
      </c>
      <c r="H716">
        <v>679</v>
      </c>
      <c r="I716">
        <v>2023.1869999999999</v>
      </c>
      <c r="J716">
        <v>0.27400000000000002</v>
      </c>
      <c r="K716">
        <v>659</v>
      </c>
      <c r="L716">
        <v>0.27455587774555901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f t="shared" si="11"/>
        <v>0</v>
      </c>
      <c r="AF716" cm="1">
        <f t="array" ref="AF716">_xlfn.IFS(C716="solar",(AE716*1000/45),C716="onshore",(AE716*1000/2.7),C716="offshore",(0))</f>
        <v>0</v>
      </c>
      <c r="AG716" cm="1">
        <f t="array" ref="AG716">_xlfn.IFS(C716="solar",(0),C716="onshore",(0),C716="offshore",(AE716*1000/4.8))</f>
        <v>0</v>
      </c>
    </row>
    <row r="717" spans="1:33">
      <c r="A717" t="s">
        <v>133</v>
      </c>
      <c r="B717" t="s">
        <v>425</v>
      </c>
      <c r="C717" t="s">
        <v>464</v>
      </c>
      <c r="D717">
        <v>2</v>
      </c>
      <c r="E717" t="s">
        <v>520</v>
      </c>
      <c r="F717" t="s">
        <v>518</v>
      </c>
      <c r="G717">
        <v>0.32500000000000001</v>
      </c>
      <c r="H717">
        <v>592</v>
      </c>
      <c r="I717">
        <v>2023.1869999999999</v>
      </c>
      <c r="J717">
        <v>0.312</v>
      </c>
      <c r="K717">
        <v>677</v>
      </c>
      <c r="L717">
        <v>0.24770225968856099</v>
      </c>
      <c r="M717">
        <v>1.946</v>
      </c>
      <c r="N717">
        <v>0.93500000000000005</v>
      </c>
      <c r="O717">
        <v>1.119</v>
      </c>
      <c r="P717">
        <v>1.119</v>
      </c>
      <c r="Q717">
        <v>1.119</v>
      </c>
      <c r="R717">
        <v>1.119</v>
      </c>
      <c r="S717">
        <v>1.119</v>
      </c>
      <c r="T717">
        <v>0.184</v>
      </c>
      <c r="U717">
        <v>0</v>
      </c>
      <c r="V717">
        <v>1.119</v>
      </c>
      <c r="W717">
        <v>0.93500000000000005</v>
      </c>
      <c r="X717">
        <v>0.184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f t="shared" si="11"/>
        <v>1.119</v>
      </c>
      <c r="AF717" cm="1">
        <f t="array" ref="AF717">_xlfn.IFS(C717="solar",(AE717*1000/45),C717="onshore",(AE717*1000/2.7),C717="offshore",(0))</f>
        <v>414.4444444444444</v>
      </c>
      <c r="AG717" cm="1">
        <f t="array" ref="AG717">_xlfn.IFS(C717="solar",(0),C717="onshore",(0),C717="offshore",(AE717*1000/4.8))</f>
        <v>0</v>
      </c>
    </row>
    <row r="718" spans="1:33">
      <c r="A718" t="s">
        <v>133</v>
      </c>
      <c r="B718" t="s">
        <v>424</v>
      </c>
      <c r="C718" t="s">
        <v>464</v>
      </c>
      <c r="D718">
        <v>3</v>
      </c>
      <c r="E718" t="s">
        <v>520</v>
      </c>
      <c r="F718" t="s">
        <v>518</v>
      </c>
      <c r="G718">
        <v>0.29399999999999998</v>
      </c>
      <c r="H718">
        <v>218</v>
      </c>
      <c r="I718">
        <v>2023.1869999999999</v>
      </c>
      <c r="J718">
        <v>0.29299999999999998</v>
      </c>
      <c r="K718">
        <v>238</v>
      </c>
      <c r="L718">
        <v>9.2726791029657002E-2</v>
      </c>
      <c r="M718">
        <v>4.149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f t="shared" si="11"/>
        <v>0</v>
      </c>
      <c r="AF718" cm="1">
        <f t="array" ref="AF718">_xlfn.IFS(C718="solar",(AE718*1000/45),C718="onshore",(AE718*1000/2.7),C718="offshore",(0))</f>
        <v>0</v>
      </c>
      <c r="AG718" cm="1">
        <f t="array" ref="AG718">_xlfn.IFS(C718="solar",(0),C718="onshore",(0),C718="offshore",(AE718*1000/4.8))</f>
        <v>0</v>
      </c>
    </row>
    <row r="719" spans="1:33">
      <c r="A719" t="s">
        <v>133</v>
      </c>
      <c r="B719" t="s">
        <v>426</v>
      </c>
      <c r="C719" t="s">
        <v>464</v>
      </c>
      <c r="D719">
        <v>1</v>
      </c>
      <c r="E719" t="s">
        <v>520</v>
      </c>
      <c r="F719" t="s">
        <v>518</v>
      </c>
      <c r="G719">
        <v>0.313</v>
      </c>
      <c r="H719">
        <v>332</v>
      </c>
      <c r="I719">
        <v>2023.1869999999999</v>
      </c>
      <c r="J719">
        <v>0.315</v>
      </c>
      <c r="K719">
        <v>368</v>
      </c>
      <c r="L719">
        <v>0.133362325143147</v>
      </c>
      <c r="M719">
        <v>15.632999999999999</v>
      </c>
      <c r="N719">
        <v>0</v>
      </c>
      <c r="O719">
        <v>0.71599999999999997</v>
      </c>
      <c r="P719">
        <v>7.4489999999999998</v>
      </c>
      <c r="Q719">
        <v>7.4489999999999998</v>
      </c>
      <c r="R719">
        <v>7.4489999999999998</v>
      </c>
      <c r="S719">
        <v>7.4489999999999998</v>
      </c>
      <c r="T719">
        <v>7.4480000000000004</v>
      </c>
      <c r="U719">
        <v>6.7329999999999997</v>
      </c>
      <c r="V719">
        <v>7.4489999999999998</v>
      </c>
      <c r="W719">
        <v>0</v>
      </c>
      <c r="X719">
        <v>0.71599999999999997</v>
      </c>
      <c r="Y719">
        <v>6.7329999999999997</v>
      </c>
      <c r="Z719">
        <v>0</v>
      </c>
      <c r="AA719">
        <v>0</v>
      </c>
      <c r="AB719">
        <v>0</v>
      </c>
      <c r="AC719">
        <v>0</v>
      </c>
      <c r="AD719">
        <v>1E-3</v>
      </c>
      <c r="AE719">
        <f t="shared" si="11"/>
        <v>7.4489999999999998</v>
      </c>
      <c r="AF719" cm="1">
        <f t="array" ref="AF719">_xlfn.IFS(C719="solar",(AE719*1000/45),C719="onshore",(AE719*1000/2.7),C719="offshore",(0))</f>
        <v>2758.8888888888887</v>
      </c>
      <c r="AG719" cm="1">
        <f t="array" ref="AG719">_xlfn.IFS(C719="solar",(0),C719="onshore",(0),C719="offshore",(AE719*1000/4.8))</f>
        <v>0</v>
      </c>
    </row>
    <row r="720" spans="1:33">
      <c r="A720" t="s">
        <v>133</v>
      </c>
      <c r="B720" t="s">
        <v>422</v>
      </c>
      <c r="C720" t="s">
        <v>464</v>
      </c>
      <c r="D720">
        <v>5</v>
      </c>
      <c r="E720" t="s">
        <v>520</v>
      </c>
      <c r="F720" t="s">
        <v>518</v>
      </c>
      <c r="G720">
        <v>0.27300000000000002</v>
      </c>
      <c r="H720">
        <v>679</v>
      </c>
      <c r="I720">
        <v>2023.1869999999999</v>
      </c>
      <c r="J720">
        <v>0.27400000000000002</v>
      </c>
      <c r="K720">
        <v>659</v>
      </c>
      <c r="L720">
        <v>0.27455587774555901</v>
      </c>
      <c r="M720">
        <v>23.553000000000001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f t="shared" si="11"/>
        <v>0</v>
      </c>
      <c r="AF720" cm="1">
        <f t="array" ref="AF720">_xlfn.IFS(C720="solar",(AE720*1000/45),C720="onshore",(AE720*1000/2.7),C720="offshore",(0))</f>
        <v>0</v>
      </c>
      <c r="AG720" cm="1">
        <f t="array" ref="AG720">_xlfn.IFS(C720="solar",(0),C720="onshore",(0),C720="offshore",(AE720*1000/4.8))</f>
        <v>0</v>
      </c>
    </row>
    <row r="721" spans="1:33">
      <c r="A721" t="s">
        <v>133</v>
      </c>
      <c r="B721" t="s">
        <v>423</v>
      </c>
      <c r="C721" t="s">
        <v>464</v>
      </c>
      <c r="D721">
        <v>4</v>
      </c>
      <c r="E721" t="s">
        <v>520</v>
      </c>
      <c r="F721" t="s">
        <v>518</v>
      </c>
      <c r="G721">
        <v>0.26700000000000002</v>
      </c>
      <c r="H721">
        <v>419</v>
      </c>
      <c r="I721">
        <v>2023.1869999999999</v>
      </c>
      <c r="J721">
        <v>0.27</v>
      </c>
      <c r="K721">
        <v>436</v>
      </c>
      <c r="L721">
        <v>0.18433959073228501</v>
      </c>
      <c r="M721">
        <v>23.92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f t="shared" si="11"/>
        <v>0</v>
      </c>
      <c r="AF721" cm="1">
        <f t="array" ref="AF721">_xlfn.IFS(C721="solar",(AE721*1000/45),C721="onshore",(AE721*1000/2.7),C721="offshore",(0))</f>
        <v>0</v>
      </c>
      <c r="AG721" cm="1">
        <f t="array" ref="AG721">_xlfn.IFS(C721="solar",(0),C721="onshore",(0),C721="offshore",(AE721*1000/4.8))</f>
        <v>0</v>
      </c>
    </row>
    <row r="722" spans="1:33">
      <c r="A722" t="s">
        <v>133</v>
      </c>
      <c r="B722" t="s">
        <v>425</v>
      </c>
      <c r="C722" t="s">
        <v>464</v>
      </c>
      <c r="D722">
        <v>2</v>
      </c>
      <c r="E722" t="s">
        <v>520</v>
      </c>
      <c r="F722" t="s">
        <v>517</v>
      </c>
      <c r="G722">
        <v>0.32500000000000001</v>
      </c>
      <c r="H722">
        <v>592</v>
      </c>
      <c r="I722">
        <v>2023.1869999999999</v>
      </c>
      <c r="J722">
        <v>0.312</v>
      </c>
      <c r="K722">
        <v>677</v>
      </c>
      <c r="L722">
        <v>0.24770225968856099</v>
      </c>
      <c r="M722">
        <v>1.212</v>
      </c>
      <c r="N722">
        <v>0.93500000000000005</v>
      </c>
      <c r="O722">
        <v>1.119</v>
      </c>
      <c r="P722">
        <v>1.119</v>
      </c>
      <c r="Q722">
        <v>1.119</v>
      </c>
      <c r="R722">
        <v>1.119</v>
      </c>
      <c r="S722">
        <v>1.119</v>
      </c>
      <c r="T722">
        <v>0.184</v>
      </c>
      <c r="U722">
        <v>0</v>
      </c>
      <c r="V722">
        <v>1.119</v>
      </c>
      <c r="W722">
        <v>0.93500000000000005</v>
      </c>
      <c r="X722">
        <v>0.184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f t="shared" si="11"/>
        <v>1.119</v>
      </c>
      <c r="AF722" cm="1">
        <f t="array" ref="AF722">_xlfn.IFS(C722="solar",(AE722*1000/45),C722="onshore",(AE722*1000/2.7),C722="offshore",(0))</f>
        <v>414.4444444444444</v>
      </c>
      <c r="AG722" cm="1">
        <f t="array" ref="AG722">_xlfn.IFS(C722="solar",(0),C722="onshore",(0),C722="offshore",(AE722*1000/4.8))</f>
        <v>0</v>
      </c>
    </row>
    <row r="723" spans="1:33">
      <c r="A723" t="s">
        <v>133</v>
      </c>
      <c r="B723" t="s">
        <v>424</v>
      </c>
      <c r="C723" t="s">
        <v>464</v>
      </c>
      <c r="D723">
        <v>3</v>
      </c>
      <c r="E723" t="s">
        <v>520</v>
      </c>
      <c r="F723" t="s">
        <v>517</v>
      </c>
      <c r="G723">
        <v>0.29399999999999998</v>
      </c>
      <c r="H723">
        <v>218</v>
      </c>
      <c r="I723">
        <v>2023.1869999999999</v>
      </c>
      <c r="J723">
        <v>0.29299999999999998</v>
      </c>
      <c r="K723">
        <v>238</v>
      </c>
      <c r="L723">
        <v>9.2726791029657002E-2</v>
      </c>
      <c r="M723">
        <v>3.0070000000000001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f t="shared" si="11"/>
        <v>0</v>
      </c>
      <c r="AF723" cm="1">
        <f t="array" ref="AF723">_xlfn.IFS(C723="solar",(AE723*1000/45),C723="onshore",(AE723*1000/2.7),C723="offshore",(0))</f>
        <v>0</v>
      </c>
      <c r="AG723" cm="1">
        <f t="array" ref="AG723">_xlfn.IFS(C723="solar",(0),C723="onshore",(0),C723="offshore",(AE723*1000/4.8))</f>
        <v>0</v>
      </c>
    </row>
    <row r="724" spans="1:33">
      <c r="A724" t="s">
        <v>133</v>
      </c>
      <c r="B724" t="s">
        <v>426</v>
      </c>
      <c r="C724" t="s">
        <v>464</v>
      </c>
      <c r="D724">
        <v>1</v>
      </c>
      <c r="E724" t="s">
        <v>520</v>
      </c>
      <c r="F724" t="s">
        <v>517</v>
      </c>
      <c r="G724">
        <v>0.313</v>
      </c>
      <c r="H724">
        <v>332</v>
      </c>
      <c r="I724">
        <v>2023.1869999999999</v>
      </c>
      <c r="J724">
        <v>0.315</v>
      </c>
      <c r="K724">
        <v>368</v>
      </c>
      <c r="L724">
        <v>0.133362325143147</v>
      </c>
      <c r="M724">
        <v>12.548</v>
      </c>
      <c r="N724">
        <v>0</v>
      </c>
      <c r="O724">
        <v>0.71599999999999997</v>
      </c>
      <c r="P724">
        <v>7.4489999999999998</v>
      </c>
      <c r="Q724">
        <v>7.4489999999999998</v>
      </c>
      <c r="R724">
        <v>7.4489999999999998</v>
      </c>
      <c r="S724">
        <v>7.4489999999999998</v>
      </c>
      <c r="T724">
        <v>7.4480000000000004</v>
      </c>
      <c r="U724">
        <v>6.7329999999999997</v>
      </c>
      <c r="V724">
        <v>7.4489999999999998</v>
      </c>
      <c r="W724">
        <v>0</v>
      </c>
      <c r="X724">
        <v>0.71599999999999997</v>
      </c>
      <c r="Y724">
        <v>6.7329999999999997</v>
      </c>
      <c r="Z724">
        <v>0</v>
      </c>
      <c r="AA724">
        <v>0</v>
      </c>
      <c r="AB724">
        <v>0</v>
      </c>
      <c r="AC724">
        <v>0</v>
      </c>
      <c r="AD724">
        <v>1E-3</v>
      </c>
      <c r="AE724">
        <f t="shared" si="11"/>
        <v>7.4489999999999998</v>
      </c>
      <c r="AF724" cm="1">
        <f t="array" ref="AF724">_xlfn.IFS(C724="solar",(AE724*1000/45),C724="onshore",(AE724*1000/2.7),C724="offshore",(0))</f>
        <v>2758.8888888888887</v>
      </c>
      <c r="AG724" cm="1">
        <f t="array" ref="AG724">_xlfn.IFS(C724="solar",(0),C724="onshore",(0),C724="offshore",(AE724*1000/4.8))</f>
        <v>0</v>
      </c>
    </row>
    <row r="725" spans="1:33">
      <c r="A725" t="s">
        <v>133</v>
      </c>
      <c r="B725" t="s">
        <v>422</v>
      </c>
      <c r="C725" t="s">
        <v>464</v>
      </c>
      <c r="D725">
        <v>5</v>
      </c>
      <c r="E725" t="s">
        <v>520</v>
      </c>
      <c r="F725" t="s">
        <v>517</v>
      </c>
      <c r="G725">
        <v>0.27300000000000002</v>
      </c>
      <c r="H725">
        <v>679</v>
      </c>
      <c r="I725">
        <v>2023.1869999999999</v>
      </c>
      <c r="J725">
        <v>0.27400000000000002</v>
      </c>
      <c r="K725">
        <v>659</v>
      </c>
      <c r="L725">
        <v>0.27455587774555901</v>
      </c>
      <c r="M725">
        <v>7.2539999999999996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f t="shared" si="11"/>
        <v>0</v>
      </c>
      <c r="AF725" cm="1">
        <f t="array" ref="AF725">_xlfn.IFS(C725="solar",(AE725*1000/45),C725="onshore",(AE725*1000/2.7),C725="offshore",(0))</f>
        <v>0</v>
      </c>
      <c r="AG725" cm="1">
        <f t="array" ref="AG725">_xlfn.IFS(C725="solar",(0),C725="onshore",(0),C725="offshore",(AE725*1000/4.8))</f>
        <v>0</v>
      </c>
    </row>
    <row r="726" spans="1:33">
      <c r="A726" t="s">
        <v>133</v>
      </c>
      <c r="B726" t="s">
        <v>423</v>
      </c>
      <c r="C726" t="s">
        <v>464</v>
      </c>
      <c r="D726">
        <v>4</v>
      </c>
      <c r="E726" t="s">
        <v>520</v>
      </c>
      <c r="F726" t="s">
        <v>517</v>
      </c>
      <c r="G726">
        <v>0.26700000000000002</v>
      </c>
      <c r="H726">
        <v>419</v>
      </c>
      <c r="I726">
        <v>2023.1869999999999</v>
      </c>
      <c r="J726">
        <v>0.27</v>
      </c>
      <c r="K726">
        <v>436</v>
      </c>
      <c r="L726">
        <v>0.18433959073228501</v>
      </c>
      <c r="M726">
        <v>10.394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f t="shared" si="11"/>
        <v>0</v>
      </c>
      <c r="AF726" cm="1">
        <f t="array" ref="AF726">_xlfn.IFS(C726="solar",(AE726*1000/45),C726="onshore",(AE726*1000/2.7),C726="offshore",(0))</f>
        <v>0</v>
      </c>
      <c r="AG726" cm="1">
        <f t="array" ref="AG726">_xlfn.IFS(C726="solar",(0),C726="onshore",(0),C726="offshore",(AE726*1000/4.8))</f>
        <v>0</v>
      </c>
    </row>
    <row r="727" spans="1:33">
      <c r="A727" t="s">
        <v>133</v>
      </c>
      <c r="B727" t="s">
        <v>425</v>
      </c>
      <c r="C727" t="s">
        <v>464</v>
      </c>
      <c r="D727">
        <v>2</v>
      </c>
      <c r="E727" t="s">
        <v>520</v>
      </c>
      <c r="F727" t="s">
        <v>516</v>
      </c>
      <c r="G727">
        <v>0.32500000000000001</v>
      </c>
      <c r="H727">
        <v>592</v>
      </c>
      <c r="I727">
        <v>2023.1869999999999</v>
      </c>
      <c r="J727">
        <v>0.312</v>
      </c>
      <c r="K727">
        <v>677</v>
      </c>
      <c r="L727">
        <v>0.24770225968856099</v>
      </c>
      <c r="M727">
        <v>1.819</v>
      </c>
      <c r="N727">
        <v>0.93500000000000005</v>
      </c>
      <c r="O727">
        <v>1.119</v>
      </c>
      <c r="P727">
        <v>1.119</v>
      </c>
      <c r="Q727">
        <v>1.119</v>
      </c>
      <c r="R727">
        <v>1.119</v>
      </c>
      <c r="S727">
        <v>1.119</v>
      </c>
      <c r="T727">
        <v>0.184</v>
      </c>
      <c r="U727">
        <v>0</v>
      </c>
      <c r="V727">
        <v>1.119</v>
      </c>
      <c r="W727">
        <v>0.93500000000000005</v>
      </c>
      <c r="X727">
        <v>0.184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f t="shared" si="11"/>
        <v>1.119</v>
      </c>
      <c r="AF727" cm="1">
        <f t="array" ref="AF727">_xlfn.IFS(C727="solar",(AE727*1000/45),C727="onshore",(AE727*1000/2.7),C727="offshore",(0))</f>
        <v>414.4444444444444</v>
      </c>
      <c r="AG727" cm="1">
        <f t="array" ref="AG727">_xlfn.IFS(C727="solar",(0),C727="onshore",(0),C727="offshore",(AE727*1000/4.8))</f>
        <v>0</v>
      </c>
    </row>
    <row r="728" spans="1:33">
      <c r="A728" t="s">
        <v>133</v>
      </c>
      <c r="B728" t="s">
        <v>424</v>
      </c>
      <c r="C728" t="s">
        <v>464</v>
      </c>
      <c r="D728">
        <v>3</v>
      </c>
      <c r="E728" t="s">
        <v>520</v>
      </c>
      <c r="F728" t="s">
        <v>516</v>
      </c>
      <c r="G728">
        <v>0.29399999999999998</v>
      </c>
      <c r="H728">
        <v>218</v>
      </c>
      <c r="I728">
        <v>2023.1869999999999</v>
      </c>
      <c r="J728">
        <v>0.29299999999999998</v>
      </c>
      <c r="K728">
        <v>238</v>
      </c>
      <c r="L728">
        <v>9.2726791029657002E-2</v>
      </c>
      <c r="M728">
        <v>3.8410000000000002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f t="shared" si="11"/>
        <v>0</v>
      </c>
      <c r="AF728" cm="1">
        <f t="array" ref="AF728">_xlfn.IFS(C728="solar",(AE728*1000/45),C728="onshore",(AE728*1000/2.7),C728="offshore",(0))</f>
        <v>0</v>
      </c>
      <c r="AG728" cm="1">
        <f t="array" ref="AG728">_xlfn.IFS(C728="solar",(0),C728="onshore",(0),C728="offshore",(AE728*1000/4.8))</f>
        <v>0</v>
      </c>
    </row>
    <row r="729" spans="1:33">
      <c r="A729" t="s">
        <v>133</v>
      </c>
      <c r="B729" t="s">
        <v>426</v>
      </c>
      <c r="C729" t="s">
        <v>464</v>
      </c>
      <c r="D729">
        <v>1</v>
      </c>
      <c r="E729" t="s">
        <v>520</v>
      </c>
      <c r="F729" t="s">
        <v>516</v>
      </c>
      <c r="G729">
        <v>0.313</v>
      </c>
      <c r="H729">
        <v>332</v>
      </c>
      <c r="I729">
        <v>2023.1869999999999</v>
      </c>
      <c r="J729">
        <v>0.315</v>
      </c>
      <c r="K729">
        <v>368</v>
      </c>
      <c r="L729">
        <v>0.133362325143147</v>
      </c>
      <c r="M729">
        <v>15.582000000000001</v>
      </c>
      <c r="N729">
        <v>0</v>
      </c>
      <c r="O729">
        <v>0.71599999999999997</v>
      </c>
      <c r="P729">
        <v>7.4489999999999998</v>
      </c>
      <c r="Q729">
        <v>7.4489999999999998</v>
      </c>
      <c r="R729">
        <v>7.4489999999999998</v>
      </c>
      <c r="S729">
        <v>7.4489999999999998</v>
      </c>
      <c r="T729">
        <v>7.4480000000000004</v>
      </c>
      <c r="U729">
        <v>6.7329999999999997</v>
      </c>
      <c r="V729">
        <v>7.4489999999999998</v>
      </c>
      <c r="W729">
        <v>0</v>
      </c>
      <c r="X729">
        <v>0.71599999999999997</v>
      </c>
      <c r="Y729">
        <v>6.7329999999999997</v>
      </c>
      <c r="Z729">
        <v>0</v>
      </c>
      <c r="AA729">
        <v>0</v>
      </c>
      <c r="AB729">
        <v>0</v>
      </c>
      <c r="AC729">
        <v>0</v>
      </c>
      <c r="AD729">
        <v>1E-3</v>
      </c>
      <c r="AE729">
        <f t="shared" si="11"/>
        <v>7.4489999999999998</v>
      </c>
      <c r="AF729" cm="1">
        <f t="array" ref="AF729">_xlfn.IFS(C729="solar",(AE729*1000/45),C729="onshore",(AE729*1000/2.7),C729="offshore",(0))</f>
        <v>2758.8888888888887</v>
      </c>
      <c r="AG729" cm="1">
        <f t="array" ref="AG729">_xlfn.IFS(C729="solar",(0),C729="onshore",(0),C729="offshore",(AE729*1000/4.8))</f>
        <v>0</v>
      </c>
    </row>
    <row r="730" spans="1:33">
      <c r="A730" t="s">
        <v>133</v>
      </c>
      <c r="B730" t="s">
        <v>423</v>
      </c>
      <c r="C730" t="s">
        <v>464</v>
      </c>
      <c r="D730">
        <v>4</v>
      </c>
      <c r="E730" t="s">
        <v>520</v>
      </c>
      <c r="F730" t="s">
        <v>516</v>
      </c>
      <c r="G730">
        <v>0.26700000000000002</v>
      </c>
      <c r="H730">
        <v>419</v>
      </c>
      <c r="I730">
        <v>2023.1869999999999</v>
      </c>
      <c r="J730">
        <v>0.27</v>
      </c>
      <c r="K730">
        <v>436</v>
      </c>
      <c r="L730">
        <v>0.18433959073228501</v>
      </c>
      <c r="M730">
        <v>21.63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f t="shared" si="11"/>
        <v>0</v>
      </c>
      <c r="AF730" cm="1">
        <f t="array" ref="AF730">_xlfn.IFS(C730="solar",(AE730*1000/45),C730="onshore",(AE730*1000/2.7),C730="offshore",(0))</f>
        <v>0</v>
      </c>
      <c r="AG730" cm="1">
        <f t="array" ref="AG730">_xlfn.IFS(C730="solar",(0),C730="onshore",(0),C730="offshore",(AE730*1000/4.8))</f>
        <v>0</v>
      </c>
    </row>
    <row r="731" spans="1:33">
      <c r="A731" t="s">
        <v>133</v>
      </c>
      <c r="B731" t="s">
        <v>422</v>
      </c>
      <c r="C731" t="s">
        <v>464</v>
      </c>
      <c r="D731">
        <v>5</v>
      </c>
      <c r="E731" t="s">
        <v>520</v>
      </c>
      <c r="F731" t="s">
        <v>516</v>
      </c>
      <c r="G731">
        <v>0.27300000000000002</v>
      </c>
      <c r="H731">
        <v>679</v>
      </c>
      <c r="I731">
        <v>2023.1869999999999</v>
      </c>
      <c r="J731">
        <v>0.27400000000000002</v>
      </c>
      <c r="K731">
        <v>659</v>
      </c>
      <c r="L731">
        <v>0.27455587774555901</v>
      </c>
      <c r="M731">
        <v>23.323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f t="shared" si="11"/>
        <v>0</v>
      </c>
      <c r="AF731" cm="1">
        <f t="array" ref="AF731">_xlfn.IFS(C731="solar",(AE731*1000/45),C731="onshore",(AE731*1000/2.7),C731="offshore",(0))</f>
        <v>0</v>
      </c>
      <c r="AG731" cm="1">
        <f t="array" ref="AG731">_xlfn.IFS(C731="solar",(0),C731="onshore",(0),C731="offshore",(AE731*1000/4.8))</f>
        <v>0</v>
      </c>
    </row>
    <row r="732" spans="1:33">
      <c r="A732" t="s">
        <v>133</v>
      </c>
      <c r="B732" t="s">
        <v>425</v>
      </c>
      <c r="C732" t="s">
        <v>464</v>
      </c>
      <c r="D732">
        <v>2</v>
      </c>
      <c r="E732" t="s">
        <v>520</v>
      </c>
      <c r="F732" t="s">
        <v>514</v>
      </c>
      <c r="G732">
        <v>0.32500000000000001</v>
      </c>
      <c r="H732">
        <v>592</v>
      </c>
      <c r="I732">
        <v>2023.1869999999999</v>
      </c>
      <c r="J732">
        <v>0.312</v>
      </c>
      <c r="K732">
        <v>677</v>
      </c>
      <c r="L732">
        <v>0.24770225968856099</v>
      </c>
      <c r="M732">
        <v>2.6360000000000001</v>
      </c>
      <c r="N732">
        <v>0.93500000000000005</v>
      </c>
      <c r="O732">
        <v>1.119</v>
      </c>
      <c r="P732">
        <v>1.119</v>
      </c>
      <c r="Q732">
        <v>1.119</v>
      </c>
      <c r="R732">
        <v>1.119</v>
      </c>
      <c r="S732">
        <v>1.119</v>
      </c>
      <c r="T732">
        <v>0.184</v>
      </c>
      <c r="U732">
        <v>0</v>
      </c>
      <c r="V732">
        <v>1.119</v>
      </c>
      <c r="W732">
        <v>0.93500000000000005</v>
      </c>
      <c r="X732">
        <v>0.184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f t="shared" si="11"/>
        <v>1.119</v>
      </c>
      <c r="AF732" cm="1">
        <f t="array" ref="AF732">_xlfn.IFS(C732="solar",(AE732*1000/45),C732="onshore",(AE732*1000/2.7),C732="offshore",(0))</f>
        <v>414.4444444444444</v>
      </c>
      <c r="AG732" cm="1">
        <f t="array" ref="AG732">_xlfn.IFS(C732="solar",(0),C732="onshore",(0),C732="offshore",(AE732*1000/4.8))</f>
        <v>0</v>
      </c>
    </row>
    <row r="733" spans="1:33">
      <c r="A733" t="s">
        <v>133</v>
      </c>
      <c r="B733" t="s">
        <v>424</v>
      </c>
      <c r="C733" t="s">
        <v>464</v>
      </c>
      <c r="D733">
        <v>3</v>
      </c>
      <c r="E733" t="s">
        <v>520</v>
      </c>
      <c r="F733" t="s">
        <v>514</v>
      </c>
      <c r="G733">
        <v>0.29399999999999998</v>
      </c>
      <c r="H733">
        <v>218</v>
      </c>
      <c r="I733">
        <v>2023.1869999999999</v>
      </c>
      <c r="J733">
        <v>0.29299999999999998</v>
      </c>
      <c r="K733">
        <v>238</v>
      </c>
      <c r="L733">
        <v>9.2726791029657002E-2</v>
      </c>
      <c r="M733">
        <v>4.9610000000000003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f t="shared" si="11"/>
        <v>0</v>
      </c>
      <c r="AF733" cm="1">
        <f t="array" ref="AF733">_xlfn.IFS(C733="solar",(AE733*1000/45),C733="onshore",(AE733*1000/2.7),C733="offshore",(0))</f>
        <v>0</v>
      </c>
      <c r="AG733" cm="1">
        <f t="array" ref="AG733">_xlfn.IFS(C733="solar",(0),C733="onshore",(0),C733="offshore",(AE733*1000/4.8))</f>
        <v>0</v>
      </c>
    </row>
    <row r="734" spans="1:33">
      <c r="A734" t="s">
        <v>133</v>
      </c>
      <c r="B734" t="s">
        <v>426</v>
      </c>
      <c r="C734" t="s">
        <v>464</v>
      </c>
      <c r="D734">
        <v>1</v>
      </c>
      <c r="E734" t="s">
        <v>520</v>
      </c>
      <c r="F734" t="s">
        <v>514</v>
      </c>
      <c r="G734">
        <v>0.313</v>
      </c>
      <c r="H734">
        <v>332</v>
      </c>
      <c r="I734">
        <v>2023.1869999999999</v>
      </c>
      <c r="J734">
        <v>0.315</v>
      </c>
      <c r="K734">
        <v>368</v>
      </c>
      <c r="L734">
        <v>0.133362325143147</v>
      </c>
      <c r="M734">
        <v>18.143000000000001</v>
      </c>
      <c r="N734">
        <v>0</v>
      </c>
      <c r="O734">
        <v>0.71599999999999997</v>
      </c>
      <c r="P734">
        <v>7.4489999999999998</v>
      </c>
      <c r="Q734">
        <v>7.4489999999999998</v>
      </c>
      <c r="R734">
        <v>7.4489999999999998</v>
      </c>
      <c r="S734">
        <v>7.4489999999999998</v>
      </c>
      <c r="T734">
        <v>7.4480000000000004</v>
      </c>
      <c r="U734">
        <v>6.7329999999999997</v>
      </c>
      <c r="V734">
        <v>7.4489999999999998</v>
      </c>
      <c r="W734">
        <v>0</v>
      </c>
      <c r="X734">
        <v>0.71599999999999997</v>
      </c>
      <c r="Y734">
        <v>6.7329999999999997</v>
      </c>
      <c r="Z734">
        <v>0</v>
      </c>
      <c r="AA734">
        <v>0</v>
      </c>
      <c r="AB734">
        <v>0</v>
      </c>
      <c r="AC734">
        <v>0</v>
      </c>
      <c r="AD734">
        <v>1E-3</v>
      </c>
      <c r="AE734">
        <f t="shared" si="11"/>
        <v>7.4489999999999998</v>
      </c>
      <c r="AF734" cm="1">
        <f t="array" ref="AF734">_xlfn.IFS(C734="solar",(AE734*1000/45),C734="onshore",(AE734*1000/2.7),C734="offshore",(0))</f>
        <v>2758.8888888888887</v>
      </c>
      <c r="AG734" cm="1">
        <f t="array" ref="AG734">_xlfn.IFS(C734="solar",(0),C734="onshore",(0),C734="offshore",(AE734*1000/4.8))</f>
        <v>0</v>
      </c>
    </row>
    <row r="735" spans="1:33">
      <c r="A735" t="s">
        <v>133</v>
      </c>
      <c r="B735" t="s">
        <v>423</v>
      </c>
      <c r="C735" t="s">
        <v>464</v>
      </c>
      <c r="D735">
        <v>4</v>
      </c>
      <c r="E735" t="s">
        <v>520</v>
      </c>
      <c r="F735" t="s">
        <v>514</v>
      </c>
      <c r="G735">
        <v>0.26700000000000002</v>
      </c>
      <c r="H735">
        <v>419</v>
      </c>
      <c r="I735">
        <v>2023.1869999999999</v>
      </c>
      <c r="J735">
        <v>0.27</v>
      </c>
      <c r="K735">
        <v>436</v>
      </c>
      <c r="L735">
        <v>0.18433959073228501</v>
      </c>
      <c r="M735">
        <v>31.428999999999998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f t="shared" si="11"/>
        <v>0</v>
      </c>
      <c r="AF735" cm="1">
        <f t="array" ref="AF735">_xlfn.IFS(C735="solar",(AE735*1000/45),C735="onshore",(AE735*1000/2.7),C735="offshore",(0))</f>
        <v>0</v>
      </c>
      <c r="AG735" cm="1">
        <f t="array" ref="AG735">_xlfn.IFS(C735="solar",(0),C735="onshore",(0),C735="offshore",(AE735*1000/4.8))</f>
        <v>0</v>
      </c>
    </row>
    <row r="736" spans="1:33">
      <c r="A736" t="s">
        <v>133</v>
      </c>
      <c r="B736" t="s">
        <v>422</v>
      </c>
      <c r="C736" t="s">
        <v>464</v>
      </c>
      <c r="D736">
        <v>5</v>
      </c>
      <c r="E736" t="s">
        <v>520</v>
      </c>
      <c r="F736" t="s">
        <v>514</v>
      </c>
      <c r="G736">
        <v>0.27300000000000002</v>
      </c>
      <c r="H736">
        <v>679</v>
      </c>
      <c r="I736">
        <v>2023.1869999999999</v>
      </c>
      <c r="J736">
        <v>0.27400000000000002</v>
      </c>
      <c r="K736">
        <v>659</v>
      </c>
      <c r="L736">
        <v>0.27455587774555901</v>
      </c>
      <c r="M736">
        <v>39.506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f t="shared" si="11"/>
        <v>0</v>
      </c>
      <c r="AF736" cm="1">
        <f t="array" ref="AF736">_xlfn.IFS(C736="solar",(AE736*1000/45),C736="onshore",(AE736*1000/2.7),C736="offshore",(0))</f>
        <v>0</v>
      </c>
      <c r="AG736" cm="1">
        <f t="array" ref="AG736">_xlfn.IFS(C736="solar",(0),C736="onshore",(0),C736="offshore",(AE736*1000/4.8))</f>
        <v>0</v>
      </c>
    </row>
    <row r="737" spans="1:33">
      <c r="A737" t="s">
        <v>133</v>
      </c>
      <c r="B737" t="s">
        <v>415</v>
      </c>
      <c r="C737" t="s">
        <v>460</v>
      </c>
      <c r="D737">
        <v>3</v>
      </c>
      <c r="E737" t="s">
        <v>520</v>
      </c>
      <c r="F737" t="s">
        <v>519</v>
      </c>
      <c r="G737">
        <v>0.443</v>
      </c>
      <c r="H737">
        <v>917</v>
      </c>
      <c r="I737">
        <v>4262.4530000000004</v>
      </c>
      <c r="J737">
        <v>0.40400000000000003</v>
      </c>
      <c r="K737">
        <v>801</v>
      </c>
      <c r="L737">
        <v>0.226332564763326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f t="shared" si="11"/>
        <v>0</v>
      </c>
      <c r="AF737" cm="1">
        <f t="array" ref="AF737">_xlfn.IFS(C737="solar",(AE737*1000/45),C737="onshore",(AE737*1000/2.7),C737="offshore",(0))</f>
        <v>0</v>
      </c>
      <c r="AG737" cm="1">
        <f t="array" ref="AG737">_xlfn.IFS(C737="solar",(0),C737="onshore",(0),C737="offshore",(AE737*1000/4.8))</f>
        <v>0</v>
      </c>
    </row>
    <row r="738" spans="1:33">
      <c r="A738" t="s">
        <v>133</v>
      </c>
      <c r="B738" t="s">
        <v>415</v>
      </c>
      <c r="C738" t="s">
        <v>460</v>
      </c>
      <c r="D738">
        <v>3</v>
      </c>
      <c r="E738" t="s">
        <v>520</v>
      </c>
      <c r="F738" t="s">
        <v>518</v>
      </c>
      <c r="G738">
        <v>0.443</v>
      </c>
      <c r="H738">
        <v>917</v>
      </c>
      <c r="I738">
        <v>4262.4530000000004</v>
      </c>
      <c r="J738">
        <v>0.40400000000000003</v>
      </c>
      <c r="K738">
        <v>801</v>
      </c>
      <c r="L738">
        <v>0.226332564763326</v>
      </c>
      <c r="M738">
        <v>2.746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f t="shared" si="11"/>
        <v>0</v>
      </c>
      <c r="AF738" cm="1">
        <f t="array" ref="AF738">_xlfn.IFS(C738="solar",(AE738*1000/45),C738="onshore",(AE738*1000/2.7),C738="offshore",(0))</f>
        <v>0</v>
      </c>
      <c r="AG738" cm="1">
        <f t="array" ref="AG738">_xlfn.IFS(C738="solar",(0),C738="onshore",(0),C738="offshore",(AE738*1000/4.8))</f>
        <v>0</v>
      </c>
    </row>
    <row r="739" spans="1:33">
      <c r="A739" t="s">
        <v>133</v>
      </c>
      <c r="B739" t="s">
        <v>415</v>
      </c>
      <c r="C739" t="s">
        <v>460</v>
      </c>
      <c r="D739">
        <v>3</v>
      </c>
      <c r="E739" t="s">
        <v>520</v>
      </c>
      <c r="F739" t="s">
        <v>517</v>
      </c>
      <c r="G739">
        <v>0.443</v>
      </c>
      <c r="H739">
        <v>917</v>
      </c>
      <c r="I739">
        <v>4262.4530000000004</v>
      </c>
      <c r="J739">
        <v>0.40400000000000003</v>
      </c>
      <c r="K739">
        <v>801</v>
      </c>
      <c r="L739">
        <v>0.226332564763326</v>
      </c>
      <c r="M739">
        <v>2.746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f t="shared" si="11"/>
        <v>0</v>
      </c>
      <c r="AF739" cm="1">
        <f t="array" ref="AF739">_xlfn.IFS(C739="solar",(AE739*1000/45),C739="onshore",(AE739*1000/2.7),C739="offshore",(0))</f>
        <v>0</v>
      </c>
      <c r="AG739" cm="1">
        <f t="array" ref="AG739">_xlfn.IFS(C739="solar",(0),C739="onshore",(0),C739="offshore",(AE739*1000/4.8))</f>
        <v>0</v>
      </c>
    </row>
    <row r="740" spans="1:33">
      <c r="A740" t="s">
        <v>133</v>
      </c>
      <c r="B740" t="s">
        <v>415</v>
      </c>
      <c r="C740" t="s">
        <v>460</v>
      </c>
      <c r="D740">
        <v>3</v>
      </c>
      <c r="E740" t="s">
        <v>520</v>
      </c>
      <c r="F740" t="s">
        <v>516</v>
      </c>
      <c r="G740">
        <v>0.443</v>
      </c>
      <c r="H740">
        <v>917</v>
      </c>
      <c r="I740">
        <v>4262.4530000000004</v>
      </c>
      <c r="J740">
        <v>0.40400000000000003</v>
      </c>
      <c r="K740">
        <v>801</v>
      </c>
      <c r="L740">
        <v>0.226332564763326</v>
      </c>
      <c r="M740">
        <v>2.746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f t="shared" si="11"/>
        <v>0</v>
      </c>
      <c r="AF740" cm="1">
        <f t="array" ref="AF740">_xlfn.IFS(C740="solar",(AE740*1000/45),C740="onshore",(AE740*1000/2.7),C740="offshore",(0))</f>
        <v>0</v>
      </c>
      <c r="AG740" cm="1">
        <f t="array" ref="AG740">_xlfn.IFS(C740="solar",(0),C740="onshore",(0),C740="offshore",(AE740*1000/4.8))</f>
        <v>0</v>
      </c>
    </row>
    <row r="741" spans="1:33">
      <c r="A741" t="s">
        <v>133</v>
      </c>
      <c r="B741" t="s">
        <v>415</v>
      </c>
      <c r="C741" t="s">
        <v>460</v>
      </c>
      <c r="D741">
        <v>3</v>
      </c>
      <c r="E741" t="s">
        <v>520</v>
      </c>
      <c r="F741" t="s">
        <v>514</v>
      </c>
      <c r="G741">
        <v>0.443</v>
      </c>
      <c r="H741">
        <v>917</v>
      </c>
      <c r="I741">
        <v>4262.4530000000004</v>
      </c>
      <c r="J741">
        <v>0.40400000000000003</v>
      </c>
      <c r="K741">
        <v>801</v>
      </c>
      <c r="L741">
        <v>0.226332564763326</v>
      </c>
      <c r="M741">
        <v>2.746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f t="shared" si="11"/>
        <v>0</v>
      </c>
      <c r="AF741" cm="1">
        <f t="array" ref="AF741">_xlfn.IFS(C741="solar",(AE741*1000/45),C741="onshore",(AE741*1000/2.7),C741="offshore",(0))</f>
        <v>0</v>
      </c>
      <c r="AG741" cm="1">
        <f t="array" ref="AG741">_xlfn.IFS(C741="solar",(0),C741="onshore",(0),C741="offshore",(AE741*1000/4.8))</f>
        <v>0</v>
      </c>
    </row>
    <row r="742" spans="1:33">
      <c r="A742" t="s">
        <v>138</v>
      </c>
      <c r="B742" t="s">
        <v>431</v>
      </c>
      <c r="C742" t="s">
        <v>463</v>
      </c>
      <c r="D742">
        <v>2</v>
      </c>
      <c r="E742" t="s">
        <v>520</v>
      </c>
      <c r="F742" t="s">
        <v>519</v>
      </c>
      <c r="G742">
        <v>0.23300000000000001</v>
      </c>
      <c r="H742">
        <v>146</v>
      </c>
      <c r="I742">
        <v>1560.6849999999999</v>
      </c>
      <c r="J742">
        <v>0.23200000000000001</v>
      </c>
      <c r="K742">
        <v>140</v>
      </c>
      <c r="L742">
        <v>6.88867894819713E-2</v>
      </c>
      <c r="M742">
        <v>1.028</v>
      </c>
      <c r="N742">
        <v>1.0269999999999999</v>
      </c>
      <c r="O742">
        <v>1.0269999999999999</v>
      </c>
      <c r="P742">
        <v>1.0269999999999999</v>
      </c>
      <c r="Q742">
        <v>1.028</v>
      </c>
      <c r="R742">
        <v>1.028</v>
      </c>
      <c r="S742">
        <v>1.028</v>
      </c>
      <c r="T742">
        <v>1.028</v>
      </c>
      <c r="U742">
        <v>1.028</v>
      </c>
      <c r="V742">
        <v>2.0550000000000002</v>
      </c>
      <c r="W742">
        <v>1.0269999999999999</v>
      </c>
      <c r="X742">
        <v>0</v>
      </c>
      <c r="Y742">
        <v>0</v>
      </c>
      <c r="Z742">
        <v>1.00000000000011E-3</v>
      </c>
      <c r="AA742">
        <v>0</v>
      </c>
      <c r="AB742">
        <v>0</v>
      </c>
      <c r="AC742">
        <v>1.0269999999999999</v>
      </c>
      <c r="AD742">
        <v>0</v>
      </c>
      <c r="AE742">
        <f t="shared" si="11"/>
        <v>1.028</v>
      </c>
      <c r="AF742" cm="1">
        <f t="array" ref="AF742">_xlfn.IFS(C742="solar",(AE742*1000/45),C742="onshore",(AE742*1000/2.7),C742="offshore",(0))</f>
        <v>22.844444444444445</v>
      </c>
      <c r="AG742" cm="1">
        <f t="array" ref="AG742">_xlfn.IFS(C742="solar",(0),C742="onshore",(0),C742="offshore",(AE742*1000/4.8))</f>
        <v>0</v>
      </c>
    </row>
    <row r="743" spans="1:33">
      <c r="A743" t="s">
        <v>138</v>
      </c>
      <c r="B743" t="s">
        <v>430</v>
      </c>
      <c r="C743" t="s">
        <v>463</v>
      </c>
      <c r="D743">
        <v>3</v>
      </c>
      <c r="E743" t="s">
        <v>520</v>
      </c>
      <c r="F743" t="s">
        <v>519</v>
      </c>
      <c r="G743">
        <v>0.22500000000000001</v>
      </c>
      <c r="H743">
        <v>321</v>
      </c>
      <c r="I743">
        <v>1560.6849999999999</v>
      </c>
      <c r="J743">
        <v>0.223</v>
      </c>
      <c r="K743">
        <v>302</v>
      </c>
      <c r="L743">
        <v>0.15459590064909801</v>
      </c>
      <c r="M743">
        <v>4.9420000000000002</v>
      </c>
      <c r="N743">
        <v>4.8150000000000004</v>
      </c>
      <c r="O743">
        <v>4.8150000000000004</v>
      </c>
      <c r="P743">
        <v>4.8250000000000002</v>
      </c>
      <c r="Q743">
        <v>4.9420000000000002</v>
      </c>
      <c r="R743">
        <v>4.9420000000000002</v>
      </c>
      <c r="S743">
        <v>4.9420000000000002</v>
      </c>
      <c r="T743">
        <v>0.127</v>
      </c>
      <c r="U743">
        <v>0.127</v>
      </c>
      <c r="V743">
        <v>4.9420000000000002</v>
      </c>
      <c r="W743">
        <v>4.8150000000000004</v>
      </c>
      <c r="X743">
        <v>0</v>
      </c>
      <c r="Y743">
        <v>9.9999999999997903E-3</v>
      </c>
      <c r="Z743">
        <v>0.11700000000000001</v>
      </c>
      <c r="AA743">
        <v>0</v>
      </c>
      <c r="AB743">
        <v>0</v>
      </c>
      <c r="AC743">
        <v>0</v>
      </c>
      <c r="AD743">
        <v>0</v>
      </c>
      <c r="AE743">
        <f t="shared" si="11"/>
        <v>4.9420000000000002</v>
      </c>
      <c r="AF743" cm="1">
        <f t="array" ref="AF743">_xlfn.IFS(C743="solar",(AE743*1000/45),C743="onshore",(AE743*1000/2.7),C743="offshore",(0))</f>
        <v>109.82222222222222</v>
      </c>
      <c r="AG743" cm="1">
        <f t="array" ref="AG743">_xlfn.IFS(C743="solar",(0),C743="onshore",(0),C743="offshore",(AE743*1000/4.8))</f>
        <v>0</v>
      </c>
    </row>
    <row r="744" spans="1:33">
      <c r="A744" t="s">
        <v>138</v>
      </c>
      <c r="B744" t="s">
        <v>429</v>
      </c>
      <c r="C744" t="s">
        <v>463</v>
      </c>
      <c r="D744">
        <v>4</v>
      </c>
      <c r="E744" t="s">
        <v>520</v>
      </c>
      <c r="F744" t="s">
        <v>519</v>
      </c>
      <c r="G744">
        <v>0.217</v>
      </c>
      <c r="H744">
        <v>240</v>
      </c>
      <c r="I744">
        <v>1560.6849999999999</v>
      </c>
      <c r="J744">
        <v>0.20499999999999999</v>
      </c>
      <c r="K744">
        <v>271</v>
      </c>
      <c r="L744">
        <v>0.15090767346029599</v>
      </c>
      <c r="M744">
        <v>39.414000000000001</v>
      </c>
      <c r="N744">
        <v>0</v>
      </c>
      <c r="O744">
        <v>12.012</v>
      </c>
      <c r="P744">
        <v>12.015000000000001</v>
      </c>
      <c r="Q744">
        <v>12.016999999999999</v>
      </c>
      <c r="R744">
        <v>18.047999999999998</v>
      </c>
      <c r="S744">
        <v>25.423999999999999</v>
      </c>
      <c r="T744">
        <v>35.695999999999998</v>
      </c>
      <c r="U744">
        <v>39.414000000000001</v>
      </c>
      <c r="V744">
        <v>51.426000000000002</v>
      </c>
      <c r="W744">
        <v>0</v>
      </c>
      <c r="X744">
        <v>12.012</v>
      </c>
      <c r="Y744">
        <v>3.0000000000001098E-3</v>
      </c>
      <c r="Z744">
        <v>1.9999999999988898E-3</v>
      </c>
      <c r="AA744">
        <v>6.0309999999999997</v>
      </c>
      <c r="AB744">
        <v>7.3760000000000003</v>
      </c>
      <c r="AC744">
        <v>10.272</v>
      </c>
      <c r="AD744">
        <v>15.73</v>
      </c>
      <c r="AE744">
        <f t="shared" si="11"/>
        <v>39.414000000000001</v>
      </c>
      <c r="AF744" cm="1">
        <f t="array" ref="AF744">_xlfn.IFS(C744="solar",(AE744*1000/45),C744="onshore",(AE744*1000/2.7),C744="offshore",(0))</f>
        <v>875.86666666666667</v>
      </c>
      <c r="AG744" cm="1">
        <f t="array" ref="AG744">_xlfn.IFS(C744="solar",(0),C744="onshore",(0),C744="offshore",(AE744*1000/4.8))</f>
        <v>0</v>
      </c>
    </row>
    <row r="745" spans="1:33">
      <c r="A745" t="s">
        <v>138</v>
      </c>
      <c r="B745" t="s">
        <v>429</v>
      </c>
      <c r="C745" t="s">
        <v>463</v>
      </c>
      <c r="D745">
        <v>4</v>
      </c>
      <c r="E745" t="s">
        <v>520</v>
      </c>
      <c r="F745" t="s">
        <v>518</v>
      </c>
      <c r="G745">
        <v>0.217</v>
      </c>
      <c r="H745">
        <v>240</v>
      </c>
      <c r="I745">
        <v>1560.6849999999999</v>
      </c>
      <c r="J745">
        <v>0.20499999999999999</v>
      </c>
      <c r="K745">
        <v>271</v>
      </c>
      <c r="L745">
        <v>0.15090767346029599</v>
      </c>
      <c r="M745">
        <v>3.08</v>
      </c>
      <c r="N745">
        <v>0</v>
      </c>
      <c r="O745">
        <v>3.08</v>
      </c>
      <c r="P745">
        <v>3.08</v>
      </c>
      <c r="Q745">
        <v>3.08</v>
      </c>
      <c r="R745">
        <v>3.08</v>
      </c>
      <c r="S745">
        <v>3.08</v>
      </c>
      <c r="T745">
        <v>3.08</v>
      </c>
      <c r="U745">
        <v>3.08</v>
      </c>
      <c r="V745">
        <v>6.16</v>
      </c>
      <c r="W745">
        <v>0</v>
      </c>
      <c r="X745">
        <v>3.08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3.08</v>
      </c>
      <c r="AE745">
        <f t="shared" si="11"/>
        <v>3.08</v>
      </c>
      <c r="AF745" cm="1">
        <f t="array" ref="AF745">_xlfn.IFS(C745="solar",(AE745*1000/45),C745="onshore",(AE745*1000/2.7),C745="offshore",(0))</f>
        <v>68.444444444444443</v>
      </c>
      <c r="AG745" cm="1">
        <f t="array" ref="AG745">_xlfn.IFS(C745="solar",(0),C745="onshore",(0),C745="offshore",(AE745*1000/4.8))</f>
        <v>0</v>
      </c>
    </row>
    <row r="746" spans="1:33">
      <c r="A746" t="s">
        <v>138</v>
      </c>
      <c r="B746" t="s">
        <v>431</v>
      </c>
      <c r="C746" t="s">
        <v>463</v>
      </c>
      <c r="D746">
        <v>2</v>
      </c>
      <c r="E746" t="s">
        <v>520</v>
      </c>
      <c r="F746" t="s">
        <v>518</v>
      </c>
      <c r="G746">
        <v>0.23300000000000001</v>
      </c>
      <c r="H746">
        <v>146</v>
      </c>
      <c r="I746">
        <v>1560.6849999999999</v>
      </c>
      <c r="J746">
        <v>0.23200000000000001</v>
      </c>
      <c r="K746">
        <v>140</v>
      </c>
      <c r="L746">
        <v>6.88867894819713E-2</v>
      </c>
      <c r="M746">
        <v>1.2809999999999999</v>
      </c>
      <c r="N746">
        <v>1.0309999999999999</v>
      </c>
      <c r="O746">
        <v>1.2809999999999999</v>
      </c>
      <c r="P746">
        <v>1.2809999999999999</v>
      </c>
      <c r="Q746">
        <v>1.2809999999999999</v>
      </c>
      <c r="R746">
        <v>1.2809999999999999</v>
      </c>
      <c r="S746">
        <v>1.2809999999999999</v>
      </c>
      <c r="T746">
        <v>1.2809999999999999</v>
      </c>
      <c r="U746">
        <v>1.2809999999999999</v>
      </c>
      <c r="V746">
        <v>2.5619999999999998</v>
      </c>
      <c r="W746">
        <v>1.0309999999999999</v>
      </c>
      <c r="X746">
        <v>0.25</v>
      </c>
      <c r="Y746">
        <v>0</v>
      </c>
      <c r="Z746">
        <v>0</v>
      </c>
      <c r="AA746">
        <v>0</v>
      </c>
      <c r="AB746">
        <v>0</v>
      </c>
      <c r="AC746">
        <v>1.0309999999999999</v>
      </c>
      <c r="AD746">
        <v>0.25</v>
      </c>
      <c r="AE746">
        <f t="shared" si="11"/>
        <v>1.2809999999999999</v>
      </c>
      <c r="AF746" cm="1">
        <f t="array" ref="AF746">_xlfn.IFS(C746="solar",(AE746*1000/45),C746="onshore",(AE746*1000/2.7),C746="offshore",(0))</f>
        <v>28.466666666666665</v>
      </c>
      <c r="AG746" cm="1">
        <f t="array" ref="AG746">_xlfn.IFS(C746="solar",(0),C746="onshore",(0),C746="offshore",(AE746*1000/4.8))</f>
        <v>0</v>
      </c>
    </row>
    <row r="747" spans="1:33">
      <c r="A747" t="s">
        <v>138</v>
      </c>
      <c r="B747" t="s">
        <v>430</v>
      </c>
      <c r="C747" t="s">
        <v>463</v>
      </c>
      <c r="D747">
        <v>3</v>
      </c>
      <c r="E747" t="s">
        <v>520</v>
      </c>
      <c r="F747" t="s">
        <v>518</v>
      </c>
      <c r="G747">
        <v>0.22500000000000001</v>
      </c>
      <c r="H747">
        <v>321</v>
      </c>
      <c r="I747">
        <v>1560.6849999999999</v>
      </c>
      <c r="J747">
        <v>0.223</v>
      </c>
      <c r="K747">
        <v>302</v>
      </c>
      <c r="L747">
        <v>0.15459590064909801</v>
      </c>
      <c r="M747">
        <v>155.57</v>
      </c>
      <c r="N747">
        <v>4.8579999999999997</v>
      </c>
      <c r="O747">
        <v>13.456</v>
      </c>
      <c r="P747">
        <v>13.468999999999999</v>
      </c>
      <c r="Q747">
        <v>13.59</v>
      </c>
      <c r="R747">
        <v>19.459</v>
      </c>
      <c r="S747">
        <v>26.637</v>
      </c>
      <c r="T747">
        <v>31.774000000000001</v>
      </c>
      <c r="U747">
        <v>35.390999999999998</v>
      </c>
      <c r="V747">
        <v>48.847000000000001</v>
      </c>
      <c r="W747">
        <v>4.8579999999999997</v>
      </c>
      <c r="X747">
        <v>8.5980000000000008</v>
      </c>
      <c r="Y747">
        <v>1.2999999999999901E-2</v>
      </c>
      <c r="Z747">
        <v>0.121</v>
      </c>
      <c r="AA747">
        <v>5.8689999999999998</v>
      </c>
      <c r="AB747">
        <v>7.1779999999999999</v>
      </c>
      <c r="AC747">
        <v>9.9949999999999992</v>
      </c>
      <c r="AD747">
        <v>12.215</v>
      </c>
      <c r="AE747">
        <f t="shared" si="11"/>
        <v>35.390999999999998</v>
      </c>
      <c r="AF747" cm="1">
        <f t="array" ref="AF747">_xlfn.IFS(C747="solar",(AE747*1000/45),C747="onshore",(AE747*1000/2.7),C747="offshore",(0))</f>
        <v>786.4666666666667</v>
      </c>
      <c r="AG747" cm="1">
        <f t="array" ref="AG747">_xlfn.IFS(C747="solar",(0),C747="onshore",(0),C747="offshore",(AE747*1000/4.8))</f>
        <v>0</v>
      </c>
    </row>
    <row r="748" spans="1:33">
      <c r="A748" t="s">
        <v>138</v>
      </c>
      <c r="B748" t="s">
        <v>429</v>
      </c>
      <c r="C748" t="s">
        <v>463</v>
      </c>
      <c r="D748">
        <v>4</v>
      </c>
      <c r="E748" t="s">
        <v>520</v>
      </c>
      <c r="F748" t="s">
        <v>517</v>
      </c>
      <c r="G748">
        <v>0.217</v>
      </c>
      <c r="H748">
        <v>240</v>
      </c>
      <c r="I748">
        <v>1560.6849999999999</v>
      </c>
      <c r="J748">
        <v>0.20499999999999999</v>
      </c>
      <c r="K748">
        <v>271</v>
      </c>
      <c r="L748">
        <v>0.15090767346029599</v>
      </c>
      <c r="M748">
        <v>2.2349999999999999</v>
      </c>
      <c r="N748">
        <v>0.57599999999999996</v>
      </c>
      <c r="O748">
        <v>2.2349999999999999</v>
      </c>
      <c r="P748">
        <v>2.2349999999999999</v>
      </c>
      <c r="Q748">
        <v>2.2349999999999999</v>
      </c>
      <c r="R748">
        <v>2.2349999999999999</v>
      </c>
      <c r="S748">
        <v>2.2349999999999999</v>
      </c>
      <c r="T748">
        <v>2.2349999999999999</v>
      </c>
      <c r="U748">
        <v>2.2349999999999999</v>
      </c>
      <c r="V748">
        <v>4.47</v>
      </c>
      <c r="W748">
        <v>0.57599999999999996</v>
      </c>
      <c r="X748">
        <v>1.659</v>
      </c>
      <c r="Y748">
        <v>0</v>
      </c>
      <c r="Z748">
        <v>0</v>
      </c>
      <c r="AA748">
        <v>0</v>
      </c>
      <c r="AB748">
        <v>0</v>
      </c>
      <c r="AC748">
        <v>0.57599999999999996</v>
      </c>
      <c r="AD748">
        <v>1.659</v>
      </c>
      <c r="AE748">
        <f t="shared" si="11"/>
        <v>2.2349999999999999</v>
      </c>
      <c r="AF748" cm="1">
        <f t="array" ref="AF748">_xlfn.IFS(C748="solar",(AE748*1000/45),C748="onshore",(AE748*1000/2.7),C748="offshore",(0))</f>
        <v>49.666666666666664</v>
      </c>
      <c r="AG748" cm="1">
        <f t="array" ref="AG748">_xlfn.IFS(C748="solar",(0),C748="onshore",(0),C748="offshore",(AE748*1000/4.8))</f>
        <v>0</v>
      </c>
    </row>
    <row r="749" spans="1:33">
      <c r="A749" t="s">
        <v>138</v>
      </c>
      <c r="B749" t="s">
        <v>431</v>
      </c>
      <c r="C749" t="s">
        <v>463</v>
      </c>
      <c r="D749">
        <v>2</v>
      </c>
      <c r="E749" t="s">
        <v>520</v>
      </c>
      <c r="F749" t="s">
        <v>517</v>
      </c>
      <c r="G749">
        <v>0.23300000000000001</v>
      </c>
      <c r="H749">
        <v>146</v>
      </c>
      <c r="I749">
        <v>1560.6849999999999</v>
      </c>
      <c r="J749">
        <v>0.23200000000000001</v>
      </c>
      <c r="K749">
        <v>140</v>
      </c>
      <c r="L749">
        <v>6.88867894819713E-2</v>
      </c>
      <c r="M749">
        <v>0.52200000000000002</v>
      </c>
      <c r="N749">
        <v>0.52200000000000002</v>
      </c>
      <c r="O749">
        <v>0.52200000000000002</v>
      </c>
      <c r="P749">
        <v>0.52200000000000002</v>
      </c>
      <c r="Q749">
        <v>0.52200000000000002</v>
      </c>
      <c r="R749">
        <v>0.52200000000000002</v>
      </c>
      <c r="S749">
        <v>0.52200000000000002</v>
      </c>
      <c r="T749">
        <v>0.52200000000000002</v>
      </c>
      <c r="U749">
        <v>0.52200000000000002</v>
      </c>
      <c r="V749">
        <v>1.044</v>
      </c>
      <c r="W749">
        <v>0.52200000000000002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0.52200000000000002</v>
      </c>
      <c r="AD749">
        <v>0</v>
      </c>
      <c r="AE749">
        <f t="shared" si="11"/>
        <v>0.52200000000000002</v>
      </c>
      <c r="AF749" cm="1">
        <f t="array" ref="AF749">_xlfn.IFS(C749="solar",(AE749*1000/45),C749="onshore",(AE749*1000/2.7),C749="offshore",(0))</f>
        <v>11.6</v>
      </c>
      <c r="AG749" cm="1">
        <f t="array" ref="AG749">_xlfn.IFS(C749="solar",(0),C749="onshore",(0),C749="offshore",(AE749*1000/4.8))</f>
        <v>0</v>
      </c>
    </row>
    <row r="750" spans="1:33">
      <c r="A750" t="s">
        <v>138</v>
      </c>
      <c r="B750" t="s">
        <v>430</v>
      </c>
      <c r="C750" t="s">
        <v>463</v>
      </c>
      <c r="D750">
        <v>3</v>
      </c>
      <c r="E750" t="s">
        <v>520</v>
      </c>
      <c r="F750" t="s">
        <v>517</v>
      </c>
      <c r="G750">
        <v>0.22500000000000001</v>
      </c>
      <c r="H750">
        <v>321</v>
      </c>
      <c r="I750">
        <v>1560.6849999999999</v>
      </c>
      <c r="J750">
        <v>0.223</v>
      </c>
      <c r="K750">
        <v>302</v>
      </c>
      <c r="L750">
        <v>0.15459590064909801</v>
      </c>
      <c r="M750">
        <v>106.35599999999999</v>
      </c>
      <c r="N750">
        <v>4.8579999999999997</v>
      </c>
      <c r="O750">
        <v>15.022</v>
      </c>
      <c r="P750">
        <v>15.035</v>
      </c>
      <c r="Q750">
        <v>15.157</v>
      </c>
      <c r="R750">
        <v>21.024999999999999</v>
      </c>
      <c r="S750">
        <v>28.202999999999999</v>
      </c>
      <c r="T750">
        <v>33.340000000000003</v>
      </c>
      <c r="U750">
        <v>36.957999999999998</v>
      </c>
      <c r="V750">
        <v>51.98</v>
      </c>
      <c r="W750">
        <v>4.8579999999999997</v>
      </c>
      <c r="X750">
        <v>10.164</v>
      </c>
      <c r="Y750">
        <v>1.2999999999999901E-2</v>
      </c>
      <c r="Z750">
        <v>0.122</v>
      </c>
      <c r="AA750">
        <v>5.8680000000000003</v>
      </c>
      <c r="AB750">
        <v>7.1779999999999999</v>
      </c>
      <c r="AC750">
        <v>9.9949999999999992</v>
      </c>
      <c r="AD750">
        <v>13.782</v>
      </c>
      <c r="AE750">
        <f t="shared" si="11"/>
        <v>36.957999999999998</v>
      </c>
      <c r="AF750" cm="1">
        <f t="array" ref="AF750">_xlfn.IFS(C750="solar",(AE750*1000/45),C750="onshore",(AE750*1000/2.7),C750="offshore",(0))</f>
        <v>821.28888888888889</v>
      </c>
      <c r="AG750" cm="1">
        <f t="array" ref="AG750">_xlfn.IFS(C750="solar",(0),C750="onshore",(0),C750="offshore",(AE750*1000/4.8))</f>
        <v>0</v>
      </c>
    </row>
    <row r="751" spans="1:33">
      <c r="A751" t="s">
        <v>138</v>
      </c>
      <c r="B751" t="s">
        <v>429</v>
      </c>
      <c r="C751" t="s">
        <v>463</v>
      </c>
      <c r="D751">
        <v>4</v>
      </c>
      <c r="E751" t="s">
        <v>520</v>
      </c>
      <c r="F751" t="s">
        <v>516</v>
      </c>
      <c r="G751">
        <v>0.217</v>
      </c>
      <c r="H751">
        <v>240</v>
      </c>
      <c r="I751">
        <v>1560.6849999999999</v>
      </c>
      <c r="J751">
        <v>0.20499999999999999</v>
      </c>
      <c r="K751">
        <v>271</v>
      </c>
      <c r="L751">
        <v>0.15090767346029599</v>
      </c>
      <c r="M751">
        <v>3.08</v>
      </c>
      <c r="N751">
        <v>0</v>
      </c>
      <c r="O751">
        <v>3.08</v>
      </c>
      <c r="P751">
        <v>3.08</v>
      </c>
      <c r="Q751">
        <v>3.08</v>
      </c>
      <c r="R751">
        <v>3.08</v>
      </c>
      <c r="S751">
        <v>3.08</v>
      </c>
      <c r="T751">
        <v>3.08</v>
      </c>
      <c r="U751">
        <v>3.08</v>
      </c>
      <c r="V751">
        <v>6.16</v>
      </c>
      <c r="W751">
        <v>0</v>
      </c>
      <c r="X751">
        <v>3.08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3.08</v>
      </c>
      <c r="AE751">
        <f t="shared" si="11"/>
        <v>3.08</v>
      </c>
      <c r="AF751" cm="1">
        <f t="array" ref="AF751">_xlfn.IFS(C751="solar",(AE751*1000/45),C751="onshore",(AE751*1000/2.7),C751="offshore",(0))</f>
        <v>68.444444444444443</v>
      </c>
      <c r="AG751" cm="1">
        <f t="array" ref="AG751">_xlfn.IFS(C751="solar",(0),C751="onshore",(0),C751="offshore",(AE751*1000/4.8))</f>
        <v>0</v>
      </c>
    </row>
    <row r="752" spans="1:33">
      <c r="A752" t="s">
        <v>138</v>
      </c>
      <c r="B752" t="s">
        <v>431</v>
      </c>
      <c r="C752" t="s">
        <v>463</v>
      </c>
      <c r="D752">
        <v>2</v>
      </c>
      <c r="E752" t="s">
        <v>520</v>
      </c>
      <c r="F752" t="s">
        <v>516</v>
      </c>
      <c r="G752">
        <v>0.23300000000000001</v>
      </c>
      <c r="H752">
        <v>146</v>
      </c>
      <c r="I752">
        <v>1560.6849999999999</v>
      </c>
      <c r="J752">
        <v>0.23200000000000001</v>
      </c>
      <c r="K752">
        <v>140</v>
      </c>
      <c r="L752">
        <v>6.88867894819713E-2</v>
      </c>
      <c r="M752">
        <v>1.0780000000000001</v>
      </c>
      <c r="N752">
        <v>1.0309999999999999</v>
      </c>
      <c r="O752">
        <v>1.0780000000000001</v>
      </c>
      <c r="P752">
        <v>1.0780000000000001</v>
      </c>
      <c r="Q752">
        <v>1.0780000000000001</v>
      </c>
      <c r="R752">
        <v>1.0780000000000001</v>
      </c>
      <c r="S752">
        <v>1.0780000000000001</v>
      </c>
      <c r="T752">
        <v>1.0780000000000001</v>
      </c>
      <c r="U752">
        <v>1.0780000000000001</v>
      </c>
      <c r="V752">
        <v>2.1560000000000001</v>
      </c>
      <c r="W752">
        <v>1.0309999999999999</v>
      </c>
      <c r="X752">
        <v>4.7000000000000201E-2</v>
      </c>
      <c r="Y752">
        <v>0</v>
      </c>
      <c r="Z752">
        <v>0</v>
      </c>
      <c r="AA752">
        <v>0</v>
      </c>
      <c r="AB752">
        <v>0</v>
      </c>
      <c r="AC752">
        <v>1.0309999999999999</v>
      </c>
      <c r="AD752">
        <v>4.7E-2</v>
      </c>
      <c r="AE752">
        <f t="shared" si="11"/>
        <v>1.0780000000000001</v>
      </c>
      <c r="AF752" cm="1">
        <f t="array" ref="AF752">_xlfn.IFS(C752="solar",(AE752*1000/45),C752="onshore",(AE752*1000/2.7),C752="offshore",(0))</f>
        <v>23.955555555555556</v>
      </c>
      <c r="AG752" cm="1">
        <f t="array" ref="AG752">_xlfn.IFS(C752="solar",(0),C752="onshore",(0),C752="offshore",(AE752*1000/4.8))</f>
        <v>0</v>
      </c>
    </row>
    <row r="753" spans="1:33">
      <c r="A753" t="s">
        <v>138</v>
      </c>
      <c r="B753" t="s">
        <v>430</v>
      </c>
      <c r="C753" t="s">
        <v>463</v>
      </c>
      <c r="D753">
        <v>3</v>
      </c>
      <c r="E753" t="s">
        <v>520</v>
      </c>
      <c r="F753" t="s">
        <v>516</v>
      </c>
      <c r="G753">
        <v>0.22500000000000001</v>
      </c>
      <c r="H753">
        <v>321</v>
      </c>
      <c r="I753">
        <v>1560.6849999999999</v>
      </c>
      <c r="J753">
        <v>0.223</v>
      </c>
      <c r="K753">
        <v>302</v>
      </c>
      <c r="L753">
        <v>0.15459590064909801</v>
      </c>
      <c r="M753">
        <v>140.82900000000001</v>
      </c>
      <c r="N753">
        <v>4.8579999999999997</v>
      </c>
      <c r="O753">
        <v>13.667</v>
      </c>
      <c r="P753">
        <v>13.68</v>
      </c>
      <c r="Q753">
        <v>13.802</v>
      </c>
      <c r="R753">
        <v>19.670000000000002</v>
      </c>
      <c r="S753">
        <v>26.847999999999999</v>
      </c>
      <c r="T753">
        <v>31.984999999999999</v>
      </c>
      <c r="U753">
        <v>35.601999999999997</v>
      </c>
      <c r="V753">
        <v>49.268999999999998</v>
      </c>
      <c r="W753">
        <v>4.8579999999999997</v>
      </c>
      <c r="X753">
        <v>8.8089999999999993</v>
      </c>
      <c r="Y753">
        <v>1.2999999999999901E-2</v>
      </c>
      <c r="Z753">
        <v>0.122</v>
      </c>
      <c r="AA753">
        <v>5.8680000000000003</v>
      </c>
      <c r="AB753">
        <v>7.1779999999999999</v>
      </c>
      <c r="AC753">
        <v>9.9949999999999992</v>
      </c>
      <c r="AD753">
        <v>12.426</v>
      </c>
      <c r="AE753">
        <f t="shared" si="11"/>
        <v>35.601999999999997</v>
      </c>
      <c r="AF753" cm="1">
        <f t="array" ref="AF753">_xlfn.IFS(C753="solar",(AE753*1000/45),C753="onshore",(AE753*1000/2.7),C753="offshore",(0))</f>
        <v>791.15555555555557</v>
      </c>
      <c r="AG753" cm="1">
        <f t="array" ref="AG753">_xlfn.IFS(C753="solar",(0),C753="onshore",(0),C753="offshore",(AE753*1000/4.8))</f>
        <v>0</v>
      </c>
    </row>
    <row r="754" spans="1:33">
      <c r="A754" t="s">
        <v>138</v>
      </c>
      <c r="B754" t="s">
        <v>429</v>
      </c>
      <c r="C754" t="s">
        <v>463</v>
      </c>
      <c r="D754">
        <v>4</v>
      </c>
      <c r="E754" t="s">
        <v>520</v>
      </c>
      <c r="F754" t="s">
        <v>514</v>
      </c>
      <c r="G754">
        <v>0.217</v>
      </c>
      <c r="H754">
        <v>240</v>
      </c>
      <c r="I754">
        <v>1560.6849999999999</v>
      </c>
      <c r="J754">
        <v>0.20499999999999999</v>
      </c>
      <c r="K754">
        <v>271</v>
      </c>
      <c r="L754">
        <v>0.15090767346029599</v>
      </c>
      <c r="M754">
        <v>6.6310000000000002</v>
      </c>
      <c r="N754">
        <v>0.82199999999999995</v>
      </c>
      <c r="O754">
        <v>6.6310000000000002</v>
      </c>
      <c r="P754">
        <v>6.6310000000000002</v>
      </c>
      <c r="Q754">
        <v>6.6310000000000002</v>
      </c>
      <c r="R754">
        <v>6.6310000000000002</v>
      </c>
      <c r="S754">
        <v>6.6310000000000002</v>
      </c>
      <c r="T754">
        <v>6.6310000000000002</v>
      </c>
      <c r="U754">
        <v>6.6310000000000002</v>
      </c>
      <c r="V754">
        <v>13.262</v>
      </c>
      <c r="W754">
        <v>0.82199999999999995</v>
      </c>
      <c r="X754">
        <v>5.8090000000000002</v>
      </c>
      <c r="Y754">
        <v>0</v>
      </c>
      <c r="Z754">
        <v>0</v>
      </c>
      <c r="AA754">
        <v>0</v>
      </c>
      <c r="AB754">
        <v>0</v>
      </c>
      <c r="AC754">
        <v>0.82199999999999995</v>
      </c>
      <c r="AD754">
        <v>5.8090000000000002</v>
      </c>
      <c r="AE754">
        <f t="shared" si="11"/>
        <v>6.6310000000000002</v>
      </c>
      <c r="AF754" cm="1">
        <f t="array" ref="AF754">_xlfn.IFS(C754="solar",(AE754*1000/45),C754="onshore",(AE754*1000/2.7),C754="offshore",(0))</f>
        <v>147.35555555555555</v>
      </c>
      <c r="AG754" cm="1">
        <f t="array" ref="AG754">_xlfn.IFS(C754="solar",(0),C754="onshore",(0),C754="offshore",(AE754*1000/4.8))</f>
        <v>0</v>
      </c>
    </row>
    <row r="755" spans="1:33">
      <c r="A755" t="s">
        <v>138</v>
      </c>
      <c r="B755" t="s">
        <v>431</v>
      </c>
      <c r="C755" t="s">
        <v>463</v>
      </c>
      <c r="D755">
        <v>2</v>
      </c>
      <c r="E755" t="s">
        <v>520</v>
      </c>
      <c r="F755" t="s">
        <v>514</v>
      </c>
      <c r="G755">
        <v>0.23300000000000001</v>
      </c>
      <c r="H755">
        <v>146</v>
      </c>
      <c r="I755">
        <v>1560.6849999999999</v>
      </c>
      <c r="J755">
        <v>0.23200000000000001</v>
      </c>
      <c r="K755">
        <v>140</v>
      </c>
      <c r="L755">
        <v>6.88867894819713E-2</v>
      </c>
      <c r="M755">
        <v>0.30499999999999999</v>
      </c>
      <c r="N755">
        <v>0.30499999999999999</v>
      </c>
      <c r="O755">
        <v>0.30499999999999999</v>
      </c>
      <c r="P755">
        <v>0.30499999999999999</v>
      </c>
      <c r="Q755">
        <v>0.30499999999999999</v>
      </c>
      <c r="R755">
        <v>0.30499999999999999</v>
      </c>
      <c r="S755">
        <v>0.30499999999999999</v>
      </c>
      <c r="T755">
        <v>0.30499999999999999</v>
      </c>
      <c r="U755">
        <v>0.30499999999999999</v>
      </c>
      <c r="V755">
        <v>0.61</v>
      </c>
      <c r="W755">
        <v>0.30499999999999999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0.30499999999999999</v>
      </c>
      <c r="AD755">
        <v>0</v>
      </c>
      <c r="AE755">
        <f t="shared" si="11"/>
        <v>0.30499999999999999</v>
      </c>
      <c r="AF755" cm="1">
        <f t="array" ref="AF755">_xlfn.IFS(C755="solar",(AE755*1000/45),C755="onshore",(AE755*1000/2.7),C755="offshore",(0))</f>
        <v>6.7777777777777777</v>
      </c>
      <c r="AG755" cm="1">
        <f t="array" ref="AG755">_xlfn.IFS(C755="solar",(0),C755="onshore",(0),C755="offshore",(AE755*1000/4.8))</f>
        <v>0</v>
      </c>
    </row>
    <row r="756" spans="1:33">
      <c r="A756" t="s">
        <v>138</v>
      </c>
      <c r="B756" t="s">
        <v>430</v>
      </c>
      <c r="C756" t="s">
        <v>463</v>
      </c>
      <c r="D756">
        <v>3</v>
      </c>
      <c r="E756" t="s">
        <v>520</v>
      </c>
      <c r="F756" t="s">
        <v>514</v>
      </c>
      <c r="G756">
        <v>0.22500000000000001</v>
      </c>
      <c r="H756">
        <v>321</v>
      </c>
      <c r="I756">
        <v>1560.6849999999999</v>
      </c>
      <c r="J756">
        <v>0.223</v>
      </c>
      <c r="K756">
        <v>302</v>
      </c>
      <c r="L756">
        <v>0.15459590064909801</v>
      </c>
      <c r="M756">
        <v>193.17500000000001</v>
      </c>
      <c r="N756">
        <v>4.8579999999999997</v>
      </c>
      <c r="O756">
        <v>11.207000000000001</v>
      </c>
      <c r="P756">
        <v>11.22</v>
      </c>
      <c r="Q756">
        <v>11.342000000000001</v>
      </c>
      <c r="R756">
        <v>17.21</v>
      </c>
      <c r="S756">
        <v>24.388000000000002</v>
      </c>
      <c r="T756">
        <v>29.524999999999999</v>
      </c>
      <c r="U756">
        <v>33.142000000000003</v>
      </c>
      <c r="V756">
        <v>44.348999999999997</v>
      </c>
      <c r="W756">
        <v>4.8579999999999997</v>
      </c>
      <c r="X756">
        <v>6.3490000000000002</v>
      </c>
      <c r="Y756">
        <v>1.2999999999999901E-2</v>
      </c>
      <c r="Z756">
        <v>0.122</v>
      </c>
      <c r="AA756">
        <v>5.8680000000000003</v>
      </c>
      <c r="AB756">
        <v>7.1779999999999999</v>
      </c>
      <c r="AC756">
        <v>9.9949999999999992</v>
      </c>
      <c r="AD756">
        <v>9.9659999999999993</v>
      </c>
      <c r="AE756">
        <f t="shared" si="11"/>
        <v>33.142000000000003</v>
      </c>
      <c r="AF756" cm="1">
        <f t="array" ref="AF756">_xlfn.IFS(C756="solar",(AE756*1000/45),C756="onshore",(AE756*1000/2.7),C756="offshore",(0))</f>
        <v>736.48888888888894</v>
      </c>
      <c r="AG756" cm="1">
        <f t="array" ref="AG756">_xlfn.IFS(C756="solar",(0),C756="onshore",(0),C756="offshore",(AE756*1000/4.8))</f>
        <v>0</v>
      </c>
    </row>
    <row r="757" spans="1:33">
      <c r="A757" t="s">
        <v>138</v>
      </c>
      <c r="B757" t="s">
        <v>426</v>
      </c>
      <c r="C757" t="s">
        <v>464</v>
      </c>
      <c r="D757">
        <v>1</v>
      </c>
      <c r="E757" t="s">
        <v>520</v>
      </c>
      <c r="F757" t="s">
        <v>519</v>
      </c>
      <c r="G757">
        <v>0.309</v>
      </c>
      <c r="H757">
        <v>358</v>
      </c>
      <c r="I757">
        <v>2023.1869999999999</v>
      </c>
      <c r="J757">
        <v>0.311</v>
      </c>
      <c r="K757">
        <v>379</v>
      </c>
      <c r="L757">
        <v>0.13911524174484999</v>
      </c>
      <c r="M757">
        <v>0.58399999999999996</v>
      </c>
      <c r="N757">
        <v>0.57899999999999996</v>
      </c>
      <c r="O757">
        <v>0.58299999999999996</v>
      </c>
      <c r="P757">
        <v>0.58299999999999996</v>
      </c>
      <c r="Q757">
        <v>0.58299999999999996</v>
      </c>
      <c r="R757">
        <v>0.58299999999999996</v>
      </c>
      <c r="S757">
        <v>0.58399999999999996</v>
      </c>
      <c r="T757">
        <v>0</v>
      </c>
      <c r="U757">
        <v>0</v>
      </c>
      <c r="V757">
        <v>0.58299999999999996</v>
      </c>
      <c r="W757">
        <v>0.57899999999999996</v>
      </c>
      <c r="X757">
        <v>4.0000000000000001E-3</v>
      </c>
      <c r="Y757">
        <v>0</v>
      </c>
      <c r="Z757">
        <v>0</v>
      </c>
      <c r="AA757">
        <v>0</v>
      </c>
      <c r="AB757">
        <v>1E-3</v>
      </c>
      <c r="AC757">
        <v>0</v>
      </c>
      <c r="AD757">
        <v>4.0000000000000001E-3</v>
      </c>
      <c r="AE757">
        <f t="shared" si="11"/>
        <v>0.58399999999999996</v>
      </c>
      <c r="AF757" cm="1">
        <f t="array" ref="AF757">_xlfn.IFS(C757="solar",(AE757*1000/45),C757="onshore",(AE757*1000/2.7),C757="offshore",(0))</f>
        <v>216.29629629629628</v>
      </c>
      <c r="AG757" cm="1">
        <f t="array" ref="AG757">_xlfn.IFS(C757="solar",(0),C757="onshore",(0),C757="offshore",(AE757*1000/4.8))</f>
        <v>0</v>
      </c>
    </row>
    <row r="758" spans="1:33">
      <c r="A758" t="s">
        <v>138</v>
      </c>
      <c r="B758" t="s">
        <v>425</v>
      </c>
      <c r="C758" t="s">
        <v>464</v>
      </c>
      <c r="D758">
        <v>2</v>
      </c>
      <c r="E758" t="s">
        <v>520</v>
      </c>
      <c r="F758" t="s">
        <v>519</v>
      </c>
      <c r="G758">
        <v>0.30399999999999999</v>
      </c>
      <c r="H758">
        <v>585</v>
      </c>
      <c r="I758">
        <v>2023.1869999999999</v>
      </c>
      <c r="J758">
        <v>0.30599999999999999</v>
      </c>
      <c r="K758">
        <v>612</v>
      </c>
      <c r="L758">
        <v>0.22831050228310501</v>
      </c>
      <c r="M758">
        <v>13.744999999999999</v>
      </c>
      <c r="N758">
        <v>1.8720000000000001</v>
      </c>
      <c r="O758">
        <v>4.49</v>
      </c>
      <c r="P758">
        <v>13.744999999999999</v>
      </c>
      <c r="Q758">
        <v>13.744999999999999</v>
      </c>
      <c r="R758">
        <v>13.744999999999999</v>
      </c>
      <c r="S758">
        <v>13.744999999999999</v>
      </c>
      <c r="T758">
        <v>11.872999999999999</v>
      </c>
      <c r="U758">
        <v>9.2550000000000008</v>
      </c>
      <c r="V758">
        <v>13.744999999999999</v>
      </c>
      <c r="W758">
        <v>1.8720000000000001</v>
      </c>
      <c r="X758">
        <v>2.6179999999999999</v>
      </c>
      <c r="Y758">
        <v>9.2550000000000008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f t="shared" si="11"/>
        <v>13.744999999999999</v>
      </c>
      <c r="AF758" cm="1">
        <f t="array" ref="AF758">_xlfn.IFS(C758="solar",(AE758*1000/45),C758="onshore",(AE758*1000/2.7),C758="offshore",(0))</f>
        <v>5090.74074074074</v>
      </c>
      <c r="AG758" cm="1">
        <f t="array" ref="AG758">_xlfn.IFS(C758="solar",(0),C758="onshore",(0),C758="offshore",(AE758*1000/4.8))</f>
        <v>0</v>
      </c>
    </row>
    <row r="759" spans="1:33">
      <c r="A759" t="s">
        <v>138</v>
      </c>
      <c r="B759" t="s">
        <v>424</v>
      </c>
      <c r="C759" t="s">
        <v>464</v>
      </c>
      <c r="D759">
        <v>3</v>
      </c>
      <c r="E759" t="s">
        <v>520</v>
      </c>
      <c r="F759" t="s">
        <v>519</v>
      </c>
      <c r="G759">
        <v>0.28499999999999998</v>
      </c>
      <c r="H759">
        <v>257</v>
      </c>
      <c r="I759">
        <v>2023.1869999999999</v>
      </c>
      <c r="J759">
        <v>0.28699999999999998</v>
      </c>
      <c r="K759">
        <v>269</v>
      </c>
      <c r="L759">
        <v>0.10699568835218699</v>
      </c>
      <c r="M759">
        <v>5.6589999999999998</v>
      </c>
      <c r="N759">
        <v>0</v>
      </c>
      <c r="O759">
        <v>0.95</v>
      </c>
      <c r="P759">
        <v>0.95</v>
      </c>
      <c r="Q759">
        <v>5.6580000000000004</v>
      </c>
      <c r="R759">
        <v>5.6589999999999998</v>
      </c>
      <c r="S759">
        <v>5.6589999999999998</v>
      </c>
      <c r="T759">
        <v>5.6550000000000002</v>
      </c>
      <c r="U759">
        <v>4.7089999999999996</v>
      </c>
      <c r="V759">
        <v>5.6589999999999998</v>
      </c>
      <c r="W759">
        <v>0</v>
      </c>
      <c r="X759">
        <v>0.95</v>
      </c>
      <c r="Y759">
        <v>0</v>
      </c>
      <c r="Z759">
        <v>4.7080000000000002</v>
      </c>
      <c r="AA759">
        <v>9.9999999999944599E-4</v>
      </c>
      <c r="AB759">
        <v>0</v>
      </c>
      <c r="AC759">
        <v>0</v>
      </c>
      <c r="AD759">
        <v>4.0000000000000001E-3</v>
      </c>
      <c r="AE759">
        <f t="shared" si="11"/>
        <v>5.6589999999999998</v>
      </c>
      <c r="AF759" cm="1">
        <f t="array" ref="AF759">_xlfn.IFS(C759="solar",(AE759*1000/45),C759="onshore",(AE759*1000/2.7),C759="offshore",(0))</f>
        <v>2095.9259259259256</v>
      </c>
      <c r="AG759" cm="1">
        <f t="array" ref="AG759">_xlfn.IFS(C759="solar",(0),C759="onshore",(0),C759="offshore",(AE759*1000/4.8))</f>
        <v>0</v>
      </c>
    </row>
    <row r="760" spans="1:33">
      <c r="A760" t="s">
        <v>138</v>
      </c>
      <c r="B760" t="s">
        <v>423</v>
      </c>
      <c r="C760" t="s">
        <v>464</v>
      </c>
      <c r="D760">
        <v>4</v>
      </c>
      <c r="E760" t="s">
        <v>520</v>
      </c>
      <c r="F760" t="s">
        <v>519</v>
      </c>
      <c r="G760">
        <v>0.27600000000000002</v>
      </c>
      <c r="H760">
        <v>381</v>
      </c>
      <c r="I760">
        <v>2023.1869999999999</v>
      </c>
      <c r="J760">
        <v>0.27700000000000002</v>
      </c>
      <c r="K760">
        <v>396</v>
      </c>
      <c r="L760">
        <v>0.16319667672221899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f t="shared" si="11"/>
        <v>0</v>
      </c>
      <c r="AF760" cm="1">
        <f t="array" ref="AF760">_xlfn.IFS(C760="solar",(AE760*1000/45),C760="onshore",(AE760*1000/2.7),C760="offshore",(0))</f>
        <v>0</v>
      </c>
      <c r="AG760" cm="1">
        <f t="array" ref="AG760">_xlfn.IFS(C760="solar",(0),C760="onshore",(0),C760="offshore",(AE760*1000/4.8))</f>
        <v>0</v>
      </c>
    </row>
    <row r="761" spans="1:33">
      <c r="A761" t="s">
        <v>138</v>
      </c>
      <c r="B761" t="s">
        <v>422</v>
      </c>
      <c r="C761" t="s">
        <v>464</v>
      </c>
      <c r="D761">
        <v>5</v>
      </c>
      <c r="E761" t="s">
        <v>520</v>
      </c>
      <c r="F761" t="s">
        <v>519</v>
      </c>
      <c r="G761">
        <v>0.28000000000000003</v>
      </c>
      <c r="H761">
        <v>682</v>
      </c>
      <c r="I761">
        <v>2023.1869999999999</v>
      </c>
      <c r="J761">
        <v>0.27900000000000003</v>
      </c>
      <c r="K761">
        <v>689</v>
      </c>
      <c r="L761">
        <v>0.281910279700823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f t="shared" si="11"/>
        <v>0</v>
      </c>
      <c r="AF761" cm="1">
        <f t="array" ref="AF761">_xlfn.IFS(C761="solar",(AE761*1000/45),C761="onshore",(AE761*1000/2.7),C761="offshore",(0))</f>
        <v>0</v>
      </c>
      <c r="AG761" cm="1">
        <f t="array" ref="AG761">_xlfn.IFS(C761="solar",(0),C761="onshore",(0),C761="offshore",(AE761*1000/4.8))</f>
        <v>0</v>
      </c>
    </row>
    <row r="762" spans="1:33">
      <c r="A762" t="s">
        <v>138</v>
      </c>
      <c r="B762" t="s">
        <v>426</v>
      </c>
      <c r="C762" t="s">
        <v>464</v>
      </c>
      <c r="D762">
        <v>1</v>
      </c>
      <c r="E762" t="s">
        <v>520</v>
      </c>
      <c r="F762" t="s">
        <v>518</v>
      </c>
      <c r="G762">
        <v>0.309</v>
      </c>
      <c r="H762">
        <v>358</v>
      </c>
      <c r="I762">
        <v>2023.1869999999999</v>
      </c>
      <c r="J762">
        <v>0.311</v>
      </c>
      <c r="K762">
        <v>379</v>
      </c>
      <c r="L762">
        <v>0.13911524174484999</v>
      </c>
      <c r="M762">
        <v>0.58399999999999996</v>
      </c>
      <c r="N762">
        <v>0.57499999999999996</v>
      </c>
      <c r="O762">
        <v>0.57899999999999996</v>
      </c>
      <c r="P762">
        <v>0.57899999999999996</v>
      </c>
      <c r="Q762">
        <v>0.58399999999999996</v>
      </c>
      <c r="R762">
        <v>0.58399999999999996</v>
      </c>
      <c r="S762">
        <v>0.58399999999999996</v>
      </c>
      <c r="T762">
        <v>4.0000000000000001E-3</v>
      </c>
      <c r="U762">
        <v>4.0000000000000001E-3</v>
      </c>
      <c r="V762">
        <v>0.58299999999999996</v>
      </c>
      <c r="W762">
        <v>0.57499999999999996</v>
      </c>
      <c r="X762">
        <v>4.0000000000000001E-3</v>
      </c>
      <c r="Y762">
        <v>0</v>
      </c>
      <c r="Z762">
        <v>5.0000000000000001E-3</v>
      </c>
      <c r="AA762">
        <v>0</v>
      </c>
      <c r="AB762">
        <v>0</v>
      </c>
      <c r="AC762">
        <v>0</v>
      </c>
      <c r="AD762">
        <v>4.0000000000000001E-3</v>
      </c>
      <c r="AE762">
        <f t="shared" si="11"/>
        <v>0.58399999999999996</v>
      </c>
      <c r="AF762" cm="1">
        <f t="array" ref="AF762">_xlfn.IFS(C762="solar",(AE762*1000/45),C762="onshore",(AE762*1000/2.7),C762="offshore",(0))</f>
        <v>216.29629629629628</v>
      </c>
      <c r="AG762" cm="1">
        <f t="array" ref="AG762">_xlfn.IFS(C762="solar",(0),C762="onshore",(0),C762="offshore",(AE762*1000/4.8))</f>
        <v>0</v>
      </c>
    </row>
    <row r="763" spans="1:33">
      <c r="A763" t="s">
        <v>138</v>
      </c>
      <c r="B763" t="s">
        <v>424</v>
      </c>
      <c r="C763" t="s">
        <v>464</v>
      </c>
      <c r="D763">
        <v>3</v>
      </c>
      <c r="E763" t="s">
        <v>520</v>
      </c>
      <c r="F763" t="s">
        <v>518</v>
      </c>
      <c r="G763">
        <v>0.28499999999999998</v>
      </c>
      <c r="H763">
        <v>257</v>
      </c>
      <c r="I763">
        <v>2023.1869999999999</v>
      </c>
      <c r="J763">
        <v>0.28699999999999998</v>
      </c>
      <c r="K763">
        <v>269</v>
      </c>
      <c r="L763">
        <v>0.10699568835218699</v>
      </c>
      <c r="M763">
        <v>5.12</v>
      </c>
      <c r="N763">
        <v>0</v>
      </c>
      <c r="O763">
        <v>0.94299999999999995</v>
      </c>
      <c r="P763">
        <v>3.9540000000000002</v>
      </c>
      <c r="Q763">
        <v>5.12</v>
      </c>
      <c r="R763">
        <v>5.12</v>
      </c>
      <c r="S763">
        <v>5.12</v>
      </c>
      <c r="T763">
        <v>5.1159999999999997</v>
      </c>
      <c r="U763">
        <v>4.1769999999999996</v>
      </c>
      <c r="V763">
        <v>5.12</v>
      </c>
      <c r="W763">
        <v>0</v>
      </c>
      <c r="X763">
        <v>0.94299999999999995</v>
      </c>
      <c r="Y763">
        <v>3.0110000000000001</v>
      </c>
      <c r="Z763">
        <v>1.1659999999999999</v>
      </c>
      <c r="AA763">
        <v>0</v>
      </c>
      <c r="AB763">
        <v>0</v>
      </c>
      <c r="AC763">
        <v>0</v>
      </c>
      <c r="AD763">
        <v>4.0000000000000001E-3</v>
      </c>
      <c r="AE763">
        <f t="shared" si="11"/>
        <v>5.12</v>
      </c>
      <c r="AF763" cm="1">
        <f t="array" ref="AF763">_xlfn.IFS(C763="solar",(AE763*1000/45),C763="onshore",(AE763*1000/2.7),C763="offshore",(0))</f>
        <v>1896.2962962962961</v>
      </c>
      <c r="AG763" cm="1">
        <f t="array" ref="AG763">_xlfn.IFS(C763="solar",(0),C763="onshore",(0),C763="offshore",(AE763*1000/4.8))</f>
        <v>0</v>
      </c>
    </row>
    <row r="764" spans="1:33">
      <c r="A764" t="s">
        <v>138</v>
      </c>
      <c r="B764" t="s">
        <v>425</v>
      </c>
      <c r="C764" t="s">
        <v>464</v>
      </c>
      <c r="D764">
        <v>2</v>
      </c>
      <c r="E764" t="s">
        <v>520</v>
      </c>
      <c r="F764" t="s">
        <v>518</v>
      </c>
      <c r="G764">
        <v>0.30399999999999999</v>
      </c>
      <c r="H764">
        <v>585</v>
      </c>
      <c r="I764">
        <v>2023.1869999999999</v>
      </c>
      <c r="J764">
        <v>0.30599999999999999</v>
      </c>
      <c r="K764">
        <v>612</v>
      </c>
      <c r="L764">
        <v>0.22831050228310501</v>
      </c>
      <c r="M764">
        <v>10.831</v>
      </c>
      <c r="N764">
        <v>1.859</v>
      </c>
      <c r="O764">
        <v>4.46</v>
      </c>
      <c r="P764">
        <v>10.831</v>
      </c>
      <c r="Q764">
        <v>10.831</v>
      </c>
      <c r="R764">
        <v>10.831</v>
      </c>
      <c r="S764">
        <v>10.831</v>
      </c>
      <c r="T764">
        <v>8.9719999999999995</v>
      </c>
      <c r="U764">
        <v>6.3710000000000004</v>
      </c>
      <c r="V764">
        <v>10.831</v>
      </c>
      <c r="W764">
        <v>1.859</v>
      </c>
      <c r="X764">
        <v>2.601</v>
      </c>
      <c r="Y764">
        <v>6.3710000000000004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f t="shared" si="11"/>
        <v>10.831</v>
      </c>
      <c r="AF764" cm="1">
        <f t="array" ref="AF764">_xlfn.IFS(C764="solar",(AE764*1000/45),C764="onshore",(AE764*1000/2.7),C764="offshore",(0))</f>
        <v>4011.4814814814813</v>
      </c>
      <c r="AG764" cm="1">
        <f t="array" ref="AG764">_xlfn.IFS(C764="solar",(0),C764="onshore",(0),C764="offshore",(AE764*1000/4.8))</f>
        <v>0</v>
      </c>
    </row>
    <row r="765" spans="1:33">
      <c r="A765" t="s">
        <v>138</v>
      </c>
      <c r="B765" t="s">
        <v>423</v>
      </c>
      <c r="C765" t="s">
        <v>464</v>
      </c>
      <c r="D765">
        <v>4</v>
      </c>
      <c r="E765" t="s">
        <v>520</v>
      </c>
      <c r="F765" t="s">
        <v>518</v>
      </c>
      <c r="G765">
        <v>0.27600000000000002</v>
      </c>
      <c r="H765">
        <v>381</v>
      </c>
      <c r="I765">
        <v>2023.1869999999999</v>
      </c>
      <c r="J765">
        <v>0.27700000000000002</v>
      </c>
      <c r="K765">
        <v>396</v>
      </c>
      <c r="L765">
        <v>0.16319667672221899</v>
      </c>
      <c r="M765">
        <v>24.459</v>
      </c>
      <c r="N765">
        <v>0</v>
      </c>
      <c r="O765">
        <v>0</v>
      </c>
      <c r="P765">
        <v>0</v>
      </c>
      <c r="Q765">
        <v>3.6309999999999998</v>
      </c>
      <c r="R765">
        <v>3.6320000000000001</v>
      </c>
      <c r="S765">
        <v>3.633</v>
      </c>
      <c r="T765">
        <v>3.633</v>
      </c>
      <c r="U765">
        <v>3.633</v>
      </c>
      <c r="V765">
        <v>3.633</v>
      </c>
      <c r="W765">
        <v>0</v>
      </c>
      <c r="X765">
        <v>0</v>
      </c>
      <c r="Y765">
        <v>0</v>
      </c>
      <c r="Z765">
        <v>3.6309999999999998</v>
      </c>
      <c r="AA765">
        <v>1.0000000000003301E-3</v>
      </c>
      <c r="AB765">
        <v>9.9999999999989008E-4</v>
      </c>
      <c r="AC765">
        <v>0</v>
      </c>
      <c r="AD765">
        <v>0</v>
      </c>
      <c r="AE765">
        <f t="shared" si="11"/>
        <v>3.633</v>
      </c>
      <c r="AF765" cm="1">
        <f t="array" ref="AF765">_xlfn.IFS(C765="solar",(AE765*1000/45),C765="onshore",(AE765*1000/2.7),C765="offshore",(0))</f>
        <v>1345.5555555555554</v>
      </c>
      <c r="AG765" cm="1">
        <f t="array" ref="AG765">_xlfn.IFS(C765="solar",(0),C765="onshore",(0),C765="offshore",(AE765*1000/4.8))</f>
        <v>0</v>
      </c>
    </row>
    <row r="766" spans="1:33">
      <c r="A766" t="s">
        <v>138</v>
      </c>
      <c r="B766" t="s">
        <v>422</v>
      </c>
      <c r="C766" t="s">
        <v>464</v>
      </c>
      <c r="D766">
        <v>5</v>
      </c>
      <c r="E766" t="s">
        <v>520</v>
      </c>
      <c r="F766" t="s">
        <v>518</v>
      </c>
      <c r="G766">
        <v>0.28000000000000003</v>
      </c>
      <c r="H766">
        <v>682</v>
      </c>
      <c r="I766">
        <v>2023.1869999999999</v>
      </c>
      <c r="J766">
        <v>0.27900000000000003</v>
      </c>
      <c r="K766">
        <v>689</v>
      </c>
      <c r="L766">
        <v>0.281910279700823</v>
      </c>
      <c r="M766">
        <v>29.734999999999999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f t="shared" si="11"/>
        <v>0</v>
      </c>
      <c r="AF766" cm="1">
        <f t="array" ref="AF766">_xlfn.IFS(C766="solar",(AE766*1000/45),C766="onshore",(AE766*1000/2.7),C766="offshore",(0))</f>
        <v>0</v>
      </c>
      <c r="AG766" cm="1">
        <f t="array" ref="AG766">_xlfn.IFS(C766="solar",(0),C766="onshore",(0),C766="offshore",(AE766*1000/4.8))</f>
        <v>0</v>
      </c>
    </row>
    <row r="767" spans="1:33">
      <c r="A767" t="s">
        <v>138</v>
      </c>
      <c r="B767" t="s">
        <v>426</v>
      </c>
      <c r="C767" t="s">
        <v>464</v>
      </c>
      <c r="D767">
        <v>1</v>
      </c>
      <c r="E767" t="s">
        <v>520</v>
      </c>
      <c r="F767" t="s">
        <v>517</v>
      </c>
      <c r="G767">
        <v>0.309</v>
      </c>
      <c r="H767">
        <v>358</v>
      </c>
      <c r="I767">
        <v>2023.1869999999999</v>
      </c>
      <c r="J767">
        <v>0.311</v>
      </c>
      <c r="K767">
        <v>379</v>
      </c>
      <c r="L767">
        <v>0.13911524174484999</v>
      </c>
      <c r="M767">
        <v>0.58399999999999996</v>
      </c>
      <c r="N767">
        <v>0.57499999999999996</v>
      </c>
      <c r="O767">
        <v>0.57899999999999996</v>
      </c>
      <c r="P767">
        <v>0.58399999999999996</v>
      </c>
      <c r="Q767">
        <v>0.58399999999999996</v>
      </c>
      <c r="R767">
        <v>0.58399999999999996</v>
      </c>
      <c r="S767">
        <v>0.58399999999999996</v>
      </c>
      <c r="T767">
        <v>4.0000000000000001E-3</v>
      </c>
      <c r="U767">
        <v>4.0000000000000001E-3</v>
      </c>
      <c r="V767">
        <v>0.58299999999999996</v>
      </c>
      <c r="W767">
        <v>0.57499999999999996</v>
      </c>
      <c r="X767">
        <v>4.0000000000000001E-3</v>
      </c>
      <c r="Y767">
        <v>5.0000000000000001E-3</v>
      </c>
      <c r="Z767">
        <v>0</v>
      </c>
      <c r="AA767">
        <v>0</v>
      </c>
      <c r="AB767">
        <v>0</v>
      </c>
      <c r="AC767">
        <v>0</v>
      </c>
      <c r="AD767">
        <v>4.0000000000000001E-3</v>
      </c>
      <c r="AE767">
        <f t="shared" si="11"/>
        <v>0.58399999999999996</v>
      </c>
      <c r="AF767" cm="1">
        <f t="array" ref="AF767">_xlfn.IFS(C767="solar",(AE767*1000/45),C767="onshore",(AE767*1000/2.7),C767="offshore",(0))</f>
        <v>216.29629629629628</v>
      </c>
      <c r="AG767" cm="1">
        <f t="array" ref="AG767">_xlfn.IFS(C767="solar",(0),C767="onshore",(0),C767="offshore",(AE767*1000/4.8))</f>
        <v>0</v>
      </c>
    </row>
    <row r="768" spans="1:33">
      <c r="A768" t="s">
        <v>138</v>
      </c>
      <c r="B768" t="s">
        <v>424</v>
      </c>
      <c r="C768" t="s">
        <v>464</v>
      </c>
      <c r="D768">
        <v>3</v>
      </c>
      <c r="E768" t="s">
        <v>520</v>
      </c>
      <c r="F768" t="s">
        <v>517</v>
      </c>
      <c r="G768">
        <v>0.28499999999999998</v>
      </c>
      <c r="H768">
        <v>257</v>
      </c>
      <c r="I768">
        <v>2023.1869999999999</v>
      </c>
      <c r="J768">
        <v>0.28699999999999998</v>
      </c>
      <c r="K768">
        <v>269</v>
      </c>
      <c r="L768">
        <v>0.10699568835218699</v>
      </c>
      <c r="M768">
        <v>2.4119999999999999</v>
      </c>
      <c r="N768">
        <v>0</v>
      </c>
      <c r="O768">
        <v>0.94299999999999995</v>
      </c>
      <c r="P768">
        <v>2.4119999999999999</v>
      </c>
      <c r="Q768">
        <v>2.4119999999999999</v>
      </c>
      <c r="R768">
        <v>2.4119999999999999</v>
      </c>
      <c r="S768">
        <v>2.4119999999999999</v>
      </c>
      <c r="T768">
        <v>2.4079999999999999</v>
      </c>
      <c r="U768">
        <v>1.4690000000000001</v>
      </c>
      <c r="V768">
        <v>2.4119999999999999</v>
      </c>
      <c r="W768">
        <v>0</v>
      </c>
      <c r="X768">
        <v>0.94299999999999995</v>
      </c>
      <c r="Y768">
        <v>1.4690000000000001</v>
      </c>
      <c r="Z768">
        <v>0</v>
      </c>
      <c r="AA768">
        <v>0</v>
      </c>
      <c r="AB768">
        <v>0</v>
      </c>
      <c r="AC768">
        <v>0</v>
      </c>
      <c r="AD768">
        <v>4.0000000000000001E-3</v>
      </c>
      <c r="AE768">
        <f t="shared" si="11"/>
        <v>2.4119999999999999</v>
      </c>
      <c r="AF768" cm="1">
        <f t="array" ref="AF768">_xlfn.IFS(C768="solar",(AE768*1000/45),C768="onshore",(AE768*1000/2.7),C768="offshore",(0))</f>
        <v>893.33333333333326</v>
      </c>
      <c r="AG768" cm="1">
        <f t="array" ref="AG768">_xlfn.IFS(C768="solar",(0),C768="onshore",(0),C768="offshore",(AE768*1000/4.8))</f>
        <v>0</v>
      </c>
    </row>
    <row r="769" spans="1:33">
      <c r="A769" t="s">
        <v>138</v>
      </c>
      <c r="B769" t="s">
        <v>425</v>
      </c>
      <c r="C769" t="s">
        <v>464</v>
      </c>
      <c r="D769">
        <v>2</v>
      </c>
      <c r="E769" t="s">
        <v>520</v>
      </c>
      <c r="F769" t="s">
        <v>517</v>
      </c>
      <c r="G769">
        <v>0.30399999999999999</v>
      </c>
      <c r="H769">
        <v>585</v>
      </c>
      <c r="I769">
        <v>2023.1869999999999</v>
      </c>
      <c r="J769">
        <v>0.30599999999999999</v>
      </c>
      <c r="K769">
        <v>612</v>
      </c>
      <c r="L769">
        <v>0.22831050228310501</v>
      </c>
      <c r="M769">
        <v>7.1020000000000003</v>
      </c>
      <c r="N769">
        <v>1.859</v>
      </c>
      <c r="O769">
        <v>4.46</v>
      </c>
      <c r="P769">
        <v>7.1020000000000003</v>
      </c>
      <c r="Q769">
        <v>7.1020000000000003</v>
      </c>
      <c r="R769">
        <v>7.1020000000000003</v>
      </c>
      <c r="S769">
        <v>7.1020000000000003</v>
      </c>
      <c r="T769">
        <v>5.2430000000000003</v>
      </c>
      <c r="U769">
        <v>2.6419999999999999</v>
      </c>
      <c r="V769">
        <v>7.1020000000000003</v>
      </c>
      <c r="W769">
        <v>1.859</v>
      </c>
      <c r="X769">
        <v>2.601</v>
      </c>
      <c r="Y769">
        <v>2.6419999999999999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f t="shared" si="11"/>
        <v>7.1020000000000003</v>
      </c>
      <c r="AF769" cm="1">
        <f t="array" ref="AF769">_xlfn.IFS(C769="solar",(AE769*1000/45),C769="onshore",(AE769*1000/2.7),C769="offshore",(0))</f>
        <v>2630.37037037037</v>
      </c>
      <c r="AG769" cm="1">
        <f t="array" ref="AG769">_xlfn.IFS(C769="solar",(0),C769="onshore",(0),C769="offshore",(AE769*1000/4.8))</f>
        <v>0</v>
      </c>
    </row>
    <row r="770" spans="1:33">
      <c r="A770" t="s">
        <v>138</v>
      </c>
      <c r="B770" t="s">
        <v>423</v>
      </c>
      <c r="C770" t="s">
        <v>464</v>
      </c>
      <c r="D770">
        <v>4</v>
      </c>
      <c r="E770" t="s">
        <v>520</v>
      </c>
      <c r="F770" t="s">
        <v>517</v>
      </c>
      <c r="G770">
        <v>0.27600000000000002</v>
      </c>
      <c r="H770">
        <v>381</v>
      </c>
      <c r="I770">
        <v>2023.1869999999999</v>
      </c>
      <c r="J770">
        <v>0.27700000000000002</v>
      </c>
      <c r="K770">
        <v>396</v>
      </c>
      <c r="L770">
        <v>0.16319667672221899</v>
      </c>
      <c r="M770">
        <v>14.609</v>
      </c>
      <c r="N770">
        <v>0</v>
      </c>
      <c r="O770">
        <v>0</v>
      </c>
      <c r="P770">
        <v>5.7119999999999997</v>
      </c>
      <c r="Q770">
        <v>10.555999999999999</v>
      </c>
      <c r="R770">
        <v>10.557</v>
      </c>
      <c r="S770">
        <v>10.558</v>
      </c>
      <c r="T770">
        <v>10.558</v>
      </c>
      <c r="U770">
        <v>10.558</v>
      </c>
      <c r="V770">
        <v>10.558</v>
      </c>
      <c r="W770">
        <v>0</v>
      </c>
      <c r="X770">
        <v>0</v>
      </c>
      <c r="Y770">
        <v>5.7119999999999997</v>
      </c>
      <c r="Z770">
        <v>4.8440000000000003</v>
      </c>
      <c r="AA770">
        <v>1.00000000000122E-3</v>
      </c>
      <c r="AB770">
        <v>9.9999999999944599E-4</v>
      </c>
      <c r="AC770">
        <v>0</v>
      </c>
      <c r="AD770">
        <v>0</v>
      </c>
      <c r="AE770">
        <f t="shared" ref="AE770:AE833" si="12">MAX(N770:U770)</f>
        <v>10.558</v>
      </c>
      <c r="AF770" cm="1">
        <f t="array" ref="AF770">_xlfn.IFS(C770="solar",(AE770*1000/45),C770="onshore",(AE770*1000/2.7),C770="offshore",(0))</f>
        <v>3910.37037037037</v>
      </c>
      <c r="AG770" cm="1">
        <f t="array" ref="AG770">_xlfn.IFS(C770="solar",(0),C770="onshore",(0),C770="offshore",(AE770*1000/4.8))</f>
        <v>0</v>
      </c>
    </row>
    <row r="771" spans="1:33">
      <c r="A771" t="s">
        <v>138</v>
      </c>
      <c r="B771" t="s">
        <v>422</v>
      </c>
      <c r="C771" t="s">
        <v>464</v>
      </c>
      <c r="D771">
        <v>5</v>
      </c>
      <c r="E771" t="s">
        <v>520</v>
      </c>
      <c r="F771" t="s">
        <v>517</v>
      </c>
      <c r="G771">
        <v>0.28000000000000003</v>
      </c>
      <c r="H771">
        <v>682</v>
      </c>
      <c r="I771">
        <v>2023.1869999999999</v>
      </c>
      <c r="J771">
        <v>0.27900000000000003</v>
      </c>
      <c r="K771">
        <v>689</v>
      </c>
      <c r="L771">
        <v>0.281910279700823</v>
      </c>
      <c r="M771">
        <v>7.7229999999999999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f t="shared" si="12"/>
        <v>0</v>
      </c>
      <c r="AF771" cm="1">
        <f t="array" ref="AF771">_xlfn.IFS(C771="solar",(AE771*1000/45),C771="onshore",(AE771*1000/2.7),C771="offshore",(0))</f>
        <v>0</v>
      </c>
      <c r="AG771" cm="1">
        <f t="array" ref="AG771">_xlfn.IFS(C771="solar",(0),C771="onshore",(0),C771="offshore",(AE771*1000/4.8))</f>
        <v>0</v>
      </c>
    </row>
    <row r="772" spans="1:33">
      <c r="A772" t="s">
        <v>138</v>
      </c>
      <c r="B772" t="s">
        <v>426</v>
      </c>
      <c r="C772" t="s">
        <v>464</v>
      </c>
      <c r="D772">
        <v>1</v>
      </c>
      <c r="E772" t="s">
        <v>520</v>
      </c>
      <c r="F772" t="s">
        <v>516</v>
      </c>
      <c r="G772">
        <v>0.309</v>
      </c>
      <c r="H772">
        <v>358</v>
      </c>
      <c r="I772">
        <v>2023.1869999999999</v>
      </c>
      <c r="J772">
        <v>0.311</v>
      </c>
      <c r="K772">
        <v>379</v>
      </c>
      <c r="L772">
        <v>0.13911524174484999</v>
      </c>
      <c r="M772">
        <v>0.58399999999999996</v>
      </c>
      <c r="N772">
        <v>0.57499999999999996</v>
      </c>
      <c r="O772">
        <v>0.57899999999999996</v>
      </c>
      <c r="P772">
        <v>0.57899999999999996</v>
      </c>
      <c r="Q772">
        <v>0.58399999999999996</v>
      </c>
      <c r="R772">
        <v>0.58399999999999996</v>
      </c>
      <c r="S772">
        <v>0.58399999999999996</v>
      </c>
      <c r="T772">
        <v>4.0000000000000001E-3</v>
      </c>
      <c r="U772">
        <v>4.0000000000000001E-3</v>
      </c>
      <c r="V772">
        <v>0.58299999999999996</v>
      </c>
      <c r="W772">
        <v>0.57499999999999996</v>
      </c>
      <c r="X772">
        <v>4.0000000000000001E-3</v>
      </c>
      <c r="Y772">
        <v>0</v>
      </c>
      <c r="Z772">
        <v>5.0000000000000001E-3</v>
      </c>
      <c r="AA772">
        <v>0</v>
      </c>
      <c r="AB772">
        <v>0</v>
      </c>
      <c r="AC772">
        <v>0</v>
      </c>
      <c r="AD772">
        <v>4.0000000000000001E-3</v>
      </c>
      <c r="AE772">
        <f t="shared" si="12"/>
        <v>0.58399999999999996</v>
      </c>
      <c r="AF772" cm="1">
        <f t="array" ref="AF772">_xlfn.IFS(C772="solar",(AE772*1000/45),C772="onshore",(AE772*1000/2.7),C772="offshore",(0))</f>
        <v>216.29629629629628</v>
      </c>
      <c r="AG772" cm="1">
        <f t="array" ref="AG772">_xlfn.IFS(C772="solar",(0),C772="onshore",(0),C772="offshore",(AE772*1000/4.8))</f>
        <v>0</v>
      </c>
    </row>
    <row r="773" spans="1:33">
      <c r="A773" t="s">
        <v>138</v>
      </c>
      <c r="B773" t="s">
        <v>424</v>
      </c>
      <c r="C773" t="s">
        <v>464</v>
      </c>
      <c r="D773">
        <v>3</v>
      </c>
      <c r="E773" t="s">
        <v>520</v>
      </c>
      <c r="F773" t="s">
        <v>516</v>
      </c>
      <c r="G773">
        <v>0.28499999999999998</v>
      </c>
      <c r="H773">
        <v>257</v>
      </c>
      <c r="I773">
        <v>2023.1869999999999</v>
      </c>
      <c r="J773">
        <v>0.28699999999999998</v>
      </c>
      <c r="K773">
        <v>269</v>
      </c>
      <c r="L773">
        <v>0.10699568835218699</v>
      </c>
      <c r="M773">
        <v>4.5270000000000001</v>
      </c>
      <c r="N773">
        <v>0</v>
      </c>
      <c r="O773">
        <v>0.94299999999999995</v>
      </c>
      <c r="P773">
        <v>4.2060000000000004</v>
      </c>
      <c r="Q773">
        <v>4.5270000000000001</v>
      </c>
      <c r="R773">
        <v>4.5270000000000001</v>
      </c>
      <c r="S773">
        <v>4.5270000000000001</v>
      </c>
      <c r="T773">
        <v>4.5229999999999997</v>
      </c>
      <c r="U773">
        <v>3.5840000000000001</v>
      </c>
      <c r="V773">
        <v>4.5270000000000001</v>
      </c>
      <c r="W773">
        <v>0</v>
      </c>
      <c r="X773">
        <v>0.94299999999999995</v>
      </c>
      <c r="Y773">
        <v>3.2629999999999999</v>
      </c>
      <c r="Z773">
        <v>0.32100000000000001</v>
      </c>
      <c r="AA773">
        <v>0</v>
      </c>
      <c r="AB773">
        <v>0</v>
      </c>
      <c r="AC773">
        <v>0</v>
      </c>
      <c r="AD773">
        <v>4.0000000000000001E-3</v>
      </c>
      <c r="AE773">
        <f t="shared" si="12"/>
        <v>4.5270000000000001</v>
      </c>
      <c r="AF773" cm="1">
        <f t="array" ref="AF773">_xlfn.IFS(C773="solar",(AE773*1000/45),C773="onshore",(AE773*1000/2.7),C773="offshore",(0))</f>
        <v>1676.6666666666665</v>
      </c>
      <c r="AG773" cm="1">
        <f t="array" ref="AG773">_xlfn.IFS(C773="solar",(0),C773="onshore",(0),C773="offshore",(AE773*1000/4.8))</f>
        <v>0</v>
      </c>
    </row>
    <row r="774" spans="1:33">
      <c r="A774" t="s">
        <v>138</v>
      </c>
      <c r="B774" t="s">
        <v>425</v>
      </c>
      <c r="C774" t="s">
        <v>464</v>
      </c>
      <c r="D774">
        <v>2</v>
      </c>
      <c r="E774" t="s">
        <v>520</v>
      </c>
      <c r="F774" t="s">
        <v>516</v>
      </c>
      <c r="G774">
        <v>0.30399999999999999</v>
      </c>
      <c r="H774">
        <v>585</v>
      </c>
      <c r="I774">
        <v>2023.1869999999999</v>
      </c>
      <c r="J774">
        <v>0.30599999999999999</v>
      </c>
      <c r="K774">
        <v>612</v>
      </c>
      <c r="L774">
        <v>0.22831050228310501</v>
      </c>
      <c r="M774">
        <v>10.595000000000001</v>
      </c>
      <c r="N774">
        <v>1.859</v>
      </c>
      <c r="O774">
        <v>4.46</v>
      </c>
      <c r="P774">
        <v>10.595000000000001</v>
      </c>
      <c r="Q774">
        <v>10.595000000000001</v>
      </c>
      <c r="R774">
        <v>10.595000000000001</v>
      </c>
      <c r="S774">
        <v>10.595000000000001</v>
      </c>
      <c r="T774">
        <v>8.7360000000000007</v>
      </c>
      <c r="U774">
        <v>6.1349999999999998</v>
      </c>
      <c r="V774">
        <v>10.595000000000001</v>
      </c>
      <c r="W774">
        <v>1.859</v>
      </c>
      <c r="X774">
        <v>2.601</v>
      </c>
      <c r="Y774">
        <v>6.1349999999999998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f t="shared" si="12"/>
        <v>10.595000000000001</v>
      </c>
      <c r="AF774" cm="1">
        <f t="array" ref="AF774">_xlfn.IFS(C774="solar",(AE774*1000/45),C774="onshore",(AE774*1000/2.7),C774="offshore",(0))</f>
        <v>3924.0740740740739</v>
      </c>
      <c r="AG774" cm="1">
        <f t="array" ref="AG774">_xlfn.IFS(C774="solar",(0),C774="onshore",(0),C774="offshore",(AE774*1000/4.8))</f>
        <v>0</v>
      </c>
    </row>
    <row r="775" spans="1:33">
      <c r="A775" t="s">
        <v>138</v>
      </c>
      <c r="B775" t="s">
        <v>423</v>
      </c>
      <c r="C775" t="s">
        <v>464</v>
      </c>
      <c r="D775">
        <v>4</v>
      </c>
      <c r="E775" t="s">
        <v>520</v>
      </c>
      <c r="F775" t="s">
        <v>516</v>
      </c>
      <c r="G775">
        <v>0.27600000000000002</v>
      </c>
      <c r="H775">
        <v>381</v>
      </c>
      <c r="I775">
        <v>2023.1869999999999</v>
      </c>
      <c r="J775">
        <v>0.27700000000000002</v>
      </c>
      <c r="K775">
        <v>396</v>
      </c>
      <c r="L775">
        <v>0.16319667672221899</v>
      </c>
      <c r="M775">
        <v>22.827000000000002</v>
      </c>
      <c r="N775">
        <v>0</v>
      </c>
      <c r="O775">
        <v>0</v>
      </c>
      <c r="P775">
        <v>0</v>
      </c>
      <c r="Q775">
        <v>4.5060000000000002</v>
      </c>
      <c r="R775">
        <v>4.5069999999999997</v>
      </c>
      <c r="S775">
        <v>4.508</v>
      </c>
      <c r="T775">
        <v>4.508</v>
      </c>
      <c r="U775">
        <v>4.508</v>
      </c>
      <c r="V775">
        <v>4.508</v>
      </c>
      <c r="W775">
        <v>0</v>
      </c>
      <c r="X775">
        <v>0</v>
      </c>
      <c r="Y775">
        <v>0</v>
      </c>
      <c r="Z775">
        <v>4.5060000000000002</v>
      </c>
      <c r="AA775">
        <v>9.9999999999944599E-4</v>
      </c>
      <c r="AB775">
        <v>1.0000000000003301E-3</v>
      </c>
      <c r="AC775">
        <v>0</v>
      </c>
      <c r="AD775">
        <v>0</v>
      </c>
      <c r="AE775">
        <f t="shared" si="12"/>
        <v>4.508</v>
      </c>
      <c r="AF775" cm="1">
        <f t="array" ref="AF775">_xlfn.IFS(C775="solar",(AE775*1000/45),C775="onshore",(AE775*1000/2.7),C775="offshore",(0))</f>
        <v>1669.6296296296296</v>
      </c>
      <c r="AG775" cm="1">
        <f t="array" ref="AG775">_xlfn.IFS(C775="solar",(0),C775="onshore",(0),C775="offshore",(AE775*1000/4.8))</f>
        <v>0</v>
      </c>
    </row>
    <row r="776" spans="1:33">
      <c r="A776" t="s">
        <v>138</v>
      </c>
      <c r="B776" t="s">
        <v>422</v>
      </c>
      <c r="C776" t="s">
        <v>464</v>
      </c>
      <c r="D776">
        <v>5</v>
      </c>
      <c r="E776" t="s">
        <v>520</v>
      </c>
      <c r="F776" t="s">
        <v>516</v>
      </c>
      <c r="G776">
        <v>0.28000000000000003</v>
      </c>
      <c r="H776">
        <v>682</v>
      </c>
      <c r="I776">
        <v>2023.1869999999999</v>
      </c>
      <c r="J776">
        <v>0.27900000000000003</v>
      </c>
      <c r="K776">
        <v>689</v>
      </c>
      <c r="L776">
        <v>0.281910279700823</v>
      </c>
      <c r="M776">
        <v>29.553999999999998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f t="shared" si="12"/>
        <v>0</v>
      </c>
      <c r="AF776" cm="1">
        <f t="array" ref="AF776">_xlfn.IFS(C776="solar",(AE776*1000/45),C776="onshore",(AE776*1000/2.7),C776="offshore",(0))</f>
        <v>0</v>
      </c>
      <c r="AG776" cm="1">
        <f t="array" ref="AG776">_xlfn.IFS(C776="solar",(0),C776="onshore",(0),C776="offshore",(AE776*1000/4.8))</f>
        <v>0</v>
      </c>
    </row>
    <row r="777" spans="1:33">
      <c r="A777" t="s">
        <v>138</v>
      </c>
      <c r="B777" t="s">
        <v>426</v>
      </c>
      <c r="C777" t="s">
        <v>464</v>
      </c>
      <c r="D777">
        <v>1</v>
      </c>
      <c r="E777" t="s">
        <v>520</v>
      </c>
      <c r="F777" t="s">
        <v>514</v>
      </c>
      <c r="G777">
        <v>0.309</v>
      </c>
      <c r="H777">
        <v>358</v>
      </c>
      <c r="I777">
        <v>2023.1869999999999</v>
      </c>
      <c r="J777">
        <v>0.311</v>
      </c>
      <c r="K777">
        <v>379</v>
      </c>
      <c r="L777">
        <v>0.13911524174484999</v>
      </c>
      <c r="M777">
        <v>0.58399999999999996</v>
      </c>
      <c r="N777">
        <v>0.57499999999999996</v>
      </c>
      <c r="O777">
        <v>0.57899999999999996</v>
      </c>
      <c r="P777">
        <v>0.57899999999999996</v>
      </c>
      <c r="Q777">
        <v>0.58399999999999996</v>
      </c>
      <c r="R777">
        <v>0.58399999999999996</v>
      </c>
      <c r="S777">
        <v>0.58399999999999996</v>
      </c>
      <c r="T777">
        <v>4.0000000000000001E-3</v>
      </c>
      <c r="U777">
        <v>4.0000000000000001E-3</v>
      </c>
      <c r="V777">
        <v>0.58299999999999996</v>
      </c>
      <c r="W777">
        <v>0.57499999999999996</v>
      </c>
      <c r="X777">
        <v>4.0000000000000001E-3</v>
      </c>
      <c r="Y777">
        <v>0</v>
      </c>
      <c r="Z777">
        <v>5.0000000000000001E-3</v>
      </c>
      <c r="AA777">
        <v>0</v>
      </c>
      <c r="AB777">
        <v>0</v>
      </c>
      <c r="AC777">
        <v>0</v>
      </c>
      <c r="AD777">
        <v>4.0000000000000001E-3</v>
      </c>
      <c r="AE777">
        <f t="shared" si="12"/>
        <v>0.58399999999999996</v>
      </c>
      <c r="AF777" cm="1">
        <f t="array" ref="AF777">_xlfn.IFS(C777="solar",(AE777*1000/45),C777="onshore",(AE777*1000/2.7),C777="offshore",(0))</f>
        <v>216.29629629629628</v>
      </c>
      <c r="AG777" cm="1">
        <f t="array" ref="AG777">_xlfn.IFS(C777="solar",(0),C777="onshore",(0),C777="offshore",(AE777*1000/4.8))</f>
        <v>0</v>
      </c>
    </row>
    <row r="778" spans="1:33">
      <c r="A778" t="s">
        <v>138</v>
      </c>
      <c r="B778" t="s">
        <v>424</v>
      </c>
      <c r="C778" t="s">
        <v>464</v>
      </c>
      <c r="D778">
        <v>3</v>
      </c>
      <c r="E778" t="s">
        <v>520</v>
      </c>
      <c r="F778" t="s">
        <v>514</v>
      </c>
      <c r="G778">
        <v>0.28499999999999998</v>
      </c>
      <c r="H778">
        <v>257</v>
      </c>
      <c r="I778">
        <v>2023.1869999999999</v>
      </c>
      <c r="J778">
        <v>0.28699999999999998</v>
      </c>
      <c r="K778">
        <v>269</v>
      </c>
      <c r="L778">
        <v>0.10699568835218699</v>
      </c>
      <c r="M778">
        <v>5.8819999999999997</v>
      </c>
      <c r="N778">
        <v>0</v>
      </c>
      <c r="O778">
        <v>0.94299999999999995</v>
      </c>
      <c r="P778">
        <v>4.3390000000000004</v>
      </c>
      <c r="Q778">
        <v>5.8819999999999997</v>
      </c>
      <c r="R778">
        <v>5.8819999999999997</v>
      </c>
      <c r="S778">
        <v>5.8819999999999997</v>
      </c>
      <c r="T778">
        <v>5.8780000000000001</v>
      </c>
      <c r="U778">
        <v>4.9390000000000001</v>
      </c>
      <c r="V778">
        <v>5.8819999999999997</v>
      </c>
      <c r="W778">
        <v>0</v>
      </c>
      <c r="X778">
        <v>0.94299999999999995</v>
      </c>
      <c r="Y778">
        <v>3.3959999999999999</v>
      </c>
      <c r="Z778">
        <v>1.5429999999999999</v>
      </c>
      <c r="AA778">
        <v>0</v>
      </c>
      <c r="AB778">
        <v>0</v>
      </c>
      <c r="AC778">
        <v>0</v>
      </c>
      <c r="AD778">
        <v>4.0000000000000001E-3</v>
      </c>
      <c r="AE778">
        <f t="shared" si="12"/>
        <v>5.8819999999999997</v>
      </c>
      <c r="AF778" cm="1">
        <f t="array" ref="AF778">_xlfn.IFS(C778="solar",(AE778*1000/45),C778="onshore",(AE778*1000/2.7),C778="offshore",(0))</f>
        <v>2178.5185185185182</v>
      </c>
      <c r="AG778" cm="1">
        <f t="array" ref="AG778">_xlfn.IFS(C778="solar",(0),C778="onshore",(0),C778="offshore",(AE778*1000/4.8))</f>
        <v>0</v>
      </c>
    </row>
    <row r="779" spans="1:33">
      <c r="A779" t="s">
        <v>138</v>
      </c>
      <c r="B779" t="s">
        <v>425</v>
      </c>
      <c r="C779" t="s">
        <v>464</v>
      </c>
      <c r="D779">
        <v>2</v>
      </c>
      <c r="E779" t="s">
        <v>520</v>
      </c>
      <c r="F779" t="s">
        <v>514</v>
      </c>
      <c r="G779">
        <v>0.30399999999999999</v>
      </c>
      <c r="H779">
        <v>585</v>
      </c>
      <c r="I779">
        <v>2023.1869999999999</v>
      </c>
      <c r="J779">
        <v>0.30599999999999999</v>
      </c>
      <c r="K779">
        <v>612</v>
      </c>
      <c r="L779">
        <v>0.22831050228310501</v>
      </c>
      <c r="M779">
        <v>10.47</v>
      </c>
      <c r="N779">
        <v>1.859</v>
      </c>
      <c r="O779">
        <v>4.46</v>
      </c>
      <c r="P779">
        <v>10.47</v>
      </c>
      <c r="Q779">
        <v>10.47</v>
      </c>
      <c r="R779">
        <v>10.47</v>
      </c>
      <c r="S779">
        <v>10.47</v>
      </c>
      <c r="T779">
        <v>8.6110000000000007</v>
      </c>
      <c r="U779">
        <v>6.01</v>
      </c>
      <c r="V779">
        <v>10.47</v>
      </c>
      <c r="W779">
        <v>1.859</v>
      </c>
      <c r="X779">
        <v>2.601</v>
      </c>
      <c r="Y779">
        <v>6.01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f t="shared" si="12"/>
        <v>10.47</v>
      </c>
      <c r="AF779" cm="1">
        <f t="array" ref="AF779">_xlfn.IFS(C779="solar",(AE779*1000/45),C779="onshore",(AE779*1000/2.7),C779="offshore",(0))</f>
        <v>3877.7777777777774</v>
      </c>
      <c r="AG779" cm="1">
        <f t="array" ref="AG779">_xlfn.IFS(C779="solar",(0),C779="onshore",(0),C779="offshore",(AE779*1000/4.8))</f>
        <v>0</v>
      </c>
    </row>
    <row r="780" spans="1:33">
      <c r="A780" t="s">
        <v>138</v>
      </c>
      <c r="B780" t="s">
        <v>423</v>
      </c>
      <c r="C780" t="s">
        <v>464</v>
      </c>
      <c r="D780">
        <v>4</v>
      </c>
      <c r="E780" t="s">
        <v>520</v>
      </c>
      <c r="F780" t="s">
        <v>514</v>
      </c>
      <c r="G780">
        <v>0.27600000000000002</v>
      </c>
      <c r="H780">
        <v>381</v>
      </c>
      <c r="I780">
        <v>2023.1869999999999</v>
      </c>
      <c r="J780">
        <v>0.27700000000000002</v>
      </c>
      <c r="K780">
        <v>396</v>
      </c>
      <c r="L780">
        <v>0.16319667672221899</v>
      </c>
      <c r="M780">
        <v>26.167999999999999</v>
      </c>
      <c r="N780">
        <v>0</v>
      </c>
      <c r="O780">
        <v>0</v>
      </c>
      <c r="P780">
        <v>0</v>
      </c>
      <c r="Q780">
        <v>3.24</v>
      </c>
      <c r="R780">
        <v>3.2410000000000001</v>
      </c>
      <c r="S780">
        <v>3.242</v>
      </c>
      <c r="T780">
        <v>3.242</v>
      </c>
      <c r="U780">
        <v>3.242</v>
      </c>
      <c r="V780">
        <v>3.242</v>
      </c>
      <c r="W780">
        <v>0</v>
      </c>
      <c r="X780">
        <v>0</v>
      </c>
      <c r="Y780">
        <v>0</v>
      </c>
      <c r="Z780">
        <v>3.24</v>
      </c>
      <c r="AA780">
        <v>9.9999999999989008E-4</v>
      </c>
      <c r="AB780">
        <v>9.9999999999989008E-4</v>
      </c>
      <c r="AC780">
        <v>0</v>
      </c>
      <c r="AD780">
        <v>0</v>
      </c>
      <c r="AE780">
        <f t="shared" si="12"/>
        <v>3.242</v>
      </c>
      <c r="AF780" cm="1">
        <f t="array" ref="AF780">_xlfn.IFS(C780="solar",(AE780*1000/45),C780="onshore",(AE780*1000/2.7),C780="offshore",(0))</f>
        <v>1200.7407407407406</v>
      </c>
      <c r="AG780" cm="1">
        <f t="array" ref="AG780">_xlfn.IFS(C780="solar",(0),C780="onshore",(0),C780="offshore",(AE780*1000/4.8))</f>
        <v>0</v>
      </c>
    </row>
    <row r="781" spans="1:33">
      <c r="A781" t="s">
        <v>138</v>
      </c>
      <c r="B781" t="s">
        <v>422</v>
      </c>
      <c r="C781" t="s">
        <v>464</v>
      </c>
      <c r="D781">
        <v>5</v>
      </c>
      <c r="E781" t="s">
        <v>520</v>
      </c>
      <c r="F781" t="s">
        <v>514</v>
      </c>
      <c r="G781">
        <v>0.28000000000000003</v>
      </c>
      <c r="H781">
        <v>682</v>
      </c>
      <c r="I781">
        <v>2023.1869999999999</v>
      </c>
      <c r="J781">
        <v>0.27900000000000003</v>
      </c>
      <c r="K781">
        <v>689</v>
      </c>
      <c r="L781">
        <v>0.281910279700823</v>
      </c>
      <c r="M781">
        <v>37.936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f t="shared" si="12"/>
        <v>0</v>
      </c>
      <c r="AF781" cm="1">
        <f t="array" ref="AF781">_xlfn.IFS(C781="solar",(AE781*1000/45),C781="onshore",(AE781*1000/2.7),C781="offshore",(0))</f>
        <v>0</v>
      </c>
      <c r="AG781" cm="1">
        <f t="array" ref="AG781">_xlfn.IFS(C781="solar",(0),C781="onshore",(0),C781="offshore",(AE781*1000/4.8))</f>
        <v>0</v>
      </c>
    </row>
    <row r="782" spans="1:33">
      <c r="A782" t="s">
        <v>138</v>
      </c>
      <c r="B782" t="s">
        <v>415</v>
      </c>
      <c r="C782" t="s">
        <v>460</v>
      </c>
      <c r="D782">
        <v>3</v>
      </c>
      <c r="E782" t="s">
        <v>520</v>
      </c>
      <c r="F782" t="s">
        <v>519</v>
      </c>
      <c r="G782">
        <v>0.41499999999999998</v>
      </c>
      <c r="H782">
        <v>0</v>
      </c>
      <c r="I782">
        <v>0</v>
      </c>
      <c r="J782">
        <v>0.41499999999999998</v>
      </c>
      <c r="K782">
        <v>823</v>
      </c>
      <c r="L782">
        <v>0.22638499202288601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f t="shared" si="12"/>
        <v>0</v>
      </c>
      <c r="AF782" cm="1">
        <f t="array" ref="AF782">_xlfn.IFS(C782="solar",(AE782*1000/45),C782="onshore",(AE782*1000/2.7),C782="offshore",(0))</f>
        <v>0</v>
      </c>
      <c r="AG782" cm="1">
        <f t="array" ref="AG782">_xlfn.IFS(C782="solar",(0),C782="onshore",(0),C782="offshore",(AE782*1000/4.8))</f>
        <v>0</v>
      </c>
    </row>
    <row r="783" spans="1:33">
      <c r="A783" t="s">
        <v>138</v>
      </c>
      <c r="B783" t="s">
        <v>415</v>
      </c>
      <c r="C783" t="s">
        <v>460</v>
      </c>
      <c r="D783">
        <v>3</v>
      </c>
      <c r="E783" t="s">
        <v>520</v>
      </c>
      <c r="F783" t="s">
        <v>518</v>
      </c>
      <c r="G783">
        <v>0.41499999999999998</v>
      </c>
      <c r="H783">
        <v>0</v>
      </c>
      <c r="I783">
        <v>0</v>
      </c>
      <c r="J783">
        <v>0.41499999999999998</v>
      </c>
      <c r="K783">
        <v>823</v>
      </c>
      <c r="L783">
        <v>0.22638499202288601</v>
      </c>
      <c r="M783">
        <v>1.3140000000000001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f t="shared" si="12"/>
        <v>0</v>
      </c>
      <c r="AF783" cm="1">
        <f t="array" ref="AF783">_xlfn.IFS(C783="solar",(AE783*1000/45),C783="onshore",(AE783*1000/2.7),C783="offshore",(0))</f>
        <v>0</v>
      </c>
      <c r="AG783" cm="1">
        <f t="array" ref="AG783">_xlfn.IFS(C783="solar",(0),C783="onshore",(0),C783="offshore",(AE783*1000/4.8))</f>
        <v>0</v>
      </c>
    </row>
    <row r="784" spans="1:33">
      <c r="A784" t="s">
        <v>138</v>
      </c>
      <c r="B784" t="s">
        <v>415</v>
      </c>
      <c r="C784" t="s">
        <v>460</v>
      </c>
      <c r="D784">
        <v>3</v>
      </c>
      <c r="E784" t="s">
        <v>520</v>
      </c>
      <c r="F784" t="s">
        <v>517</v>
      </c>
      <c r="G784">
        <v>0.41499999999999998</v>
      </c>
      <c r="H784">
        <v>0</v>
      </c>
      <c r="I784">
        <v>0</v>
      </c>
      <c r="J784">
        <v>0.41499999999999998</v>
      </c>
      <c r="K784">
        <v>823</v>
      </c>
      <c r="L784">
        <v>0.22638499202288601</v>
      </c>
      <c r="M784">
        <v>1.3140000000000001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f t="shared" si="12"/>
        <v>0</v>
      </c>
      <c r="AF784" cm="1">
        <f t="array" ref="AF784">_xlfn.IFS(C784="solar",(AE784*1000/45),C784="onshore",(AE784*1000/2.7),C784="offshore",(0))</f>
        <v>0</v>
      </c>
      <c r="AG784" cm="1">
        <f t="array" ref="AG784">_xlfn.IFS(C784="solar",(0),C784="onshore",(0),C784="offshore",(AE784*1000/4.8))</f>
        <v>0</v>
      </c>
    </row>
    <row r="785" spans="1:33">
      <c r="A785" t="s">
        <v>138</v>
      </c>
      <c r="B785" t="s">
        <v>415</v>
      </c>
      <c r="C785" t="s">
        <v>460</v>
      </c>
      <c r="D785">
        <v>3</v>
      </c>
      <c r="E785" t="s">
        <v>520</v>
      </c>
      <c r="F785" t="s">
        <v>516</v>
      </c>
      <c r="G785">
        <v>0.41499999999999998</v>
      </c>
      <c r="H785">
        <v>0</v>
      </c>
      <c r="I785">
        <v>0</v>
      </c>
      <c r="J785">
        <v>0.41499999999999998</v>
      </c>
      <c r="K785">
        <v>823</v>
      </c>
      <c r="L785">
        <v>0.22638499202288601</v>
      </c>
      <c r="M785">
        <v>1.3140000000000001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f t="shared" si="12"/>
        <v>0</v>
      </c>
      <c r="AF785" cm="1">
        <f t="array" ref="AF785">_xlfn.IFS(C785="solar",(AE785*1000/45),C785="onshore",(AE785*1000/2.7),C785="offshore",(0))</f>
        <v>0</v>
      </c>
      <c r="AG785" cm="1">
        <f t="array" ref="AG785">_xlfn.IFS(C785="solar",(0),C785="onshore",(0),C785="offshore",(AE785*1000/4.8))</f>
        <v>0</v>
      </c>
    </row>
    <row r="786" spans="1:33">
      <c r="A786" t="s">
        <v>138</v>
      </c>
      <c r="B786" t="s">
        <v>415</v>
      </c>
      <c r="C786" t="s">
        <v>460</v>
      </c>
      <c r="D786">
        <v>3</v>
      </c>
      <c r="E786" t="s">
        <v>520</v>
      </c>
      <c r="F786" t="s">
        <v>514</v>
      </c>
      <c r="G786">
        <v>0.41499999999999998</v>
      </c>
      <c r="H786">
        <v>0</v>
      </c>
      <c r="I786">
        <v>0</v>
      </c>
      <c r="J786">
        <v>0.41499999999999998</v>
      </c>
      <c r="K786">
        <v>823</v>
      </c>
      <c r="L786">
        <v>0.22638499202288601</v>
      </c>
      <c r="M786">
        <v>1.3140000000000001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f t="shared" si="12"/>
        <v>0</v>
      </c>
      <c r="AF786" cm="1">
        <f t="array" ref="AF786">_xlfn.IFS(C786="solar",(AE786*1000/45),C786="onshore",(AE786*1000/2.7),C786="offshore",(0))</f>
        <v>0</v>
      </c>
      <c r="AG786" cm="1">
        <f t="array" ref="AG786">_xlfn.IFS(C786="solar",(0),C786="onshore",(0),C786="offshore",(AE786*1000/4.8))</f>
        <v>0</v>
      </c>
    </row>
    <row r="787" spans="1:33">
      <c r="A787" t="s">
        <v>145</v>
      </c>
      <c r="B787" t="s">
        <v>428</v>
      </c>
      <c r="C787" t="s">
        <v>463</v>
      </c>
      <c r="D787">
        <v>5</v>
      </c>
      <c r="E787" t="s">
        <v>520</v>
      </c>
      <c r="F787" t="s">
        <v>519</v>
      </c>
      <c r="G787">
        <v>0.27400000000000002</v>
      </c>
      <c r="H787">
        <v>129</v>
      </c>
      <c r="I787">
        <v>1560.6849999999999</v>
      </c>
      <c r="J787">
        <v>0.27400000000000002</v>
      </c>
      <c r="K787">
        <v>127</v>
      </c>
      <c r="L787">
        <v>5.2911375529113701E-2</v>
      </c>
      <c r="M787">
        <v>925.91899999999998</v>
      </c>
      <c r="N787">
        <v>0</v>
      </c>
      <c r="O787">
        <v>0.01</v>
      </c>
      <c r="P787">
        <v>50.908999999999999</v>
      </c>
      <c r="Q787">
        <v>160.52099999999999</v>
      </c>
      <c r="R787">
        <v>373.1</v>
      </c>
      <c r="S787">
        <v>634.85699999999997</v>
      </c>
      <c r="T787">
        <v>789.66899999999998</v>
      </c>
      <c r="U787">
        <v>925.91899999999998</v>
      </c>
      <c r="V787">
        <v>925.92899999999997</v>
      </c>
      <c r="W787">
        <v>0</v>
      </c>
      <c r="X787">
        <v>0.01</v>
      </c>
      <c r="Y787">
        <v>50.899000000000001</v>
      </c>
      <c r="Z787">
        <v>109.61199999999999</v>
      </c>
      <c r="AA787">
        <v>212.57900000000001</v>
      </c>
      <c r="AB787">
        <v>261.75700000000001</v>
      </c>
      <c r="AC787">
        <v>154.81200000000001</v>
      </c>
      <c r="AD787">
        <v>136.26</v>
      </c>
      <c r="AE787">
        <f t="shared" si="12"/>
        <v>925.91899999999998</v>
      </c>
      <c r="AF787" cm="1">
        <f t="array" ref="AF787">_xlfn.IFS(C787="solar",(AE787*1000/45),C787="onshore",(AE787*1000/2.7),C787="offshore",(0))</f>
        <v>20575.977777777778</v>
      </c>
      <c r="AG787" cm="1">
        <f t="array" ref="AG787">_xlfn.IFS(C787="solar",(0),C787="onshore",(0),C787="offshore",(AE787*1000/4.8))</f>
        <v>0</v>
      </c>
    </row>
    <row r="788" spans="1:33">
      <c r="A788" t="s">
        <v>145</v>
      </c>
      <c r="B788" t="s">
        <v>420</v>
      </c>
      <c r="C788" t="s">
        <v>463</v>
      </c>
      <c r="D788">
        <v>6</v>
      </c>
      <c r="E788" t="s">
        <v>520</v>
      </c>
      <c r="F788" t="s">
        <v>519</v>
      </c>
      <c r="G788">
        <v>0.27300000000000002</v>
      </c>
      <c r="H788">
        <v>237</v>
      </c>
      <c r="I788">
        <v>1560.6849999999999</v>
      </c>
      <c r="J788">
        <v>0.27300000000000002</v>
      </c>
      <c r="K788">
        <v>236</v>
      </c>
      <c r="L788">
        <v>9.8683660327495898E-2</v>
      </c>
      <c r="M788">
        <v>1.4999999999999999E-2</v>
      </c>
      <c r="N788">
        <v>0</v>
      </c>
      <c r="O788">
        <v>0</v>
      </c>
      <c r="P788">
        <v>0</v>
      </c>
      <c r="Q788">
        <v>6.0000000000000001E-3</v>
      </c>
      <c r="R788">
        <v>7.0000000000000001E-3</v>
      </c>
      <c r="S788">
        <v>7.0000000000000001E-3</v>
      </c>
      <c r="T788">
        <v>0.01</v>
      </c>
      <c r="U788">
        <v>1.4999999999999999E-2</v>
      </c>
      <c r="V788">
        <v>1.4999999999999999E-2</v>
      </c>
      <c r="W788">
        <v>0</v>
      </c>
      <c r="X788">
        <v>0</v>
      </c>
      <c r="Y788">
        <v>0</v>
      </c>
      <c r="Z788">
        <v>6.0000000000000001E-3</v>
      </c>
      <c r="AA788">
        <v>1E-3</v>
      </c>
      <c r="AB788">
        <v>0</v>
      </c>
      <c r="AC788">
        <v>3.0000000000000001E-3</v>
      </c>
      <c r="AD788">
        <v>5.0000000000000001E-3</v>
      </c>
      <c r="AE788">
        <f t="shared" si="12"/>
        <v>1.4999999999999999E-2</v>
      </c>
      <c r="AF788" cm="1">
        <f t="array" ref="AF788">_xlfn.IFS(C788="solar",(AE788*1000/45),C788="onshore",(AE788*1000/2.7),C788="offshore",(0))</f>
        <v>0.33333333333333331</v>
      </c>
      <c r="AG788" cm="1">
        <f t="array" ref="AG788">_xlfn.IFS(C788="solar",(0),C788="onshore",(0),C788="offshore",(AE788*1000/4.8))</f>
        <v>0</v>
      </c>
    </row>
    <row r="789" spans="1:33">
      <c r="A789" t="s">
        <v>145</v>
      </c>
      <c r="B789" t="s">
        <v>419</v>
      </c>
      <c r="C789" t="s">
        <v>463</v>
      </c>
      <c r="D789">
        <v>7</v>
      </c>
      <c r="E789" t="s">
        <v>520</v>
      </c>
      <c r="F789" t="s">
        <v>519</v>
      </c>
      <c r="G789">
        <v>0.26700000000000002</v>
      </c>
      <c r="H789">
        <v>333</v>
      </c>
      <c r="I789">
        <v>1560.6849999999999</v>
      </c>
      <c r="J789">
        <v>0.26800000000000002</v>
      </c>
      <c r="K789">
        <v>336</v>
      </c>
      <c r="L789">
        <v>0.14312001635657301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f t="shared" si="12"/>
        <v>0</v>
      </c>
      <c r="AF789" cm="1">
        <f t="array" ref="AF789">_xlfn.IFS(C789="solar",(AE789*1000/45),C789="onshore",(AE789*1000/2.7),C789="offshore",(0))</f>
        <v>0</v>
      </c>
      <c r="AG789" cm="1">
        <f t="array" ref="AG789">_xlfn.IFS(C789="solar",(0),C789="onshore",(0),C789="offshore",(AE789*1000/4.8))</f>
        <v>0</v>
      </c>
    </row>
    <row r="790" spans="1:33">
      <c r="A790" t="s">
        <v>145</v>
      </c>
      <c r="B790" t="s">
        <v>428</v>
      </c>
      <c r="C790" t="s">
        <v>463</v>
      </c>
      <c r="D790">
        <v>5</v>
      </c>
      <c r="E790" t="s">
        <v>520</v>
      </c>
      <c r="F790" t="s">
        <v>518</v>
      </c>
      <c r="G790">
        <v>0.27400000000000002</v>
      </c>
      <c r="H790">
        <v>129</v>
      </c>
      <c r="I790">
        <v>1560.6849999999999</v>
      </c>
      <c r="J790">
        <v>0.27400000000000002</v>
      </c>
      <c r="K790">
        <v>127</v>
      </c>
      <c r="L790">
        <v>5.2911375529113701E-2</v>
      </c>
      <c r="M790">
        <v>911.04200000000003</v>
      </c>
      <c r="N790">
        <v>0</v>
      </c>
      <c r="O790">
        <v>0.01</v>
      </c>
      <c r="P790">
        <v>50.908999999999999</v>
      </c>
      <c r="Q790">
        <v>160.52099999999999</v>
      </c>
      <c r="R790">
        <v>373.1</v>
      </c>
      <c r="S790">
        <v>634.85699999999997</v>
      </c>
      <c r="T790">
        <v>789.66899999999998</v>
      </c>
      <c r="U790">
        <v>911.04200000000003</v>
      </c>
      <c r="V790">
        <v>911.05200000000002</v>
      </c>
      <c r="W790">
        <v>0</v>
      </c>
      <c r="X790">
        <v>0.01</v>
      </c>
      <c r="Y790">
        <v>50.899000000000001</v>
      </c>
      <c r="Z790">
        <v>109.61199999999999</v>
      </c>
      <c r="AA790">
        <v>212.57900000000001</v>
      </c>
      <c r="AB790">
        <v>261.75700000000001</v>
      </c>
      <c r="AC790">
        <v>154.81200000000001</v>
      </c>
      <c r="AD790">
        <v>121.383</v>
      </c>
      <c r="AE790">
        <f t="shared" si="12"/>
        <v>911.04200000000003</v>
      </c>
      <c r="AF790" cm="1">
        <f t="array" ref="AF790">_xlfn.IFS(C790="solar",(AE790*1000/45),C790="onshore",(AE790*1000/2.7),C790="offshore",(0))</f>
        <v>20245.37777777778</v>
      </c>
      <c r="AG790" cm="1">
        <f t="array" ref="AG790">_xlfn.IFS(C790="solar",(0),C790="onshore",(0),C790="offshore",(AE790*1000/4.8))</f>
        <v>0</v>
      </c>
    </row>
    <row r="791" spans="1:33">
      <c r="A791" t="s">
        <v>145</v>
      </c>
      <c r="B791" t="s">
        <v>420</v>
      </c>
      <c r="C791" t="s">
        <v>463</v>
      </c>
      <c r="D791">
        <v>6</v>
      </c>
      <c r="E791" t="s">
        <v>520</v>
      </c>
      <c r="F791" t="s">
        <v>518</v>
      </c>
      <c r="G791">
        <v>0.27300000000000002</v>
      </c>
      <c r="H791">
        <v>237</v>
      </c>
      <c r="I791">
        <v>1560.6849999999999</v>
      </c>
      <c r="J791">
        <v>0.27300000000000002</v>
      </c>
      <c r="K791">
        <v>236</v>
      </c>
      <c r="L791">
        <v>9.8683660327495898E-2</v>
      </c>
      <c r="M791">
        <v>1101.2439999999999</v>
      </c>
      <c r="N791">
        <v>0</v>
      </c>
      <c r="O791">
        <v>0</v>
      </c>
      <c r="P791">
        <v>0</v>
      </c>
      <c r="Q791">
        <v>6.0000000000000001E-3</v>
      </c>
      <c r="R791">
        <v>7.0000000000000001E-3</v>
      </c>
      <c r="S791">
        <v>7.0000000000000001E-3</v>
      </c>
      <c r="T791">
        <v>0.01</v>
      </c>
      <c r="U791">
        <v>14.946</v>
      </c>
      <c r="V791">
        <v>14.946</v>
      </c>
      <c r="W791">
        <v>0</v>
      </c>
      <c r="X791">
        <v>0</v>
      </c>
      <c r="Y791">
        <v>0</v>
      </c>
      <c r="Z791">
        <v>6.0000000000000001E-3</v>
      </c>
      <c r="AA791">
        <v>1E-3</v>
      </c>
      <c r="AB791">
        <v>0</v>
      </c>
      <c r="AC791">
        <v>3.0000000000000001E-3</v>
      </c>
      <c r="AD791">
        <v>14.936</v>
      </c>
      <c r="AE791">
        <f t="shared" si="12"/>
        <v>14.946</v>
      </c>
      <c r="AF791" cm="1">
        <f t="array" ref="AF791">_xlfn.IFS(C791="solar",(AE791*1000/45),C791="onshore",(AE791*1000/2.7),C791="offshore",(0))</f>
        <v>332.13333333333333</v>
      </c>
      <c r="AG791" cm="1">
        <f t="array" ref="AG791">_xlfn.IFS(C791="solar",(0),C791="onshore",(0),C791="offshore",(AE791*1000/4.8))</f>
        <v>0</v>
      </c>
    </row>
    <row r="792" spans="1:33">
      <c r="A792" t="s">
        <v>145</v>
      </c>
      <c r="B792" t="s">
        <v>419</v>
      </c>
      <c r="C792" t="s">
        <v>463</v>
      </c>
      <c r="D792">
        <v>7</v>
      </c>
      <c r="E792" t="s">
        <v>520</v>
      </c>
      <c r="F792" t="s">
        <v>518</v>
      </c>
      <c r="G792">
        <v>0.26700000000000002</v>
      </c>
      <c r="H792">
        <v>333</v>
      </c>
      <c r="I792">
        <v>1560.6849999999999</v>
      </c>
      <c r="J792">
        <v>0.26800000000000002</v>
      </c>
      <c r="K792">
        <v>336</v>
      </c>
      <c r="L792">
        <v>0.14312001635657301</v>
      </c>
      <c r="M792">
        <v>313.21300000000002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f t="shared" si="12"/>
        <v>0</v>
      </c>
      <c r="AF792" cm="1">
        <f t="array" ref="AF792">_xlfn.IFS(C792="solar",(AE792*1000/45),C792="onshore",(AE792*1000/2.7),C792="offshore",(0))</f>
        <v>0</v>
      </c>
      <c r="AG792" cm="1">
        <f t="array" ref="AG792">_xlfn.IFS(C792="solar",(0),C792="onshore",(0),C792="offshore",(AE792*1000/4.8))</f>
        <v>0</v>
      </c>
    </row>
    <row r="793" spans="1:33">
      <c r="A793" t="s">
        <v>145</v>
      </c>
      <c r="B793" t="s">
        <v>428</v>
      </c>
      <c r="C793" t="s">
        <v>463</v>
      </c>
      <c r="D793">
        <v>5</v>
      </c>
      <c r="E793" t="s">
        <v>520</v>
      </c>
      <c r="F793" t="s">
        <v>517</v>
      </c>
      <c r="G793">
        <v>0.27400000000000002</v>
      </c>
      <c r="H793">
        <v>129</v>
      </c>
      <c r="I793">
        <v>1560.6849999999999</v>
      </c>
      <c r="J793">
        <v>0.27400000000000002</v>
      </c>
      <c r="K793">
        <v>127</v>
      </c>
      <c r="L793">
        <v>5.2911375529113701E-2</v>
      </c>
      <c r="M793">
        <v>629.17700000000002</v>
      </c>
      <c r="N793">
        <v>0</v>
      </c>
      <c r="O793">
        <v>0.01</v>
      </c>
      <c r="P793">
        <v>50.908999999999999</v>
      </c>
      <c r="Q793">
        <v>160.52099999999999</v>
      </c>
      <c r="R793">
        <v>373.1</v>
      </c>
      <c r="S793">
        <v>629.17700000000002</v>
      </c>
      <c r="T793">
        <v>629.17700000000002</v>
      </c>
      <c r="U793">
        <v>629.17700000000002</v>
      </c>
      <c r="V793">
        <v>629.18700000000001</v>
      </c>
      <c r="W793">
        <v>0</v>
      </c>
      <c r="X793">
        <v>0.01</v>
      </c>
      <c r="Y793">
        <v>50.899000000000001</v>
      </c>
      <c r="Z793">
        <v>109.61199999999999</v>
      </c>
      <c r="AA793">
        <v>212.57900000000001</v>
      </c>
      <c r="AB793">
        <v>256.077</v>
      </c>
      <c r="AC793">
        <v>0</v>
      </c>
      <c r="AD793">
        <v>0.01</v>
      </c>
      <c r="AE793">
        <f t="shared" si="12"/>
        <v>629.17700000000002</v>
      </c>
      <c r="AF793" cm="1">
        <f t="array" ref="AF793">_xlfn.IFS(C793="solar",(AE793*1000/45),C793="onshore",(AE793*1000/2.7),C793="offshore",(0))</f>
        <v>13981.711111111112</v>
      </c>
      <c r="AG793" cm="1">
        <f t="array" ref="AG793">_xlfn.IFS(C793="solar",(0),C793="onshore",(0),C793="offshore",(AE793*1000/4.8))</f>
        <v>0</v>
      </c>
    </row>
    <row r="794" spans="1:33">
      <c r="A794" t="s">
        <v>145</v>
      </c>
      <c r="B794" t="s">
        <v>420</v>
      </c>
      <c r="C794" t="s">
        <v>463</v>
      </c>
      <c r="D794">
        <v>6</v>
      </c>
      <c r="E794" t="s">
        <v>520</v>
      </c>
      <c r="F794" t="s">
        <v>517</v>
      </c>
      <c r="G794">
        <v>0.27300000000000002</v>
      </c>
      <c r="H794">
        <v>237</v>
      </c>
      <c r="I794">
        <v>1560.6849999999999</v>
      </c>
      <c r="J794">
        <v>0.27300000000000002</v>
      </c>
      <c r="K794">
        <v>236</v>
      </c>
      <c r="L794">
        <v>9.8683660327495898E-2</v>
      </c>
      <c r="M794">
        <v>805.54499999999996</v>
      </c>
      <c r="N794">
        <v>0</v>
      </c>
      <c r="O794">
        <v>0</v>
      </c>
      <c r="P794">
        <v>0</v>
      </c>
      <c r="Q794">
        <v>6.0000000000000001E-3</v>
      </c>
      <c r="R794">
        <v>7.0000000000000001E-3</v>
      </c>
      <c r="S794">
        <v>5.7080000000000002</v>
      </c>
      <c r="T794">
        <v>161.089</v>
      </c>
      <c r="U794">
        <v>297.84300000000002</v>
      </c>
      <c r="V794">
        <v>297.84300000000002</v>
      </c>
      <c r="W794">
        <v>0</v>
      </c>
      <c r="X794">
        <v>0</v>
      </c>
      <c r="Y794">
        <v>0</v>
      </c>
      <c r="Z794">
        <v>6.0000000000000001E-3</v>
      </c>
      <c r="AA794">
        <v>1E-3</v>
      </c>
      <c r="AB794">
        <v>5.7009999999999996</v>
      </c>
      <c r="AC794">
        <v>155.381</v>
      </c>
      <c r="AD794">
        <v>136.75399999999999</v>
      </c>
      <c r="AE794">
        <f t="shared" si="12"/>
        <v>297.84300000000002</v>
      </c>
      <c r="AF794" cm="1">
        <f t="array" ref="AF794">_xlfn.IFS(C794="solar",(AE794*1000/45),C794="onshore",(AE794*1000/2.7),C794="offshore",(0))</f>
        <v>6618.7333333333336</v>
      </c>
      <c r="AG794" cm="1">
        <f t="array" ref="AG794">_xlfn.IFS(C794="solar",(0),C794="onshore",(0),C794="offshore",(AE794*1000/4.8))</f>
        <v>0</v>
      </c>
    </row>
    <row r="795" spans="1:33">
      <c r="A795" t="s">
        <v>145</v>
      </c>
      <c r="B795" t="s">
        <v>419</v>
      </c>
      <c r="C795" t="s">
        <v>463</v>
      </c>
      <c r="D795">
        <v>7</v>
      </c>
      <c r="E795" t="s">
        <v>520</v>
      </c>
      <c r="F795" t="s">
        <v>517</v>
      </c>
      <c r="G795">
        <v>0.26700000000000002</v>
      </c>
      <c r="H795">
        <v>333</v>
      </c>
      <c r="I795">
        <v>1560.6849999999999</v>
      </c>
      <c r="J795">
        <v>0.26800000000000002</v>
      </c>
      <c r="K795">
        <v>336</v>
      </c>
      <c r="L795">
        <v>0.14312001635657301</v>
      </c>
      <c r="M795">
        <v>284.42700000000002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f t="shared" si="12"/>
        <v>0</v>
      </c>
      <c r="AF795" cm="1">
        <f t="array" ref="AF795">_xlfn.IFS(C795="solar",(AE795*1000/45),C795="onshore",(AE795*1000/2.7),C795="offshore",(0))</f>
        <v>0</v>
      </c>
      <c r="AG795" cm="1">
        <f t="array" ref="AG795">_xlfn.IFS(C795="solar",(0),C795="onshore",(0),C795="offshore",(AE795*1000/4.8))</f>
        <v>0</v>
      </c>
    </row>
    <row r="796" spans="1:33">
      <c r="A796" t="s">
        <v>145</v>
      </c>
      <c r="B796" t="s">
        <v>428</v>
      </c>
      <c r="C796" t="s">
        <v>463</v>
      </c>
      <c r="D796">
        <v>5</v>
      </c>
      <c r="E796" t="s">
        <v>520</v>
      </c>
      <c r="F796" t="s">
        <v>516</v>
      </c>
      <c r="G796">
        <v>0.27400000000000002</v>
      </c>
      <c r="H796">
        <v>129</v>
      </c>
      <c r="I796">
        <v>1560.6849999999999</v>
      </c>
      <c r="J796">
        <v>0.27400000000000002</v>
      </c>
      <c r="K796">
        <v>127</v>
      </c>
      <c r="L796">
        <v>5.2911375529113701E-2</v>
      </c>
      <c r="M796">
        <v>911.04200000000003</v>
      </c>
      <c r="N796">
        <v>0</v>
      </c>
      <c r="O796">
        <v>0.01</v>
      </c>
      <c r="P796">
        <v>50.908999999999999</v>
      </c>
      <c r="Q796">
        <v>160.52099999999999</v>
      </c>
      <c r="R796">
        <v>373.1</v>
      </c>
      <c r="S796">
        <v>634.85699999999997</v>
      </c>
      <c r="T796">
        <v>789.66899999999998</v>
      </c>
      <c r="U796">
        <v>911.04200000000003</v>
      </c>
      <c r="V796">
        <v>911.05200000000002</v>
      </c>
      <c r="W796">
        <v>0</v>
      </c>
      <c r="X796">
        <v>0.01</v>
      </c>
      <c r="Y796">
        <v>50.899000000000001</v>
      </c>
      <c r="Z796">
        <v>109.61199999999999</v>
      </c>
      <c r="AA796">
        <v>212.57900000000001</v>
      </c>
      <c r="AB796">
        <v>261.75700000000001</v>
      </c>
      <c r="AC796">
        <v>154.81200000000001</v>
      </c>
      <c r="AD796">
        <v>121.383</v>
      </c>
      <c r="AE796">
        <f t="shared" si="12"/>
        <v>911.04200000000003</v>
      </c>
      <c r="AF796" cm="1">
        <f t="array" ref="AF796">_xlfn.IFS(C796="solar",(AE796*1000/45),C796="onshore",(AE796*1000/2.7),C796="offshore",(0))</f>
        <v>20245.37777777778</v>
      </c>
      <c r="AG796" cm="1">
        <f t="array" ref="AG796">_xlfn.IFS(C796="solar",(0),C796="onshore",(0),C796="offshore",(AE796*1000/4.8))</f>
        <v>0</v>
      </c>
    </row>
    <row r="797" spans="1:33">
      <c r="A797" t="s">
        <v>145</v>
      </c>
      <c r="B797" t="s">
        <v>420</v>
      </c>
      <c r="C797" t="s">
        <v>463</v>
      </c>
      <c r="D797">
        <v>6</v>
      </c>
      <c r="E797" t="s">
        <v>520</v>
      </c>
      <c r="F797" t="s">
        <v>516</v>
      </c>
      <c r="G797">
        <v>0.27300000000000002</v>
      </c>
      <c r="H797">
        <v>237</v>
      </c>
      <c r="I797">
        <v>1560.6849999999999</v>
      </c>
      <c r="J797">
        <v>0.27300000000000002</v>
      </c>
      <c r="K797">
        <v>236</v>
      </c>
      <c r="L797">
        <v>9.8683660327495898E-2</v>
      </c>
      <c r="M797">
        <v>1098.874</v>
      </c>
      <c r="N797">
        <v>0</v>
      </c>
      <c r="O797">
        <v>0</v>
      </c>
      <c r="P797">
        <v>0</v>
      </c>
      <c r="Q797">
        <v>6.0000000000000001E-3</v>
      </c>
      <c r="R797">
        <v>7.0000000000000001E-3</v>
      </c>
      <c r="S797">
        <v>7.0000000000000001E-3</v>
      </c>
      <c r="T797">
        <v>0.01</v>
      </c>
      <c r="U797">
        <v>14.946</v>
      </c>
      <c r="V797">
        <v>14.946</v>
      </c>
      <c r="W797">
        <v>0</v>
      </c>
      <c r="X797">
        <v>0</v>
      </c>
      <c r="Y797">
        <v>0</v>
      </c>
      <c r="Z797">
        <v>6.0000000000000001E-3</v>
      </c>
      <c r="AA797">
        <v>1E-3</v>
      </c>
      <c r="AB797">
        <v>0</v>
      </c>
      <c r="AC797">
        <v>3.0000000000000001E-3</v>
      </c>
      <c r="AD797">
        <v>14.936</v>
      </c>
      <c r="AE797">
        <f t="shared" si="12"/>
        <v>14.946</v>
      </c>
      <c r="AF797" cm="1">
        <f t="array" ref="AF797">_xlfn.IFS(C797="solar",(AE797*1000/45),C797="onshore",(AE797*1000/2.7),C797="offshore",(0))</f>
        <v>332.13333333333333</v>
      </c>
      <c r="AG797" cm="1">
        <f t="array" ref="AG797">_xlfn.IFS(C797="solar",(0),C797="onshore",(0),C797="offshore",(AE797*1000/4.8))</f>
        <v>0</v>
      </c>
    </row>
    <row r="798" spans="1:33">
      <c r="A798" t="s">
        <v>145</v>
      </c>
      <c r="B798" t="s">
        <v>419</v>
      </c>
      <c r="C798" t="s">
        <v>463</v>
      </c>
      <c r="D798">
        <v>7</v>
      </c>
      <c r="E798" t="s">
        <v>520</v>
      </c>
      <c r="F798" t="s">
        <v>516</v>
      </c>
      <c r="G798">
        <v>0.26700000000000002</v>
      </c>
      <c r="H798">
        <v>333</v>
      </c>
      <c r="I798">
        <v>1560.6849999999999</v>
      </c>
      <c r="J798">
        <v>0.26800000000000002</v>
      </c>
      <c r="K798">
        <v>336</v>
      </c>
      <c r="L798">
        <v>0.14312001635657301</v>
      </c>
      <c r="M798">
        <v>314.12599999999998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f t="shared" si="12"/>
        <v>0</v>
      </c>
      <c r="AF798" cm="1">
        <f t="array" ref="AF798">_xlfn.IFS(C798="solar",(AE798*1000/45),C798="onshore",(AE798*1000/2.7),C798="offshore",(0))</f>
        <v>0</v>
      </c>
      <c r="AG798" cm="1">
        <f t="array" ref="AG798">_xlfn.IFS(C798="solar",(0),C798="onshore",(0),C798="offshore",(AE798*1000/4.8))</f>
        <v>0</v>
      </c>
    </row>
    <row r="799" spans="1:33">
      <c r="A799" t="s">
        <v>145</v>
      </c>
      <c r="B799" t="s">
        <v>428</v>
      </c>
      <c r="C799" t="s">
        <v>463</v>
      </c>
      <c r="D799">
        <v>5</v>
      </c>
      <c r="E799" t="s">
        <v>520</v>
      </c>
      <c r="F799" t="s">
        <v>514</v>
      </c>
      <c r="G799">
        <v>0.27400000000000002</v>
      </c>
      <c r="H799">
        <v>129</v>
      </c>
      <c r="I799">
        <v>1560.6849999999999</v>
      </c>
      <c r="J799">
        <v>0.27400000000000002</v>
      </c>
      <c r="K799">
        <v>127</v>
      </c>
      <c r="L799">
        <v>5.2911375529113701E-2</v>
      </c>
      <c r="M799">
        <v>911.04200000000003</v>
      </c>
      <c r="N799">
        <v>0</v>
      </c>
      <c r="O799">
        <v>0.01</v>
      </c>
      <c r="P799">
        <v>50.908999999999999</v>
      </c>
      <c r="Q799">
        <v>160.52099999999999</v>
      </c>
      <c r="R799">
        <v>373.1</v>
      </c>
      <c r="S799">
        <v>634.85699999999997</v>
      </c>
      <c r="T799">
        <v>789.66899999999998</v>
      </c>
      <c r="U799">
        <v>911.04200000000003</v>
      </c>
      <c r="V799">
        <v>911.05200000000002</v>
      </c>
      <c r="W799">
        <v>0</v>
      </c>
      <c r="X799">
        <v>0.01</v>
      </c>
      <c r="Y799">
        <v>50.899000000000001</v>
      </c>
      <c r="Z799">
        <v>109.61199999999999</v>
      </c>
      <c r="AA799">
        <v>212.57900000000001</v>
      </c>
      <c r="AB799">
        <v>261.75700000000001</v>
      </c>
      <c r="AC799">
        <v>154.81200000000001</v>
      </c>
      <c r="AD799">
        <v>121.383</v>
      </c>
      <c r="AE799">
        <f t="shared" si="12"/>
        <v>911.04200000000003</v>
      </c>
      <c r="AF799" cm="1">
        <f t="array" ref="AF799">_xlfn.IFS(C799="solar",(AE799*1000/45),C799="onshore",(AE799*1000/2.7),C799="offshore",(0))</f>
        <v>20245.37777777778</v>
      </c>
      <c r="AG799" cm="1">
        <f t="array" ref="AG799">_xlfn.IFS(C799="solar",(0),C799="onshore",(0),C799="offshore",(AE799*1000/4.8))</f>
        <v>0</v>
      </c>
    </row>
    <row r="800" spans="1:33">
      <c r="A800" t="s">
        <v>145</v>
      </c>
      <c r="B800" t="s">
        <v>420</v>
      </c>
      <c r="C800" t="s">
        <v>463</v>
      </c>
      <c r="D800">
        <v>6</v>
      </c>
      <c r="E800" t="s">
        <v>520</v>
      </c>
      <c r="F800" t="s">
        <v>514</v>
      </c>
      <c r="G800">
        <v>0.27300000000000002</v>
      </c>
      <c r="H800">
        <v>237</v>
      </c>
      <c r="I800">
        <v>1560.6849999999999</v>
      </c>
      <c r="J800">
        <v>0.27300000000000002</v>
      </c>
      <c r="K800">
        <v>236</v>
      </c>
      <c r="L800">
        <v>9.8683660327495898E-2</v>
      </c>
      <c r="M800">
        <v>1105.002</v>
      </c>
      <c r="N800">
        <v>0</v>
      </c>
      <c r="O800">
        <v>0</v>
      </c>
      <c r="P800">
        <v>0</v>
      </c>
      <c r="Q800">
        <v>6.0000000000000001E-3</v>
      </c>
      <c r="R800">
        <v>7.0000000000000001E-3</v>
      </c>
      <c r="S800">
        <v>7.0000000000000001E-3</v>
      </c>
      <c r="T800">
        <v>0.01</v>
      </c>
      <c r="U800">
        <v>14.946</v>
      </c>
      <c r="V800">
        <v>14.946</v>
      </c>
      <c r="W800">
        <v>0</v>
      </c>
      <c r="X800">
        <v>0</v>
      </c>
      <c r="Y800">
        <v>0</v>
      </c>
      <c r="Z800">
        <v>6.0000000000000001E-3</v>
      </c>
      <c r="AA800">
        <v>1E-3</v>
      </c>
      <c r="AB800">
        <v>0</v>
      </c>
      <c r="AC800">
        <v>3.0000000000000001E-3</v>
      </c>
      <c r="AD800">
        <v>14.936</v>
      </c>
      <c r="AE800">
        <f t="shared" si="12"/>
        <v>14.946</v>
      </c>
      <c r="AF800" cm="1">
        <f t="array" ref="AF800">_xlfn.IFS(C800="solar",(AE800*1000/45),C800="onshore",(AE800*1000/2.7),C800="offshore",(0))</f>
        <v>332.13333333333333</v>
      </c>
      <c r="AG800" cm="1">
        <f t="array" ref="AG800">_xlfn.IFS(C800="solar",(0),C800="onshore",(0),C800="offshore",(AE800*1000/4.8))</f>
        <v>0</v>
      </c>
    </row>
    <row r="801" spans="1:33">
      <c r="A801" t="s">
        <v>145</v>
      </c>
      <c r="B801" t="s">
        <v>419</v>
      </c>
      <c r="C801" t="s">
        <v>463</v>
      </c>
      <c r="D801">
        <v>7</v>
      </c>
      <c r="E801" t="s">
        <v>520</v>
      </c>
      <c r="F801" t="s">
        <v>514</v>
      </c>
      <c r="G801">
        <v>0.26700000000000002</v>
      </c>
      <c r="H801">
        <v>333</v>
      </c>
      <c r="I801">
        <v>1560.6849999999999</v>
      </c>
      <c r="J801">
        <v>0.26800000000000002</v>
      </c>
      <c r="K801">
        <v>336</v>
      </c>
      <c r="L801">
        <v>0.14312001635657301</v>
      </c>
      <c r="M801">
        <v>315.53300000000002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f t="shared" si="12"/>
        <v>0</v>
      </c>
      <c r="AF801" cm="1">
        <f t="array" ref="AF801">_xlfn.IFS(C801="solar",(AE801*1000/45),C801="onshore",(AE801*1000/2.7),C801="offshore",(0))</f>
        <v>0</v>
      </c>
      <c r="AG801" cm="1">
        <f t="array" ref="AG801">_xlfn.IFS(C801="solar",(0),C801="onshore",(0),C801="offshore",(AE801*1000/4.8))</f>
        <v>0</v>
      </c>
    </row>
    <row r="802" spans="1:33">
      <c r="A802" t="s">
        <v>145</v>
      </c>
      <c r="B802" t="s">
        <v>426</v>
      </c>
      <c r="C802" t="s">
        <v>464</v>
      </c>
      <c r="D802">
        <v>1</v>
      </c>
      <c r="E802" t="s">
        <v>520</v>
      </c>
      <c r="F802" t="s">
        <v>519</v>
      </c>
      <c r="G802">
        <v>0.30599999999999999</v>
      </c>
      <c r="H802">
        <v>309</v>
      </c>
      <c r="I802">
        <v>2023.1869999999999</v>
      </c>
      <c r="J802">
        <v>0.307</v>
      </c>
      <c r="K802">
        <v>352</v>
      </c>
      <c r="L802">
        <v>0.13088810554340899</v>
      </c>
      <c r="M802">
        <v>4.641</v>
      </c>
      <c r="N802">
        <v>0</v>
      </c>
      <c r="O802">
        <v>0</v>
      </c>
      <c r="P802">
        <v>4.641</v>
      </c>
      <c r="Q802">
        <v>4.641</v>
      </c>
      <c r="R802">
        <v>4.641</v>
      </c>
      <c r="S802">
        <v>4.641</v>
      </c>
      <c r="T802">
        <v>4.6399999999999997</v>
      </c>
      <c r="U802">
        <v>4.6399999999999997</v>
      </c>
      <c r="V802">
        <v>4.6399999999999997</v>
      </c>
      <c r="W802">
        <v>0</v>
      </c>
      <c r="X802">
        <v>0</v>
      </c>
      <c r="Y802">
        <v>4.641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f t="shared" si="12"/>
        <v>4.641</v>
      </c>
      <c r="AF802" cm="1">
        <f t="array" ref="AF802">_xlfn.IFS(C802="solar",(AE802*1000/45),C802="onshore",(AE802*1000/2.7),C802="offshore",(0))</f>
        <v>1718.8888888888887</v>
      </c>
      <c r="AG802" cm="1">
        <f t="array" ref="AG802">_xlfn.IFS(C802="solar",(0),C802="onshore",(0),C802="offshore",(AE802*1000/4.8))</f>
        <v>0</v>
      </c>
    </row>
    <row r="803" spans="1:33">
      <c r="A803" t="s">
        <v>145</v>
      </c>
      <c r="B803" t="s">
        <v>425</v>
      </c>
      <c r="C803" t="s">
        <v>464</v>
      </c>
      <c r="D803">
        <v>2</v>
      </c>
      <c r="E803" t="s">
        <v>520</v>
      </c>
      <c r="F803" t="s">
        <v>519</v>
      </c>
      <c r="G803">
        <v>0.30599999999999999</v>
      </c>
      <c r="H803">
        <v>576</v>
      </c>
      <c r="I803">
        <v>2023.1869999999999</v>
      </c>
      <c r="J803">
        <v>0.308</v>
      </c>
      <c r="K803">
        <v>616</v>
      </c>
      <c r="L803">
        <v>0.22831050228310501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f t="shared" si="12"/>
        <v>0</v>
      </c>
      <c r="AF803" cm="1">
        <f t="array" ref="AF803">_xlfn.IFS(C803="solar",(AE803*1000/45),C803="onshore",(AE803*1000/2.7),C803="offshore",(0))</f>
        <v>0</v>
      </c>
      <c r="AG803" cm="1">
        <f t="array" ref="AG803">_xlfn.IFS(C803="solar",(0),C803="onshore",(0),C803="offshore",(AE803*1000/4.8))</f>
        <v>0</v>
      </c>
    </row>
    <row r="804" spans="1:33">
      <c r="A804" t="s">
        <v>145</v>
      </c>
      <c r="B804" t="s">
        <v>424</v>
      </c>
      <c r="C804" t="s">
        <v>464</v>
      </c>
      <c r="D804">
        <v>3</v>
      </c>
      <c r="E804" t="s">
        <v>520</v>
      </c>
      <c r="F804" t="s">
        <v>519</v>
      </c>
      <c r="G804">
        <v>0.29499999999999998</v>
      </c>
      <c r="H804">
        <v>162</v>
      </c>
      <c r="I804">
        <v>2023.1869999999999</v>
      </c>
      <c r="J804">
        <v>0.29599999999999999</v>
      </c>
      <c r="K804">
        <v>172</v>
      </c>
      <c r="L804">
        <v>6.6333456744415695E-2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f t="shared" si="12"/>
        <v>0</v>
      </c>
      <c r="AF804" cm="1">
        <f t="array" ref="AF804">_xlfn.IFS(C804="solar",(AE804*1000/45),C804="onshore",(AE804*1000/2.7),C804="offshore",(0))</f>
        <v>0</v>
      </c>
      <c r="AG804" cm="1">
        <f t="array" ref="AG804">_xlfn.IFS(C804="solar",(0),C804="onshore",(0),C804="offshore",(AE804*1000/4.8))</f>
        <v>0</v>
      </c>
    </row>
    <row r="805" spans="1:33">
      <c r="A805" t="s">
        <v>145</v>
      </c>
      <c r="B805" t="s">
        <v>423</v>
      </c>
      <c r="C805" t="s">
        <v>464</v>
      </c>
      <c r="D805">
        <v>4</v>
      </c>
      <c r="E805" t="s">
        <v>520</v>
      </c>
      <c r="F805" t="s">
        <v>519</v>
      </c>
      <c r="G805">
        <v>0.28699999999999998</v>
      </c>
      <c r="H805">
        <v>366</v>
      </c>
      <c r="I805">
        <v>2023.1869999999999</v>
      </c>
      <c r="J805">
        <v>0.28699999999999998</v>
      </c>
      <c r="K805">
        <v>372</v>
      </c>
      <c r="L805">
        <v>0.14796429764689001</v>
      </c>
      <c r="M805">
        <v>0.2</v>
      </c>
      <c r="N805">
        <v>0</v>
      </c>
      <c r="O805">
        <v>0</v>
      </c>
      <c r="P805">
        <v>0.2</v>
      </c>
      <c r="Q805">
        <v>0.2</v>
      </c>
      <c r="R805">
        <v>0.2</v>
      </c>
      <c r="S805">
        <v>0.2</v>
      </c>
      <c r="T805">
        <v>0.19900000000000001</v>
      </c>
      <c r="U805">
        <v>0.19900000000000001</v>
      </c>
      <c r="V805">
        <v>0.19900000000000001</v>
      </c>
      <c r="W805">
        <v>0</v>
      </c>
      <c r="X805">
        <v>0</v>
      </c>
      <c r="Y805">
        <v>0.2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f t="shared" si="12"/>
        <v>0.2</v>
      </c>
      <c r="AF805" cm="1">
        <f t="array" ref="AF805">_xlfn.IFS(C805="solar",(AE805*1000/45),C805="onshore",(AE805*1000/2.7),C805="offshore",(0))</f>
        <v>74.074074074074076</v>
      </c>
      <c r="AG805" cm="1">
        <f t="array" ref="AG805">_xlfn.IFS(C805="solar",(0),C805="onshore",(0),C805="offshore",(AE805*1000/4.8))</f>
        <v>0</v>
      </c>
    </row>
    <row r="806" spans="1:33">
      <c r="A806" t="s">
        <v>145</v>
      </c>
      <c r="B806" t="s">
        <v>422</v>
      </c>
      <c r="C806" t="s">
        <v>464</v>
      </c>
      <c r="D806">
        <v>5</v>
      </c>
      <c r="E806" t="s">
        <v>520</v>
      </c>
      <c r="F806" t="s">
        <v>519</v>
      </c>
      <c r="G806">
        <v>0.28499999999999998</v>
      </c>
      <c r="H806">
        <v>628</v>
      </c>
      <c r="I806">
        <v>2023.1869999999999</v>
      </c>
      <c r="J806">
        <v>0.28499999999999998</v>
      </c>
      <c r="K806">
        <v>631</v>
      </c>
      <c r="L806">
        <v>0.252743731474806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f t="shared" si="12"/>
        <v>0</v>
      </c>
      <c r="AF806" cm="1">
        <f t="array" ref="AF806">_xlfn.IFS(C806="solar",(AE806*1000/45),C806="onshore",(AE806*1000/2.7),C806="offshore",(0))</f>
        <v>0</v>
      </c>
      <c r="AG806" cm="1">
        <f t="array" ref="AG806">_xlfn.IFS(C806="solar",(0),C806="onshore",(0),C806="offshore",(AE806*1000/4.8))</f>
        <v>0</v>
      </c>
    </row>
    <row r="807" spans="1:33">
      <c r="A807" t="s">
        <v>145</v>
      </c>
      <c r="B807" t="s">
        <v>422</v>
      </c>
      <c r="C807" t="s">
        <v>464</v>
      </c>
      <c r="D807">
        <v>5</v>
      </c>
      <c r="E807" t="s">
        <v>520</v>
      </c>
      <c r="F807" t="s">
        <v>518</v>
      </c>
      <c r="G807">
        <v>0.28499999999999998</v>
      </c>
      <c r="H807">
        <v>628</v>
      </c>
      <c r="I807">
        <v>2023.1869999999999</v>
      </c>
      <c r="J807">
        <v>0.28499999999999998</v>
      </c>
      <c r="K807">
        <v>631</v>
      </c>
      <c r="L807">
        <v>0.252743731474806</v>
      </c>
      <c r="M807">
        <v>3.226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f t="shared" si="12"/>
        <v>0</v>
      </c>
      <c r="AF807" cm="1">
        <f t="array" ref="AF807">_xlfn.IFS(C807="solar",(AE807*1000/45),C807="onshore",(AE807*1000/2.7),C807="offshore",(0))</f>
        <v>0</v>
      </c>
      <c r="AG807" cm="1">
        <f t="array" ref="AG807">_xlfn.IFS(C807="solar",(0),C807="onshore",(0),C807="offshore",(AE807*1000/4.8))</f>
        <v>0</v>
      </c>
    </row>
    <row r="808" spans="1:33">
      <c r="A808" t="s">
        <v>145</v>
      </c>
      <c r="B808" t="s">
        <v>425</v>
      </c>
      <c r="C808" t="s">
        <v>464</v>
      </c>
      <c r="D808">
        <v>2</v>
      </c>
      <c r="E808" t="s">
        <v>520</v>
      </c>
      <c r="F808" t="s">
        <v>518</v>
      </c>
      <c r="G808">
        <v>0.30599999999999999</v>
      </c>
      <c r="H808">
        <v>576</v>
      </c>
      <c r="I808">
        <v>2023.1869999999999</v>
      </c>
      <c r="J808">
        <v>0.308</v>
      </c>
      <c r="K808">
        <v>616</v>
      </c>
      <c r="L808">
        <v>0.22831050228310501</v>
      </c>
      <c r="M808">
        <v>12.026999999999999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f t="shared" si="12"/>
        <v>0</v>
      </c>
      <c r="AF808" cm="1">
        <f t="array" ref="AF808">_xlfn.IFS(C808="solar",(AE808*1000/45),C808="onshore",(AE808*1000/2.7),C808="offshore",(0))</f>
        <v>0</v>
      </c>
      <c r="AG808" cm="1">
        <f t="array" ref="AG808">_xlfn.IFS(C808="solar",(0),C808="onshore",(0),C808="offshore",(AE808*1000/4.8))</f>
        <v>0</v>
      </c>
    </row>
    <row r="809" spans="1:33">
      <c r="A809" t="s">
        <v>145</v>
      </c>
      <c r="B809" t="s">
        <v>423</v>
      </c>
      <c r="C809" t="s">
        <v>464</v>
      </c>
      <c r="D809">
        <v>4</v>
      </c>
      <c r="E809" t="s">
        <v>520</v>
      </c>
      <c r="F809" t="s">
        <v>518</v>
      </c>
      <c r="G809">
        <v>0.28699999999999998</v>
      </c>
      <c r="H809">
        <v>366</v>
      </c>
      <c r="I809">
        <v>2023.1869999999999</v>
      </c>
      <c r="J809">
        <v>0.28699999999999998</v>
      </c>
      <c r="K809">
        <v>372</v>
      </c>
      <c r="L809">
        <v>0.14796429764689001</v>
      </c>
      <c r="M809">
        <v>17.63</v>
      </c>
      <c r="N809">
        <v>0</v>
      </c>
      <c r="O809">
        <v>0</v>
      </c>
      <c r="P809">
        <v>0.2</v>
      </c>
      <c r="Q809">
        <v>0.2</v>
      </c>
      <c r="R809">
        <v>0.2</v>
      </c>
      <c r="S809">
        <v>0.2</v>
      </c>
      <c r="T809">
        <v>0.19900000000000001</v>
      </c>
      <c r="U809">
        <v>0.19900000000000001</v>
      </c>
      <c r="V809">
        <v>0.19900000000000001</v>
      </c>
      <c r="W809">
        <v>0</v>
      </c>
      <c r="X809">
        <v>0</v>
      </c>
      <c r="Y809">
        <v>0.2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f t="shared" si="12"/>
        <v>0.2</v>
      </c>
      <c r="AF809" cm="1">
        <f t="array" ref="AF809">_xlfn.IFS(C809="solar",(AE809*1000/45),C809="onshore",(AE809*1000/2.7),C809="offshore",(0))</f>
        <v>74.074074074074076</v>
      </c>
      <c r="AG809" cm="1">
        <f t="array" ref="AG809">_xlfn.IFS(C809="solar",(0),C809="onshore",(0),C809="offshore",(AE809*1000/4.8))</f>
        <v>0</v>
      </c>
    </row>
    <row r="810" spans="1:33">
      <c r="A810" t="s">
        <v>145</v>
      </c>
      <c r="B810" t="s">
        <v>426</v>
      </c>
      <c r="C810" t="s">
        <v>464</v>
      </c>
      <c r="D810">
        <v>1</v>
      </c>
      <c r="E810" t="s">
        <v>520</v>
      </c>
      <c r="F810" t="s">
        <v>518</v>
      </c>
      <c r="G810">
        <v>0.30599999999999999</v>
      </c>
      <c r="H810">
        <v>309</v>
      </c>
      <c r="I810">
        <v>2023.1869999999999</v>
      </c>
      <c r="J810">
        <v>0.307</v>
      </c>
      <c r="K810">
        <v>352</v>
      </c>
      <c r="L810">
        <v>0.13088810554340899</v>
      </c>
      <c r="M810">
        <v>56.912999999999997</v>
      </c>
      <c r="N810">
        <v>0</v>
      </c>
      <c r="O810">
        <v>0</v>
      </c>
      <c r="P810">
        <v>4.625</v>
      </c>
      <c r="Q810">
        <v>4.625</v>
      </c>
      <c r="R810">
        <v>4.625</v>
      </c>
      <c r="S810">
        <v>4.625</v>
      </c>
      <c r="T810">
        <v>4.625</v>
      </c>
      <c r="U810">
        <v>4.625</v>
      </c>
      <c r="V810">
        <v>4.625</v>
      </c>
      <c r="W810">
        <v>0</v>
      </c>
      <c r="X810">
        <v>0</v>
      </c>
      <c r="Y810">
        <v>4.625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f t="shared" si="12"/>
        <v>4.625</v>
      </c>
      <c r="AF810" cm="1">
        <f t="array" ref="AF810">_xlfn.IFS(C810="solar",(AE810*1000/45),C810="onshore",(AE810*1000/2.7),C810="offshore",(0))</f>
        <v>1712.9629629629628</v>
      </c>
      <c r="AG810" cm="1">
        <f t="array" ref="AG810">_xlfn.IFS(C810="solar",(0),C810="onshore",(0),C810="offshore",(AE810*1000/4.8))</f>
        <v>0</v>
      </c>
    </row>
    <row r="811" spans="1:33">
      <c r="A811" t="s">
        <v>145</v>
      </c>
      <c r="B811" t="s">
        <v>424</v>
      </c>
      <c r="C811" t="s">
        <v>464</v>
      </c>
      <c r="D811">
        <v>3</v>
      </c>
      <c r="E811" t="s">
        <v>520</v>
      </c>
      <c r="F811" t="s">
        <v>518</v>
      </c>
      <c r="G811">
        <v>0.29499999999999998</v>
      </c>
      <c r="H811">
        <v>162</v>
      </c>
      <c r="I811">
        <v>2023.1869999999999</v>
      </c>
      <c r="J811">
        <v>0.29599999999999999</v>
      </c>
      <c r="K811">
        <v>172</v>
      </c>
      <c r="L811">
        <v>6.6333456744415695E-2</v>
      </c>
      <c r="M811">
        <v>530.86500000000001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f t="shared" si="12"/>
        <v>0</v>
      </c>
      <c r="AF811" cm="1">
        <f t="array" ref="AF811">_xlfn.IFS(C811="solar",(AE811*1000/45),C811="onshore",(AE811*1000/2.7),C811="offshore",(0))</f>
        <v>0</v>
      </c>
      <c r="AG811" cm="1">
        <f t="array" ref="AG811">_xlfn.IFS(C811="solar",(0),C811="onshore",(0),C811="offshore",(AE811*1000/4.8))</f>
        <v>0</v>
      </c>
    </row>
    <row r="812" spans="1:33">
      <c r="A812" t="s">
        <v>145</v>
      </c>
      <c r="B812" t="s">
        <v>422</v>
      </c>
      <c r="C812" t="s">
        <v>464</v>
      </c>
      <c r="D812">
        <v>5</v>
      </c>
      <c r="E812" t="s">
        <v>520</v>
      </c>
      <c r="F812" t="s">
        <v>517</v>
      </c>
      <c r="G812">
        <v>0.28499999999999998</v>
      </c>
      <c r="H812">
        <v>628</v>
      </c>
      <c r="I812">
        <v>2023.1869999999999</v>
      </c>
      <c r="J812">
        <v>0.28499999999999998</v>
      </c>
      <c r="K812">
        <v>631</v>
      </c>
      <c r="L812">
        <v>0.252743731474806</v>
      </c>
      <c r="M812">
        <v>2.702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f t="shared" si="12"/>
        <v>0</v>
      </c>
      <c r="AF812" cm="1">
        <f t="array" ref="AF812">_xlfn.IFS(C812="solar",(AE812*1000/45),C812="onshore",(AE812*1000/2.7),C812="offshore",(0))</f>
        <v>0</v>
      </c>
      <c r="AG812" cm="1">
        <f t="array" ref="AG812">_xlfn.IFS(C812="solar",(0),C812="onshore",(0),C812="offshore",(AE812*1000/4.8))</f>
        <v>0</v>
      </c>
    </row>
    <row r="813" spans="1:33">
      <c r="A813" t="s">
        <v>145</v>
      </c>
      <c r="B813" t="s">
        <v>425</v>
      </c>
      <c r="C813" t="s">
        <v>464</v>
      </c>
      <c r="D813">
        <v>2</v>
      </c>
      <c r="E813" t="s">
        <v>520</v>
      </c>
      <c r="F813" t="s">
        <v>517</v>
      </c>
      <c r="G813">
        <v>0.30599999999999999</v>
      </c>
      <c r="H813">
        <v>576</v>
      </c>
      <c r="I813">
        <v>2023.1869999999999</v>
      </c>
      <c r="J813">
        <v>0.308</v>
      </c>
      <c r="K813">
        <v>616</v>
      </c>
      <c r="L813">
        <v>0.22831050228310501</v>
      </c>
      <c r="M813">
        <v>11.94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f t="shared" si="12"/>
        <v>0</v>
      </c>
      <c r="AF813" cm="1">
        <f t="array" ref="AF813">_xlfn.IFS(C813="solar",(AE813*1000/45),C813="onshore",(AE813*1000/2.7),C813="offshore",(0))</f>
        <v>0</v>
      </c>
      <c r="AG813" cm="1">
        <f t="array" ref="AG813">_xlfn.IFS(C813="solar",(0),C813="onshore",(0),C813="offshore",(AE813*1000/4.8))</f>
        <v>0</v>
      </c>
    </row>
    <row r="814" spans="1:33">
      <c r="A814" t="s">
        <v>145</v>
      </c>
      <c r="B814" t="s">
        <v>423</v>
      </c>
      <c r="C814" t="s">
        <v>464</v>
      </c>
      <c r="D814">
        <v>4</v>
      </c>
      <c r="E814" t="s">
        <v>520</v>
      </c>
      <c r="F814" t="s">
        <v>517</v>
      </c>
      <c r="G814">
        <v>0.28699999999999998</v>
      </c>
      <c r="H814">
        <v>366</v>
      </c>
      <c r="I814">
        <v>2023.1869999999999</v>
      </c>
      <c r="J814">
        <v>0.28699999999999998</v>
      </c>
      <c r="K814">
        <v>372</v>
      </c>
      <c r="L814">
        <v>0.14796429764689001</v>
      </c>
      <c r="M814">
        <v>19.477</v>
      </c>
      <c r="N814">
        <v>0</v>
      </c>
      <c r="O814">
        <v>0</v>
      </c>
      <c r="P814">
        <v>0.2</v>
      </c>
      <c r="Q814">
        <v>0.2</v>
      </c>
      <c r="R814">
        <v>0.2</v>
      </c>
      <c r="S814">
        <v>0.2</v>
      </c>
      <c r="T814">
        <v>0.19900000000000001</v>
      </c>
      <c r="U814">
        <v>0.19900000000000001</v>
      </c>
      <c r="V814">
        <v>0.19900000000000001</v>
      </c>
      <c r="W814">
        <v>0</v>
      </c>
      <c r="X814">
        <v>0</v>
      </c>
      <c r="Y814">
        <v>0.2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f t="shared" si="12"/>
        <v>0.2</v>
      </c>
      <c r="AF814" cm="1">
        <f t="array" ref="AF814">_xlfn.IFS(C814="solar",(AE814*1000/45),C814="onshore",(AE814*1000/2.7),C814="offshore",(0))</f>
        <v>74.074074074074076</v>
      </c>
      <c r="AG814" cm="1">
        <f t="array" ref="AG814">_xlfn.IFS(C814="solar",(0),C814="onshore",(0),C814="offshore",(AE814*1000/4.8))</f>
        <v>0</v>
      </c>
    </row>
    <row r="815" spans="1:33">
      <c r="A815" t="s">
        <v>145</v>
      </c>
      <c r="B815" t="s">
        <v>426</v>
      </c>
      <c r="C815" t="s">
        <v>464</v>
      </c>
      <c r="D815">
        <v>1</v>
      </c>
      <c r="E815" t="s">
        <v>520</v>
      </c>
      <c r="F815" t="s">
        <v>517</v>
      </c>
      <c r="G815">
        <v>0.30599999999999999</v>
      </c>
      <c r="H815">
        <v>309</v>
      </c>
      <c r="I815">
        <v>2023.1869999999999</v>
      </c>
      <c r="J815">
        <v>0.307</v>
      </c>
      <c r="K815">
        <v>352</v>
      </c>
      <c r="L815">
        <v>0.13088810554340899</v>
      </c>
      <c r="M815">
        <v>51.466000000000001</v>
      </c>
      <c r="N815">
        <v>0</v>
      </c>
      <c r="O815">
        <v>0</v>
      </c>
      <c r="P815">
        <v>4.625</v>
      </c>
      <c r="Q815">
        <v>4.625</v>
      </c>
      <c r="R815">
        <v>4.625</v>
      </c>
      <c r="S815">
        <v>4.625</v>
      </c>
      <c r="T815">
        <v>4.625</v>
      </c>
      <c r="U815">
        <v>4.625</v>
      </c>
      <c r="V815">
        <v>4.625</v>
      </c>
      <c r="W815">
        <v>0</v>
      </c>
      <c r="X815">
        <v>0</v>
      </c>
      <c r="Y815">
        <v>4.625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f t="shared" si="12"/>
        <v>4.625</v>
      </c>
      <c r="AF815" cm="1">
        <f t="array" ref="AF815">_xlfn.IFS(C815="solar",(AE815*1000/45),C815="onshore",(AE815*1000/2.7),C815="offshore",(0))</f>
        <v>1712.9629629629628</v>
      </c>
      <c r="AG815" cm="1">
        <f t="array" ref="AG815">_xlfn.IFS(C815="solar",(0),C815="onshore",(0),C815="offshore",(AE815*1000/4.8))</f>
        <v>0</v>
      </c>
    </row>
    <row r="816" spans="1:33">
      <c r="A816" t="s">
        <v>145</v>
      </c>
      <c r="B816" t="s">
        <v>424</v>
      </c>
      <c r="C816" t="s">
        <v>464</v>
      </c>
      <c r="D816">
        <v>3</v>
      </c>
      <c r="E816" t="s">
        <v>520</v>
      </c>
      <c r="F816" t="s">
        <v>517</v>
      </c>
      <c r="G816">
        <v>0.29499999999999998</v>
      </c>
      <c r="H816">
        <v>162</v>
      </c>
      <c r="I816">
        <v>2023.1869999999999</v>
      </c>
      <c r="J816">
        <v>0.29599999999999999</v>
      </c>
      <c r="K816">
        <v>172</v>
      </c>
      <c r="L816">
        <v>6.6333456744415695E-2</v>
      </c>
      <c r="M816">
        <v>362.16699999999997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f t="shared" si="12"/>
        <v>0</v>
      </c>
      <c r="AF816" cm="1">
        <f t="array" ref="AF816">_xlfn.IFS(C816="solar",(AE816*1000/45),C816="onshore",(AE816*1000/2.7),C816="offshore",(0))</f>
        <v>0</v>
      </c>
      <c r="AG816" cm="1">
        <f t="array" ref="AG816">_xlfn.IFS(C816="solar",(0),C816="onshore",(0),C816="offshore",(AE816*1000/4.8))</f>
        <v>0</v>
      </c>
    </row>
    <row r="817" spans="1:33">
      <c r="A817" t="s">
        <v>145</v>
      </c>
      <c r="B817" t="s">
        <v>422</v>
      </c>
      <c r="C817" t="s">
        <v>464</v>
      </c>
      <c r="D817">
        <v>5</v>
      </c>
      <c r="E817" t="s">
        <v>520</v>
      </c>
      <c r="F817" t="s">
        <v>516</v>
      </c>
      <c r="G817">
        <v>0.28499999999999998</v>
      </c>
      <c r="H817">
        <v>628</v>
      </c>
      <c r="I817">
        <v>2023.1869999999999</v>
      </c>
      <c r="J817">
        <v>0.28499999999999998</v>
      </c>
      <c r="K817">
        <v>631</v>
      </c>
      <c r="L817">
        <v>0.252743731474806</v>
      </c>
      <c r="M817">
        <v>3.226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f t="shared" si="12"/>
        <v>0</v>
      </c>
      <c r="AF817" cm="1">
        <f t="array" ref="AF817">_xlfn.IFS(C817="solar",(AE817*1000/45),C817="onshore",(AE817*1000/2.7),C817="offshore",(0))</f>
        <v>0</v>
      </c>
      <c r="AG817" cm="1">
        <f t="array" ref="AG817">_xlfn.IFS(C817="solar",(0),C817="onshore",(0),C817="offshore",(AE817*1000/4.8))</f>
        <v>0</v>
      </c>
    </row>
    <row r="818" spans="1:33">
      <c r="A818" t="s">
        <v>145</v>
      </c>
      <c r="B818" t="s">
        <v>425</v>
      </c>
      <c r="C818" t="s">
        <v>464</v>
      </c>
      <c r="D818">
        <v>2</v>
      </c>
      <c r="E818" t="s">
        <v>520</v>
      </c>
      <c r="F818" t="s">
        <v>516</v>
      </c>
      <c r="G818">
        <v>0.30599999999999999</v>
      </c>
      <c r="H818">
        <v>576</v>
      </c>
      <c r="I818">
        <v>2023.1869999999999</v>
      </c>
      <c r="J818">
        <v>0.308</v>
      </c>
      <c r="K818">
        <v>616</v>
      </c>
      <c r="L818">
        <v>0.22831050228310501</v>
      </c>
      <c r="M818">
        <v>12.026999999999999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f t="shared" si="12"/>
        <v>0</v>
      </c>
      <c r="AF818" cm="1">
        <f t="array" ref="AF818">_xlfn.IFS(C818="solar",(AE818*1000/45),C818="onshore",(AE818*1000/2.7),C818="offshore",(0))</f>
        <v>0</v>
      </c>
      <c r="AG818" cm="1">
        <f t="array" ref="AG818">_xlfn.IFS(C818="solar",(0),C818="onshore",(0),C818="offshore",(AE818*1000/4.8))</f>
        <v>0</v>
      </c>
    </row>
    <row r="819" spans="1:33">
      <c r="A819" t="s">
        <v>145</v>
      </c>
      <c r="B819" t="s">
        <v>423</v>
      </c>
      <c r="C819" t="s">
        <v>464</v>
      </c>
      <c r="D819">
        <v>4</v>
      </c>
      <c r="E819" t="s">
        <v>520</v>
      </c>
      <c r="F819" t="s">
        <v>516</v>
      </c>
      <c r="G819">
        <v>0.28699999999999998</v>
      </c>
      <c r="H819">
        <v>366</v>
      </c>
      <c r="I819">
        <v>2023.1869999999999</v>
      </c>
      <c r="J819">
        <v>0.28699999999999998</v>
      </c>
      <c r="K819">
        <v>372</v>
      </c>
      <c r="L819">
        <v>0.14796429764689001</v>
      </c>
      <c r="M819">
        <v>17.63</v>
      </c>
      <c r="N819">
        <v>0</v>
      </c>
      <c r="O819">
        <v>0</v>
      </c>
      <c r="P819">
        <v>0.2</v>
      </c>
      <c r="Q819">
        <v>0.2</v>
      </c>
      <c r="R819">
        <v>0.2</v>
      </c>
      <c r="S819">
        <v>0.2</v>
      </c>
      <c r="T819">
        <v>0.19900000000000001</v>
      </c>
      <c r="U819">
        <v>0.19900000000000001</v>
      </c>
      <c r="V819">
        <v>0.19900000000000001</v>
      </c>
      <c r="W819">
        <v>0</v>
      </c>
      <c r="X819">
        <v>0</v>
      </c>
      <c r="Y819">
        <v>0.2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f t="shared" si="12"/>
        <v>0.2</v>
      </c>
      <c r="AF819" cm="1">
        <f t="array" ref="AF819">_xlfn.IFS(C819="solar",(AE819*1000/45),C819="onshore",(AE819*1000/2.7),C819="offshore",(0))</f>
        <v>74.074074074074076</v>
      </c>
      <c r="AG819" cm="1">
        <f t="array" ref="AG819">_xlfn.IFS(C819="solar",(0),C819="onshore",(0),C819="offshore",(AE819*1000/4.8))</f>
        <v>0</v>
      </c>
    </row>
    <row r="820" spans="1:33">
      <c r="A820" t="s">
        <v>145</v>
      </c>
      <c r="B820" t="s">
        <v>426</v>
      </c>
      <c r="C820" t="s">
        <v>464</v>
      </c>
      <c r="D820">
        <v>1</v>
      </c>
      <c r="E820" t="s">
        <v>520</v>
      </c>
      <c r="F820" t="s">
        <v>516</v>
      </c>
      <c r="G820">
        <v>0.30599999999999999</v>
      </c>
      <c r="H820">
        <v>309</v>
      </c>
      <c r="I820">
        <v>2023.1869999999999</v>
      </c>
      <c r="J820">
        <v>0.307</v>
      </c>
      <c r="K820">
        <v>352</v>
      </c>
      <c r="L820">
        <v>0.13088810554340899</v>
      </c>
      <c r="M820">
        <v>56.912999999999997</v>
      </c>
      <c r="N820">
        <v>0</v>
      </c>
      <c r="O820">
        <v>0</v>
      </c>
      <c r="P820">
        <v>4.625</v>
      </c>
      <c r="Q820">
        <v>4.625</v>
      </c>
      <c r="R820">
        <v>4.625</v>
      </c>
      <c r="S820">
        <v>4.625</v>
      </c>
      <c r="T820">
        <v>4.625</v>
      </c>
      <c r="U820">
        <v>4.625</v>
      </c>
      <c r="V820">
        <v>4.625</v>
      </c>
      <c r="W820">
        <v>0</v>
      </c>
      <c r="X820">
        <v>0</v>
      </c>
      <c r="Y820">
        <v>4.625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f t="shared" si="12"/>
        <v>4.625</v>
      </c>
      <c r="AF820" cm="1">
        <f t="array" ref="AF820">_xlfn.IFS(C820="solar",(AE820*1000/45),C820="onshore",(AE820*1000/2.7),C820="offshore",(0))</f>
        <v>1712.9629629629628</v>
      </c>
      <c r="AG820" cm="1">
        <f t="array" ref="AG820">_xlfn.IFS(C820="solar",(0),C820="onshore",(0),C820="offshore",(AE820*1000/4.8))</f>
        <v>0</v>
      </c>
    </row>
    <row r="821" spans="1:33">
      <c r="A821" t="s">
        <v>145</v>
      </c>
      <c r="B821" t="s">
        <v>424</v>
      </c>
      <c r="C821" t="s">
        <v>464</v>
      </c>
      <c r="D821">
        <v>3</v>
      </c>
      <c r="E821" t="s">
        <v>520</v>
      </c>
      <c r="F821" t="s">
        <v>516</v>
      </c>
      <c r="G821">
        <v>0.29499999999999998</v>
      </c>
      <c r="H821">
        <v>162</v>
      </c>
      <c r="I821">
        <v>2023.1869999999999</v>
      </c>
      <c r="J821">
        <v>0.29599999999999999</v>
      </c>
      <c r="K821">
        <v>172</v>
      </c>
      <c r="L821">
        <v>6.6333456744415695E-2</v>
      </c>
      <c r="M821">
        <v>530.86500000000001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f t="shared" si="12"/>
        <v>0</v>
      </c>
      <c r="AF821" cm="1">
        <f t="array" ref="AF821">_xlfn.IFS(C821="solar",(AE821*1000/45),C821="onshore",(AE821*1000/2.7),C821="offshore",(0))</f>
        <v>0</v>
      </c>
      <c r="AG821" cm="1">
        <f t="array" ref="AG821">_xlfn.IFS(C821="solar",(0),C821="onshore",(0),C821="offshore",(AE821*1000/4.8))</f>
        <v>0</v>
      </c>
    </row>
    <row r="822" spans="1:33">
      <c r="A822" t="s">
        <v>145</v>
      </c>
      <c r="B822" t="s">
        <v>422</v>
      </c>
      <c r="C822" t="s">
        <v>464</v>
      </c>
      <c r="D822">
        <v>5</v>
      </c>
      <c r="E822" t="s">
        <v>520</v>
      </c>
      <c r="F822" t="s">
        <v>514</v>
      </c>
      <c r="G822">
        <v>0.28499999999999998</v>
      </c>
      <c r="H822">
        <v>628</v>
      </c>
      <c r="I822">
        <v>2023.1869999999999</v>
      </c>
      <c r="J822">
        <v>0.28499999999999998</v>
      </c>
      <c r="K822">
        <v>631</v>
      </c>
      <c r="L822">
        <v>0.252743731474806</v>
      </c>
      <c r="M822">
        <v>3.226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f t="shared" si="12"/>
        <v>0</v>
      </c>
      <c r="AF822" cm="1">
        <f t="array" ref="AF822">_xlfn.IFS(C822="solar",(AE822*1000/45),C822="onshore",(AE822*1000/2.7),C822="offshore",(0))</f>
        <v>0</v>
      </c>
      <c r="AG822" cm="1">
        <f t="array" ref="AG822">_xlfn.IFS(C822="solar",(0),C822="onshore",(0),C822="offshore",(AE822*1000/4.8))</f>
        <v>0</v>
      </c>
    </row>
    <row r="823" spans="1:33">
      <c r="A823" t="s">
        <v>145</v>
      </c>
      <c r="B823" t="s">
        <v>425</v>
      </c>
      <c r="C823" t="s">
        <v>464</v>
      </c>
      <c r="D823">
        <v>2</v>
      </c>
      <c r="E823" t="s">
        <v>520</v>
      </c>
      <c r="F823" t="s">
        <v>514</v>
      </c>
      <c r="G823">
        <v>0.30599999999999999</v>
      </c>
      <c r="H823">
        <v>576</v>
      </c>
      <c r="I823">
        <v>2023.1869999999999</v>
      </c>
      <c r="J823">
        <v>0.308</v>
      </c>
      <c r="K823">
        <v>616</v>
      </c>
      <c r="L823">
        <v>0.22831050228310501</v>
      </c>
      <c r="M823">
        <v>12.933999999999999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f t="shared" si="12"/>
        <v>0</v>
      </c>
      <c r="AF823" cm="1">
        <f t="array" ref="AF823">_xlfn.IFS(C823="solar",(AE823*1000/45),C823="onshore",(AE823*1000/2.7),C823="offshore",(0))</f>
        <v>0</v>
      </c>
      <c r="AG823" cm="1">
        <f t="array" ref="AG823">_xlfn.IFS(C823="solar",(0),C823="onshore",(0),C823="offshore",(AE823*1000/4.8))</f>
        <v>0</v>
      </c>
    </row>
    <row r="824" spans="1:33">
      <c r="A824" t="s">
        <v>145</v>
      </c>
      <c r="B824" t="s">
        <v>423</v>
      </c>
      <c r="C824" t="s">
        <v>464</v>
      </c>
      <c r="D824">
        <v>4</v>
      </c>
      <c r="E824" t="s">
        <v>520</v>
      </c>
      <c r="F824" t="s">
        <v>514</v>
      </c>
      <c r="G824">
        <v>0.28699999999999998</v>
      </c>
      <c r="H824">
        <v>366</v>
      </c>
      <c r="I824">
        <v>2023.1869999999999</v>
      </c>
      <c r="J824">
        <v>0.28699999999999998</v>
      </c>
      <c r="K824">
        <v>372</v>
      </c>
      <c r="L824">
        <v>0.14796429764689001</v>
      </c>
      <c r="M824">
        <v>17.63</v>
      </c>
      <c r="N824">
        <v>0</v>
      </c>
      <c r="O824">
        <v>0</v>
      </c>
      <c r="P824">
        <v>0.2</v>
      </c>
      <c r="Q824">
        <v>0.2</v>
      </c>
      <c r="R824">
        <v>0.2</v>
      </c>
      <c r="S824">
        <v>0.2</v>
      </c>
      <c r="T824">
        <v>0.19900000000000001</v>
      </c>
      <c r="U824">
        <v>0.19900000000000001</v>
      </c>
      <c r="V824">
        <v>0.19900000000000001</v>
      </c>
      <c r="W824">
        <v>0</v>
      </c>
      <c r="X824">
        <v>0</v>
      </c>
      <c r="Y824">
        <v>0.2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f t="shared" si="12"/>
        <v>0.2</v>
      </c>
      <c r="AF824" cm="1">
        <f t="array" ref="AF824">_xlfn.IFS(C824="solar",(AE824*1000/45),C824="onshore",(AE824*1000/2.7),C824="offshore",(0))</f>
        <v>74.074074074074076</v>
      </c>
      <c r="AG824" cm="1">
        <f t="array" ref="AG824">_xlfn.IFS(C824="solar",(0),C824="onshore",(0),C824="offshore",(AE824*1000/4.8))</f>
        <v>0</v>
      </c>
    </row>
    <row r="825" spans="1:33">
      <c r="A825" t="s">
        <v>145</v>
      </c>
      <c r="B825" t="s">
        <v>426</v>
      </c>
      <c r="C825" t="s">
        <v>464</v>
      </c>
      <c r="D825">
        <v>1</v>
      </c>
      <c r="E825" t="s">
        <v>520</v>
      </c>
      <c r="F825" t="s">
        <v>514</v>
      </c>
      <c r="G825">
        <v>0.30599999999999999</v>
      </c>
      <c r="H825">
        <v>309</v>
      </c>
      <c r="I825">
        <v>2023.1869999999999</v>
      </c>
      <c r="J825">
        <v>0.307</v>
      </c>
      <c r="K825">
        <v>352</v>
      </c>
      <c r="L825">
        <v>0.13088810554340899</v>
      </c>
      <c r="M825">
        <v>57.929000000000002</v>
      </c>
      <c r="N825">
        <v>0</v>
      </c>
      <c r="O825">
        <v>0</v>
      </c>
      <c r="P825">
        <v>4.625</v>
      </c>
      <c r="Q825">
        <v>4.625</v>
      </c>
      <c r="R825">
        <v>4.625</v>
      </c>
      <c r="S825">
        <v>4.625</v>
      </c>
      <c r="T825">
        <v>4.625</v>
      </c>
      <c r="U825">
        <v>4.625</v>
      </c>
      <c r="V825">
        <v>4.625</v>
      </c>
      <c r="W825">
        <v>0</v>
      </c>
      <c r="X825">
        <v>0</v>
      </c>
      <c r="Y825">
        <v>4.625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f t="shared" si="12"/>
        <v>4.625</v>
      </c>
      <c r="AF825" cm="1">
        <f t="array" ref="AF825">_xlfn.IFS(C825="solar",(AE825*1000/45),C825="onshore",(AE825*1000/2.7),C825="offshore",(0))</f>
        <v>1712.9629629629628</v>
      </c>
      <c r="AG825" cm="1">
        <f t="array" ref="AG825">_xlfn.IFS(C825="solar",(0),C825="onshore",(0),C825="offshore",(AE825*1000/4.8))</f>
        <v>0</v>
      </c>
    </row>
    <row r="826" spans="1:33">
      <c r="A826" t="s">
        <v>145</v>
      </c>
      <c r="B826" t="s">
        <v>424</v>
      </c>
      <c r="C826" t="s">
        <v>464</v>
      </c>
      <c r="D826">
        <v>3</v>
      </c>
      <c r="E826" t="s">
        <v>520</v>
      </c>
      <c r="F826" t="s">
        <v>514</v>
      </c>
      <c r="G826">
        <v>0.29499999999999998</v>
      </c>
      <c r="H826">
        <v>162</v>
      </c>
      <c r="I826">
        <v>2023.1869999999999</v>
      </c>
      <c r="J826">
        <v>0.29599999999999999</v>
      </c>
      <c r="K826">
        <v>172</v>
      </c>
      <c r="L826">
        <v>6.6333456744415695E-2</v>
      </c>
      <c r="M826">
        <v>530.94000000000005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f t="shared" si="12"/>
        <v>0</v>
      </c>
      <c r="AF826" cm="1">
        <f t="array" ref="AF826">_xlfn.IFS(C826="solar",(AE826*1000/45),C826="onshore",(AE826*1000/2.7),C826="offshore",(0))</f>
        <v>0</v>
      </c>
      <c r="AG826" cm="1">
        <f t="array" ref="AG826">_xlfn.IFS(C826="solar",(0),C826="onshore",(0),C826="offshore",(AE826*1000/4.8))</f>
        <v>0</v>
      </c>
    </row>
    <row r="827" spans="1:33">
      <c r="A827" t="s">
        <v>145</v>
      </c>
      <c r="B827" t="s">
        <v>417</v>
      </c>
      <c r="C827" t="s">
        <v>460</v>
      </c>
      <c r="D827">
        <v>1</v>
      </c>
      <c r="E827" t="s">
        <v>520</v>
      </c>
      <c r="F827" t="s">
        <v>519</v>
      </c>
      <c r="G827">
        <v>0.621</v>
      </c>
      <c r="H827">
        <v>685</v>
      </c>
      <c r="I827">
        <v>3792.03</v>
      </c>
      <c r="J827">
        <v>0.621</v>
      </c>
      <c r="K827">
        <v>680</v>
      </c>
      <c r="L827">
        <v>0.125000919124405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f t="shared" si="12"/>
        <v>0</v>
      </c>
      <c r="AF827" cm="1">
        <f t="array" ref="AF827">_xlfn.IFS(C827="solar",(AE827*1000/45),C827="onshore",(AE827*1000/2.7),C827="offshore",(0))</f>
        <v>0</v>
      </c>
      <c r="AG827" cm="1">
        <f t="array" ref="AG827">_xlfn.IFS(C827="solar",(0),C827="onshore",(0),C827="offshore",(AE827*1000/4.8))</f>
        <v>0</v>
      </c>
    </row>
    <row r="828" spans="1:33">
      <c r="A828" t="s">
        <v>145</v>
      </c>
      <c r="B828" t="s">
        <v>416</v>
      </c>
      <c r="C828" t="s">
        <v>460</v>
      </c>
      <c r="D828">
        <v>2</v>
      </c>
      <c r="E828" t="s">
        <v>520</v>
      </c>
      <c r="F828" t="s">
        <v>519</v>
      </c>
      <c r="G828">
        <v>0.61099999999999999</v>
      </c>
      <c r="H828">
        <v>1465</v>
      </c>
      <c r="I828">
        <v>3325.6419999999998</v>
      </c>
      <c r="J828">
        <v>0.623</v>
      </c>
      <c r="K828">
        <v>1166</v>
      </c>
      <c r="L828">
        <v>0.21365172204020899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f t="shared" si="12"/>
        <v>0</v>
      </c>
      <c r="AF828" cm="1">
        <f t="array" ref="AF828">_xlfn.IFS(C828="solar",(AE828*1000/45),C828="onshore",(AE828*1000/2.7),C828="offshore",(0))</f>
        <v>0</v>
      </c>
      <c r="AG828" cm="1">
        <f t="array" ref="AG828">_xlfn.IFS(C828="solar",(0),C828="onshore",(0),C828="offshore",(AE828*1000/4.8))</f>
        <v>0</v>
      </c>
    </row>
    <row r="829" spans="1:33">
      <c r="A829" t="s">
        <v>145</v>
      </c>
      <c r="B829" t="s">
        <v>415</v>
      </c>
      <c r="C829" t="s">
        <v>460</v>
      </c>
      <c r="D829">
        <v>3</v>
      </c>
      <c r="E829" t="s">
        <v>520</v>
      </c>
      <c r="F829" t="s">
        <v>519</v>
      </c>
      <c r="G829">
        <v>0.53600000000000003</v>
      </c>
      <c r="H829">
        <v>726</v>
      </c>
      <c r="I829">
        <v>2879.18</v>
      </c>
      <c r="J829">
        <v>0.496</v>
      </c>
      <c r="K829">
        <v>1006</v>
      </c>
      <c r="L829">
        <v>0.23153262630726201</v>
      </c>
      <c r="M829">
        <v>0.54300000000000004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0.182</v>
      </c>
      <c r="T829">
        <v>0.36199999999999999</v>
      </c>
      <c r="U829">
        <v>0.54300000000000004</v>
      </c>
      <c r="V829">
        <v>0.54300000000000004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0.182</v>
      </c>
      <c r="AC829">
        <v>0.18</v>
      </c>
      <c r="AD829">
        <v>0.18099999999999999</v>
      </c>
      <c r="AE829">
        <f t="shared" si="12"/>
        <v>0.54300000000000004</v>
      </c>
      <c r="AF829" cm="1">
        <f t="array" ref="AF829">_xlfn.IFS(C829="solar",(AE829*1000/45),C829="onshore",(AE829*1000/2.7),C829="offshore",(0))</f>
        <v>0</v>
      </c>
      <c r="AG829" cm="1">
        <f t="array" ref="AG829">_xlfn.IFS(C829="solar",(0),C829="onshore",(0),C829="offshore",(AE829*1000/4.8))</f>
        <v>113.125</v>
      </c>
    </row>
    <row r="830" spans="1:33">
      <c r="A830" t="s">
        <v>145</v>
      </c>
      <c r="B830" t="s">
        <v>414</v>
      </c>
      <c r="C830" t="s">
        <v>460</v>
      </c>
      <c r="D830">
        <v>4</v>
      </c>
      <c r="E830" t="s">
        <v>520</v>
      </c>
      <c r="F830" t="s">
        <v>519</v>
      </c>
      <c r="G830">
        <v>0.50800000000000001</v>
      </c>
      <c r="H830">
        <v>1389</v>
      </c>
      <c r="I830">
        <v>2574.7669999999998</v>
      </c>
      <c r="J830">
        <v>0.52</v>
      </c>
      <c r="K830">
        <v>1392</v>
      </c>
      <c r="L830">
        <v>0.30558482613277099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f t="shared" si="12"/>
        <v>0</v>
      </c>
      <c r="AF830" cm="1">
        <f t="array" ref="AF830">_xlfn.IFS(C830="solar",(AE830*1000/45),C830="onshore",(AE830*1000/2.7),C830="offshore",(0))</f>
        <v>0</v>
      </c>
      <c r="AG830" cm="1">
        <f t="array" ref="AG830">_xlfn.IFS(C830="solar",(0),C830="onshore",(0),C830="offshore",(AE830*1000/4.8))</f>
        <v>0</v>
      </c>
    </row>
    <row r="831" spans="1:33">
      <c r="A831" t="s">
        <v>145</v>
      </c>
      <c r="B831" t="s">
        <v>415</v>
      </c>
      <c r="C831" t="s">
        <v>460</v>
      </c>
      <c r="D831">
        <v>3</v>
      </c>
      <c r="E831" t="s">
        <v>520</v>
      </c>
      <c r="F831" t="s">
        <v>518</v>
      </c>
      <c r="G831">
        <v>0.53600000000000003</v>
      </c>
      <c r="H831">
        <v>726</v>
      </c>
      <c r="I831">
        <v>2879.18</v>
      </c>
      <c r="J831">
        <v>0.496</v>
      </c>
      <c r="K831">
        <v>1006</v>
      </c>
      <c r="L831">
        <v>0.23153262630726201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f t="shared" si="12"/>
        <v>0</v>
      </c>
      <c r="AF831" cm="1">
        <f t="array" ref="AF831">_xlfn.IFS(C831="solar",(AE831*1000/45),C831="onshore",(AE831*1000/2.7),C831="offshore",(0))</f>
        <v>0</v>
      </c>
      <c r="AG831" cm="1">
        <f t="array" ref="AG831">_xlfn.IFS(C831="solar",(0),C831="onshore",(0),C831="offshore",(AE831*1000/4.8))</f>
        <v>0</v>
      </c>
    </row>
    <row r="832" spans="1:33">
      <c r="A832" t="s">
        <v>145</v>
      </c>
      <c r="B832" t="s">
        <v>417</v>
      </c>
      <c r="C832" t="s">
        <v>460</v>
      </c>
      <c r="D832">
        <v>1</v>
      </c>
      <c r="E832" t="s">
        <v>520</v>
      </c>
      <c r="F832" t="s">
        <v>518</v>
      </c>
      <c r="G832">
        <v>0.621</v>
      </c>
      <c r="H832">
        <v>685</v>
      </c>
      <c r="I832">
        <v>3792.03</v>
      </c>
      <c r="J832">
        <v>0.621</v>
      </c>
      <c r="K832">
        <v>680</v>
      </c>
      <c r="L832">
        <v>0.125000919124405</v>
      </c>
      <c r="M832">
        <v>228.57400000000001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0.157</v>
      </c>
      <c r="T832">
        <v>0.313</v>
      </c>
      <c r="U832">
        <v>0.46899999999999997</v>
      </c>
      <c r="V832">
        <v>0.46899999999999997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0.157</v>
      </c>
      <c r="AC832">
        <v>0.156</v>
      </c>
      <c r="AD832">
        <v>0.156</v>
      </c>
      <c r="AE832">
        <f t="shared" si="12"/>
        <v>0.46899999999999997</v>
      </c>
      <c r="AF832" cm="1">
        <f t="array" ref="AF832">_xlfn.IFS(C832="solar",(AE832*1000/45),C832="onshore",(AE832*1000/2.7),C832="offshore",(0))</f>
        <v>0</v>
      </c>
      <c r="AG832" cm="1">
        <f t="array" ref="AG832">_xlfn.IFS(C832="solar",(0),C832="onshore",(0),C832="offshore",(AE832*1000/4.8))</f>
        <v>97.708333333333343</v>
      </c>
    </row>
    <row r="833" spans="1:33">
      <c r="A833" t="s">
        <v>145</v>
      </c>
      <c r="B833" t="s">
        <v>416</v>
      </c>
      <c r="C833" t="s">
        <v>460</v>
      </c>
      <c r="D833">
        <v>2</v>
      </c>
      <c r="E833" t="s">
        <v>520</v>
      </c>
      <c r="F833" t="s">
        <v>518</v>
      </c>
      <c r="G833">
        <v>0.61099999999999999</v>
      </c>
      <c r="H833">
        <v>1465</v>
      </c>
      <c r="I833">
        <v>3325.6419999999998</v>
      </c>
      <c r="J833">
        <v>0.623</v>
      </c>
      <c r="K833">
        <v>1166</v>
      </c>
      <c r="L833">
        <v>0.21365172204020899</v>
      </c>
      <c r="M833">
        <v>3.14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f t="shared" si="12"/>
        <v>0</v>
      </c>
      <c r="AF833" cm="1">
        <f t="array" ref="AF833">_xlfn.IFS(C833="solar",(AE833*1000/45),C833="onshore",(AE833*1000/2.7),C833="offshore",(0))</f>
        <v>0</v>
      </c>
      <c r="AG833" cm="1">
        <f t="array" ref="AG833">_xlfn.IFS(C833="solar",(0),C833="onshore",(0),C833="offshore",(AE833*1000/4.8))</f>
        <v>0</v>
      </c>
    </row>
    <row r="834" spans="1:33">
      <c r="A834" t="s">
        <v>145</v>
      </c>
      <c r="B834" t="s">
        <v>414</v>
      </c>
      <c r="C834" t="s">
        <v>460</v>
      </c>
      <c r="D834">
        <v>4</v>
      </c>
      <c r="E834" t="s">
        <v>520</v>
      </c>
      <c r="F834" t="s">
        <v>518</v>
      </c>
      <c r="G834">
        <v>0.50800000000000001</v>
      </c>
      <c r="H834">
        <v>1389</v>
      </c>
      <c r="I834">
        <v>2574.7669999999998</v>
      </c>
      <c r="J834">
        <v>0.52</v>
      </c>
      <c r="K834">
        <v>1392</v>
      </c>
      <c r="L834">
        <v>0.30558482613277099</v>
      </c>
      <c r="M834">
        <v>0.54700000000000004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f t="shared" ref="AE834:AE897" si="13">MAX(N834:U834)</f>
        <v>0</v>
      </c>
      <c r="AF834" cm="1">
        <f t="array" ref="AF834">_xlfn.IFS(C834="solar",(AE834*1000/45),C834="onshore",(AE834*1000/2.7),C834="offshore",(0))</f>
        <v>0</v>
      </c>
      <c r="AG834" cm="1">
        <f t="array" ref="AG834">_xlfn.IFS(C834="solar",(0),C834="onshore",(0),C834="offshore",(AE834*1000/4.8))</f>
        <v>0</v>
      </c>
    </row>
    <row r="835" spans="1:33">
      <c r="A835" t="s">
        <v>145</v>
      </c>
      <c r="B835" t="s">
        <v>415</v>
      </c>
      <c r="C835" t="s">
        <v>460</v>
      </c>
      <c r="D835">
        <v>3</v>
      </c>
      <c r="E835" t="s">
        <v>520</v>
      </c>
      <c r="F835" t="s">
        <v>517</v>
      </c>
      <c r="G835">
        <v>0.53600000000000003</v>
      </c>
      <c r="H835">
        <v>726</v>
      </c>
      <c r="I835">
        <v>2879.18</v>
      </c>
      <c r="J835">
        <v>0.496</v>
      </c>
      <c r="K835">
        <v>1006</v>
      </c>
      <c r="L835">
        <v>0.23153262630726201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f t="shared" si="13"/>
        <v>0</v>
      </c>
      <c r="AF835" cm="1">
        <f t="array" ref="AF835">_xlfn.IFS(C835="solar",(AE835*1000/45),C835="onshore",(AE835*1000/2.7),C835="offshore",(0))</f>
        <v>0</v>
      </c>
      <c r="AG835" cm="1">
        <f t="array" ref="AG835">_xlfn.IFS(C835="solar",(0),C835="onshore",(0),C835="offshore",(AE835*1000/4.8))</f>
        <v>0</v>
      </c>
    </row>
    <row r="836" spans="1:33">
      <c r="A836" t="s">
        <v>145</v>
      </c>
      <c r="B836" t="s">
        <v>417</v>
      </c>
      <c r="C836" t="s">
        <v>460</v>
      </c>
      <c r="D836">
        <v>1</v>
      </c>
      <c r="E836" t="s">
        <v>520</v>
      </c>
      <c r="F836" t="s">
        <v>517</v>
      </c>
      <c r="G836">
        <v>0.621</v>
      </c>
      <c r="H836">
        <v>685</v>
      </c>
      <c r="I836">
        <v>3792.03</v>
      </c>
      <c r="J836">
        <v>0.621</v>
      </c>
      <c r="K836">
        <v>680</v>
      </c>
      <c r="L836">
        <v>0.125000919124405</v>
      </c>
      <c r="M836">
        <v>228.55099999999999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0.157</v>
      </c>
      <c r="T836">
        <v>0.313</v>
      </c>
      <c r="U836">
        <v>0.46899999999999997</v>
      </c>
      <c r="V836">
        <v>0.46899999999999997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0.157</v>
      </c>
      <c r="AC836">
        <v>0.156</v>
      </c>
      <c r="AD836">
        <v>0.156</v>
      </c>
      <c r="AE836">
        <f t="shared" si="13"/>
        <v>0.46899999999999997</v>
      </c>
      <c r="AF836" cm="1">
        <f t="array" ref="AF836">_xlfn.IFS(C836="solar",(AE836*1000/45),C836="onshore",(AE836*1000/2.7),C836="offshore",(0))</f>
        <v>0</v>
      </c>
      <c r="AG836" cm="1">
        <f t="array" ref="AG836">_xlfn.IFS(C836="solar",(0),C836="onshore",(0),C836="offshore",(AE836*1000/4.8))</f>
        <v>97.708333333333343</v>
      </c>
    </row>
    <row r="837" spans="1:33">
      <c r="A837" t="s">
        <v>145</v>
      </c>
      <c r="B837" t="s">
        <v>416</v>
      </c>
      <c r="C837" t="s">
        <v>460</v>
      </c>
      <c r="D837">
        <v>2</v>
      </c>
      <c r="E837" t="s">
        <v>520</v>
      </c>
      <c r="F837" t="s">
        <v>517</v>
      </c>
      <c r="G837">
        <v>0.61099999999999999</v>
      </c>
      <c r="H837">
        <v>1465</v>
      </c>
      <c r="I837">
        <v>3325.6419999999998</v>
      </c>
      <c r="J837">
        <v>0.623</v>
      </c>
      <c r="K837">
        <v>1166</v>
      </c>
      <c r="L837">
        <v>0.21365172204020899</v>
      </c>
      <c r="M837">
        <v>3.14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f t="shared" si="13"/>
        <v>0</v>
      </c>
      <c r="AF837" cm="1">
        <f t="array" ref="AF837">_xlfn.IFS(C837="solar",(AE837*1000/45),C837="onshore",(AE837*1000/2.7),C837="offshore",(0))</f>
        <v>0</v>
      </c>
      <c r="AG837" cm="1">
        <f t="array" ref="AG837">_xlfn.IFS(C837="solar",(0),C837="onshore",(0),C837="offshore",(AE837*1000/4.8))</f>
        <v>0</v>
      </c>
    </row>
    <row r="838" spans="1:33">
      <c r="A838" t="s">
        <v>145</v>
      </c>
      <c r="B838" t="s">
        <v>414</v>
      </c>
      <c r="C838" t="s">
        <v>460</v>
      </c>
      <c r="D838">
        <v>4</v>
      </c>
      <c r="E838" t="s">
        <v>520</v>
      </c>
      <c r="F838" t="s">
        <v>517</v>
      </c>
      <c r="G838">
        <v>0.50800000000000001</v>
      </c>
      <c r="H838">
        <v>1389</v>
      </c>
      <c r="I838">
        <v>2574.7669999999998</v>
      </c>
      <c r="J838">
        <v>0.52</v>
      </c>
      <c r="K838">
        <v>1392</v>
      </c>
      <c r="L838">
        <v>0.30558482613277099</v>
      </c>
      <c r="M838">
        <v>0.54700000000000004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f t="shared" si="13"/>
        <v>0</v>
      </c>
      <c r="AF838" cm="1">
        <f t="array" ref="AF838">_xlfn.IFS(C838="solar",(AE838*1000/45),C838="onshore",(AE838*1000/2.7),C838="offshore",(0))</f>
        <v>0</v>
      </c>
      <c r="AG838" cm="1">
        <f t="array" ref="AG838">_xlfn.IFS(C838="solar",(0),C838="onshore",(0),C838="offshore",(AE838*1000/4.8))</f>
        <v>0</v>
      </c>
    </row>
    <row r="839" spans="1:33">
      <c r="A839" t="s">
        <v>145</v>
      </c>
      <c r="B839" t="s">
        <v>415</v>
      </c>
      <c r="C839" t="s">
        <v>460</v>
      </c>
      <c r="D839">
        <v>3</v>
      </c>
      <c r="E839" t="s">
        <v>520</v>
      </c>
      <c r="F839" t="s">
        <v>516</v>
      </c>
      <c r="G839">
        <v>0.53600000000000003</v>
      </c>
      <c r="H839">
        <v>726</v>
      </c>
      <c r="I839">
        <v>2879.18</v>
      </c>
      <c r="J839">
        <v>0.496</v>
      </c>
      <c r="K839">
        <v>1006</v>
      </c>
      <c r="L839">
        <v>0.23153262630726201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f t="shared" si="13"/>
        <v>0</v>
      </c>
      <c r="AF839" cm="1">
        <f t="array" ref="AF839">_xlfn.IFS(C839="solar",(AE839*1000/45),C839="onshore",(AE839*1000/2.7),C839="offshore",(0))</f>
        <v>0</v>
      </c>
      <c r="AG839" cm="1">
        <f t="array" ref="AG839">_xlfn.IFS(C839="solar",(0),C839="onshore",(0),C839="offshore",(AE839*1000/4.8))</f>
        <v>0</v>
      </c>
    </row>
    <row r="840" spans="1:33">
      <c r="A840" t="s">
        <v>145</v>
      </c>
      <c r="B840" t="s">
        <v>417</v>
      </c>
      <c r="C840" t="s">
        <v>460</v>
      </c>
      <c r="D840">
        <v>1</v>
      </c>
      <c r="E840" t="s">
        <v>520</v>
      </c>
      <c r="F840" t="s">
        <v>516</v>
      </c>
      <c r="G840">
        <v>0.621</v>
      </c>
      <c r="H840">
        <v>685</v>
      </c>
      <c r="I840">
        <v>3792.03</v>
      </c>
      <c r="J840">
        <v>0.621</v>
      </c>
      <c r="K840">
        <v>680</v>
      </c>
      <c r="L840">
        <v>0.125000919124405</v>
      </c>
      <c r="M840">
        <v>228.57400000000001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0.157</v>
      </c>
      <c r="T840">
        <v>0.313</v>
      </c>
      <c r="U840">
        <v>0.46899999999999997</v>
      </c>
      <c r="V840">
        <v>0.46899999999999997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0.157</v>
      </c>
      <c r="AC840">
        <v>0.156</v>
      </c>
      <c r="AD840">
        <v>0.156</v>
      </c>
      <c r="AE840">
        <f t="shared" si="13"/>
        <v>0.46899999999999997</v>
      </c>
      <c r="AF840" cm="1">
        <f t="array" ref="AF840">_xlfn.IFS(C840="solar",(AE840*1000/45),C840="onshore",(AE840*1000/2.7),C840="offshore",(0))</f>
        <v>0</v>
      </c>
      <c r="AG840" cm="1">
        <f t="array" ref="AG840">_xlfn.IFS(C840="solar",(0),C840="onshore",(0),C840="offshore",(AE840*1000/4.8))</f>
        <v>97.708333333333343</v>
      </c>
    </row>
    <row r="841" spans="1:33">
      <c r="A841" t="s">
        <v>145</v>
      </c>
      <c r="B841" t="s">
        <v>416</v>
      </c>
      <c r="C841" t="s">
        <v>460</v>
      </c>
      <c r="D841">
        <v>2</v>
      </c>
      <c r="E841" t="s">
        <v>520</v>
      </c>
      <c r="F841" t="s">
        <v>516</v>
      </c>
      <c r="G841">
        <v>0.61099999999999999</v>
      </c>
      <c r="H841">
        <v>1465</v>
      </c>
      <c r="I841">
        <v>3325.6419999999998</v>
      </c>
      <c r="J841">
        <v>0.623</v>
      </c>
      <c r="K841">
        <v>1166</v>
      </c>
      <c r="L841">
        <v>0.21365172204020899</v>
      </c>
      <c r="M841">
        <v>3.14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f t="shared" si="13"/>
        <v>0</v>
      </c>
      <c r="AF841" cm="1">
        <f t="array" ref="AF841">_xlfn.IFS(C841="solar",(AE841*1000/45),C841="onshore",(AE841*1000/2.7),C841="offshore",(0))</f>
        <v>0</v>
      </c>
      <c r="AG841" cm="1">
        <f t="array" ref="AG841">_xlfn.IFS(C841="solar",(0),C841="onshore",(0),C841="offshore",(AE841*1000/4.8))</f>
        <v>0</v>
      </c>
    </row>
    <row r="842" spans="1:33">
      <c r="A842" t="s">
        <v>145</v>
      </c>
      <c r="B842" t="s">
        <v>414</v>
      </c>
      <c r="C842" t="s">
        <v>460</v>
      </c>
      <c r="D842">
        <v>4</v>
      </c>
      <c r="E842" t="s">
        <v>520</v>
      </c>
      <c r="F842" t="s">
        <v>516</v>
      </c>
      <c r="G842">
        <v>0.50800000000000001</v>
      </c>
      <c r="H842">
        <v>1389</v>
      </c>
      <c r="I842">
        <v>2574.7669999999998</v>
      </c>
      <c r="J842">
        <v>0.52</v>
      </c>
      <c r="K842">
        <v>1392</v>
      </c>
      <c r="L842">
        <v>0.30558482613277099</v>
      </c>
      <c r="M842">
        <v>0.54700000000000004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f t="shared" si="13"/>
        <v>0</v>
      </c>
      <c r="AF842" cm="1">
        <f t="array" ref="AF842">_xlfn.IFS(C842="solar",(AE842*1000/45),C842="onshore",(AE842*1000/2.7),C842="offshore",(0))</f>
        <v>0</v>
      </c>
      <c r="AG842" cm="1">
        <f t="array" ref="AG842">_xlfn.IFS(C842="solar",(0),C842="onshore",(0),C842="offshore",(AE842*1000/4.8))</f>
        <v>0</v>
      </c>
    </row>
    <row r="843" spans="1:33">
      <c r="A843" t="s">
        <v>145</v>
      </c>
      <c r="B843" t="s">
        <v>415</v>
      </c>
      <c r="C843" t="s">
        <v>460</v>
      </c>
      <c r="D843">
        <v>3</v>
      </c>
      <c r="E843" t="s">
        <v>520</v>
      </c>
      <c r="F843" t="s">
        <v>514</v>
      </c>
      <c r="G843">
        <v>0.53600000000000003</v>
      </c>
      <c r="H843">
        <v>726</v>
      </c>
      <c r="I843">
        <v>2879.18</v>
      </c>
      <c r="J843">
        <v>0.496</v>
      </c>
      <c r="K843">
        <v>1006</v>
      </c>
      <c r="L843">
        <v>0.23153262630726201</v>
      </c>
      <c r="M843">
        <v>0.51700000000000002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0.19700000000000001</v>
      </c>
      <c r="T843">
        <v>0.39200000000000002</v>
      </c>
      <c r="U843">
        <v>0.51700000000000002</v>
      </c>
      <c r="V843">
        <v>0.51700000000000002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0.19700000000000001</v>
      </c>
      <c r="AC843">
        <v>0.19500000000000001</v>
      </c>
      <c r="AD843">
        <v>0.125</v>
      </c>
      <c r="AE843">
        <f t="shared" si="13"/>
        <v>0.51700000000000002</v>
      </c>
      <c r="AF843" cm="1">
        <f t="array" ref="AF843">_xlfn.IFS(C843="solar",(AE843*1000/45),C843="onshore",(AE843*1000/2.7),C843="offshore",(0))</f>
        <v>0</v>
      </c>
      <c r="AG843" cm="1">
        <f t="array" ref="AG843">_xlfn.IFS(C843="solar",(0),C843="onshore",(0),C843="offshore",(AE843*1000/4.8))</f>
        <v>107.70833333333334</v>
      </c>
    </row>
    <row r="844" spans="1:33">
      <c r="A844" t="s">
        <v>145</v>
      </c>
      <c r="B844" t="s">
        <v>417</v>
      </c>
      <c r="C844" t="s">
        <v>460</v>
      </c>
      <c r="D844">
        <v>1</v>
      </c>
      <c r="E844" t="s">
        <v>520</v>
      </c>
      <c r="F844" t="s">
        <v>514</v>
      </c>
      <c r="G844">
        <v>0.621</v>
      </c>
      <c r="H844">
        <v>685</v>
      </c>
      <c r="I844">
        <v>3792.03</v>
      </c>
      <c r="J844">
        <v>0.621</v>
      </c>
      <c r="K844">
        <v>680</v>
      </c>
      <c r="L844">
        <v>0.125000919124405</v>
      </c>
      <c r="M844">
        <v>241.35499999999999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5.6000000000000001E-2</v>
      </c>
      <c r="V844">
        <v>5.6000000000000001E-2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5.6000000000000001E-2</v>
      </c>
      <c r="AE844">
        <f t="shared" si="13"/>
        <v>5.6000000000000001E-2</v>
      </c>
      <c r="AF844" cm="1">
        <f t="array" ref="AF844">_xlfn.IFS(C844="solar",(AE844*1000/45),C844="onshore",(AE844*1000/2.7),C844="offshore",(0))</f>
        <v>0</v>
      </c>
      <c r="AG844" cm="1">
        <f t="array" ref="AG844">_xlfn.IFS(C844="solar",(0),C844="onshore",(0),C844="offshore",(AE844*1000/4.8))</f>
        <v>11.666666666666668</v>
      </c>
    </row>
    <row r="845" spans="1:33">
      <c r="A845" t="s">
        <v>145</v>
      </c>
      <c r="B845" t="s">
        <v>416</v>
      </c>
      <c r="C845" t="s">
        <v>460</v>
      </c>
      <c r="D845">
        <v>2</v>
      </c>
      <c r="E845" t="s">
        <v>520</v>
      </c>
      <c r="F845" t="s">
        <v>514</v>
      </c>
      <c r="G845">
        <v>0.61099999999999999</v>
      </c>
      <c r="H845">
        <v>1465</v>
      </c>
      <c r="I845">
        <v>3325.6419999999998</v>
      </c>
      <c r="J845">
        <v>0.623</v>
      </c>
      <c r="K845">
        <v>1166</v>
      </c>
      <c r="L845">
        <v>0.21365172204020899</v>
      </c>
      <c r="M845">
        <v>3.915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f t="shared" si="13"/>
        <v>0</v>
      </c>
      <c r="AF845" cm="1">
        <f t="array" ref="AF845">_xlfn.IFS(C845="solar",(AE845*1000/45),C845="onshore",(AE845*1000/2.7),C845="offshore",(0))</f>
        <v>0</v>
      </c>
      <c r="AG845" cm="1">
        <f t="array" ref="AG845">_xlfn.IFS(C845="solar",(0),C845="onshore",(0),C845="offshore",(AE845*1000/4.8))</f>
        <v>0</v>
      </c>
    </row>
    <row r="846" spans="1:33">
      <c r="A846" t="s">
        <v>145</v>
      </c>
      <c r="B846" t="s">
        <v>414</v>
      </c>
      <c r="C846" t="s">
        <v>460</v>
      </c>
      <c r="D846">
        <v>4</v>
      </c>
      <c r="E846" t="s">
        <v>520</v>
      </c>
      <c r="F846" t="s">
        <v>514</v>
      </c>
      <c r="G846">
        <v>0.50800000000000001</v>
      </c>
      <c r="H846">
        <v>1389</v>
      </c>
      <c r="I846">
        <v>2574.7669999999998</v>
      </c>
      <c r="J846">
        <v>0.52</v>
      </c>
      <c r="K846">
        <v>1392</v>
      </c>
      <c r="L846">
        <v>0.30558482613277099</v>
      </c>
      <c r="M846">
        <v>0.22800000000000001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f t="shared" si="13"/>
        <v>0</v>
      </c>
      <c r="AF846" cm="1">
        <f t="array" ref="AF846">_xlfn.IFS(C846="solar",(AE846*1000/45),C846="onshore",(AE846*1000/2.7),C846="offshore",(0))</f>
        <v>0</v>
      </c>
      <c r="AG846" cm="1">
        <f t="array" ref="AG846">_xlfn.IFS(C846="solar",(0),C846="onshore",(0),C846="offshore",(AE846*1000/4.8))</f>
        <v>0</v>
      </c>
    </row>
    <row r="847" spans="1:33">
      <c r="A847" t="s">
        <v>164</v>
      </c>
      <c r="B847" t="s">
        <v>428</v>
      </c>
      <c r="C847" t="s">
        <v>463</v>
      </c>
      <c r="D847">
        <v>5</v>
      </c>
      <c r="E847" t="s">
        <v>520</v>
      </c>
      <c r="F847" t="s">
        <v>519</v>
      </c>
      <c r="G847">
        <v>0.251</v>
      </c>
      <c r="H847">
        <v>94</v>
      </c>
      <c r="I847">
        <v>1560.6849999999999</v>
      </c>
      <c r="J847">
        <v>0.25</v>
      </c>
      <c r="K847">
        <v>98</v>
      </c>
      <c r="L847">
        <v>4.4748858447488597E-2</v>
      </c>
      <c r="M847">
        <v>0.78900000000000003</v>
      </c>
      <c r="N847">
        <v>0</v>
      </c>
      <c r="O847">
        <v>0.31</v>
      </c>
      <c r="P847">
        <v>0.312</v>
      </c>
      <c r="Q847">
        <v>0.71499999999999997</v>
      </c>
      <c r="R847">
        <v>0.71699999999999997</v>
      </c>
      <c r="S847">
        <v>0.71699999999999997</v>
      </c>
      <c r="T847">
        <v>0.78900000000000003</v>
      </c>
      <c r="U847">
        <v>0.59799999999999998</v>
      </c>
      <c r="V847">
        <v>0.90800000000000003</v>
      </c>
      <c r="W847">
        <v>0</v>
      </c>
      <c r="X847">
        <v>0.31</v>
      </c>
      <c r="Y847">
        <v>2E-3</v>
      </c>
      <c r="Z847">
        <v>0.40300000000000002</v>
      </c>
      <c r="AA847">
        <v>2E-3</v>
      </c>
      <c r="AB847">
        <v>0</v>
      </c>
      <c r="AC847">
        <v>7.1999999999999995E-2</v>
      </c>
      <c r="AD847">
        <v>0.11899999999999999</v>
      </c>
      <c r="AE847">
        <f t="shared" si="13"/>
        <v>0.78900000000000003</v>
      </c>
      <c r="AF847" cm="1">
        <f t="array" ref="AF847">_xlfn.IFS(C847="solar",(AE847*1000/45),C847="onshore",(AE847*1000/2.7),C847="offshore",(0))</f>
        <v>17.533333333333335</v>
      </c>
      <c r="AG847" cm="1">
        <f t="array" ref="AG847">_xlfn.IFS(C847="solar",(0),C847="onshore",(0),C847="offshore",(AE847*1000/4.8))</f>
        <v>0</v>
      </c>
    </row>
    <row r="848" spans="1:33">
      <c r="A848" t="s">
        <v>164</v>
      </c>
      <c r="B848" t="s">
        <v>420</v>
      </c>
      <c r="C848" t="s">
        <v>463</v>
      </c>
      <c r="D848">
        <v>6</v>
      </c>
      <c r="E848" t="s">
        <v>520</v>
      </c>
      <c r="F848" t="s">
        <v>519</v>
      </c>
      <c r="G848">
        <v>0.25</v>
      </c>
      <c r="H848">
        <v>168</v>
      </c>
      <c r="I848">
        <v>1560.6849999999999</v>
      </c>
      <c r="J848">
        <v>0.25</v>
      </c>
      <c r="K848">
        <v>184</v>
      </c>
      <c r="L848">
        <v>8.4018264840182696E-2</v>
      </c>
      <c r="M848">
        <v>1.0999999999999999E-2</v>
      </c>
      <c r="N848">
        <v>0</v>
      </c>
      <c r="O848">
        <v>0</v>
      </c>
      <c r="P848">
        <v>0</v>
      </c>
      <c r="Q848">
        <v>7.0000000000000001E-3</v>
      </c>
      <c r="R848">
        <v>8.9999999999999993E-3</v>
      </c>
      <c r="S848">
        <v>8.9999999999999993E-3</v>
      </c>
      <c r="T848">
        <v>1.0999999999999999E-2</v>
      </c>
      <c r="U848">
        <v>8.0000000000000002E-3</v>
      </c>
      <c r="V848">
        <v>1.0999999999999999E-2</v>
      </c>
      <c r="W848">
        <v>0</v>
      </c>
      <c r="X848">
        <v>0</v>
      </c>
      <c r="Y848">
        <v>0</v>
      </c>
      <c r="Z848">
        <v>7.0000000000000001E-3</v>
      </c>
      <c r="AA848">
        <v>2E-3</v>
      </c>
      <c r="AB848">
        <v>0</v>
      </c>
      <c r="AC848">
        <v>2E-3</v>
      </c>
      <c r="AD848">
        <v>0</v>
      </c>
      <c r="AE848">
        <f t="shared" si="13"/>
        <v>1.0999999999999999E-2</v>
      </c>
      <c r="AF848" cm="1">
        <f t="array" ref="AF848">_xlfn.IFS(C848="solar",(AE848*1000/45),C848="onshore",(AE848*1000/2.7),C848="offshore",(0))</f>
        <v>0.24444444444444444</v>
      </c>
      <c r="AG848" cm="1">
        <f t="array" ref="AG848">_xlfn.IFS(C848="solar",(0),C848="onshore",(0),C848="offshore",(AE848*1000/4.8))</f>
        <v>0</v>
      </c>
    </row>
    <row r="849" spans="1:33">
      <c r="A849" t="s">
        <v>164</v>
      </c>
      <c r="B849" t="s">
        <v>419</v>
      </c>
      <c r="C849" t="s">
        <v>463</v>
      </c>
      <c r="D849">
        <v>7</v>
      </c>
      <c r="E849" t="s">
        <v>520</v>
      </c>
      <c r="F849" t="s">
        <v>519</v>
      </c>
      <c r="G849">
        <v>0.249</v>
      </c>
      <c r="H849">
        <v>302</v>
      </c>
      <c r="I849">
        <v>1560.6849999999999</v>
      </c>
      <c r="J849">
        <v>0.248</v>
      </c>
      <c r="K849">
        <v>311</v>
      </c>
      <c r="L849">
        <v>0.143154367358963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f t="shared" si="13"/>
        <v>0</v>
      </c>
      <c r="AF849" cm="1">
        <f t="array" ref="AF849">_xlfn.IFS(C849="solar",(AE849*1000/45),C849="onshore",(AE849*1000/2.7),C849="offshore",(0))</f>
        <v>0</v>
      </c>
      <c r="AG849" cm="1">
        <f t="array" ref="AG849">_xlfn.IFS(C849="solar",(0),C849="onshore",(0),C849="offshore",(AE849*1000/4.8))</f>
        <v>0</v>
      </c>
    </row>
    <row r="850" spans="1:33">
      <c r="A850" t="s">
        <v>164</v>
      </c>
      <c r="B850" t="s">
        <v>428</v>
      </c>
      <c r="C850" t="s">
        <v>463</v>
      </c>
      <c r="D850">
        <v>5</v>
      </c>
      <c r="E850" t="s">
        <v>520</v>
      </c>
      <c r="F850" t="s">
        <v>518</v>
      </c>
      <c r="G850">
        <v>0.251</v>
      </c>
      <c r="H850">
        <v>94</v>
      </c>
      <c r="I850">
        <v>1560.6849999999999</v>
      </c>
      <c r="J850">
        <v>0.25</v>
      </c>
      <c r="K850">
        <v>98</v>
      </c>
      <c r="L850">
        <v>4.4748858447488597E-2</v>
      </c>
      <c r="M850">
        <v>92.870999999999995</v>
      </c>
      <c r="N850">
        <v>0</v>
      </c>
      <c r="O850">
        <v>0.311</v>
      </c>
      <c r="P850">
        <v>0.313</v>
      </c>
      <c r="Q850">
        <v>0.71799999999999997</v>
      </c>
      <c r="R850">
        <v>0.72</v>
      </c>
      <c r="S850">
        <v>0.72</v>
      </c>
      <c r="T850">
        <v>0.79200000000000004</v>
      </c>
      <c r="U850">
        <v>0.6</v>
      </c>
      <c r="V850">
        <v>0.91100000000000003</v>
      </c>
      <c r="W850">
        <v>0</v>
      </c>
      <c r="X850">
        <v>0.311</v>
      </c>
      <c r="Y850">
        <v>2E-3</v>
      </c>
      <c r="Z850">
        <v>0.40500000000000003</v>
      </c>
      <c r="AA850">
        <v>2E-3</v>
      </c>
      <c r="AB850">
        <v>0</v>
      </c>
      <c r="AC850">
        <v>7.1999999999999995E-2</v>
      </c>
      <c r="AD850">
        <v>0.11899999999999999</v>
      </c>
      <c r="AE850">
        <f t="shared" si="13"/>
        <v>0.79200000000000004</v>
      </c>
      <c r="AF850" cm="1">
        <f t="array" ref="AF850">_xlfn.IFS(C850="solar",(AE850*1000/45),C850="onshore",(AE850*1000/2.7),C850="offshore",(0))</f>
        <v>17.600000000000001</v>
      </c>
      <c r="AG850" cm="1">
        <f t="array" ref="AG850">_xlfn.IFS(C850="solar",(0),C850="onshore",(0),C850="offshore",(AE850*1000/4.8))</f>
        <v>0</v>
      </c>
    </row>
    <row r="851" spans="1:33">
      <c r="A851" t="s">
        <v>164</v>
      </c>
      <c r="B851" t="s">
        <v>420</v>
      </c>
      <c r="C851" t="s">
        <v>463</v>
      </c>
      <c r="D851">
        <v>6</v>
      </c>
      <c r="E851" t="s">
        <v>520</v>
      </c>
      <c r="F851" t="s">
        <v>518</v>
      </c>
      <c r="G851">
        <v>0.25</v>
      </c>
      <c r="H851">
        <v>168</v>
      </c>
      <c r="I851">
        <v>1560.6849999999999</v>
      </c>
      <c r="J851">
        <v>0.25</v>
      </c>
      <c r="K851">
        <v>184</v>
      </c>
      <c r="L851">
        <v>8.4018264840182696E-2</v>
      </c>
      <c r="M851">
        <v>98.724999999999994</v>
      </c>
      <c r="N851">
        <v>0</v>
      </c>
      <c r="O851">
        <v>0</v>
      </c>
      <c r="P851">
        <v>0</v>
      </c>
      <c r="Q851">
        <v>7.0000000000000001E-3</v>
      </c>
      <c r="R851">
        <v>8.9999999999999993E-3</v>
      </c>
      <c r="S851">
        <v>8.9999999999999993E-3</v>
      </c>
      <c r="T851">
        <v>1.0999999999999999E-2</v>
      </c>
      <c r="U851">
        <v>8.0000000000000002E-3</v>
      </c>
      <c r="V851">
        <v>1.0999999999999999E-2</v>
      </c>
      <c r="W851">
        <v>0</v>
      </c>
      <c r="X851">
        <v>0</v>
      </c>
      <c r="Y851">
        <v>0</v>
      </c>
      <c r="Z851">
        <v>7.0000000000000001E-3</v>
      </c>
      <c r="AA851">
        <v>2E-3</v>
      </c>
      <c r="AB851">
        <v>0</v>
      </c>
      <c r="AC851">
        <v>2E-3</v>
      </c>
      <c r="AD851">
        <v>0</v>
      </c>
      <c r="AE851">
        <f t="shared" si="13"/>
        <v>1.0999999999999999E-2</v>
      </c>
      <c r="AF851" cm="1">
        <f t="array" ref="AF851">_xlfn.IFS(C851="solar",(AE851*1000/45),C851="onshore",(AE851*1000/2.7),C851="offshore",(0))</f>
        <v>0.24444444444444444</v>
      </c>
      <c r="AG851" cm="1">
        <f t="array" ref="AG851">_xlfn.IFS(C851="solar",(0),C851="onshore",(0),C851="offshore",(AE851*1000/4.8))</f>
        <v>0</v>
      </c>
    </row>
    <row r="852" spans="1:33">
      <c r="A852" t="s">
        <v>164</v>
      </c>
      <c r="B852" t="s">
        <v>419</v>
      </c>
      <c r="C852" t="s">
        <v>463</v>
      </c>
      <c r="D852">
        <v>7</v>
      </c>
      <c r="E852" t="s">
        <v>520</v>
      </c>
      <c r="F852" t="s">
        <v>518</v>
      </c>
      <c r="G852">
        <v>0.249</v>
      </c>
      <c r="H852">
        <v>302</v>
      </c>
      <c r="I852">
        <v>1560.6849999999999</v>
      </c>
      <c r="J852">
        <v>0.248</v>
      </c>
      <c r="K852">
        <v>311</v>
      </c>
      <c r="L852">
        <v>0.143154367358963</v>
      </c>
      <c r="M852">
        <v>160.47200000000001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f t="shared" si="13"/>
        <v>0</v>
      </c>
      <c r="AF852" cm="1">
        <f t="array" ref="AF852">_xlfn.IFS(C852="solar",(AE852*1000/45),C852="onshore",(AE852*1000/2.7),C852="offshore",(0))</f>
        <v>0</v>
      </c>
      <c r="AG852" cm="1">
        <f t="array" ref="AG852">_xlfn.IFS(C852="solar",(0),C852="onshore",(0),C852="offshore",(AE852*1000/4.8))</f>
        <v>0</v>
      </c>
    </row>
    <row r="853" spans="1:33">
      <c r="A853" t="s">
        <v>164</v>
      </c>
      <c r="B853" t="s">
        <v>420</v>
      </c>
      <c r="C853" t="s">
        <v>463</v>
      </c>
      <c r="D853">
        <v>6</v>
      </c>
      <c r="E853" t="s">
        <v>520</v>
      </c>
      <c r="F853" t="s">
        <v>517</v>
      </c>
      <c r="G853">
        <v>0.25</v>
      </c>
      <c r="H853">
        <v>168</v>
      </c>
      <c r="I853">
        <v>1560.6849999999999</v>
      </c>
      <c r="J853">
        <v>0.25</v>
      </c>
      <c r="K853">
        <v>184</v>
      </c>
      <c r="L853">
        <v>8.4018264840182696E-2</v>
      </c>
      <c r="M853">
        <v>90.873000000000005</v>
      </c>
      <c r="N853">
        <v>0</v>
      </c>
      <c r="O853">
        <v>0</v>
      </c>
      <c r="P853">
        <v>0</v>
      </c>
      <c r="Q853">
        <v>7.0000000000000001E-3</v>
      </c>
      <c r="R853">
        <v>8.9999999999999993E-3</v>
      </c>
      <c r="S853">
        <v>8.9999999999999993E-3</v>
      </c>
      <c r="T853">
        <v>1.0999999999999999E-2</v>
      </c>
      <c r="U853">
        <v>8.0000000000000002E-3</v>
      </c>
      <c r="V853">
        <v>1.0999999999999999E-2</v>
      </c>
      <c r="W853">
        <v>0</v>
      </c>
      <c r="X853">
        <v>0</v>
      </c>
      <c r="Y853">
        <v>0</v>
      </c>
      <c r="Z853">
        <v>7.0000000000000001E-3</v>
      </c>
      <c r="AA853">
        <v>2E-3</v>
      </c>
      <c r="AB853">
        <v>0</v>
      </c>
      <c r="AC853">
        <v>2E-3</v>
      </c>
      <c r="AD853">
        <v>0</v>
      </c>
      <c r="AE853">
        <f t="shared" si="13"/>
        <v>1.0999999999999999E-2</v>
      </c>
      <c r="AF853" cm="1">
        <f t="array" ref="AF853">_xlfn.IFS(C853="solar",(AE853*1000/45),C853="onshore",(AE853*1000/2.7),C853="offshore",(0))</f>
        <v>0.24444444444444444</v>
      </c>
      <c r="AG853" cm="1">
        <f t="array" ref="AG853">_xlfn.IFS(C853="solar",(0),C853="onshore",(0),C853="offshore",(AE853*1000/4.8))</f>
        <v>0</v>
      </c>
    </row>
    <row r="854" spans="1:33">
      <c r="A854" t="s">
        <v>164</v>
      </c>
      <c r="B854" t="s">
        <v>428</v>
      </c>
      <c r="C854" t="s">
        <v>463</v>
      </c>
      <c r="D854">
        <v>5</v>
      </c>
      <c r="E854" t="s">
        <v>520</v>
      </c>
      <c r="F854" t="s">
        <v>517</v>
      </c>
      <c r="G854">
        <v>0.251</v>
      </c>
      <c r="H854">
        <v>94</v>
      </c>
      <c r="I854">
        <v>1560.6849999999999</v>
      </c>
      <c r="J854">
        <v>0.25</v>
      </c>
      <c r="K854">
        <v>98</v>
      </c>
      <c r="L854">
        <v>4.4748858447488597E-2</v>
      </c>
      <c r="M854">
        <v>92.86</v>
      </c>
      <c r="N854">
        <v>0</v>
      </c>
      <c r="O854">
        <v>0.311</v>
      </c>
      <c r="P854">
        <v>0.313</v>
      </c>
      <c r="Q854">
        <v>0.71799999999999997</v>
      </c>
      <c r="R854">
        <v>0.72</v>
      </c>
      <c r="S854">
        <v>0.72</v>
      </c>
      <c r="T854">
        <v>0.79200000000000004</v>
      </c>
      <c r="U854">
        <v>0.6</v>
      </c>
      <c r="V854">
        <v>0.91100000000000003</v>
      </c>
      <c r="W854">
        <v>0</v>
      </c>
      <c r="X854">
        <v>0.311</v>
      </c>
      <c r="Y854">
        <v>2E-3</v>
      </c>
      <c r="Z854">
        <v>0.40500000000000003</v>
      </c>
      <c r="AA854">
        <v>2E-3</v>
      </c>
      <c r="AB854">
        <v>0</v>
      </c>
      <c r="AC854">
        <v>7.1999999999999995E-2</v>
      </c>
      <c r="AD854">
        <v>0.11899999999999999</v>
      </c>
      <c r="AE854">
        <f t="shared" si="13"/>
        <v>0.79200000000000004</v>
      </c>
      <c r="AF854" cm="1">
        <f t="array" ref="AF854">_xlfn.IFS(C854="solar",(AE854*1000/45),C854="onshore",(AE854*1000/2.7),C854="offshore",(0))</f>
        <v>17.600000000000001</v>
      </c>
      <c r="AG854" cm="1">
        <f t="array" ref="AG854">_xlfn.IFS(C854="solar",(0),C854="onshore",(0),C854="offshore",(AE854*1000/4.8))</f>
        <v>0</v>
      </c>
    </row>
    <row r="855" spans="1:33">
      <c r="A855" t="s">
        <v>164</v>
      </c>
      <c r="B855" t="s">
        <v>419</v>
      </c>
      <c r="C855" t="s">
        <v>463</v>
      </c>
      <c r="D855">
        <v>7</v>
      </c>
      <c r="E855" t="s">
        <v>520</v>
      </c>
      <c r="F855" t="s">
        <v>517</v>
      </c>
      <c r="G855">
        <v>0.249</v>
      </c>
      <c r="H855">
        <v>302</v>
      </c>
      <c r="I855">
        <v>1560.6849999999999</v>
      </c>
      <c r="J855">
        <v>0.248</v>
      </c>
      <c r="K855">
        <v>311</v>
      </c>
      <c r="L855">
        <v>0.143154367358963</v>
      </c>
      <c r="M855">
        <v>121.003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f t="shared" si="13"/>
        <v>0</v>
      </c>
      <c r="AF855" cm="1">
        <f t="array" ref="AF855">_xlfn.IFS(C855="solar",(AE855*1000/45),C855="onshore",(AE855*1000/2.7),C855="offshore",(0))</f>
        <v>0</v>
      </c>
      <c r="AG855" cm="1">
        <f t="array" ref="AG855">_xlfn.IFS(C855="solar",(0),C855="onshore",(0),C855="offshore",(AE855*1000/4.8))</f>
        <v>0</v>
      </c>
    </row>
    <row r="856" spans="1:33">
      <c r="A856" t="s">
        <v>164</v>
      </c>
      <c r="B856" t="s">
        <v>428</v>
      </c>
      <c r="C856" t="s">
        <v>463</v>
      </c>
      <c r="D856">
        <v>5</v>
      </c>
      <c r="E856" t="s">
        <v>520</v>
      </c>
      <c r="F856" t="s">
        <v>516</v>
      </c>
      <c r="G856">
        <v>0.251</v>
      </c>
      <c r="H856">
        <v>94</v>
      </c>
      <c r="I856">
        <v>1560.6849999999999</v>
      </c>
      <c r="J856">
        <v>0.25</v>
      </c>
      <c r="K856">
        <v>98</v>
      </c>
      <c r="L856">
        <v>4.4748858447488597E-2</v>
      </c>
      <c r="M856">
        <v>92.86</v>
      </c>
      <c r="N856">
        <v>0</v>
      </c>
      <c r="O856">
        <v>0.311</v>
      </c>
      <c r="P856">
        <v>0.313</v>
      </c>
      <c r="Q856">
        <v>0.71799999999999997</v>
      </c>
      <c r="R856">
        <v>0.72</v>
      </c>
      <c r="S856">
        <v>0.72</v>
      </c>
      <c r="T856">
        <v>0.79200000000000004</v>
      </c>
      <c r="U856">
        <v>0.6</v>
      </c>
      <c r="V856">
        <v>0.91100000000000003</v>
      </c>
      <c r="W856">
        <v>0</v>
      </c>
      <c r="X856">
        <v>0.311</v>
      </c>
      <c r="Y856">
        <v>2E-3</v>
      </c>
      <c r="Z856">
        <v>0.40500000000000003</v>
      </c>
      <c r="AA856">
        <v>2E-3</v>
      </c>
      <c r="AB856">
        <v>0</v>
      </c>
      <c r="AC856">
        <v>7.1999999999999995E-2</v>
      </c>
      <c r="AD856">
        <v>0.11899999999999999</v>
      </c>
      <c r="AE856">
        <f t="shared" si="13"/>
        <v>0.79200000000000004</v>
      </c>
      <c r="AF856" cm="1">
        <f t="array" ref="AF856">_xlfn.IFS(C856="solar",(AE856*1000/45),C856="onshore",(AE856*1000/2.7),C856="offshore",(0))</f>
        <v>17.600000000000001</v>
      </c>
      <c r="AG856" cm="1">
        <f t="array" ref="AG856">_xlfn.IFS(C856="solar",(0),C856="onshore",(0),C856="offshore",(AE856*1000/4.8))</f>
        <v>0</v>
      </c>
    </row>
    <row r="857" spans="1:33">
      <c r="A857" t="s">
        <v>164</v>
      </c>
      <c r="B857" t="s">
        <v>420</v>
      </c>
      <c r="C857" t="s">
        <v>463</v>
      </c>
      <c r="D857">
        <v>6</v>
      </c>
      <c r="E857" t="s">
        <v>520</v>
      </c>
      <c r="F857" t="s">
        <v>516</v>
      </c>
      <c r="G857">
        <v>0.25</v>
      </c>
      <c r="H857">
        <v>168</v>
      </c>
      <c r="I857">
        <v>1560.6849999999999</v>
      </c>
      <c r="J857">
        <v>0.25</v>
      </c>
      <c r="K857">
        <v>184</v>
      </c>
      <c r="L857">
        <v>8.4018264840182696E-2</v>
      </c>
      <c r="M857">
        <v>98.694999999999993</v>
      </c>
      <c r="N857">
        <v>0</v>
      </c>
      <c r="O857">
        <v>0</v>
      </c>
      <c r="P857">
        <v>0</v>
      </c>
      <c r="Q857">
        <v>7.0000000000000001E-3</v>
      </c>
      <c r="R857">
        <v>8.9999999999999993E-3</v>
      </c>
      <c r="S857">
        <v>8.9999999999999993E-3</v>
      </c>
      <c r="T857">
        <v>1.0999999999999999E-2</v>
      </c>
      <c r="U857">
        <v>8.0000000000000002E-3</v>
      </c>
      <c r="V857">
        <v>1.0999999999999999E-2</v>
      </c>
      <c r="W857">
        <v>0</v>
      </c>
      <c r="X857">
        <v>0</v>
      </c>
      <c r="Y857">
        <v>0</v>
      </c>
      <c r="Z857">
        <v>7.0000000000000001E-3</v>
      </c>
      <c r="AA857">
        <v>2E-3</v>
      </c>
      <c r="AB857">
        <v>0</v>
      </c>
      <c r="AC857">
        <v>2E-3</v>
      </c>
      <c r="AD857">
        <v>0</v>
      </c>
      <c r="AE857">
        <f t="shared" si="13"/>
        <v>1.0999999999999999E-2</v>
      </c>
      <c r="AF857" cm="1">
        <f t="array" ref="AF857">_xlfn.IFS(C857="solar",(AE857*1000/45),C857="onshore",(AE857*1000/2.7),C857="offshore",(0))</f>
        <v>0.24444444444444444</v>
      </c>
      <c r="AG857" cm="1">
        <f t="array" ref="AG857">_xlfn.IFS(C857="solar",(0),C857="onshore",(0),C857="offshore",(AE857*1000/4.8))</f>
        <v>0</v>
      </c>
    </row>
    <row r="858" spans="1:33">
      <c r="A858" t="s">
        <v>164</v>
      </c>
      <c r="B858" t="s">
        <v>419</v>
      </c>
      <c r="C858" t="s">
        <v>463</v>
      </c>
      <c r="D858">
        <v>7</v>
      </c>
      <c r="E858" t="s">
        <v>520</v>
      </c>
      <c r="F858" t="s">
        <v>516</v>
      </c>
      <c r="G858">
        <v>0.249</v>
      </c>
      <c r="H858">
        <v>302</v>
      </c>
      <c r="I858">
        <v>1560.6849999999999</v>
      </c>
      <c r="J858">
        <v>0.248</v>
      </c>
      <c r="K858">
        <v>311</v>
      </c>
      <c r="L858">
        <v>0.143154367358963</v>
      </c>
      <c r="M858">
        <v>158.19200000000001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f t="shared" si="13"/>
        <v>0</v>
      </c>
      <c r="AF858" cm="1">
        <f t="array" ref="AF858">_xlfn.IFS(C858="solar",(AE858*1000/45),C858="onshore",(AE858*1000/2.7),C858="offshore",(0))</f>
        <v>0</v>
      </c>
      <c r="AG858" cm="1">
        <f t="array" ref="AG858">_xlfn.IFS(C858="solar",(0),C858="onshore",(0),C858="offshore",(AE858*1000/4.8))</f>
        <v>0</v>
      </c>
    </row>
    <row r="859" spans="1:33">
      <c r="A859" t="s">
        <v>164</v>
      </c>
      <c r="B859" t="s">
        <v>428</v>
      </c>
      <c r="C859" t="s">
        <v>463</v>
      </c>
      <c r="D859">
        <v>5</v>
      </c>
      <c r="E859" t="s">
        <v>520</v>
      </c>
      <c r="F859" t="s">
        <v>514</v>
      </c>
      <c r="G859">
        <v>0.251</v>
      </c>
      <c r="H859">
        <v>94</v>
      </c>
      <c r="I859">
        <v>1560.6849999999999</v>
      </c>
      <c r="J859">
        <v>0.25</v>
      </c>
      <c r="K859">
        <v>98</v>
      </c>
      <c r="L859">
        <v>4.4748858447488597E-2</v>
      </c>
      <c r="M859">
        <v>92.870999999999995</v>
      </c>
      <c r="N859">
        <v>0</v>
      </c>
      <c r="O859">
        <v>0.311</v>
      </c>
      <c r="P859">
        <v>0.313</v>
      </c>
      <c r="Q859">
        <v>0.71799999999999997</v>
      </c>
      <c r="R859">
        <v>0.72</v>
      </c>
      <c r="S859">
        <v>0.72</v>
      </c>
      <c r="T859">
        <v>0.79200000000000004</v>
      </c>
      <c r="U859">
        <v>0.6</v>
      </c>
      <c r="V859">
        <v>0.91100000000000003</v>
      </c>
      <c r="W859">
        <v>0</v>
      </c>
      <c r="X859">
        <v>0.311</v>
      </c>
      <c r="Y859">
        <v>2E-3</v>
      </c>
      <c r="Z859">
        <v>0.40500000000000003</v>
      </c>
      <c r="AA859">
        <v>2E-3</v>
      </c>
      <c r="AB859">
        <v>0</v>
      </c>
      <c r="AC859">
        <v>7.1999999999999995E-2</v>
      </c>
      <c r="AD859">
        <v>0.11899999999999999</v>
      </c>
      <c r="AE859">
        <f t="shared" si="13"/>
        <v>0.79200000000000004</v>
      </c>
      <c r="AF859" cm="1">
        <f t="array" ref="AF859">_xlfn.IFS(C859="solar",(AE859*1000/45),C859="onshore",(AE859*1000/2.7),C859="offshore",(0))</f>
        <v>17.600000000000001</v>
      </c>
      <c r="AG859" cm="1">
        <f t="array" ref="AG859">_xlfn.IFS(C859="solar",(0),C859="onshore",(0),C859="offshore",(AE859*1000/4.8))</f>
        <v>0</v>
      </c>
    </row>
    <row r="860" spans="1:33">
      <c r="A860" t="s">
        <v>164</v>
      </c>
      <c r="B860" t="s">
        <v>420</v>
      </c>
      <c r="C860" t="s">
        <v>463</v>
      </c>
      <c r="D860">
        <v>6</v>
      </c>
      <c r="E860" t="s">
        <v>520</v>
      </c>
      <c r="F860" t="s">
        <v>514</v>
      </c>
      <c r="G860">
        <v>0.25</v>
      </c>
      <c r="H860">
        <v>168</v>
      </c>
      <c r="I860">
        <v>1560.6849999999999</v>
      </c>
      <c r="J860">
        <v>0.25</v>
      </c>
      <c r="K860">
        <v>184</v>
      </c>
      <c r="L860">
        <v>8.4018264840182696E-2</v>
      </c>
      <c r="M860">
        <v>109.682</v>
      </c>
      <c r="N860">
        <v>0</v>
      </c>
      <c r="O860">
        <v>0</v>
      </c>
      <c r="P860">
        <v>0</v>
      </c>
      <c r="Q860">
        <v>7.0000000000000001E-3</v>
      </c>
      <c r="R860">
        <v>8.9999999999999993E-3</v>
      </c>
      <c r="S860">
        <v>8.9999999999999993E-3</v>
      </c>
      <c r="T860">
        <v>1.0999999999999999E-2</v>
      </c>
      <c r="U860">
        <v>8.0000000000000002E-3</v>
      </c>
      <c r="V860">
        <v>1.0999999999999999E-2</v>
      </c>
      <c r="W860">
        <v>0</v>
      </c>
      <c r="X860">
        <v>0</v>
      </c>
      <c r="Y860">
        <v>0</v>
      </c>
      <c r="Z860">
        <v>7.0000000000000001E-3</v>
      </c>
      <c r="AA860">
        <v>2E-3</v>
      </c>
      <c r="AB860">
        <v>0</v>
      </c>
      <c r="AC860">
        <v>2E-3</v>
      </c>
      <c r="AD860">
        <v>0</v>
      </c>
      <c r="AE860">
        <f t="shared" si="13"/>
        <v>1.0999999999999999E-2</v>
      </c>
      <c r="AF860" cm="1">
        <f t="array" ref="AF860">_xlfn.IFS(C860="solar",(AE860*1000/45),C860="onshore",(AE860*1000/2.7),C860="offshore",(0))</f>
        <v>0.24444444444444444</v>
      </c>
      <c r="AG860" cm="1">
        <f t="array" ref="AG860">_xlfn.IFS(C860="solar",(0),C860="onshore",(0),C860="offshore",(AE860*1000/4.8))</f>
        <v>0</v>
      </c>
    </row>
    <row r="861" spans="1:33">
      <c r="A861" t="s">
        <v>164</v>
      </c>
      <c r="B861" t="s">
        <v>419</v>
      </c>
      <c r="C861" t="s">
        <v>463</v>
      </c>
      <c r="D861">
        <v>7</v>
      </c>
      <c r="E861" t="s">
        <v>520</v>
      </c>
      <c r="F861" t="s">
        <v>514</v>
      </c>
      <c r="G861">
        <v>0.249</v>
      </c>
      <c r="H861">
        <v>302</v>
      </c>
      <c r="I861">
        <v>1560.6849999999999</v>
      </c>
      <c r="J861">
        <v>0.248</v>
      </c>
      <c r="K861">
        <v>311</v>
      </c>
      <c r="L861">
        <v>0.143154367358963</v>
      </c>
      <c r="M861">
        <v>201.80099999999999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f t="shared" si="13"/>
        <v>0</v>
      </c>
      <c r="AF861" cm="1">
        <f t="array" ref="AF861">_xlfn.IFS(C861="solar",(AE861*1000/45),C861="onshore",(AE861*1000/2.7),C861="offshore",(0))</f>
        <v>0</v>
      </c>
      <c r="AG861" cm="1">
        <f t="array" ref="AG861">_xlfn.IFS(C861="solar",(0),C861="onshore",(0),C861="offshore",(AE861*1000/4.8))</f>
        <v>0</v>
      </c>
    </row>
    <row r="862" spans="1:33">
      <c r="A862" t="s">
        <v>164</v>
      </c>
      <c r="B862" t="s">
        <v>426</v>
      </c>
      <c r="C862" t="s">
        <v>464</v>
      </c>
      <c r="D862">
        <v>1</v>
      </c>
      <c r="E862" t="s">
        <v>520</v>
      </c>
      <c r="F862" t="s">
        <v>519</v>
      </c>
      <c r="G862">
        <v>0.308</v>
      </c>
      <c r="H862">
        <v>342</v>
      </c>
      <c r="I862">
        <v>2023.1869999999999</v>
      </c>
      <c r="J862">
        <v>0.31</v>
      </c>
      <c r="K862">
        <v>384</v>
      </c>
      <c r="L862">
        <v>0.14140521431727801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f t="shared" si="13"/>
        <v>0</v>
      </c>
      <c r="AF862" cm="1">
        <f t="array" ref="AF862">_xlfn.IFS(C862="solar",(AE862*1000/45),C862="onshore",(AE862*1000/2.7),C862="offshore",(0))</f>
        <v>0</v>
      </c>
      <c r="AG862" cm="1">
        <f t="array" ref="AG862">_xlfn.IFS(C862="solar",(0),C862="onshore",(0),C862="offshore",(AE862*1000/4.8))</f>
        <v>0</v>
      </c>
    </row>
    <row r="863" spans="1:33">
      <c r="A863" t="s">
        <v>164</v>
      </c>
      <c r="B863" t="s">
        <v>425</v>
      </c>
      <c r="C863" t="s">
        <v>464</v>
      </c>
      <c r="D863">
        <v>2</v>
      </c>
      <c r="E863" t="s">
        <v>520</v>
      </c>
      <c r="F863" t="s">
        <v>519</v>
      </c>
      <c r="G863">
        <v>0.30599999999999999</v>
      </c>
      <c r="H863">
        <v>583</v>
      </c>
      <c r="I863">
        <v>2023.1869999999999</v>
      </c>
      <c r="J863">
        <v>0.307</v>
      </c>
      <c r="K863">
        <v>626</v>
      </c>
      <c r="L863">
        <v>0.23277259679026699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f t="shared" si="13"/>
        <v>0</v>
      </c>
      <c r="AF863" cm="1">
        <f t="array" ref="AF863">_xlfn.IFS(C863="solar",(AE863*1000/45),C863="onshore",(AE863*1000/2.7),C863="offshore",(0))</f>
        <v>0</v>
      </c>
      <c r="AG863" cm="1">
        <f t="array" ref="AG863">_xlfn.IFS(C863="solar",(0),C863="onshore",(0),C863="offshore",(AE863*1000/4.8))</f>
        <v>0</v>
      </c>
    </row>
    <row r="864" spans="1:33">
      <c r="A864" t="s">
        <v>164</v>
      </c>
      <c r="B864" t="s">
        <v>424</v>
      </c>
      <c r="C864" t="s">
        <v>464</v>
      </c>
      <c r="D864">
        <v>3</v>
      </c>
      <c r="E864" t="s">
        <v>520</v>
      </c>
      <c r="F864" t="s">
        <v>519</v>
      </c>
      <c r="G864">
        <v>0.3</v>
      </c>
      <c r="H864">
        <v>151</v>
      </c>
      <c r="I864">
        <v>2023.1869999999999</v>
      </c>
      <c r="J864">
        <v>0.30099999999999999</v>
      </c>
      <c r="K864">
        <v>163</v>
      </c>
      <c r="L864">
        <v>6.1818292146422101E-2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f t="shared" si="13"/>
        <v>0</v>
      </c>
      <c r="AF864" cm="1">
        <f t="array" ref="AF864">_xlfn.IFS(C864="solar",(AE864*1000/45),C864="onshore",(AE864*1000/2.7),C864="offshore",(0))</f>
        <v>0</v>
      </c>
      <c r="AG864" cm="1">
        <f t="array" ref="AG864">_xlfn.IFS(C864="solar",(0),C864="onshore",(0),C864="offshore",(AE864*1000/4.8))</f>
        <v>0</v>
      </c>
    </row>
    <row r="865" spans="1:33">
      <c r="A865" t="s">
        <v>164</v>
      </c>
      <c r="B865" t="s">
        <v>423</v>
      </c>
      <c r="C865" t="s">
        <v>464</v>
      </c>
      <c r="D865">
        <v>4</v>
      </c>
      <c r="E865" t="s">
        <v>520</v>
      </c>
      <c r="F865" t="s">
        <v>519</v>
      </c>
      <c r="G865">
        <v>0.28699999999999998</v>
      </c>
      <c r="H865">
        <v>382</v>
      </c>
      <c r="I865">
        <v>2023.1869999999999</v>
      </c>
      <c r="J865">
        <v>0.28899999999999998</v>
      </c>
      <c r="K865">
        <v>406</v>
      </c>
      <c r="L865">
        <v>0.16037035281477599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f t="shared" si="13"/>
        <v>0</v>
      </c>
      <c r="AF865" cm="1">
        <f t="array" ref="AF865">_xlfn.IFS(C865="solar",(AE865*1000/45),C865="onshore",(AE865*1000/2.7),C865="offshore",(0))</f>
        <v>0</v>
      </c>
      <c r="AG865" cm="1">
        <f t="array" ref="AG865">_xlfn.IFS(C865="solar",(0),C865="onshore",(0),C865="offshore",(AE865*1000/4.8))</f>
        <v>0</v>
      </c>
    </row>
    <row r="866" spans="1:33">
      <c r="A866" t="s">
        <v>164</v>
      </c>
      <c r="B866" t="s">
        <v>422</v>
      </c>
      <c r="C866" t="s">
        <v>464</v>
      </c>
      <c r="D866">
        <v>5</v>
      </c>
      <c r="E866" t="s">
        <v>520</v>
      </c>
      <c r="F866" t="s">
        <v>519</v>
      </c>
      <c r="G866">
        <v>0.28699999999999998</v>
      </c>
      <c r="H866">
        <v>622</v>
      </c>
      <c r="I866">
        <v>2023.1869999999999</v>
      </c>
      <c r="J866">
        <v>0.28699999999999998</v>
      </c>
      <c r="K866">
        <v>651</v>
      </c>
      <c r="L866">
        <v>0.25893752088205801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f t="shared" si="13"/>
        <v>0</v>
      </c>
      <c r="AF866" cm="1">
        <f t="array" ref="AF866">_xlfn.IFS(C866="solar",(AE866*1000/45),C866="onshore",(AE866*1000/2.7),C866="offshore",(0))</f>
        <v>0</v>
      </c>
      <c r="AG866" cm="1">
        <f t="array" ref="AG866">_xlfn.IFS(C866="solar",(0),C866="onshore",(0),C866="offshore",(AE866*1000/4.8))</f>
        <v>0</v>
      </c>
    </row>
    <row r="867" spans="1:33">
      <c r="A867" t="s">
        <v>164</v>
      </c>
      <c r="B867" t="s">
        <v>422</v>
      </c>
      <c r="C867" t="s">
        <v>464</v>
      </c>
      <c r="D867">
        <v>5</v>
      </c>
      <c r="E867" t="s">
        <v>520</v>
      </c>
      <c r="F867" t="s">
        <v>518</v>
      </c>
      <c r="G867">
        <v>0.28699999999999998</v>
      </c>
      <c r="H867">
        <v>622</v>
      </c>
      <c r="I867">
        <v>2023.1869999999999</v>
      </c>
      <c r="J867">
        <v>0.28699999999999998</v>
      </c>
      <c r="K867">
        <v>651</v>
      </c>
      <c r="L867">
        <v>0.25893752088205801</v>
      </c>
      <c r="M867">
        <v>2.5840000000000001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f t="shared" si="13"/>
        <v>0</v>
      </c>
      <c r="AF867" cm="1">
        <f t="array" ref="AF867">_xlfn.IFS(C867="solar",(AE867*1000/45),C867="onshore",(AE867*1000/2.7),C867="offshore",(0))</f>
        <v>0</v>
      </c>
      <c r="AG867" cm="1">
        <f t="array" ref="AG867">_xlfn.IFS(C867="solar",(0),C867="onshore",(0),C867="offshore",(AE867*1000/4.8))</f>
        <v>0</v>
      </c>
    </row>
    <row r="868" spans="1:33">
      <c r="A868" t="s">
        <v>164</v>
      </c>
      <c r="B868" t="s">
        <v>423</v>
      </c>
      <c r="C868" t="s">
        <v>464</v>
      </c>
      <c r="D868">
        <v>4</v>
      </c>
      <c r="E868" t="s">
        <v>520</v>
      </c>
      <c r="F868" t="s">
        <v>518</v>
      </c>
      <c r="G868">
        <v>0.28699999999999998</v>
      </c>
      <c r="H868">
        <v>382</v>
      </c>
      <c r="I868">
        <v>2023.1869999999999</v>
      </c>
      <c r="J868">
        <v>0.28899999999999998</v>
      </c>
      <c r="K868">
        <v>406</v>
      </c>
      <c r="L868">
        <v>0.16037035281477599</v>
      </c>
      <c r="M868">
        <v>5.0380000000000003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f t="shared" si="13"/>
        <v>0</v>
      </c>
      <c r="AF868" cm="1">
        <f t="array" ref="AF868">_xlfn.IFS(C868="solar",(AE868*1000/45),C868="onshore",(AE868*1000/2.7),C868="offshore",(0))</f>
        <v>0</v>
      </c>
      <c r="AG868" cm="1">
        <f t="array" ref="AG868">_xlfn.IFS(C868="solar",(0),C868="onshore",(0),C868="offshore",(AE868*1000/4.8))</f>
        <v>0</v>
      </c>
    </row>
    <row r="869" spans="1:33">
      <c r="A869" t="s">
        <v>164</v>
      </c>
      <c r="B869" t="s">
        <v>425</v>
      </c>
      <c r="C869" t="s">
        <v>464</v>
      </c>
      <c r="D869">
        <v>2</v>
      </c>
      <c r="E869" t="s">
        <v>520</v>
      </c>
      <c r="F869" t="s">
        <v>518</v>
      </c>
      <c r="G869">
        <v>0.30599999999999999</v>
      </c>
      <c r="H869">
        <v>583</v>
      </c>
      <c r="I869">
        <v>2023.1869999999999</v>
      </c>
      <c r="J869">
        <v>0.307</v>
      </c>
      <c r="K869">
        <v>626</v>
      </c>
      <c r="L869">
        <v>0.23277259679026699</v>
      </c>
      <c r="M869">
        <v>14.574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f t="shared" si="13"/>
        <v>0</v>
      </c>
      <c r="AF869" cm="1">
        <f t="array" ref="AF869">_xlfn.IFS(C869="solar",(AE869*1000/45),C869="onshore",(AE869*1000/2.7),C869="offshore",(0))</f>
        <v>0</v>
      </c>
      <c r="AG869" cm="1">
        <f t="array" ref="AG869">_xlfn.IFS(C869="solar",(0),C869="onshore",(0),C869="offshore",(AE869*1000/4.8))</f>
        <v>0</v>
      </c>
    </row>
    <row r="870" spans="1:33">
      <c r="A870" t="s">
        <v>164</v>
      </c>
      <c r="B870" t="s">
        <v>426</v>
      </c>
      <c r="C870" t="s">
        <v>464</v>
      </c>
      <c r="D870">
        <v>1</v>
      </c>
      <c r="E870" t="s">
        <v>520</v>
      </c>
      <c r="F870" t="s">
        <v>518</v>
      </c>
      <c r="G870">
        <v>0.308</v>
      </c>
      <c r="H870">
        <v>342</v>
      </c>
      <c r="I870">
        <v>2023.1869999999999</v>
      </c>
      <c r="J870">
        <v>0.31</v>
      </c>
      <c r="K870">
        <v>384</v>
      </c>
      <c r="L870">
        <v>0.14140521431727801</v>
      </c>
      <c r="M870">
        <v>22.617999999999999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f t="shared" si="13"/>
        <v>0</v>
      </c>
      <c r="AF870" cm="1">
        <f t="array" ref="AF870">_xlfn.IFS(C870="solar",(AE870*1000/45),C870="onshore",(AE870*1000/2.7),C870="offshore",(0))</f>
        <v>0</v>
      </c>
      <c r="AG870" cm="1">
        <f t="array" ref="AG870">_xlfn.IFS(C870="solar",(0),C870="onshore",(0),C870="offshore",(AE870*1000/4.8))</f>
        <v>0</v>
      </c>
    </row>
    <row r="871" spans="1:33">
      <c r="A871" t="s">
        <v>164</v>
      </c>
      <c r="B871" t="s">
        <v>424</v>
      </c>
      <c r="C871" t="s">
        <v>464</v>
      </c>
      <c r="D871">
        <v>3</v>
      </c>
      <c r="E871" t="s">
        <v>520</v>
      </c>
      <c r="F871" t="s">
        <v>518</v>
      </c>
      <c r="G871">
        <v>0.3</v>
      </c>
      <c r="H871">
        <v>151</v>
      </c>
      <c r="I871">
        <v>2023.1869999999999</v>
      </c>
      <c r="J871">
        <v>0.30099999999999999</v>
      </c>
      <c r="K871">
        <v>163</v>
      </c>
      <c r="L871">
        <v>6.1818292146422101E-2</v>
      </c>
      <c r="M871">
        <v>67.792000000000002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f t="shared" si="13"/>
        <v>0</v>
      </c>
      <c r="AF871" cm="1">
        <f t="array" ref="AF871">_xlfn.IFS(C871="solar",(AE871*1000/45),C871="onshore",(AE871*1000/2.7),C871="offshore",(0))</f>
        <v>0</v>
      </c>
      <c r="AG871" cm="1">
        <f t="array" ref="AG871">_xlfn.IFS(C871="solar",(0),C871="onshore",(0),C871="offshore",(AE871*1000/4.8))</f>
        <v>0</v>
      </c>
    </row>
    <row r="872" spans="1:33">
      <c r="A872" t="s">
        <v>164</v>
      </c>
      <c r="B872" t="s">
        <v>423</v>
      </c>
      <c r="C872" t="s">
        <v>464</v>
      </c>
      <c r="D872">
        <v>4</v>
      </c>
      <c r="E872" t="s">
        <v>520</v>
      </c>
      <c r="F872" t="s">
        <v>517</v>
      </c>
      <c r="G872">
        <v>0.28699999999999998</v>
      </c>
      <c r="H872">
        <v>382</v>
      </c>
      <c r="I872">
        <v>2023.1869999999999</v>
      </c>
      <c r="J872">
        <v>0.28899999999999998</v>
      </c>
      <c r="K872">
        <v>406</v>
      </c>
      <c r="L872">
        <v>0.16037035281477599</v>
      </c>
      <c r="M872">
        <v>1.7090000000000001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f t="shared" si="13"/>
        <v>0</v>
      </c>
      <c r="AF872" cm="1">
        <f t="array" ref="AF872">_xlfn.IFS(C872="solar",(AE872*1000/45),C872="onshore",(AE872*1000/2.7),C872="offshore",(0))</f>
        <v>0</v>
      </c>
      <c r="AG872" cm="1">
        <f t="array" ref="AG872">_xlfn.IFS(C872="solar",(0),C872="onshore",(0),C872="offshore",(AE872*1000/4.8))</f>
        <v>0</v>
      </c>
    </row>
    <row r="873" spans="1:33">
      <c r="A873" t="s">
        <v>164</v>
      </c>
      <c r="B873" t="s">
        <v>422</v>
      </c>
      <c r="C873" t="s">
        <v>464</v>
      </c>
      <c r="D873">
        <v>5</v>
      </c>
      <c r="E873" t="s">
        <v>520</v>
      </c>
      <c r="F873" t="s">
        <v>517</v>
      </c>
      <c r="G873">
        <v>0.28699999999999998</v>
      </c>
      <c r="H873">
        <v>622</v>
      </c>
      <c r="I873">
        <v>2023.1869999999999</v>
      </c>
      <c r="J873">
        <v>0.28699999999999998</v>
      </c>
      <c r="K873">
        <v>651</v>
      </c>
      <c r="L873">
        <v>0.25893752088205801</v>
      </c>
      <c r="M873">
        <v>2.2200000000000002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f t="shared" si="13"/>
        <v>0</v>
      </c>
      <c r="AF873" cm="1">
        <f t="array" ref="AF873">_xlfn.IFS(C873="solar",(AE873*1000/45),C873="onshore",(AE873*1000/2.7),C873="offshore",(0))</f>
        <v>0</v>
      </c>
      <c r="AG873" cm="1">
        <f t="array" ref="AG873">_xlfn.IFS(C873="solar",(0),C873="onshore",(0),C873="offshore",(AE873*1000/4.8))</f>
        <v>0</v>
      </c>
    </row>
    <row r="874" spans="1:33">
      <c r="A874" t="s">
        <v>164</v>
      </c>
      <c r="B874" t="s">
        <v>425</v>
      </c>
      <c r="C874" t="s">
        <v>464</v>
      </c>
      <c r="D874">
        <v>2</v>
      </c>
      <c r="E874" t="s">
        <v>520</v>
      </c>
      <c r="F874" t="s">
        <v>517</v>
      </c>
      <c r="G874">
        <v>0.30599999999999999</v>
      </c>
      <c r="H874">
        <v>583</v>
      </c>
      <c r="I874">
        <v>2023.1869999999999</v>
      </c>
      <c r="J874">
        <v>0.307</v>
      </c>
      <c r="K874">
        <v>626</v>
      </c>
      <c r="L874">
        <v>0.23277259679026699</v>
      </c>
      <c r="M874">
        <v>13.066000000000001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f t="shared" si="13"/>
        <v>0</v>
      </c>
      <c r="AF874" cm="1">
        <f t="array" ref="AF874">_xlfn.IFS(C874="solar",(AE874*1000/45),C874="onshore",(AE874*1000/2.7),C874="offshore",(0))</f>
        <v>0</v>
      </c>
      <c r="AG874" cm="1">
        <f t="array" ref="AG874">_xlfn.IFS(C874="solar",(0),C874="onshore",(0),C874="offshore",(AE874*1000/4.8))</f>
        <v>0</v>
      </c>
    </row>
    <row r="875" spans="1:33">
      <c r="A875" t="s">
        <v>164</v>
      </c>
      <c r="B875" t="s">
        <v>426</v>
      </c>
      <c r="C875" t="s">
        <v>464</v>
      </c>
      <c r="D875">
        <v>1</v>
      </c>
      <c r="E875" t="s">
        <v>520</v>
      </c>
      <c r="F875" t="s">
        <v>517</v>
      </c>
      <c r="G875">
        <v>0.308</v>
      </c>
      <c r="H875">
        <v>342</v>
      </c>
      <c r="I875">
        <v>2023.1869999999999</v>
      </c>
      <c r="J875">
        <v>0.31</v>
      </c>
      <c r="K875">
        <v>384</v>
      </c>
      <c r="L875">
        <v>0.14140521431727801</v>
      </c>
      <c r="M875">
        <v>20.346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f t="shared" si="13"/>
        <v>0</v>
      </c>
      <c r="AF875" cm="1">
        <f t="array" ref="AF875">_xlfn.IFS(C875="solar",(AE875*1000/45),C875="onshore",(AE875*1000/2.7),C875="offshore",(0))</f>
        <v>0</v>
      </c>
      <c r="AG875" cm="1">
        <f t="array" ref="AG875">_xlfn.IFS(C875="solar",(0),C875="onshore",(0),C875="offshore",(AE875*1000/4.8))</f>
        <v>0</v>
      </c>
    </row>
    <row r="876" spans="1:33">
      <c r="A876" t="s">
        <v>164</v>
      </c>
      <c r="B876" t="s">
        <v>424</v>
      </c>
      <c r="C876" t="s">
        <v>464</v>
      </c>
      <c r="D876">
        <v>3</v>
      </c>
      <c r="E876" t="s">
        <v>520</v>
      </c>
      <c r="F876" t="s">
        <v>517</v>
      </c>
      <c r="G876">
        <v>0.3</v>
      </c>
      <c r="H876">
        <v>151</v>
      </c>
      <c r="I876">
        <v>2023.1869999999999</v>
      </c>
      <c r="J876">
        <v>0.30099999999999999</v>
      </c>
      <c r="K876">
        <v>163</v>
      </c>
      <c r="L876">
        <v>6.1818292146422101E-2</v>
      </c>
      <c r="M876">
        <v>62.220999999999997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f t="shared" si="13"/>
        <v>0</v>
      </c>
      <c r="AF876" cm="1">
        <f t="array" ref="AF876">_xlfn.IFS(C876="solar",(AE876*1000/45),C876="onshore",(AE876*1000/2.7),C876="offshore",(0))</f>
        <v>0</v>
      </c>
      <c r="AG876" cm="1">
        <f t="array" ref="AG876">_xlfn.IFS(C876="solar",(0),C876="onshore",(0),C876="offshore",(AE876*1000/4.8))</f>
        <v>0</v>
      </c>
    </row>
    <row r="877" spans="1:33">
      <c r="A877" t="s">
        <v>164</v>
      </c>
      <c r="B877" t="s">
        <v>422</v>
      </c>
      <c r="C877" t="s">
        <v>464</v>
      </c>
      <c r="D877">
        <v>5</v>
      </c>
      <c r="E877" t="s">
        <v>520</v>
      </c>
      <c r="F877" t="s">
        <v>516</v>
      </c>
      <c r="G877">
        <v>0.28699999999999998</v>
      </c>
      <c r="H877">
        <v>622</v>
      </c>
      <c r="I877">
        <v>2023.1869999999999</v>
      </c>
      <c r="J877">
        <v>0.28699999999999998</v>
      </c>
      <c r="K877">
        <v>651</v>
      </c>
      <c r="L877">
        <v>0.25893752088205801</v>
      </c>
      <c r="M877">
        <v>2.5840000000000001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f t="shared" si="13"/>
        <v>0</v>
      </c>
      <c r="AF877" cm="1">
        <f t="array" ref="AF877">_xlfn.IFS(C877="solar",(AE877*1000/45),C877="onshore",(AE877*1000/2.7),C877="offshore",(0))</f>
        <v>0</v>
      </c>
      <c r="AG877" cm="1">
        <f t="array" ref="AG877">_xlfn.IFS(C877="solar",(0),C877="onshore",(0),C877="offshore",(AE877*1000/4.8))</f>
        <v>0</v>
      </c>
    </row>
    <row r="878" spans="1:33">
      <c r="A878" t="s">
        <v>164</v>
      </c>
      <c r="B878" t="s">
        <v>423</v>
      </c>
      <c r="C878" t="s">
        <v>464</v>
      </c>
      <c r="D878">
        <v>4</v>
      </c>
      <c r="E878" t="s">
        <v>520</v>
      </c>
      <c r="F878" t="s">
        <v>516</v>
      </c>
      <c r="G878">
        <v>0.28699999999999998</v>
      </c>
      <c r="H878">
        <v>382</v>
      </c>
      <c r="I878">
        <v>2023.1869999999999</v>
      </c>
      <c r="J878">
        <v>0.28899999999999998</v>
      </c>
      <c r="K878">
        <v>406</v>
      </c>
      <c r="L878">
        <v>0.16037035281477599</v>
      </c>
      <c r="M878">
        <v>5.0380000000000003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f t="shared" si="13"/>
        <v>0</v>
      </c>
      <c r="AF878" cm="1">
        <f t="array" ref="AF878">_xlfn.IFS(C878="solar",(AE878*1000/45),C878="onshore",(AE878*1000/2.7),C878="offshore",(0))</f>
        <v>0</v>
      </c>
      <c r="AG878" cm="1">
        <f t="array" ref="AG878">_xlfn.IFS(C878="solar",(0),C878="onshore",(0),C878="offshore",(AE878*1000/4.8))</f>
        <v>0</v>
      </c>
    </row>
    <row r="879" spans="1:33">
      <c r="A879" t="s">
        <v>164</v>
      </c>
      <c r="B879" t="s">
        <v>425</v>
      </c>
      <c r="C879" t="s">
        <v>464</v>
      </c>
      <c r="D879">
        <v>2</v>
      </c>
      <c r="E879" t="s">
        <v>520</v>
      </c>
      <c r="F879" t="s">
        <v>516</v>
      </c>
      <c r="G879">
        <v>0.30599999999999999</v>
      </c>
      <c r="H879">
        <v>583</v>
      </c>
      <c r="I879">
        <v>2023.1869999999999</v>
      </c>
      <c r="J879">
        <v>0.307</v>
      </c>
      <c r="K879">
        <v>626</v>
      </c>
      <c r="L879">
        <v>0.23277259679026699</v>
      </c>
      <c r="M879">
        <v>14.002000000000001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f t="shared" si="13"/>
        <v>0</v>
      </c>
      <c r="AF879" cm="1">
        <f t="array" ref="AF879">_xlfn.IFS(C879="solar",(AE879*1000/45),C879="onshore",(AE879*1000/2.7),C879="offshore",(0))</f>
        <v>0</v>
      </c>
      <c r="AG879" cm="1">
        <f t="array" ref="AG879">_xlfn.IFS(C879="solar",(0),C879="onshore",(0),C879="offshore",(AE879*1000/4.8))</f>
        <v>0</v>
      </c>
    </row>
    <row r="880" spans="1:33">
      <c r="A880" t="s">
        <v>164</v>
      </c>
      <c r="B880" t="s">
        <v>426</v>
      </c>
      <c r="C880" t="s">
        <v>464</v>
      </c>
      <c r="D880">
        <v>1</v>
      </c>
      <c r="E880" t="s">
        <v>520</v>
      </c>
      <c r="F880" t="s">
        <v>516</v>
      </c>
      <c r="G880">
        <v>0.308</v>
      </c>
      <c r="H880">
        <v>342</v>
      </c>
      <c r="I880">
        <v>2023.1869999999999</v>
      </c>
      <c r="J880">
        <v>0.31</v>
      </c>
      <c r="K880">
        <v>384</v>
      </c>
      <c r="L880">
        <v>0.14140521431727801</v>
      </c>
      <c r="M880">
        <v>22.600999999999999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f t="shared" si="13"/>
        <v>0</v>
      </c>
      <c r="AF880" cm="1">
        <f t="array" ref="AF880">_xlfn.IFS(C880="solar",(AE880*1000/45),C880="onshore",(AE880*1000/2.7),C880="offshore",(0))</f>
        <v>0</v>
      </c>
      <c r="AG880" cm="1">
        <f t="array" ref="AG880">_xlfn.IFS(C880="solar",(0),C880="onshore",(0),C880="offshore",(AE880*1000/4.8))</f>
        <v>0</v>
      </c>
    </row>
    <row r="881" spans="1:33">
      <c r="A881" t="s">
        <v>164</v>
      </c>
      <c r="B881" t="s">
        <v>424</v>
      </c>
      <c r="C881" t="s">
        <v>464</v>
      </c>
      <c r="D881">
        <v>3</v>
      </c>
      <c r="E881" t="s">
        <v>520</v>
      </c>
      <c r="F881" t="s">
        <v>516</v>
      </c>
      <c r="G881">
        <v>0.3</v>
      </c>
      <c r="H881">
        <v>151</v>
      </c>
      <c r="I881">
        <v>2023.1869999999999</v>
      </c>
      <c r="J881">
        <v>0.30099999999999999</v>
      </c>
      <c r="K881">
        <v>163</v>
      </c>
      <c r="L881">
        <v>6.1818292146422101E-2</v>
      </c>
      <c r="M881">
        <v>67.790999999999997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f t="shared" si="13"/>
        <v>0</v>
      </c>
      <c r="AF881" cm="1">
        <f t="array" ref="AF881">_xlfn.IFS(C881="solar",(AE881*1000/45),C881="onshore",(AE881*1000/2.7),C881="offshore",(0))</f>
        <v>0</v>
      </c>
      <c r="AG881" cm="1">
        <f t="array" ref="AG881">_xlfn.IFS(C881="solar",(0),C881="onshore",(0),C881="offshore",(AE881*1000/4.8))</f>
        <v>0</v>
      </c>
    </row>
    <row r="882" spans="1:33">
      <c r="A882" t="s">
        <v>164</v>
      </c>
      <c r="B882" t="s">
        <v>422</v>
      </c>
      <c r="C882" t="s">
        <v>464</v>
      </c>
      <c r="D882">
        <v>5</v>
      </c>
      <c r="E882" t="s">
        <v>520</v>
      </c>
      <c r="F882" t="s">
        <v>514</v>
      </c>
      <c r="G882">
        <v>0.28699999999999998</v>
      </c>
      <c r="H882">
        <v>622</v>
      </c>
      <c r="I882">
        <v>2023.1869999999999</v>
      </c>
      <c r="J882">
        <v>0.28699999999999998</v>
      </c>
      <c r="K882">
        <v>651</v>
      </c>
      <c r="L882">
        <v>0.25893752088205801</v>
      </c>
      <c r="M882">
        <v>2.073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f t="shared" si="13"/>
        <v>0</v>
      </c>
      <c r="AF882" cm="1">
        <f t="array" ref="AF882">_xlfn.IFS(C882="solar",(AE882*1000/45),C882="onshore",(AE882*1000/2.7),C882="offshore",(0))</f>
        <v>0</v>
      </c>
      <c r="AG882" cm="1">
        <f t="array" ref="AG882">_xlfn.IFS(C882="solar",(0),C882="onshore",(0),C882="offshore",(AE882*1000/4.8))</f>
        <v>0</v>
      </c>
    </row>
    <row r="883" spans="1:33">
      <c r="A883" t="s">
        <v>164</v>
      </c>
      <c r="B883" t="s">
        <v>423</v>
      </c>
      <c r="C883" t="s">
        <v>464</v>
      </c>
      <c r="D883">
        <v>4</v>
      </c>
      <c r="E883" t="s">
        <v>520</v>
      </c>
      <c r="F883" t="s">
        <v>514</v>
      </c>
      <c r="G883">
        <v>0.28699999999999998</v>
      </c>
      <c r="H883">
        <v>382</v>
      </c>
      <c r="I883">
        <v>2023.1869999999999</v>
      </c>
      <c r="J883">
        <v>0.28899999999999998</v>
      </c>
      <c r="K883">
        <v>406</v>
      </c>
      <c r="L883">
        <v>0.16037035281477599</v>
      </c>
      <c r="M883">
        <v>8.1519999999999992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f t="shared" si="13"/>
        <v>0</v>
      </c>
      <c r="AF883" cm="1">
        <f t="array" ref="AF883">_xlfn.IFS(C883="solar",(AE883*1000/45),C883="onshore",(AE883*1000/2.7),C883="offshore",(0))</f>
        <v>0</v>
      </c>
      <c r="AG883" cm="1">
        <f t="array" ref="AG883">_xlfn.IFS(C883="solar",(0),C883="onshore",(0),C883="offshore",(AE883*1000/4.8))</f>
        <v>0</v>
      </c>
    </row>
    <row r="884" spans="1:33">
      <c r="A884" t="s">
        <v>164</v>
      </c>
      <c r="B884" t="s">
        <v>425</v>
      </c>
      <c r="C884" t="s">
        <v>464</v>
      </c>
      <c r="D884">
        <v>2</v>
      </c>
      <c r="E884" t="s">
        <v>520</v>
      </c>
      <c r="F884" t="s">
        <v>514</v>
      </c>
      <c r="G884">
        <v>0.30599999999999999</v>
      </c>
      <c r="H884">
        <v>583</v>
      </c>
      <c r="I884">
        <v>2023.1869999999999</v>
      </c>
      <c r="J884">
        <v>0.307</v>
      </c>
      <c r="K884">
        <v>626</v>
      </c>
      <c r="L884">
        <v>0.23277259679026699</v>
      </c>
      <c r="M884">
        <v>13.387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f t="shared" si="13"/>
        <v>0</v>
      </c>
      <c r="AF884" cm="1">
        <f t="array" ref="AF884">_xlfn.IFS(C884="solar",(AE884*1000/45),C884="onshore",(AE884*1000/2.7),C884="offshore",(0))</f>
        <v>0</v>
      </c>
      <c r="AG884" cm="1">
        <f t="array" ref="AG884">_xlfn.IFS(C884="solar",(0),C884="onshore",(0),C884="offshore",(AE884*1000/4.8))</f>
        <v>0</v>
      </c>
    </row>
    <row r="885" spans="1:33">
      <c r="A885" t="s">
        <v>164</v>
      </c>
      <c r="B885" t="s">
        <v>426</v>
      </c>
      <c r="C885" t="s">
        <v>464</v>
      </c>
      <c r="D885">
        <v>1</v>
      </c>
      <c r="E885" t="s">
        <v>520</v>
      </c>
      <c r="F885" t="s">
        <v>514</v>
      </c>
      <c r="G885">
        <v>0.308</v>
      </c>
      <c r="H885">
        <v>342</v>
      </c>
      <c r="I885">
        <v>2023.1869999999999</v>
      </c>
      <c r="J885">
        <v>0.31</v>
      </c>
      <c r="K885">
        <v>384</v>
      </c>
      <c r="L885">
        <v>0.14140521431727801</v>
      </c>
      <c r="M885">
        <v>33.210999999999999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f t="shared" si="13"/>
        <v>0</v>
      </c>
      <c r="AF885" cm="1">
        <f t="array" ref="AF885">_xlfn.IFS(C885="solar",(AE885*1000/45),C885="onshore",(AE885*1000/2.7),C885="offshore",(0))</f>
        <v>0</v>
      </c>
      <c r="AG885" cm="1">
        <f t="array" ref="AG885">_xlfn.IFS(C885="solar",(0),C885="onshore",(0),C885="offshore",(AE885*1000/4.8))</f>
        <v>0</v>
      </c>
    </row>
    <row r="886" spans="1:33">
      <c r="A886" t="s">
        <v>164</v>
      </c>
      <c r="B886" t="s">
        <v>424</v>
      </c>
      <c r="C886" t="s">
        <v>464</v>
      </c>
      <c r="D886">
        <v>3</v>
      </c>
      <c r="E886" t="s">
        <v>520</v>
      </c>
      <c r="F886" t="s">
        <v>514</v>
      </c>
      <c r="G886">
        <v>0.3</v>
      </c>
      <c r="H886">
        <v>151</v>
      </c>
      <c r="I886">
        <v>2023.1869999999999</v>
      </c>
      <c r="J886">
        <v>0.30099999999999999</v>
      </c>
      <c r="K886">
        <v>163</v>
      </c>
      <c r="L886">
        <v>6.1818292146422101E-2</v>
      </c>
      <c r="M886">
        <v>75.12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f t="shared" si="13"/>
        <v>0</v>
      </c>
      <c r="AF886" cm="1">
        <f t="array" ref="AF886">_xlfn.IFS(C886="solar",(AE886*1000/45),C886="onshore",(AE886*1000/2.7),C886="offshore",(0))</f>
        <v>0</v>
      </c>
      <c r="AG886" cm="1">
        <f t="array" ref="AG886">_xlfn.IFS(C886="solar",(0),C886="onshore",(0),C886="offshore",(AE886*1000/4.8))</f>
        <v>0</v>
      </c>
    </row>
    <row r="887" spans="1:33">
      <c r="A887" t="s">
        <v>164</v>
      </c>
      <c r="B887" t="s">
        <v>415</v>
      </c>
      <c r="C887" t="s">
        <v>460</v>
      </c>
      <c r="D887">
        <v>3</v>
      </c>
      <c r="E887" t="s">
        <v>520</v>
      </c>
      <c r="F887" t="s">
        <v>519</v>
      </c>
      <c r="G887">
        <v>0.48</v>
      </c>
      <c r="H887">
        <v>804</v>
      </c>
      <c r="I887">
        <v>2964.3009999999999</v>
      </c>
      <c r="J887">
        <v>0.48</v>
      </c>
      <c r="K887">
        <v>804</v>
      </c>
      <c r="L887">
        <v>0.19121004566210001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f t="shared" si="13"/>
        <v>0</v>
      </c>
      <c r="AF887" cm="1">
        <f t="array" ref="AF887">_xlfn.IFS(C887="solar",(AE887*1000/45),C887="onshore",(AE887*1000/2.7),C887="offshore",(0))</f>
        <v>0</v>
      </c>
      <c r="AG887" cm="1">
        <f t="array" ref="AG887">_xlfn.IFS(C887="solar",(0),C887="onshore",(0),C887="offshore",(AE887*1000/4.8))</f>
        <v>0</v>
      </c>
    </row>
    <row r="888" spans="1:33">
      <c r="A888" t="s">
        <v>164</v>
      </c>
      <c r="B888" t="s">
        <v>414</v>
      </c>
      <c r="C888" t="s">
        <v>460</v>
      </c>
      <c r="D888">
        <v>4</v>
      </c>
      <c r="E888" t="s">
        <v>520</v>
      </c>
      <c r="F888" t="s">
        <v>519</v>
      </c>
      <c r="G888">
        <v>0.47</v>
      </c>
      <c r="H888">
        <v>1603</v>
      </c>
      <c r="I888">
        <v>2938.25</v>
      </c>
      <c r="J888">
        <v>0.47099999999999997</v>
      </c>
      <c r="K888">
        <v>1668</v>
      </c>
      <c r="L888">
        <v>0.40426955181339602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f t="shared" si="13"/>
        <v>0</v>
      </c>
      <c r="AF888" cm="1">
        <f t="array" ref="AF888">_xlfn.IFS(C888="solar",(AE888*1000/45),C888="onshore",(AE888*1000/2.7),C888="offshore",(0))</f>
        <v>0</v>
      </c>
      <c r="AG888" cm="1">
        <f t="array" ref="AG888">_xlfn.IFS(C888="solar",(0),C888="onshore",(0),C888="offshore",(AE888*1000/4.8))</f>
        <v>0</v>
      </c>
    </row>
    <row r="889" spans="1:33">
      <c r="A889" t="s">
        <v>164</v>
      </c>
      <c r="B889" t="s">
        <v>413</v>
      </c>
      <c r="C889" t="s">
        <v>460</v>
      </c>
      <c r="D889">
        <v>5</v>
      </c>
      <c r="E889" t="s">
        <v>520</v>
      </c>
      <c r="F889" t="s">
        <v>519</v>
      </c>
      <c r="G889">
        <v>0.46500000000000002</v>
      </c>
      <c r="H889">
        <v>0</v>
      </c>
      <c r="I889">
        <v>0</v>
      </c>
      <c r="J889">
        <v>0.46500000000000002</v>
      </c>
      <c r="K889">
        <v>1570</v>
      </c>
      <c r="L889">
        <v>0.38542740708008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f t="shared" si="13"/>
        <v>0</v>
      </c>
      <c r="AF889" cm="1">
        <f t="array" ref="AF889">_xlfn.IFS(C889="solar",(AE889*1000/45),C889="onshore",(AE889*1000/2.7),C889="offshore",(0))</f>
        <v>0</v>
      </c>
      <c r="AG889" cm="1">
        <f t="array" ref="AG889">_xlfn.IFS(C889="solar",(0),C889="onshore",(0),C889="offshore",(AE889*1000/4.8))</f>
        <v>0</v>
      </c>
    </row>
    <row r="890" spans="1:33">
      <c r="A890" t="s">
        <v>164</v>
      </c>
      <c r="B890" t="s">
        <v>414</v>
      </c>
      <c r="C890" t="s">
        <v>460</v>
      </c>
      <c r="D890">
        <v>4</v>
      </c>
      <c r="E890" t="s">
        <v>520</v>
      </c>
      <c r="F890" t="s">
        <v>518</v>
      </c>
      <c r="G890">
        <v>0.47</v>
      </c>
      <c r="H890">
        <v>1603</v>
      </c>
      <c r="I890">
        <v>2938.25</v>
      </c>
      <c r="J890">
        <v>0.47099999999999997</v>
      </c>
      <c r="K890">
        <v>1668</v>
      </c>
      <c r="L890">
        <v>0.40426955181339602</v>
      </c>
      <c r="M890">
        <v>0.78800000000000003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f t="shared" si="13"/>
        <v>0</v>
      </c>
      <c r="AF890" cm="1">
        <f t="array" ref="AF890">_xlfn.IFS(C890="solar",(AE890*1000/45),C890="onshore",(AE890*1000/2.7),C890="offshore",(0))</f>
        <v>0</v>
      </c>
      <c r="AG890" cm="1">
        <f t="array" ref="AG890">_xlfn.IFS(C890="solar",(0),C890="onshore",(0),C890="offshore",(AE890*1000/4.8))</f>
        <v>0</v>
      </c>
    </row>
    <row r="891" spans="1:33">
      <c r="A891" t="s">
        <v>164</v>
      </c>
      <c r="B891" t="s">
        <v>413</v>
      </c>
      <c r="C891" t="s">
        <v>460</v>
      </c>
      <c r="D891">
        <v>5</v>
      </c>
      <c r="E891" t="s">
        <v>520</v>
      </c>
      <c r="F891" t="s">
        <v>518</v>
      </c>
      <c r="G891">
        <v>0.46500000000000002</v>
      </c>
      <c r="H891">
        <v>0</v>
      </c>
      <c r="I891">
        <v>0</v>
      </c>
      <c r="J891">
        <v>0.46500000000000002</v>
      </c>
      <c r="K891">
        <v>1570</v>
      </c>
      <c r="L891">
        <v>0.38542740708008</v>
      </c>
      <c r="M891">
        <v>0.79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f t="shared" si="13"/>
        <v>0</v>
      </c>
      <c r="AF891" cm="1">
        <f t="array" ref="AF891">_xlfn.IFS(C891="solar",(AE891*1000/45),C891="onshore",(AE891*1000/2.7),C891="offshore",(0))</f>
        <v>0</v>
      </c>
      <c r="AG891" cm="1">
        <f t="array" ref="AG891">_xlfn.IFS(C891="solar",(0),C891="onshore",(0),C891="offshore",(AE891*1000/4.8))</f>
        <v>0</v>
      </c>
    </row>
    <row r="892" spans="1:33">
      <c r="A892" t="s">
        <v>164</v>
      </c>
      <c r="B892" t="s">
        <v>415</v>
      </c>
      <c r="C892" t="s">
        <v>460</v>
      </c>
      <c r="D892">
        <v>3</v>
      </c>
      <c r="E892" t="s">
        <v>520</v>
      </c>
      <c r="F892" t="s">
        <v>518</v>
      </c>
      <c r="G892">
        <v>0.48</v>
      </c>
      <c r="H892">
        <v>804</v>
      </c>
      <c r="I892">
        <v>2964.3009999999999</v>
      </c>
      <c r="J892">
        <v>0.48</v>
      </c>
      <c r="K892">
        <v>804</v>
      </c>
      <c r="L892">
        <v>0.19121004566210001</v>
      </c>
      <c r="M892">
        <v>50.137999999999998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f t="shared" si="13"/>
        <v>0</v>
      </c>
      <c r="AF892" cm="1">
        <f t="array" ref="AF892">_xlfn.IFS(C892="solar",(AE892*1000/45),C892="onshore",(AE892*1000/2.7),C892="offshore",(0))</f>
        <v>0</v>
      </c>
      <c r="AG892" cm="1">
        <f t="array" ref="AG892">_xlfn.IFS(C892="solar",(0),C892="onshore",(0),C892="offshore",(AE892*1000/4.8))</f>
        <v>0</v>
      </c>
    </row>
    <row r="893" spans="1:33">
      <c r="A893" t="s">
        <v>164</v>
      </c>
      <c r="B893" t="s">
        <v>414</v>
      </c>
      <c r="C893" t="s">
        <v>460</v>
      </c>
      <c r="D893">
        <v>4</v>
      </c>
      <c r="E893" t="s">
        <v>520</v>
      </c>
      <c r="F893" t="s">
        <v>517</v>
      </c>
      <c r="G893">
        <v>0.47</v>
      </c>
      <c r="H893">
        <v>1603</v>
      </c>
      <c r="I893">
        <v>2938.25</v>
      </c>
      <c r="J893">
        <v>0.47099999999999997</v>
      </c>
      <c r="K893">
        <v>1668</v>
      </c>
      <c r="L893">
        <v>0.40426955181339602</v>
      </c>
      <c r="M893">
        <v>0.78800000000000003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f t="shared" si="13"/>
        <v>0</v>
      </c>
      <c r="AF893" cm="1">
        <f t="array" ref="AF893">_xlfn.IFS(C893="solar",(AE893*1000/45),C893="onshore",(AE893*1000/2.7),C893="offshore",(0))</f>
        <v>0</v>
      </c>
      <c r="AG893" cm="1">
        <f t="array" ref="AG893">_xlfn.IFS(C893="solar",(0),C893="onshore",(0),C893="offshore",(AE893*1000/4.8))</f>
        <v>0</v>
      </c>
    </row>
    <row r="894" spans="1:33">
      <c r="A894" t="s">
        <v>164</v>
      </c>
      <c r="B894" t="s">
        <v>413</v>
      </c>
      <c r="C894" t="s">
        <v>460</v>
      </c>
      <c r="D894">
        <v>5</v>
      </c>
      <c r="E894" t="s">
        <v>520</v>
      </c>
      <c r="F894" t="s">
        <v>517</v>
      </c>
      <c r="G894">
        <v>0.46500000000000002</v>
      </c>
      <c r="H894">
        <v>0</v>
      </c>
      <c r="I894">
        <v>0</v>
      </c>
      <c r="J894">
        <v>0.46500000000000002</v>
      </c>
      <c r="K894">
        <v>1570</v>
      </c>
      <c r="L894">
        <v>0.38542740708008</v>
      </c>
      <c r="M894">
        <v>0.79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f t="shared" si="13"/>
        <v>0</v>
      </c>
      <c r="AF894" cm="1">
        <f t="array" ref="AF894">_xlfn.IFS(C894="solar",(AE894*1000/45),C894="onshore",(AE894*1000/2.7),C894="offshore",(0))</f>
        <v>0</v>
      </c>
      <c r="AG894" cm="1">
        <f t="array" ref="AG894">_xlfn.IFS(C894="solar",(0),C894="onshore",(0),C894="offshore",(AE894*1000/4.8))</f>
        <v>0</v>
      </c>
    </row>
    <row r="895" spans="1:33">
      <c r="A895" t="s">
        <v>164</v>
      </c>
      <c r="B895" t="s">
        <v>415</v>
      </c>
      <c r="C895" t="s">
        <v>460</v>
      </c>
      <c r="D895">
        <v>3</v>
      </c>
      <c r="E895" t="s">
        <v>520</v>
      </c>
      <c r="F895" t="s">
        <v>517</v>
      </c>
      <c r="G895">
        <v>0.48</v>
      </c>
      <c r="H895">
        <v>804</v>
      </c>
      <c r="I895">
        <v>2964.3009999999999</v>
      </c>
      <c r="J895">
        <v>0.48</v>
      </c>
      <c r="K895">
        <v>804</v>
      </c>
      <c r="L895">
        <v>0.19121004566210001</v>
      </c>
      <c r="M895">
        <v>50.137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f t="shared" si="13"/>
        <v>0</v>
      </c>
      <c r="AF895" cm="1">
        <f t="array" ref="AF895">_xlfn.IFS(C895="solar",(AE895*1000/45),C895="onshore",(AE895*1000/2.7),C895="offshore",(0))</f>
        <v>0</v>
      </c>
      <c r="AG895" cm="1">
        <f t="array" ref="AG895">_xlfn.IFS(C895="solar",(0),C895="onshore",(0),C895="offshore",(AE895*1000/4.8))</f>
        <v>0</v>
      </c>
    </row>
    <row r="896" spans="1:33">
      <c r="A896" t="s">
        <v>164</v>
      </c>
      <c r="B896" t="s">
        <v>414</v>
      </c>
      <c r="C896" t="s">
        <v>460</v>
      </c>
      <c r="D896">
        <v>4</v>
      </c>
      <c r="E896" t="s">
        <v>520</v>
      </c>
      <c r="F896" t="s">
        <v>516</v>
      </c>
      <c r="G896">
        <v>0.47</v>
      </c>
      <c r="H896">
        <v>1603</v>
      </c>
      <c r="I896">
        <v>2938.25</v>
      </c>
      <c r="J896">
        <v>0.47099999999999997</v>
      </c>
      <c r="K896">
        <v>1668</v>
      </c>
      <c r="L896">
        <v>0.40426955181339602</v>
      </c>
      <c r="M896">
        <v>0.78800000000000003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f t="shared" si="13"/>
        <v>0</v>
      </c>
      <c r="AF896" cm="1">
        <f t="array" ref="AF896">_xlfn.IFS(C896="solar",(AE896*1000/45),C896="onshore",(AE896*1000/2.7),C896="offshore",(0))</f>
        <v>0</v>
      </c>
      <c r="AG896" cm="1">
        <f t="array" ref="AG896">_xlfn.IFS(C896="solar",(0),C896="onshore",(0),C896="offshore",(AE896*1000/4.8))</f>
        <v>0</v>
      </c>
    </row>
    <row r="897" spans="1:33">
      <c r="A897" t="s">
        <v>164</v>
      </c>
      <c r="B897" t="s">
        <v>413</v>
      </c>
      <c r="C897" t="s">
        <v>460</v>
      </c>
      <c r="D897">
        <v>5</v>
      </c>
      <c r="E897" t="s">
        <v>520</v>
      </c>
      <c r="F897" t="s">
        <v>516</v>
      </c>
      <c r="G897">
        <v>0.46500000000000002</v>
      </c>
      <c r="H897">
        <v>0</v>
      </c>
      <c r="I897">
        <v>0</v>
      </c>
      <c r="J897">
        <v>0.46500000000000002</v>
      </c>
      <c r="K897">
        <v>1570</v>
      </c>
      <c r="L897">
        <v>0.38542740708008</v>
      </c>
      <c r="M897">
        <v>0.79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f t="shared" si="13"/>
        <v>0</v>
      </c>
      <c r="AF897" cm="1">
        <f t="array" ref="AF897">_xlfn.IFS(C897="solar",(AE897*1000/45),C897="onshore",(AE897*1000/2.7),C897="offshore",(0))</f>
        <v>0</v>
      </c>
      <c r="AG897" cm="1">
        <f t="array" ref="AG897">_xlfn.IFS(C897="solar",(0),C897="onshore",(0),C897="offshore",(AE897*1000/4.8))</f>
        <v>0</v>
      </c>
    </row>
    <row r="898" spans="1:33">
      <c r="A898" t="s">
        <v>164</v>
      </c>
      <c r="B898" t="s">
        <v>415</v>
      </c>
      <c r="C898" t="s">
        <v>460</v>
      </c>
      <c r="D898">
        <v>3</v>
      </c>
      <c r="E898" t="s">
        <v>520</v>
      </c>
      <c r="F898" t="s">
        <v>516</v>
      </c>
      <c r="G898">
        <v>0.48</v>
      </c>
      <c r="H898">
        <v>804</v>
      </c>
      <c r="I898">
        <v>2964.3009999999999</v>
      </c>
      <c r="J898">
        <v>0.48</v>
      </c>
      <c r="K898">
        <v>804</v>
      </c>
      <c r="L898">
        <v>0.19121004566210001</v>
      </c>
      <c r="M898">
        <v>50.137999999999998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f t="shared" ref="AE898:AE961" si="14">MAX(N898:U898)</f>
        <v>0</v>
      </c>
      <c r="AF898" cm="1">
        <f t="array" ref="AF898">_xlfn.IFS(C898="solar",(AE898*1000/45),C898="onshore",(AE898*1000/2.7),C898="offshore",(0))</f>
        <v>0</v>
      </c>
      <c r="AG898" cm="1">
        <f t="array" ref="AG898">_xlfn.IFS(C898="solar",(0),C898="onshore",(0),C898="offshore",(AE898*1000/4.8))</f>
        <v>0</v>
      </c>
    </row>
    <row r="899" spans="1:33">
      <c r="A899" t="s">
        <v>164</v>
      </c>
      <c r="B899" t="s">
        <v>414</v>
      </c>
      <c r="C899" t="s">
        <v>460</v>
      </c>
      <c r="D899">
        <v>4</v>
      </c>
      <c r="E899" t="s">
        <v>520</v>
      </c>
      <c r="F899" t="s">
        <v>514</v>
      </c>
      <c r="G899">
        <v>0.47</v>
      </c>
      <c r="H899">
        <v>1603</v>
      </c>
      <c r="I899">
        <v>2938.25</v>
      </c>
      <c r="J899">
        <v>0.47099999999999997</v>
      </c>
      <c r="K899">
        <v>1668</v>
      </c>
      <c r="L899">
        <v>0.40426955181339602</v>
      </c>
      <c r="M899">
        <v>0.78800000000000003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f t="shared" si="14"/>
        <v>0</v>
      </c>
      <c r="AF899" cm="1">
        <f t="array" ref="AF899">_xlfn.IFS(C899="solar",(AE899*1000/45),C899="onshore",(AE899*1000/2.7),C899="offshore",(0))</f>
        <v>0</v>
      </c>
      <c r="AG899" cm="1">
        <f t="array" ref="AG899">_xlfn.IFS(C899="solar",(0),C899="onshore",(0),C899="offshore",(AE899*1000/4.8))</f>
        <v>0</v>
      </c>
    </row>
    <row r="900" spans="1:33">
      <c r="A900" t="s">
        <v>164</v>
      </c>
      <c r="B900" t="s">
        <v>413</v>
      </c>
      <c r="C900" t="s">
        <v>460</v>
      </c>
      <c r="D900">
        <v>5</v>
      </c>
      <c r="E900" t="s">
        <v>520</v>
      </c>
      <c r="F900" t="s">
        <v>514</v>
      </c>
      <c r="G900">
        <v>0.46500000000000002</v>
      </c>
      <c r="H900">
        <v>0</v>
      </c>
      <c r="I900">
        <v>0</v>
      </c>
      <c r="J900">
        <v>0.46500000000000002</v>
      </c>
      <c r="K900">
        <v>1570</v>
      </c>
      <c r="L900">
        <v>0.38542740708008</v>
      </c>
      <c r="M900">
        <v>0.82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f t="shared" si="14"/>
        <v>0</v>
      </c>
      <c r="AF900" cm="1">
        <f t="array" ref="AF900">_xlfn.IFS(C900="solar",(AE900*1000/45),C900="onshore",(AE900*1000/2.7),C900="offshore",(0))</f>
        <v>0</v>
      </c>
      <c r="AG900" cm="1">
        <f t="array" ref="AG900">_xlfn.IFS(C900="solar",(0),C900="onshore",(0),C900="offshore",(AE900*1000/4.8))</f>
        <v>0</v>
      </c>
    </row>
    <row r="901" spans="1:33">
      <c r="A901" t="s">
        <v>164</v>
      </c>
      <c r="B901" t="s">
        <v>415</v>
      </c>
      <c r="C901" t="s">
        <v>460</v>
      </c>
      <c r="D901">
        <v>3</v>
      </c>
      <c r="E901" t="s">
        <v>520</v>
      </c>
      <c r="F901" t="s">
        <v>514</v>
      </c>
      <c r="G901">
        <v>0.48</v>
      </c>
      <c r="H901">
        <v>804</v>
      </c>
      <c r="I901">
        <v>2964.3009999999999</v>
      </c>
      <c r="J901">
        <v>0.48</v>
      </c>
      <c r="K901">
        <v>804</v>
      </c>
      <c r="L901">
        <v>0.19121004566210001</v>
      </c>
      <c r="M901">
        <v>50.244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f t="shared" si="14"/>
        <v>0</v>
      </c>
      <c r="AF901" cm="1">
        <f t="array" ref="AF901">_xlfn.IFS(C901="solar",(AE901*1000/45),C901="onshore",(AE901*1000/2.7),C901="offshore",(0))</f>
        <v>0</v>
      </c>
      <c r="AG901" cm="1">
        <f t="array" ref="AG901">_xlfn.IFS(C901="solar",(0),C901="onshore",(0),C901="offshore",(AE901*1000/4.8))</f>
        <v>0</v>
      </c>
    </row>
    <row r="902" spans="1:33">
      <c r="A902" t="s">
        <v>176</v>
      </c>
      <c r="B902" t="s">
        <v>428</v>
      </c>
      <c r="C902" t="s">
        <v>463</v>
      </c>
      <c r="D902">
        <v>5</v>
      </c>
      <c r="E902" t="s">
        <v>520</v>
      </c>
      <c r="F902" t="s">
        <v>519</v>
      </c>
      <c r="G902">
        <v>0.27300000000000002</v>
      </c>
      <c r="H902">
        <v>125</v>
      </c>
      <c r="I902">
        <v>1560.6849999999999</v>
      </c>
      <c r="J902">
        <v>0.27400000000000002</v>
      </c>
      <c r="K902">
        <v>136</v>
      </c>
      <c r="L902">
        <v>5.6661000566609998E-2</v>
      </c>
      <c r="M902">
        <v>759.46299999999997</v>
      </c>
      <c r="N902">
        <v>0</v>
      </c>
      <c r="O902">
        <v>1.524</v>
      </c>
      <c r="P902">
        <v>3.0459999999999998</v>
      </c>
      <c r="Q902">
        <v>4.569</v>
      </c>
      <c r="R902">
        <v>21.079000000000001</v>
      </c>
      <c r="S902">
        <v>267.71600000000001</v>
      </c>
      <c r="T902">
        <v>514.351</v>
      </c>
      <c r="U902">
        <v>759.46299999999997</v>
      </c>
      <c r="V902">
        <v>760.98699999999997</v>
      </c>
      <c r="W902">
        <v>0</v>
      </c>
      <c r="X902">
        <v>1.524</v>
      </c>
      <c r="Y902">
        <v>1.522</v>
      </c>
      <c r="Z902">
        <v>1.5229999999999999</v>
      </c>
      <c r="AA902">
        <v>16.510000000000002</v>
      </c>
      <c r="AB902">
        <v>246.637</v>
      </c>
      <c r="AC902">
        <v>246.63499999999999</v>
      </c>
      <c r="AD902">
        <v>246.636</v>
      </c>
      <c r="AE902">
        <f t="shared" si="14"/>
        <v>759.46299999999997</v>
      </c>
      <c r="AF902" cm="1">
        <f t="array" ref="AF902">_xlfn.IFS(C902="solar",(AE902*1000/45),C902="onshore",(AE902*1000/2.7),C902="offshore",(0))</f>
        <v>16876.955555555556</v>
      </c>
      <c r="AG902" cm="1">
        <f t="array" ref="AG902">_xlfn.IFS(C902="solar",(0),C902="onshore",(0),C902="offshore",(AE902*1000/4.8))</f>
        <v>0</v>
      </c>
    </row>
    <row r="903" spans="1:33">
      <c r="A903" t="s">
        <v>176</v>
      </c>
      <c r="B903" t="s">
        <v>420</v>
      </c>
      <c r="C903" t="s">
        <v>463</v>
      </c>
      <c r="D903">
        <v>6</v>
      </c>
      <c r="E903" t="s">
        <v>520</v>
      </c>
      <c r="F903" t="s">
        <v>519</v>
      </c>
      <c r="G903">
        <v>0.27200000000000002</v>
      </c>
      <c r="H903">
        <v>241</v>
      </c>
      <c r="I903">
        <v>1560.6849999999999</v>
      </c>
      <c r="J903">
        <v>0.27100000000000002</v>
      </c>
      <c r="K903">
        <v>255</v>
      </c>
      <c r="L903">
        <v>0.10741545771622101</v>
      </c>
      <c r="M903">
        <v>0.01</v>
      </c>
      <c r="N903">
        <v>0</v>
      </c>
      <c r="O903">
        <v>0</v>
      </c>
      <c r="P903">
        <v>0</v>
      </c>
      <c r="Q903">
        <v>5.0000000000000001E-3</v>
      </c>
      <c r="R903">
        <v>6.0000000000000001E-3</v>
      </c>
      <c r="S903">
        <v>7.0000000000000001E-3</v>
      </c>
      <c r="T903">
        <v>8.9999999999999993E-3</v>
      </c>
      <c r="U903">
        <v>0.01</v>
      </c>
      <c r="V903">
        <v>0.01</v>
      </c>
      <c r="W903">
        <v>0</v>
      </c>
      <c r="X903">
        <v>0</v>
      </c>
      <c r="Y903">
        <v>0</v>
      </c>
      <c r="Z903">
        <v>5.0000000000000001E-3</v>
      </c>
      <c r="AA903">
        <v>1E-3</v>
      </c>
      <c r="AB903">
        <v>1E-3</v>
      </c>
      <c r="AC903">
        <v>2E-3</v>
      </c>
      <c r="AD903">
        <v>1E-3</v>
      </c>
      <c r="AE903">
        <f t="shared" si="14"/>
        <v>0.01</v>
      </c>
      <c r="AF903" cm="1">
        <f t="array" ref="AF903">_xlfn.IFS(C903="solar",(AE903*1000/45),C903="onshore",(AE903*1000/2.7),C903="offshore",(0))</f>
        <v>0.22222222222222221</v>
      </c>
      <c r="AG903" cm="1">
        <f t="array" ref="AG903">_xlfn.IFS(C903="solar",(0),C903="onshore",(0),C903="offshore",(AE903*1000/4.8))</f>
        <v>0</v>
      </c>
    </row>
    <row r="904" spans="1:33">
      <c r="A904" t="s">
        <v>176</v>
      </c>
      <c r="B904" t="s">
        <v>419</v>
      </c>
      <c r="C904" t="s">
        <v>463</v>
      </c>
      <c r="D904">
        <v>7</v>
      </c>
      <c r="E904" t="s">
        <v>520</v>
      </c>
      <c r="F904" t="s">
        <v>519</v>
      </c>
      <c r="G904">
        <v>0.26500000000000001</v>
      </c>
      <c r="H904">
        <v>336</v>
      </c>
      <c r="I904">
        <v>1560.6849999999999</v>
      </c>
      <c r="J904">
        <v>0.26500000000000001</v>
      </c>
      <c r="K904">
        <v>345</v>
      </c>
      <c r="L904">
        <v>0.148617213750323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f t="shared" si="14"/>
        <v>0</v>
      </c>
      <c r="AF904" cm="1">
        <f t="array" ref="AF904">_xlfn.IFS(C904="solar",(AE904*1000/45),C904="onshore",(AE904*1000/2.7),C904="offshore",(0))</f>
        <v>0</v>
      </c>
      <c r="AG904" cm="1">
        <f t="array" ref="AG904">_xlfn.IFS(C904="solar",(0),C904="onshore",(0),C904="offshore",(AE904*1000/4.8))</f>
        <v>0</v>
      </c>
    </row>
    <row r="905" spans="1:33">
      <c r="A905" t="s">
        <v>176</v>
      </c>
      <c r="B905" t="s">
        <v>428</v>
      </c>
      <c r="C905" t="s">
        <v>463</v>
      </c>
      <c r="D905">
        <v>5</v>
      </c>
      <c r="E905" t="s">
        <v>520</v>
      </c>
      <c r="F905" t="s">
        <v>518</v>
      </c>
      <c r="G905">
        <v>0.27300000000000002</v>
      </c>
      <c r="H905">
        <v>125</v>
      </c>
      <c r="I905">
        <v>1560.6849999999999</v>
      </c>
      <c r="J905">
        <v>0.27400000000000002</v>
      </c>
      <c r="K905">
        <v>136</v>
      </c>
      <c r="L905">
        <v>5.6661000566609998E-2</v>
      </c>
      <c r="M905">
        <v>867.19399999999996</v>
      </c>
      <c r="N905">
        <v>0</v>
      </c>
      <c r="O905">
        <v>1.518</v>
      </c>
      <c r="P905">
        <v>3.0350000000000001</v>
      </c>
      <c r="Q905">
        <v>4.5529999999999999</v>
      </c>
      <c r="R905">
        <v>21.001999999999999</v>
      </c>
      <c r="S905">
        <v>266.73899999999998</v>
      </c>
      <c r="T905">
        <v>512.47400000000005</v>
      </c>
      <c r="U905">
        <v>756.69100000000003</v>
      </c>
      <c r="V905">
        <v>758.20899999999995</v>
      </c>
      <c r="W905">
        <v>0</v>
      </c>
      <c r="X905">
        <v>1.518</v>
      </c>
      <c r="Y905">
        <v>1.5169999999999999</v>
      </c>
      <c r="Z905">
        <v>1.518</v>
      </c>
      <c r="AA905">
        <v>16.449000000000002</v>
      </c>
      <c r="AB905">
        <v>245.73699999999999</v>
      </c>
      <c r="AC905">
        <v>245.73500000000001</v>
      </c>
      <c r="AD905">
        <v>245.73500000000001</v>
      </c>
      <c r="AE905">
        <f t="shared" si="14"/>
        <v>756.69100000000003</v>
      </c>
      <c r="AF905" cm="1">
        <f t="array" ref="AF905">_xlfn.IFS(C905="solar",(AE905*1000/45),C905="onshore",(AE905*1000/2.7),C905="offshore",(0))</f>
        <v>16815.355555555554</v>
      </c>
      <c r="AG905" cm="1">
        <f t="array" ref="AG905">_xlfn.IFS(C905="solar",(0),C905="onshore",(0),C905="offshore",(AE905*1000/4.8))</f>
        <v>0</v>
      </c>
    </row>
    <row r="906" spans="1:33">
      <c r="A906" t="s">
        <v>176</v>
      </c>
      <c r="B906" t="s">
        <v>419</v>
      </c>
      <c r="C906" t="s">
        <v>463</v>
      </c>
      <c r="D906">
        <v>7</v>
      </c>
      <c r="E906" t="s">
        <v>520</v>
      </c>
      <c r="F906" t="s">
        <v>518</v>
      </c>
      <c r="G906">
        <v>0.26500000000000001</v>
      </c>
      <c r="H906">
        <v>336</v>
      </c>
      <c r="I906">
        <v>1560.6849999999999</v>
      </c>
      <c r="J906">
        <v>0.26500000000000001</v>
      </c>
      <c r="K906">
        <v>345</v>
      </c>
      <c r="L906">
        <v>0.148617213750323</v>
      </c>
      <c r="M906">
        <v>426.04399999999998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f t="shared" si="14"/>
        <v>0</v>
      </c>
      <c r="AF906" cm="1">
        <f t="array" ref="AF906">_xlfn.IFS(C906="solar",(AE906*1000/45),C906="onshore",(AE906*1000/2.7),C906="offshore",(0))</f>
        <v>0</v>
      </c>
      <c r="AG906" cm="1">
        <f t="array" ref="AG906">_xlfn.IFS(C906="solar",(0),C906="onshore",(0),C906="offshore",(AE906*1000/4.8))</f>
        <v>0</v>
      </c>
    </row>
    <row r="907" spans="1:33">
      <c r="A907" t="s">
        <v>176</v>
      </c>
      <c r="B907" t="s">
        <v>420</v>
      </c>
      <c r="C907" t="s">
        <v>463</v>
      </c>
      <c r="D907">
        <v>6</v>
      </c>
      <c r="E907" t="s">
        <v>520</v>
      </c>
      <c r="F907" t="s">
        <v>518</v>
      </c>
      <c r="G907">
        <v>0.27200000000000002</v>
      </c>
      <c r="H907">
        <v>241</v>
      </c>
      <c r="I907">
        <v>1560.6849999999999</v>
      </c>
      <c r="J907">
        <v>0.27100000000000002</v>
      </c>
      <c r="K907">
        <v>255</v>
      </c>
      <c r="L907">
        <v>0.10741545771622101</v>
      </c>
      <c r="M907">
        <v>1062.049</v>
      </c>
      <c r="N907">
        <v>0</v>
      </c>
      <c r="O907">
        <v>0</v>
      </c>
      <c r="P907">
        <v>0</v>
      </c>
      <c r="Q907">
        <v>5.0000000000000001E-3</v>
      </c>
      <c r="R907">
        <v>7.0000000000000001E-3</v>
      </c>
      <c r="S907">
        <v>7.0000000000000001E-3</v>
      </c>
      <c r="T907">
        <v>8.9999999999999993E-3</v>
      </c>
      <c r="U907">
        <v>0.01</v>
      </c>
      <c r="V907">
        <v>0.01</v>
      </c>
      <c r="W907">
        <v>0</v>
      </c>
      <c r="X907">
        <v>0</v>
      </c>
      <c r="Y907">
        <v>0</v>
      </c>
      <c r="Z907">
        <v>5.0000000000000001E-3</v>
      </c>
      <c r="AA907">
        <v>2E-3</v>
      </c>
      <c r="AB907">
        <v>0</v>
      </c>
      <c r="AC907">
        <v>2E-3</v>
      </c>
      <c r="AD907">
        <v>1E-3</v>
      </c>
      <c r="AE907">
        <f t="shared" si="14"/>
        <v>0.01</v>
      </c>
      <c r="AF907" cm="1">
        <f t="array" ref="AF907">_xlfn.IFS(C907="solar",(AE907*1000/45),C907="onshore",(AE907*1000/2.7),C907="offshore",(0))</f>
        <v>0.22222222222222221</v>
      </c>
      <c r="AG907" cm="1">
        <f t="array" ref="AG907">_xlfn.IFS(C907="solar",(0),C907="onshore",(0),C907="offshore",(AE907*1000/4.8))</f>
        <v>0</v>
      </c>
    </row>
    <row r="908" spans="1:33">
      <c r="A908" t="s">
        <v>176</v>
      </c>
      <c r="B908" t="s">
        <v>428</v>
      </c>
      <c r="C908" t="s">
        <v>463</v>
      </c>
      <c r="D908">
        <v>5</v>
      </c>
      <c r="E908" t="s">
        <v>520</v>
      </c>
      <c r="F908" t="s">
        <v>517</v>
      </c>
      <c r="G908">
        <v>0.27300000000000002</v>
      </c>
      <c r="H908">
        <v>125</v>
      </c>
      <c r="I908">
        <v>1560.6849999999999</v>
      </c>
      <c r="J908">
        <v>0.27400000000000002</v>
      </c>
      <c r="K908">
        <v>136</v>
      </c>
      <c r="L908">
        <v>5.6661000566609998E-2</v>
      </c>
      <c r="M908">
        <v>833.60299999999995</v>
      </c>
      <c r="N908">
        <v>0</v>
      </c>
      <c r="O908">
        <v>1.518</v>
      </c>
      <c r="P908">
        <v>3.0350000000000001</v>
      </c>
      <c r="Q908">
        <v>4.5529999999999999</v>
      </c>
      <c r="R908">
        <v>21.001999999999999</v>
      </c>
      <c r="S908">
        <v>266.73899999999998</v>
      </c>
      <c r="T908">
        <v>512.47400000000005</v>
      </c>
      <c r="U908">
        <v>756.69100000000003</v>
      </c>
      <c r="V908">
        <v>758.20899999999995</v>
      </c>
      <c r="W908">
        <v>0</v>
      </c>
      <c r="X908">
        <v>1.518</v>
      </c>
      <c r="Y908">
        <v>1.5169999999999999</v>
      </c>
      <c r="Z908">
        <v>1.518</v>
      </c>
      <c r="AA908">
        <v>16.449000000000002</v>
      </c>
      <c r="AB908">
        <v>245.73699999999999</v>
      </c>
      <c r="AC908">
        <v>245.73500000000001</v>
      </c>
      <c r="AD908">
        <v>245.73500000000001</v>
      </c>
      <c r="AE908">
        <f t="shared" si="14"/>
        <v>756.69100000000003</v>
      </c>
      <c r="AF908" cm="1">
        <f t="array" ref="AF908">_xlfn.IFS(C908="solar",(AE908*1000/45),C908="onshore",(AE908*1000/2.7),C908="offshore",(0))</f>
        <v>16815.355555555554</v>
      </c>
      <c r="AG908" cm="1">
        <f t="array" ref="AG908">_xlfn.IFS(C908="solar",(0),C908="onshore",(0),C908="offshore",(AE908*1000/4.8))</f>
        <v>0</v>
      </c>
    </row>
    <row r="909" spans="1:33">
      <c r="A909" t="s">
        <v>176</v>
      </c>
      <c r="B909" t="s">
        <v>419</v>
      </c>
      <c r="C909" t="s">
        <v>463</v>
      </c>
      <c r="D909">
        <v>7</v>
      </c>
      <c r="E909" t="s">
        <v>520</v>
      </c>
      <c r="F909" t="s">
        <v>517</v>
      </c>
      <c r="G909">
        <v>0.26500000000000001</v>
      </c>
      <c r="H909">
        <v>336</v>
      </c>
      <c r="I909">
        <v>1560.6849999999999</v>
      </c>
      <c r="J909">
        <v>0.26500000000000001</v>
      </c>
      <c r="K909">
        <v>345</v>
      </c>
      <c r="L909">
        <v>0.148617213750323</v>
      </c>
      <c r="M909">
        <v>370.89299999999997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f t="shared" si="14"/>
        <v>0</v>
      </c>
      <c r="AF909" cm="1">
        <f t="array" ref="AF909">_xlfn.IFS(C909="solar",(AE909*1000/45),C909="onshore",(AE909*1000/2.7),C909="offshore",(0))</f>
        <v>0</v>
      </c>
      <c r="AG909" cm="1">
        <f t="array" ref="AG909">_xlfn.IFS(C909="solar",(0),C909="onshore",(0),C909="offshore",(AE909*1000/4.8))</f>
        <v>0</v>
      </c>
    </row>
    <row r="910" spans="1:33">
      <c r="A910" t="s">
        <v>176</v>
      </c>
      <c r="B910" t="s">
        <v>420</v>
      </c>
      <c r="C910" t="s">
        <v>463</v>
      </c>
      <c r="D910">
        <v>6</v>
      </c>
      <c r="E910" t="s">
        <v>520</v>
      </c>
      <c r="F910" t="s">
        <v>517</v>
      </c>
      <c r="G910">
        <v>0.27200000000000002</v>
      </c>
      <c r="H910">
        <v>241</v>
      </c>
      <c r="I910">
        <v>1560.6849999999999</v>
      </c>
      <c r="J910">
        <v>0.27100000000000002</v>
      </c>
      <c r="K910">
        <v>255</v>
      </c>
      <c r="L910">
        <v>0.10741545771622101</v>
      </c>
      <c r="M910">
        <v>993.08600000000001</v>
      </c>
      <c r="N910">
        <v>0</v>
      </c>
      <c r="O910">
        <v>0</v>
      </c>
      <c r="P910">
        <v>0</v>
      </c>
      <c r="Q910">
        <v>5.0000000000000001E-3</v>
      </c>
      <c r="R910">
        <v>7.0000000000000001E-3</v>
      </c>
      <c r="S910">
        <v>7.0000000000000001E-3</v>
      </c>
      <c r="T910">
        <v>8.9999999999999993E-3</v>
      </c>
      <c r="U910">
        <v>0.01</v>
      </c>
      <c r="V910">
        <v>0.01</v>
      </c>
      <c r="W910">
        <v>0</v>
      </c>
      <c r="X910">
        <v>0</v>
      </c>
      <c r="Y910">
        <v>0</v>
      </c>
      <c r="Z910">
        <v>5.0000000000000001E-3</v>
      </c>
      <c r="AA910">
        <v>2E-3</v>
      </c>
      <c r="AB910">
        <v>0</v>
      </c>
      <c r="AC910">
        <v>2E-3</v>
      </c>
      <c r="AD910">
        <v>1E-3</v>
      </c>
      <c r="AE910">
        <f t="shared" si="14"/>
        <v>0.01</v>
      </c>
      <c r="AF910" cm="1">
        <f t="array" ref="AF910">_xlfn.IFS(C910="solar",(AE910*1000/45),C910="onshore",(AE910*1000/2.7),C910="offshore",(0))</f>
        <v>0.22222222222222221</v>
      </c>
      <c r="AG910" cm="1">
        <f t="array" ref="AG910">_xlfn.IFS(C910="solar",(0),C910="onshore",(0),C910="offshore",(AE910*1000/4.8))</f>
        <v>0</v>
      </c>
    </row>
    <row r="911" spans="1:33">
      <c r="A911" t="s">
        <v>176</v>
      </c>
      <c r="B911" t="s">
        <v>428</v>
      </c>
      <c r="C911" t="s">
        <v>463</v>
      </c>
      <c r="D911">
        <v>5</v>
      </c>
      <c r="E911" t="s">
        <v>520</v>
      </c>
      <c r="F911" t="s">
        <v>516</v>
      </c>
      <c r="G911">
        <v>0.27300000000000002</v>
      </c>
      <c r="H911">
        <v>125</v>
      </c>
      <c r="I911">
        <v>1560.6849999999999</v>
      </c>
      <c r="J911">
        <v>0.27400000000000002</v>
      </c>
      <c r="K911">
        <v>136</v>
      </c>
      <c r="L911">
        <v>5.6661000566609998E-2</v>
      </c>
      <c r="M911">
        <v>866.41300000000001</v>
      </c>
      <c r="N911">
        <v>0</v>
      </c>
      <c r="O911">
        <v>1.518</v>
      </c>
      <c r="P911">
        <v>3.0350000000000001</v>
      </c>
      <c r="Q911">
        <v>4.5529999999999999</v>
      </c>
      <c r="R911">
        <v>21.001999999999999</v>
      </c>
      <c r="S911">
        <v>266.73899999999998</v>
      </c>
      <c r="T911">
        <v>512.47400000000005</v>
      </c>
      <c r="U911">
        <v>756.69100000000003</v>
      </c>
      <c r="V911">
        <v>758.20899999999995</v>
      </c>
      <c r="W911">
        <v>0</v>
      </c>
      <c r="X911">
        <v>1.518</v>
      </c>
      <c r="Y911">
        <v>1.5169999999999999</v>
      </c>
      <c r="Z911">
        <v>1.518</v>
      </c>
      <c r="AA911">
        <v>16.449000000000002</v>
      </c>
      <c r="AB911">
        <v>245.73699999999999</v>
      </c>
      <c r="AC911">
        <v>245.73500000000001</v>
      </c>
      <c r="AD911">
        <v>245.73500000000001</v>
      </c>
      <c r="AE911">
        <f t="shared" si="14"/>
        <v>756.69100000000003</v>
      </c>
      <c r="AF911" cm="1">
        <f t="array" ref="AF911">_xlfn.IFS(C911="solar",(AE911*1000/45),C911="onshore",(AE911*1000/2.7),C911="offshore",(0))</f>
        <v>16815.355555555554</v>
      </c>
      <c r="AG911" cm="1">
        <f t="array" ref="AG911">_xlfn.IFS(C911="solar",(0),C911="onshore",(0),C911="offshore",(AE911*1000/4.8))</f>
        <v>0</v>
      </c>
    </row>
    <row r="912" spans="1:33">
      <c r="A912" t="s">
        <v>176</v>
      </c>
      <c r="B912" t="s">
        <v>419</v>
      </c>
      <c r="C912" t="s">
        <v>463</v>
      </c>
      <c r="D912">
        <v>7</v>
      </c>
      <c r="E912" t="s">
        <v>520</v>
      </c>
      <c r="F912" t="s">
        <v>516</v>
      </c>
      <c r="G912">
        <v>0.26500000000000001</v>
      </c>
      <c r="H912">
        <v>336</v>
      </c>
      <c r="I912">
        <v>1560.6849999999999</v>
      </c>
      <c r="J912">
        <v>0.26500000000000001</v>
      </c>
      <c r="K912">
        <v>345</v>
      </c>
      <c r="L912">
        <v>0.148617213750323</v>
      </c>
      <c r="M912">
        <v>426.04399999999998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f t="shared" si="14"/>
        <v>0</v>
      </c>
      <c r="AF912" cm="1">
        <f t="array" ref="AF912">_xlfn.IFS(C912="solar",(AE912*1000/45),C912="onshore",(AE912*1000/2.7),C912="offshore",(0))</f>
        <v>0</v>
      </c>
      <c r="AG912" cm="1">
        <f t="array" ref="AG912">_xlfn.IFS(C912="solar",(0),C912="onshore",(0),C912="offshore",(AE912*1000/4.8))</f>
        <v>0</v>
      </c>
    </row>
    <row r="913" spans="1:33">
      <c r="A913" t="s">
        <v>176</v>
      </c>
      <c r="B913" t="s">
        <v>420</v>
      </c>
      <c r="C913" t="s">
        <v>463</v>
      </c>
      <c r="D913">
        <v>6</v>
      </c>
      <c r="E913" t="s">
        <v>520</v>
      </c>
      <c r="F913" t="s">
        <v>516</v>
      </c>
      <c r="G913">
        <v>0.27200000000000002</v>
      </c>
      <c r="H913">
        <v>241</v>
      </c>
      <c r="I913">
        <v>1560.6849999999999</v>
      </c>
      <c r="J913">
        <v>0.27100000000000002</v>
      </c>
      <c r="K913">
        <v>255</v>
      </c>
      <c r="L913">
        <v>0.10741545771622101</v>
      </c>
      <c r="M913">
        <v>1062.48</v>
      </c>
      <c r="N913">
        <v>0</v>
      </c>
      <c r="O913">
        <v>0</v>
      </c>
      <c r="P913">
        <v>0</v>
      </c>
      <c r="Q913">
        <v>5.0000000000000001E-3</v>
      </c>
      <c r="R913">
        <v>7.0000000000000001E-3</v>
      </c>
      <c r="S913">
        <v>7.0000000000000001E-3</v>
      </c>
      <c r="T913">
        <v>8.9999999999999993E-3</v>
      </c>
      <c r="U913">
        <v>0.01</v>
      </c>
      <c r="V913">
        <v>0.01</v>
      </c>
      <c r="W913">
        <v>0</v>
      </c>
      <c r="X913">
        <v>0</v>
      </c>
      <c r="Y913">
        <v>0</v>
      </c>
      <c r="Z913">
        <v>5.0000000000000001E-3</v>
      </c>
      <c r="AA913">
        <v>2E-3</v>
      </c>
      <c r="AB913">
        <v>0</v>
      </c>
      <c r="AC913">
        <v>2E-3</v>
      </c>
      <c r="AD913">
        <v>1E-3</v>
      </c>
      <c r="AE913">
        <f t="shared" si="14"/>
        <v>0.01</v>
      </c>
      <c r="AF913" cm="1">
        <f t="array" ref="AF913">_xlfn.IFS(C913="solar",(AE913*1000/45),C913="onshore",(AE913*1000/2.7),C913="offshore",(0))</f>
        <v>0.22222222222222221</v>
      </c>
      <c r="AG913" cm="1">
        <f t="array" ref="AG913">_xlfn.IFS(C913="solar",(0),C913="onshore",(0),C913="offshore",(AE913*1000/4.8))</f>
        <v>0</v>
      </c>
    </row>
    <row r="914" spans="1:33">
      <c r="A914" t="s">
        <v>176</v>
      </c>
      <c r="B914" t="s">
        <v>428</v>
      </c>
      <c r="C914" t="s">
        <v>463</v>
      </c>
      <c r="D914">
        <v>5</v>
      </c>
      <c r="E914" t="s">
        <v>520</v>
      </c>
      <c r="F914" t="s">
        <v>514</v>
      </c>
      <c r="G914">
        <v>0.27300000000000002</v>
      </c>
      <c r="H914">
        <v>125</v>
      </c>
      <c r="I914">
        <v>1560.6849999999999</v>
      </c>
      <c r="J914">
        <v>0.27400000000000002</v>
      </c>
      <c r="K914">
        <v>136</v>
      </c>
      <c r="L914">
        <v>5.6661000566609998E-2</v>
      </c>
      <c r="M914">
        <v>892.476</v>
      </c>
      <c r="N914">
        <v>0</v>
      </c>
      <c r="O914">
        <v>1.518</v>
      </c>
      <c r="P914">
        <v>3.0350000000000001</v>
      </c>
      <c r="Q914">
        <v>4.5529999999999999</v>
      </c>
      <c r="R914">
        <v>21.001999999999999</v>
      </c>
      <c r="S914">
        <v>266.73899999999998</v>
      </c>
      <c r="T914">
        <v>512.47400000000005</v>
      </c>
      <c r="U914">
        <v>756.69100000000003</v>
      </c>
      <c r="V914">
        <v>758.20899999999995</v>
      </c>
      <c r="W914">
        <v>0</v>
      </c>
      <c r="X914">
        <v>1.518</v>
      </c>
      <c r="Y914">
        <v>1.5169999999999999</v>
      </c>
      <c r="Z914">
        <v>1.518</v>
      </c>
      <c r="AA914">
        <v>16.449000000000002</v>
      </c>
      <c r="AB914">
        <v>245.73699999999999</v>
      </c>
      <c r="AC914">
        <v>245.73500000000001</v>
      </c>
      <c r="AD914">
        <v>245.73500000000001</v>
      </c>
      <c r="AE914">
        <f t="shared" si="14"/>
        <v>756.69100000000003</v>
      </c>
      <c r="AF914" cm="1">
        <f t="array" ref="AF914">_xlfn.IFS(C914="solar",(AE914*1000/45),C914="onshore",(AE914*1000/2.7),C914="offshore",(0))</f>
        <v>16815.355555555554</v>
      </c>
      <c r="AG914" cm="1">
        <f t="array" ref="AG914">_xlfn.IFS(C914="solar",(0),C914="onshore",(0),C914="offshore",(AE914*1000/4.8))</f>
        <v>0</v>
      </c>
    </row>
    <row r="915" spans="1:33">
      <c r="A915" t="s">
        <v>176</v>
      </c>
      <c r="B915" t="s">
        <v>419</v>
      </c>
      <c r="C915" t="s">
        <v>463</v>
      </c>
      <c r="D915">
        <v>7</v>
      </c>
      <c r="E915" t="s">
        <v>520</v>
      </c>
      <c r="F915" t="s">
        <v>514</v>
      </c>
      <c r="G915">
        <v>0.26500000000000001</v>
      </c>
      <c r="H915">
        <v>336</v>
      </c>
      <c r="I915">
        <v>1560.6849999999999</v>
      </c>
      <c r="J915">
        <v>0.26500000000000001</v>
      </c>
      <c r="K915">
        <v>345</v>
      </c>
      <c r="L915">
        <v>0.148617213750323</v>
      </c>
      <c r="M915">
        <v>430.56799999999998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f t="shared" si="14"/>
        <v>0</v>
      </c>
      <c r="AF915" cm="1">
        <f t="array" ref="AF915">_xlfn.IFS(C915="solar",(AE915*1000/45),C915="onshore",(AE915*1000/2.7),C915="offshore",(0))</f>
        <v>0</v>
      </c>
      <c r="AG915" cm="1">
        <f t="array" ref="AG915">_xlfn.IFS(C915="solar",(0),C915="onshore",(0),C915="offshore",(AE915*1000/4.8))</f>
        <v>0</v>
      </c>
    </row>
    <row r="916" spans="1:33">
      <c r="A916" t="s">
        <v>176</v>
      </c>
      <c r="B916" t="s">
        <v>420</v>
      </c>
      <c r="C916" t="s">
        <v>463</v>
      </c>
      <c r="D916">
        <v>6</v>
      </c>
      <c r="E916" t="s">
        <v>520</v>
      </c>
      <c r="F916" t="s">
        <v>514</v>
      </c>
      <c r="G916">
        <v>0.27200000000000002</v>
      </c>
      <c r="H916">
        <v>241</v>
      </c>
      <c r="I916">
        <v>1560.6849999999999</v>
      </c>
      <c r="J916">
        <v>0.27100000000000002</v>
      </c>
      <c r="K916">
        <v>255</v>
      </c>
      <c r="L916">
        <v>0.10741545771622101</v>
      </c>
      <c r="M916">
        <v>1101.472</v>
      </c>
      <c r="N916">
        <v>0</v>
      </c>
      <c r="O916">
        <v>0</v>
      </c>
      <c r="P916">
        <v>0</v>
      </c>
      <c r="Q916">
        <v>5.0000000000000001E-3</v>
      </c>
      <c r="R916">
        <v>7.0000000000000001E-3</v>
      </c>
      <c r="S916">
        <v>7.0000000000000001E-3</v>
      </c>
      <c r="T916">
        <v>8.9999999999999993E-3</v>
      </c>
      <c r="U916">
        <v>0.01</v>
      </c>
      <c r="V916">
        <v>0.01</v>
      </c>
      <c r="W916">
        <v>0</v>
      </c>
      <c r="X916">
        <v>0</v>
      </c>
      <c r="Y916">
        <v>0</v>
      </c>
      <c r="Z916">
        <v>5.0000000000000001E-3</v>
      </c>
      <c r="AA916">
        <v>2E-3</v>
      </c>
      <c r="AB916">
        <v>0</v>
      </c>
      <c r="AC916">
        <v>2E-3</v>
      </c>
      <c r="AD916">
        <v>1E-3</v>
      </c>
      <c r="AE916">
        <f t="shared" si="14"/>
        <v>0.01</v>
      </c>
      <c r="AF916" cm="1">
        <f t="array" ref="AF916">_xlfn.IFS(C916="solar",(AE916*1000/45),C916="onshore",(AE916*1000/2.7),C916="offshore",(0))</f>
        <v>0.22222222222222221</v>
      </c>
      <c r="AG916" cm="1">
        <f t="array" ref="AG916">_xlfn.IFS(C916="solar",(0),C916="onshore",(0),C916="offshore",(AE916*1000/4.8))</f>
        <v>0</v>
      </c>
    </row>
    <row r="917" spans="1:33">
      <c r="A917" t="s">
        <v>176</v>
      </c>
      <c r="B917" t="s">
        <v>426</v>
      </c>
      <c r="C917" t="s">
        <v>464</v>
      </c>
      <c r="D917">
        <v>1</v>
      </c>
      <c r="E917" t="s">
        <v>520</v>
      </c>
      <c r="F917" t="s">
        <v>519</v>
      </c>
      <c r="G917">
        <v>0.313</v>
      </c>
      <c r="H917">
        <v>271</v>
      </c>
      <c r="I917">
        <v>2023.1869999999999</v>
      </c>
      <c r="J917">
        <v>0.317</v>
      </c>
      <c r="K917">
        <v>319</v>
      </c>
      <c r="L917">
        <v>0.114875473546231</v>
      </c>
      <c r="M917">
        <v>2.673</v>
      </c>
      <c r="N917">
        <v>0</v>
      </c>
      <c r="O917">
        <v>0</v>
      </c>
      <c r="P917">
        <v>1.589</v>
      </c>
      <c r="Q917">
        <v>2.673</v>
      </c>
      <c r="R917">
        <v>2.673</v>
      </c>
      <c r="S917">
        <v>2.673</v>
      </c>
      <c r="T917">
        <v>2.673</v>
      </c>
      <c r="U917">
        <v>2.6720000000000002</v>
      </c>
      <c r="V917">
        <v>2.673</v>
      </c>
      <c r="W917">
        <v>0</v>
      </c>
      <c r="X917">
        <v>0</v>
      </c>
      <c r="Y917">
        <v>1.589</v>
      </c>
      <c r="Z917">
        <v>1.0840000000000001</v>
      </c>
      <c r="AA917">
        <v>0</v>
      </c>
      <c r="AB917">
        <v>0</v>
      </c>
      <c r="AC917">
        <v>0</v>
      </c>
      <c r="AD917">
        <v>0</v>
      </c>
      <c r="AE917">
        <f t="shared" si="14"/>
        <v>2.673</v>
      </c>
      <c r="AF917" cm="1">
        <f t="array" ref="AF917">_xlfn.IFS(C917="solar",(AE917*1000/45),C917="onshore",(AE917*1000/2.7),C917="offshore",(0))</f>
        <v>989.99999999999989</v>
      </c>
      <c r="AG917" cm="1">
        <f t="array" ref="AG917">_xlfn.IFS(C917="solar",(0),C917="onshore",(0),C917="offshore",(AE917*1000/4.8))</f>
        <v>0</v>
      </c>
    </row>
    <row r="918" spans="1:33">
      <c r="A918" t="s">
        <v>176</v>
      </c>
      <c r="B918" t="s">
        <v>425</v>
      </c>
      <c r="C918" t="s">
        <v>464</v>
      </c>
      <c r="D918">
        <v>2</v>
      </c>
      <c r="E918" t="s">
        <v>520</v>
      </c>
      <c r="F918" t="s">
        <v>519</v>
      </c>
      <c r="G918">
        <v>0.3</v>
      </c>
      <c r="H918">
        <v>564</v>
      </c>
      <c r="I918">
        <v>2023.1869999999999</v>
      </c>
      <c r="J918">
        <v>0.30099999999999999</v>
      </c>
      <c r="K918">
        <v>618</v>
      </c>
      <c r="L918">
        <v>0.234378555499932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f t="shared" si="14"/>
        <v>0</v>
      </c>
      <c r="AF918" cm="1">
        <f t="array" ref="AF918">_xlfn.IFS(C918="solar",(AE918*1000/45),C918="onshore",(AE918*1000/2.7),C918="offshore",(0))</f>
        <v>0</v>
      </c>
      <c r="AG918" cm="1">
        <f t="array" ref="AG918">_xlfn.IFS(C918="solar",(0),C918="onshore",(0),C918="offshore",(AE918*1000/4.8))</f>
        <v>0</v>
      </c>
    </row>
    <row r="919" spans="1:33">
      <c r="A919" t="s">
        <v>176</v>
      </c>
      <c r="B919" t="s">
        <v>424</v>
      </c>
      <c r="C919" t="s">
        <v>464</v>
      </c>
      <c r="D919">
        <v>3</v>
      </c>
      <c r="E919" t="s">
        <v>520</v>
      </c>
      <c r="F919" t="s">
        <v>519</v>
      </c>
      <c r="G919">
        <v>0.29099999999999998</v>
      </c>
      <c r="H919">
        <v>175</v>
      </c>
      <c r="I919">
        <v>2023.1869999999999</v>
      </c>
      <c r="J919">
        <v>0.29299999999999998</v>
      </c>
      <c r="K919">
        <v>185</v>
      </c>
      <c r="L919">
        <v>7.2077547649103096E-2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f t="shared" si="14"/>
        <v>0</v>
      </c>
      <c r="AF919" cm="1">
        <f t="array" ref="AF919">_xlfn.IFS(C919="solar",(AE919*1000/45),C919="onshore",(AE919*1000/2.7),C919="offshore",(0))</f>
        <v>0</v>
      </c>
      <c r="AG919" cm="1">
        <f t="array" ref="AG919">_xlfn.IFS(C919="solar",(0),C919="onshore",(0),C919="offshore",(AE919*1000/4.8))</f>
        <v>0</v>
      </c>
    </row>
    <row r="920" spans="1:33">
      <c r="A920" t="s">
        <v>176</v>
      </c>
      <c r="B920" t="s">
        <v>423</v>
      </c>
      <c r="C920" t="s">
        <v>464</v>
      </c>
      <c r="D920">
        <v>4</v>
      </c>
      <c r="E920" t="s">
        <v>520</v>
      </c>
      <c r="F920" t="s">
        <v>519</v>
      </c>
      <c r="G920">
        <v>0.28399999999999997</v>
      </c>
      <c r="H920">
        <v>383</v>
      </c>
      <c r="I920">
        <v>2023.1869999999999</v>
      </c>
      <c r="J920">
        <v>0.28499999999999998</v>
      </c>
      <c r="K920">
        <v>403</v>
      </c>
      <c r="L920">
        <v>0.161419530561564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f t="shared" si="14"/>
        <v>0</v>
      </c>
      <c r="AF920" cm="1">
        <f t="array" ref="AF920">_xlfn.IFS(C920="solar",(AE920*1000/45),C920="onshore",(AE920*1000/2.7),C920="offshore",(0))</f>
        <v>0</v>
      </c>
      <c r="AG920" cm="1">
        <f t="array" ref="AG920">_xlfn.IFS(C920="solar",(0),C920="onshore",(0),C920="offshore",(AE920*1000/4.8))</f>
        <v>0</v>
      </c>
    </row>
    <row r="921" spans="1:33">
      <c r="A921" t="s">
        <v>176</v>
      </c>
      <c r="B921" t="s">
        <v>422</v>
      </c>
      <c r="C921" t="s">
        <v>464</v>
      </c>
      <c r="D921">
        <v>5</v>
      </c>
      <c r="E921" t="s">
        <v>520</v>
      </c>
      <c r="F921" t="s">
        <v>519</v>
      </c>
      <c r="G921">
        <v>0.28199999999999997</v>
      </c>
      <c r="H921">
        <v>574</v>
      </c>
      <c r="I921">
        <v>2023.1869999999999</v>
      </c>
      <c r="J921">
        <v>0.28299999999999997</v>
      </c>
      <c r="K921">
        <v>616</v>
      </c>
      <c r="L921">
        <v>0.24847927456959801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f t="shared" si="14"/>
        <v>0</v>
      </c>
      <c r="AF921" cm="1">
        <f t="array" ref="AF921">_xlfn.IFS(C921="solar",(AE921*1000/45),C921="onshore",(AE921*1000/2.7),C921="offshore",(0))</f>
        <v>0</v>
      </c>
      <c r="AG921" cm="1">
        <f t="array" ref="AG921">_xlfn.IFS(C921="solar",(0),C921="onshore",(0),C921="offshore",(AE921*1000/4.8))</f>
        <v>0</v>
      </c>
    </row>
    <row r="922" spans="1:33">
      <c r="A922" t="s">
        <v>176</v>
      </c>
      <c r="B922" t="s">
        <v>425</v>
      </c>
      <c r="C922" t="s">
        <v>464</v>
      </c>
      <c r="D922">
        <v>2</v>
      </c>
      <c r="E922" t="s">
        <v>520</v>
      </c>
      <c r="F922" t="s">
        <v>518</v>
      </c>
      <c r="G922">
        <v>0.3</v>
      </c>
      <c r="H922">
        <v>564</v>
      </c>
      <c r="I922">
        <v>2023.1869999999999</v>
      </c>
      <c r="J922">
        <v>0.30099999999999999</v>
      </c>
      <c r="K922">
        <v>618</v>
      </c>
      <c r="L922">
        <v>0.234378555499932</v>
      </c>
      <c r="M922">
        <v>12.917999999999999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f t="shared" si="14"/>
        <v>0</v>
      </c>
      <c r="AF922" cm="1">
        <f t="array" ref="AF922">_xlfn.IFS(C922="solar",(AE922*1000/45),C922="onshore",(AE922*1000/2.7),C922="offshore",(0))</f>
        <v>0</v>
      </c>
      <c r="AG922" cm="1">
        <f t="array" ref="AG922">_xlfn.IFS(C922="solar",(0),C922="onshore",(0),C922="offshore",(AE922*1000/4.8))</f>
        <v>0</v>
      </c>
    </row>
    <row r="923" spans="1:33">
      <c r="A923" t="s">
        <v>176</v>
      </c>
      <c r="B923" t="s">
        <v>422</v>
      </c>
      <c r="C923" t="s">
        <v>464</v>
      </c>
      <c r="D923">
        <v>5</v>
      </c>
      <c r="E923" t="s">
        <v>520</v>
      </c>
      <c r="F923" t="s">
        <v>518</v>
      </c>
      <c r="G923">
        <v>0.28199999999999997</v>
      </c>
      <c r="H923">
        <v>574</v>
      </c>
      <c r="I923">
        <v>2023.1869999999999</v>
      </c>
      <c r="J923">
        <v>0.28299999999999997</v>
      </c>
      <c r="K923">
        <v>616</v>
      </c>
      <c r="L923">
        <v>0.24847927456959801</v>
      </c>
      <c r="M923">
        <v>24.341000000000001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f t="shared" si="14"/>
        <v>0</v>
      </c>
      <c r="AF923" cm="1">
        <f t="array" ref="AF923">_xlfn.IFS(C923="solar",(AE923*1000/45),C923="onshore",(AE923*1000/2.7),C923="offshore",(0))</f>
        <v>0</v>
      </c>
      <c r="AG923" cm="1">
        <f t="array" ref="AG923">_xlfn.IFS(C923="solar",(0),C923="onshore",(0),C923="offshore",(AE923*1000/4.8))</f>
        <v>0</v>
      </c>
    </row>
    <row r="924" spans="1:33">
      <c r="A924" t="s">
        <v>176</v>
      </c>
      <c r="B924" t="s">
        <v>426</v>
      </c>
      <c r="C924" t="s">
        <v>464</v>
      </c>
      <c r="D924">
        <v>1</v>
      </c>
      <c r="E924" t="s">
        <v>520</v>
      </c>
      <c r="F924" t="s">
        <v>518</v>
      </c>
      <c r="G924">
        <v>0.313</v>
      </c>
      <c r="H924">
        <v>271</v>
      </c>
      <c r="I924">
        <v>2023.1869999999999</v>
      </c>
      <c r="J924">
        <v>0.317</v>
      </c>
      <c r="K924">
        <v>319</v>
      </c>
      <c r="L924">
        <v>0.114875473546231</v>
      </c>
      <c r="M924">
        <v>49.314</v>
      </c>
      <c r="N924">
        <v>0</v>
      </c>
      <c r="O924">
        <v>0</v>
      </c>
      <c r="P924">
        <v>1.569</v>
      </c>
      <c r="Q924">
        <v>2.64</v>
      </c>
      <c r="R924">
        <v>2.64</v>
      </c>
      <c r="S924">
        <v>2.64</v>
      </c>
      <c r="T924">
        <v>2.6389999999999998</v>
      </c>
      <c r="U924">
        <v>2.6379999999999999</v>
      </c>
      <c r="V924">
        <v>2.6389999999999998</v>
      </c>
      <c r="W924">
        <v>0</v>
      </c>
      <c r="X924">
        <v>0</v>
      </c>
      <c r="Y924">
        <v>1.569</v>
      </c>
      <c r="Z924">
        <v>1.071</v>
      </c>
      <c r="AA924">
        <v>0</v>
      </c>
      <c r="AB924">
        <v>0</v>
      </c>
      <c r="AC924">
        <v>0</v>
      </c>
      <c r="AD924">
        <v>0</v>
      </c>
      <c r="AE924">
        <f t="shared" si="14"/>
        <v>2.64</v>
      </c>
      <c r="AF924" cm="1">
        <f t="array" ref="AF924">_xlfn.IFS(C924="solar",(AE924*1000/45),C924="onshore",(AE924*1000/2.7),C924="offshore",(0))</f>
        <v>977.77777777777771</v>
      </c>
      <c r="AG924" cm="1">
        <f t="array" ref="AG924">_xlfn.IFS(C924="solar",(0),C924="onshore",(0),C924="offshore",(AE924*1000/4.8))</f>
        <v>0</v>
      </c>
    </row>
    <row r="925" spans="1:33">
      <c r="A925" t="s">
        <v>176</v>
      </c>
      <c r="B925" t="s">
        <v>423</v>
      </c>
      <c r="C925" t="s">
        <v>464</v>
      </c>
      <c r="D925">
        <v>4</v>
      </c>
      <c r="E925" t="s">
        <v>520</v>
      </c>
      <c r="F925" t="s">
        <v>518</v>
      </c>
      <c r="G925">
        <v>0.28399999999999997</v>
      </c>
      <c r="H925">
        <v>383</v>
      </c>
      <c r="I925">
        <v>2023.1869999999999</v>
      </c>
      <c r="J925">
        <v>0.28499999999999998</v>
      </c>
      <c r="K925">
        <v>403</v>
      </c>
      <c r="L925">
        <v>0.161419530561564</v>
      </c>
      <c r="M925">
        <v>127.09699999999999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f t="shared" si="14"/>
        <v>0</v>
      </c>
      <c r="AF925" cm="1">
        <f t="array" ref="AF925">_xlfn.IFS(C925="solar",(AE925*1000/45),C925="onshore",(AE925*1000/2.7),C925="offshore",(0))</f>
        <v>0</v>
      </c>
      <c r="AG925" cm="1">
        <f t="array" ref="AG925">_xlfn.IFS(C925="solar",(0),C925="onshore",(0),C925="offshore",(AE925*1000/4.8))</f>
        <v>0</v>
      </c>
    </row>
    <row r="926" spans="1:33">
      <c r="A926" t="s">
        <v>176</v>
      </c>
      <c r="B926" t="s">
        <v>424</v>
      </c>
      <c r="C926" t="s">
        <v>464</v>
      </c>
      <c r="D926">
        <v>3</v>
      </c>
      <c r="E926" t="s">
        <v>520</v>
      </c>
      <c r="F926" t="s">
        <v>518</v>
      </c>
      <c r="G926">
        <v>0.29099999999999998</v>
      </c>
      <c r="H926">
        <v>175</v>
      </c>
      <c r="I926">
        <v>2023.1869999999999</v>
      </c>
      <c r="J926">
        <v>0.29299999999999998</v>
      </c>
      <c r="K926">
        <v>185</v>
      </c>
      <c r="L926">
        <v>7.2077547649103096E-2</v>
      </c>
      <c r="M926">
        <v>444.94600000000003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f t="shared" si="14"/>
        <v>0</v>
      </c>
      <c r="AF926" cm="1">
        <f t="array" ref="AF926">_xlfn.IFS(C926="solar",(AE926*1000/45),C926="onshore",(AE926*1000/2.7),C926="offshore",(0))</f>
        <v>0</v>
      </c>
      <c r="AG926" cm="1">
        <f t="array" ref="AG926">_xlfn.IFS(C926="solar",(0),C926="onshore",(0),C926="offshore",(AE926*1000/4.8))</f>
        <v>0</v>
      </c>
    </row>
    <row r="927" spans="1:33">
      <c r="A927" t="s">
        <v>176</v>
      </c>
      <c r="B927" t="s">
        <v>425</v>
      </c>
      <c r="C927" t="s">
        <v>464</v>
      </c>
      <c r="D927">
        <v>2</v>
      </c>
      <c r="E927" t="s">
        <v>520</v>
      </c>
      <c r="F927" t="s">
        <v>517</v>
      </c>
      <c r="G927">
        <v>0.3</v>
      </c>
      <c r="H927">
        <v>564</v>
      </c>
      <c r="I927">
        <v>2023.1869999999999</v>
      </c>
      <c r="J927">
        <v>0.30099999999999999</v>
      </c>
      <c r="K927">
        <v>618</v>
      </c>
      <c r="L927">
        <v>0.234378555499932</v>
      </c>
      <c r="M927">
        <v>11.484999999999999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f t="shared" si="14"/>
        <v>0</v>
      </c>
      <c r="AF927" cm="1">
        <f t="array" ref="AF927">_xlfn.IFS(C927="solar",(AE927*1000/45),C927="onshore",(AE927*1000/2.7),C927="offshore",(0))</f>
        <v>0</v>
      </c>
      <c r="AG927" cm="1">
        <f t="array" ref="AG927">_xlfn.IFS(C927="solar",(0),C927="onshore",(0),C927="offshore",(AE927*1000/4.8))</f>
        <v>0</v>
      </c>
    </row>
    <row r="928" spans="1:33">
      <c r="A928" t="s">
        <v>176</v>
      </c>
      <c r="B928" t="s">
        <v>422</v>
      </c>
      <c r="C928" t="s">
        <v>464</v>
      </c>
      <c r="D928">
        <v>5</v>
      </c>
      <c r="E928" t="s">
        <v>520</v>
      </c>
      <c r="F928" t="s">
        <v>517</v>
      </c>
      <c r="G928">
        <v>0.28199999999999997</v>
      </c>
      <c r="H928">
        <v>574</v>
      </c>
      <c r="I928">
        <v>2023.1869999999999</v>
      </c>
      <c r="J928">
        <v>0.28299999999999997</v>
      </c>
      <c r="K928">
        <v>616</v>
      </c>
      <c r="L928">
        <v>0.24847927456959801</v>
      </c>
      <c r="M928">
        <v>24.143999999999998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f t="shared" si="14"/>
        <v>0</v>
      </c>
      <c r="AF928" cm="1">
        <f t="array" ref="AF928">_xlfn.IFS(C928="solar",(AE928*1000/45),C928="onshore",(AE928*1000/2.7),C928="offshore",(0))</f>
        <v>0</v>
      </c>
      <c r="AG928" cm="1">
        <f t="array" ref="AG928">_xlfn.IFS(C928="solar",(0),C928="onshore",(0),C928="offshore",(AE928*1000/4.8))</f>
        <v>0</v>
      </c>
    </row>
    <row r="929" spans="1:33">
      <c r="A929" t="s">
        <v>176</v>
      </c>
      <c r="B929" t="s">
        <v>426</v>
      </c>
      <c r="C929" t="s">
        <v>464</v>
      </c>
      <c r="D929">
        <v>1</v>
      </c>
      <c r="E929" t="s">
        <v>520</v>
      </c>
      <c r="F929" t="s">
        <v>517</v>
      </c>
      <c r="G929">
        <v>0.313</v>
      </c>
      <c r="H929">
        <v>271</v>
      </c>
      <c r="I929">
        <v>2023.1869999999999</v>
      </c>
      <c r="J929">
        <v>0.317</v>
      </c>
      <c r="K929">
        <v>319</v>
      </c>
      <c r="L929">
        <v>0.114875473546231</v>
      </c>
      <c r="M929">
        <v>39.881</v>
      </c>
      <c r="N929">
        <v>0</v>
      </c>
      <c r="O929">
        <v>0</v>
      </c>
      <c r="P929">
        <v>1.569</v>
      </c>
      <c r="Q929">
        <v>2.64</v>
      </c>
      <c r="R929">
        <v>2.64</v>
      </c>
      <c r="S929">
        <v>2.64</v>
      </c>
      <c r="T929">
        <v>2.6389999999999998</v>
      </c>
      <c r="U929">
        <v>2.6379999999999999</v>
      </c>
      <c r="V929">
        <v>2.6389999999999998</v>
      </c>
      <c r="W929">
        <v>0</v>
      </c>
      <c r="X929">
        <v>0</v>
      </c>
      <c r="Y929">
        <v>1.569</v>
      </c>
      <c r="Z929">
        <v>1.071</v>
      </c>
      <c r="AA929">
        <v>0</v>
      </c>
      <c r="AB929">
        <v>0</v>
      </c>
      <c r="AC929">
        <v>0</v>
      </c>
      <c r="AD929">
        <v>0</v>
      </c>
      <c r="AE929">
        <f t="shared" si="14"/>
        <v>2.64</v>
      </c>
      <c r="AF929" cm="1">
        <f t="array" ref="AF929">_xlfn.IFS(C929="solar",(AE929*1000/45),C929="onshore",(AE929*1000/2.7),C929="offshore",(0))</f>
        <v>977.77777777777771</v>
      </c>
      <c r="AG929" cm="1">
        <f t="array" ref="AG929">_xlfn.IFS(C929="solar",(0),C929="onshore",(0),C929="offshore",(AE929*1000/4.8))</f>
        <v>0</v>
      </c>
    </row>
    <row r="930" spans="1:33">
      <c r="A930" t="s">
        <v>176</v>
      </c>
      <c r="B930" t="s">
        <v>423</v>
      </c>
      <c r="C930" t="s">
        <v>464</v>
      </c>
      <c r="D930">
        <v>4</v>
      </c>
      <c r="E930" t="s">
        <v>520</v>
      </c>
      <c r="F930" t="s">
        <v>517</v>
      </c>
      <c r="G930">
        <v>0.28399999999999997</v>
      </c>
      <c r="H930">
        <v>383</v>
      </c>
      <c r="I930">
        <v>2023.1869999999999</v>
      </c>
      <c r="J930">
        <v>0.28499999999999998</v>
      </c>
      <c r="K930">
        <v>403</v>
      </c>
      <c r="L930">
        <v>0.161419530561564</v>
      </c>
      <c r="M930">
        <v>117.622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f t="shared" si="14"/>
        <v>0</v>
      </c>
      <c r="AF930" cm="1">
        <f t="array" ref="AF930">_xlfn.IFS(C930="solar",(AE930*1000/45),C930="onshore",(AE930*1000/2.7),C930="offshore",(0))</f>
        <v>0</v>
      </c>
      <c r="AG930" cm="1">
        <f t="array" ref="AG930">_xlfn.IFS(C930="solar",(0),C930="onshore",(0),C930="offshore",(AE930*1000/4.8))</f>
        <v>0</v>
      </c>
    </row>
    <row r="931" spans="1:33">
      <c r="A931" t="s">
        <v>176</v>
      </c>
      <c r="B931" t="s">
        <v>424</v>
      </c>
      <c r="C931" t="s">
        <v>464</v>
      </c>
      <c r="D931">
        <v>3</v>
      </c>
      <c r="E931" t="s">
        <v>520</v>
      </c>
      <c r="F931" t="s">
        <v>517</v>
      </c>
      <c r="G931">
        <v>0.29099999999999998</v>
      </c>
      <c r="H931">
        <v>175</v>
      </c>
      <c r="I931">
        <v>2023.1869999999999</v>
      </c>
      <c r="J931">
        <v>0.29299999999999998</v>
      </c>
      <c r="K931">
        <v>185</v>
      </c>
      <c r="L931">
        <v>7.2077547649103096E-2</v>
      </c>
      <c r="M931">
        <v>413.392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f t="shared" si="14"/>
        <v>0</v>
      </c>
      <c r="AF931" cm="1">
        <f t="array" ref="AF931">_xlfn.IFS(C931="solar",(AE931*1000/45),C931="onshore",(AE931*1000/2.7),C931="offshore",(0))</f>
        <v>0</v>
      </c>
      <c r="AG931" cm="1">
        <f t="array" ref="AG931">_xlfn.IFS(C931="solar",(0),C931="onshore",(0),C931="offshore",(AE931*1000/4.8))</f>
        <v>0</v>
      </c>
    </row>
    <row r="932" spans="1:33">
      <c r="A932" t="s">
        <v>176</v>
      </c>
      <c r="B932" t="s">
        <v>425</v>
      </c>
      <c r="C932" t="s">
        <v>464</v>
      </c>
      <c r="D932">
        <v>2</v>
      </c>
      <c r="E932" t="s">
        <v>520</v>
      </c>
      <c r="F932" t="s">
        <v>516</v>
      </c>
      <c r="G932">
        <v>0.3</v>
      </c>
      <c r="H932">
        <v>564</v>
      </c>
      <c r="I932">
        <v>2023.1869999999999</v>
      </c>
      <c r="J932">
        <v>0.30099999999999999</v>
      </c>
      <c r="K932">
        <v>618</v>
      </c>
      <c r="L932">
        <v>0.234378555499932</v>
      </c>
      <c r="M932">
        <v>12.917999999999999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f t="shared" si="14"/>
        <v>0</v>
      </c>
      <c r="AF932" cm="1">
        <f t="array" ref="AF932">_xlfn.IFS(C932="solar",(AE932*1000/45),C932="onshore",(AE932*1000/2.7),C932="offshore",(0))</f>
        <v>0</v>
      </c>
      <c r="AG932" cm="1">
        <f t="array" ref="AG932">_xlfn.IFS(C932="solar",(0),C932="onshore",(0),C932="offshore",(AE932*1000/4.8))</f>
        <v>0</v>
      </c>
    </row>
    <row r="933" spans="1:33">
      <c r="A933" t="s">
        <v>176</v>
      </c>
      <c r="B933" t="s">
        <v>422</v>
      </c>
      <c r="C933" t="s">
        <v>464</v>
      </c>
      <c r="D933">
        <v>5</v>
      </c>
      <c r="E933" t="s">
        <v>520</v>
      </c>
      <c r="F933" t="s">
        <v>516</v>
      </c>
      <c r="G933">
        <v>0.28199999999999997</v>
      </c>
      <c r="H933">
        <v>574</v>
      </c>
      <c r="I933">
        <v>2023.1869999999999</v>
      </c>
      <c r="J933">
        <v>0.28299999999999997</v>
      </c>
      <c r="K933">
        <v>616</v>
      </c>
      <c r="L933">
        <v>0.24847927456959801</v>
      </c>
      <c r="M933">
        <v>24.335000000000001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f t="shared" si="14"/>
        <v>0</v>
      </c>
      <c r="AF933" cm="1">
        <f t="array" ref="AF933">_xlfn.IFS(C933="solar",(AE933*1000/45),C933="onshore",(AE933*1000/2.7),C933="offshore",(0))</f>
        <v>0</v>
      </c>
      <c r="AG933" cm="1">
        <f t="array" ref="AG933">_xlfn.IFS(C933="solar",(0),C933="onshore",(0),C933="offshore",(AE933*1000/4.8))</f>
        <v>0</v>
      </c>
    </row>
    <row r="934" spans="1:33">
      <c r="A934" t="s">
        <v>176</v>
      </c>
      <c r="B934" t="s">
        <v>426</v>
      </c>
      <c r="C934" t="s">
        <v>464</v>
      </c>
      <c r="D934">
        <v>1</v>
      </c>
      <c r="E934" t="s">
        <v>520</v>
      </c>
      <c r="F934" t="s">
        <v>516</v>
      </c>
      <c r="G934">
        <v>0.313</v>
      </c>
      <c r="H934">
        <v>271</v>
      </c>
      <c r="I934">
        <v>2023.1869999999999</v>
      </c>
      <c r="J934">
        <v>0.317</v>
      </c>
      <c r="K934">
        <v>319</v>
      </c>
      <c r="L934">
        <v>0.114875473546231</v>
      </c>
      <c r="M934">
        <v>49.314</v>
      </c>
      <c r="N934">
        <v>0</v>
      </c>
      <c r="O934">
        <v>0</v>
      </c>
      <c r="P934">
        <v>1.569</v>
      </c>
      <c r="Q934">
        <v>2.64</v>
      </c>
      <c r="R934">
        <v>2.64</v>
      </c>
      <c r="S934">
        <v>2.64</v>
      </c>
      <c r="T934">
        <v>2.6389999999999998</v>
      </c>
      <c r="U934">
        <v>2.6379999999999999</v>
      </c>
      <c r="V934">
        <v>2.6389999999999998</v>
      </c>
      <c r="W934">
        <v>0</v>
      </c>
      <c r="X934">
        <v>0</v>
      </c>
      <c r="Y934">
        <v>1.569</v>
      </c>
      <c r="Z934">
        <v>1.071</v>
      </c>
      <c r="AA934">
        <v>0</v>
      </c>
      <c r="AB934">
        <v>0</v>
      </c>
      <c r="AC934">
        <v>0</v>
      </c>
      <c r="AD934">
        <v>0</v>
      </c>
      <c r="AE934">
        <f t="shared" si="14"/>
        <v>2.64</v>
      </c>
      <c r="AF934" cm="1">
        <f t="array" ref="AF934">_xlfn.IFS(C934="solar",(AE934*1000/45),C934="onshore",(AE934*1000/2.7),C934="offshore",(0))</f>
        <v>977.77777777777771</v>
      </c>
      <c r="AG934" cm="1">
        <f t="array" ref="AG934">_xlfn.IFS(C934="solar",(0),C934="onshore",(0),C934="offshore",(AE934*1000/4.8))</f>
        <v>0</v>
      </c>
    </row>
    <row r="935" spans="1:33">
      <c r="A935" t="s">
        <v>176</v>
      </c>
      <c r="B935" t="s">
        <v>423</v>
      </c>
      <c r="C935" t="s">
        <v>464</v>
      </c>
      <c r="D935">
        <v>4</v>
      </c>
      <c r="E935" t="s">
        <v>520</v>
      </c>
      <c r="F935" t="s">
        <v>516</v>
      </c>
      <c r="G935">
        <v>0.28399999999999997</v>
      </c>
      <c r="H935">
        <v>383</v>
      </c>
      <c r="I935">
        <v>2023.1869999999999</v>
      </c>
      <c r="J935">
        <v>0.28499999999999998</v>
      </c>
      <c r="K935">
        <v>403</v>
      </c>
      <c r="L935">
        <v>0.161419530561564</v>
      </c>
      <c r="M935">
        <v>127.08799999999999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f t="shared" si="14"/>
        <v>0</v>
      </c>
      <c r="AF935" cm="1">
        <f t="array" ref="AF935">_xlfn.IFS(C935="solar",(AE935*1000/45),C935="onshore",(AE935*1000/2.7),C935="offshore",(0))</f>
        <v>0</v>
      </c>
      <c r="AG935" cm="1">
        <f t="array" ref="AG935">_xlfn.IFS(C935="solar",(0),C935="onshore",(0),C935="offshore",(AE935*1000/4.8))</f>
        <v>0</v>
      </c>
    </row>
    <row r="936" spans="1:33">
      <c r="A936" t="s">
        <v>176</v>
      </c>
      <c r="B936" t="s">
        <v>424</v>
      </c>
      <c r="C936" t="s">
        <v>464</v>
      </c>
      <c r="D936">
        <v>3</v>
      </c>
      <c r="E936" t="s">
        <v>520</v>
      </c>
      <c r="F936" t="s">
        <v>516</v>
      </c>
      <c r="G936">
        <v>0.29099999999999998</v>
      </c>
      <c r="H936">
        <v>175</v>
      </c>
      <c r="I936">
        <v>2023.1869999999999</v>
      </c>
      <c r="J936">
        <v>0.29299999999999998</v>
      </c>
      <c r="K936">
        <v>185</v>
      </c>
      <c r="L936">
        <v>7.2077547649103096E-2</v>
      </c>
      <c r="M936">
        <v>444.91199999999998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f t="shared" si="14"/>
        <v>0</v>
      </c>
      <c r="AF936" cm="1">
        <f t="array" ref="AF936">_xlfn.IFS(C936="solar",(AE936*1000/45),C936="onshore",(AE936*1000/2.7),C936="offshore",(0))</f>
        <v>0</v>
      </c>
      <c r="AG936" cm="1">
        <f t="array" ref="AG936">_xlfn.IFS(C936="solar",(0),C936="onshore",(0),C936="offshore",(AE936*1000/4.8))</f>
        <v>0</v>
      </c>
    </row>
    <row r="937" spans="1:33">
      <c r="A937" t="s">
        <v>176</v>
      </c>
      <c r="B937" t="s">
        <v>425</v>
      </c>
      <c r="C937" t="s">
        <v>464</v>
      </c>
      <c r="D937">
        <v>2</v>
      </c>
      <c r="E937" t="s">
        <v>520</v>
      </c>
      <c r="F937" t="s">
        <v>514</v>
      </c>
      <c r="G937">
        <v>0.3</v>
      </c>
      <c r="H937">
        <v>564</v>
      </c>
      <c r="I937">
        <v>2023.1869999999999</v>
      </c>
      <c r="J937">
        <v>0.30099999999999999</v>
      </c>
      <c r="K937">
        <v>618</v>
      </c>
      <c r="L937">
        <v>0.234378555499932</v>
      </c>
      <c r="M937">
        <v>10.866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f t="shared" si="14"/>
        <v>0</v>
      </c>
      <c r="AF937" cm="1">
        <f t="array" ref="AF937">_xlfn.IFS(C937="solar",(AE937*1000/45),C937="onshore",(AE937*1000/2.7),C937="offshore",(0))</f>
        <v>0</v>
      </c>
      <c r="AG937" cm="1">
        <f t="array" ref="AG937">_xlfn.IFS(C937="solar",(0),C937="onshore",(0),C937="offshore",(AE937*1000/4.8))</f>
        <v>0</v>
      </c>
    </row>
    <row r="938" spans="1:33">
      <c r="A938" t="s">
        <v>176</v>
      </c>
      <c r="B938" t="s">
        <v>422</v>
      </c>
      <c r="C938" t="s">
        <v>464</v>
      </c>
      <c r="D938">
        <v>5</v>
      </c>
      <c r="E938" t="s">
        <v>520</v>
      </c>
      <c r="F938" t="s">
        <v>514</v>
      </c>
      <c r="G938">
        <v>0.28199999999999997</v>
      </c>
      <c r="H938">
        <v>574</v>
      </c>
      <c r="I938">
        <v>2023.1869999999999</v>
      </c>
      <c r="J938">
        <v>0.28299999999999997</v>
      </c>
      <c r="K938">
        <v>616</v>
      </c>
      <c r="L938">
        <v>0.24847927456959801</v>
      </c>
      <c r="M938">
        <v>27.707999999999998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f t="shared" si="14"/>
        <v>0</v>
      </c>
      <c r="AF938" cm="1">
        <f t="array" ref="AF938">_xlfn.IFS(C938="solar",(AE938*1000/45),C938="onshore",(AE938*1000/2.7),C938="offshore",(0))</f>
        <v>0</v>
      </c>
      <c r="AG938" cm="1">
        <f t="array" ref="AG938">_xlfn.IFS(C938="solar",(0),C938="onshore",(0),C938="offshore",(AE938*1000/4.8))</f>
        <v>0</v>
      </c>
    </row>
    <row r="939" spans="1:33">
      <c r="A939" t="s">
        <v>176</v>
      </c>
      <c r="B939" t="s">
        <v>426</v>
      </c>
      <c r="C939" t="s">
        <v>464</v>
      </c>
      <c r="D939">
        <v>1</v>
      </c>
      <c r="E939" t="s">
        <v>520</v>
      </c>
      <c r="F939" t="s">
        <v>514</v>
      </c>
      <c r="G939">
        <v>0.313</v>
      </c>
      <c r="H939">
        <v>271</v>
      </c>
      <c r="I939">
        <v>2023.1869999999999</v>
      </c>
      <c r="J939">
        <v>0.317</v>
      </c>
      <c r="K939">
        <v>319</v>
      </c>
      <c r="L939">
        <v>0.114875473546231</v>
      </c>
      <c r="M939">
        <v>51.719000000000001</v>
      </c>
      <c r="N939">
        <v>0</v>
      </c>
      <c r="O939">
        <v>0</v>
      </c>
      <c r="P939">
        <v>1.569</v>
      </c>
      <c r="Q939">
        <v>2.64</v>
      </c>
      <c r="R939">
        <v>2.64</v>
      </c>
      <c r="S939">
        <v>2.64</v>
      </c>
      <c r="T939">
        <v>2.6389999999999998</v>
      </c>
      <c r="U939">
        <v>2.6379999999999999</v>
      </c>
      <c r="V939">
        <v>2.6389999999999998</v>
      </c>
      <c r="W939">
        <v>0</v>
      </c>
      <c r="X939">
        <v>0</v>
      </c>
      <c r="Y939">
        <v>1.569</v>
      </c>
      <c r="Z939">
        <v>1.071</v>
      </c>
      <c r="AA939">
        <v>0</v>
      </c>
      <c r="AB939">
        <v>0</v>
      </c>
      <c r="AC939">
        <v>0</v>
      </c>
      <c r="AD939">
        <v>0</v>
      </c>
      <c r="AE939">
        <f t="shared" si="14"/>
        <v>2.64</v>
      </c>
      <c r="AF939" cm="1">
        <f t="array" ref="AF939">_xlfn.IFS(C939="solar",(AE939*1000/45),C939="onshore",(AE939*1000/2.7),C939="offshore",(0))</f>
        <v>977.77777777777771</v>
      </c>
      <c r="AG939" cm="1">
        <f t="array" ref="AG939">_xlfn.IFS(C939="solar",(0),C939="onshore",(0),C939="offshore",(AE939*1000/4.8))</f>
        <v>0</v>
      </c>
    </row>
    <row r="940" spans="1:33">
      <c r="A940" t="s">
        <v>176</v>
      </c>
      <c r="B940" t="s">
        <v>423</v>
      </c>
      <c r="C940" t="s">
        <v>464</v>
      </c>
      <c r="D940">
        <v>4</v>
      </c>
      <c r="E940" t="s">
        <v>520</v>
      </c>
      <c r="F940" t="s">
        <v>514</v>
      </c>
      <c r="G940">
        <v>0.28399999999999997</v>
      </c>
      <c r="H940">
        <v>383</v>
      </c>
      <c r="I940">
        <v>2023.1869999999999</v>
      </c>
      <c r="J940">
        <v>0.28499999999999998</v>
      </c>
      <c r="K940">
        <v>403</v>
      </c>
      <c r="L940">
        <v>0.161419530561564</v>
      </c>
      <c r="M940">
        <v>127.893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f t="shared" si="14"/>
        <v>0</v>
      </c>
      <c r="AF940" cm="1">
        <f t="array" ref="AF940">_xlfn.IFS(C940="solar",(AE940*1000/45),C940="onshore",(AE940*1000/2.7),C940="offshore",(0))</f>
        <v>0</v>
      </c>
      <c r="AG940" cm="1">
        <f t="array" ref="AG940">_xlfn.IFS(C940="solar",(0),C940="onshore",(0),C940="offshore",(AE940*1000/4.8))</f>
        <v>0</v>
      </c>
    </row>
    <row r="941" spans="1:33">
      <c r="A941" t="s">
        <v>176</v>
      </c>
      <c r="B941" t="s">
        <v>424</v>
      </c>
      <c r="C941" t="s">
        <v>464</v>
      </c>
      <c r="D941">
        <v>3</v>
      </c>
      <c r="E941" t="s">
        <v>520</v>
      </c>
      <c r="F941" t="s">
        <v>514</v>
      </c>
      <c r="G941">
        <v>0.29099999999999998</v>
      </c>
      <c r="H941">
        <v>175</v>
      </c>
      <c r="I941">
        <v>2023.1869999999999</v>
      </c>
      <c r="J941">
        <v>0.29299999999999998</v>
      </c>
      <c r="K941">
        <v>185</v>
      </c>
      <c r="L941">
        <v>7.2077547649103096E-2</v>
      </c>
      <c r="M941">
        <v>460.82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f t="shared" si="14"/>
        <v>0</v>
      </c>
      <c r="AF941" cm="1">
        <f t="array" ref="AF941">_xlfn.IFS(C941="solar",(AE941*1000/45),C941="onshore",(AE941*1000/2.7),C941="offshore",(0))</f>
        <v>0</v>
      </c>
      <c r="AG941" cm="1">
        <f t="array" ref="AG941">_xlfn.IFS(C941="solar",(0),C941="onshore",(0),C941="offshore",(AE941*1000/4.8))</f>
        <v>0</v>
      </c>
    </row>
    <row r="942" spans="1:33">
      <c r="A942" t="s">
        <v>185</v>
      </c>
      <c r="B942" t="s">
        <v>428</v>
      </c>
      <c r="C942" t="s">
        <v>463</v>
      </c>
      <c r="D942">
        <v>5</v>
      </c>
      <c r="E942" t="s">
        <v>520</v>
      </c>
      <c r="F942" t="s">
        <v>519</v>
      </c>
      <c r="G942">
        <v>0.28299999999999997</v>
      </c>
      <c r="H942">
        <v>142</v>
      </c>
      <c r="I942">
        <v>1560.6849999999999</v>
      </c>
      <c r="J942">
        <v>0.28299999999999997</v>
      </c>
      <c r="K942">
        <v>140</v>
      </c>
      <c r="L942">
        <v>5.64725624021815E-2</v>
      </c>
      <c r="M942">
        <v>718.39</v>
      </c>
      <c r="N942">
        <v>0</v>
      </c>
      <c r="O942">
        <v>18.806000000000001</v>
      </c>
      <c r="P942">
        <v>118.565</v>
      </c>
      <c r="Q942">
        <v>396.85899999999998</v>
      </c>
      <c r="R942">
        <v>675.15200000000004</v>
      </c>
      <c r="S942">
        <v>718.39</v>
      </c>
      <c r="T942">
        <v>718.39</v>
      </c>
      <c r="U942">
        <v>718.39</v>
      </c>
      <c r="V942">
        <v>737.19600000000003</v>
      </c>
      <c r="W942">
        <v>0</v>
      </c>
      <c r="X942">
        <v>18.806000000000001</v>
      </c>
      <c r="Y942">
        <v>99.759</v>
      </c>
      <c r="Z942">
        <v>278.29399999999998</v>
      </c>
      <c r="AA942">
        <v>278.29300000000001</v>
      </c>
      <c r="AB942">
        <v>43.2379999999999</v>
      </c>
      <c r="AC942">
        <v>0</v>
      </c>
      <c r="AD942">
        <v>18.806000000000001</v>
      </c>
      <c r="AE942">
        <f t="shared" si="14"/>
        <v>718.39</v>
      </c>
      <c r="AF942" cm="1">
        <f t="array" ref="AF942">_xlfn.IFS(C942="solar",(AE942*1000/45),C942="onshore",(AE942*1000/2.7),C942="offshore",(0))</f>
        <v>15964.222222222223</v>
      </c>
      <c r="AG942" cm="1">
        <f t="array" ref="AG942">_xlfn.IFS(C942="solar",(0),C942="onshore",(0),C942="offshore",(AE942*1000/4.8))</f>
        <v>0</v>
      </c>
    </row>
    <row r="943" spans="1:33">
      <c r="A943" t="s">
        <v>185</v>
      </c>
      <c r="B943" t="s">
        <v>420</v>
      </c>
      <c r="C943" t="s">
        <v>463</v>
      </c>
      <c r="D943">
        <v>6</v>
      </c>
      <c r="E943" t="s">
        <v>520</v>
      </c>
      <c r="F943" t="s">
        <v>519</v>
      </c>
      <c r="G943">
        <v>0.28399999999999997</v>
      </c>
      <c r="H943">
        <v>276</v>
      </c>
      <c r="I943">
        <v>1560.6849999999999</v>
      </c>
      <c r="J943">
        <v>0.28399999999999997</v>
      </c>
      <c r="K943">
        <v>271</v>
      </c>
      <c r="L943">
        <v>0.10892983471605901</v>
      </c>
      <c r="M943">
        <v>305.38</v>
      </c>
      <c r="N943">
        <v>0</v>
      </c>
      <c r="O943">
        <v>0</v>
      </c>
      <c r="P943">
        <v>5.0000000000000001E-3</v>
      </c>
      <c r="Q943">
        <v>7.0000000000000001E-3</v>
      </c>
      <c r="R943">
        <v>8.0000000000000002E-3</v>
      </c>
      <c r="S943">
        <v>99.882000000000005</v>
      </c>
      <c r="T943">
        <v>131.143</v>
      </c>
      <c r="U943">
        <v>305.38</v>
      </c>
      <c r="V943">
        <v>305.38</v>
      </c>
      <c r="W943">
        <v>0</v>
      </c>
      <c r="X943">
        <v>0</v>
      </c>
      <c r="Y943">
        <v>5.0000000000000001E-3</v>
      </c>
      <c r="Z943">
        <v>2E-3</v>
      </c>
      <c r="AA943">
        <v>1E-3</v>
      </c>
      <c r="AB943">
        <v>99.873999999999995</v>
      </c>
      <c r="AC943">
        <v>31.260999999999999</v>
      </c>
      <c r="AD943">
        <v>174.23699999999999</v>
      </c>
      <c r="AE943">
        <f t="shared" si="14"/>
        <v>305.38</v>
      </c>
      <c r="AF943" cm="1">
        <f t="array" ref="AF943">_xlfn.IFS(C943="solar",(AE943*1000/45),C943="onshore",(AE943*1000/2.7),C943="offshore",(0))</f>
        <v>6786.2222222222226</v>
      </c>
      <c r="AG943" cm="1">
        <f t="array" ref="AG943">_xlfn.IFS(C943="solar",(0),C943="onshore",(0),C943="offshore",(AE943*1000/4.8))</f>
        <v>0</v>
      </c>
    </row>
    <row r="944" spans="1:33">
      <c r="A944" t="s">
        <v>185</v>
      </c>
      <c r="B944" t="s">
        <v>419</v>
      </c>
      <c r="C944" t="s">
        <v>463</v>
      </c>
      <c r="D944">
        <v>7</v>
      </c>
      <c r="E944" t="s">
        <v>520</v>
      </c>
      <c r="F944" t="s">
        <v>519</v>
      </c>
      <c r="G944">
        <v>0.28299999999999997</v>
      </c>
      <c r="H944">
        <v>378</v>
      </c>
      <c r="I944">
        <v>1560.6849999999999</v>
      </c>
      <c r="J944">
        <v>0.28399999999999997</v>
      </c>
      <c r="K944">
        <v>370</v>
      </c>
      <c r="L944">
        <v>0.148723390571741</v>
      </c>
      <c r="M944">
        <v>7.0000000000000001E-3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7.0000000000000001E-3</v>
      </c>
      <c r="T944">
        <v>7.0000000000000001E-3</v>
      </c>
      <c r="U944">
        <v>6.0000000000000001E-3</v>
      </c>
      <c r="V944">
        <v>7.0000000000000001E-3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7.0000000000000001E-3</v>
      </c>
      <c r="AC944">
        <v>0</v>
      </c>
      <c r="AD944">
        <v>0</v>
      </c>
      <c r="AE944">
        <f t="shared" si="14"/>
        <v>7.0000000000000001E-3</v>
      </c>
      <c r="AF944" cm="1">
        <f t="array" ref="AF944">_xlfn.IFS(C944="solar",(AE944*1000/45),C944="onshore",(AE944*1000/2.7),C944="offshore",(0))</f>
        <v>0.15555555555555556</v>
      </c>
      <c r="AG944" cm="1">
        <f t="array" ref="AG944">_xlfn.IFS(C944="solar",(0),C944="onshore",(0),C944="offshore",(AE944*1000/4.8))</f>
        <v>0</v>
      </c>
    </row>
    <row r="945" spans="1:33">
      <c r="A945" t="s">
        <v>185</v>
      </c>
      <c r="B945" t="s">
        <v>428</v>
      </c>
      <c r="C945" t="s">
        <v>463</v>
      </c>
      <c r="D945">
        <v>5</v>
      </c>
      <c r="E945" t="s">
        <v>520</v>
      </c>
      <c r="F945" t="s">
        <v>518</v>
      </c>
      <c r="G945">
        <v>0.28299999999999997</v>
      </c>
      <c r="H945">
        <v>142</v>
      </c>
      <c r="I945">
        <v>1560.6849999999999</v>
      </c>
      <c r="J945">
        <v>0.28299999999999997</v>
      </c>
      <c r="K945">
        <v>140</v>
      </c>
      <c r="L945">
        <v>5.64725624021815E-2</v>
      </c>
      <c r="M945">
        <v>688.99800000000005</v>
      </c>
      <c r="N945">
        <v>0</v>
      </c>
      <c r="O945">
        <v>18.806000000000001</v>
      </c>
      <c r="P945">
        <v>118.565</v>
      </c>
      <c r="Q945">
        <v>396.85899999999998</v>
      </c>
      <c r="R945">
        <v>675.15200000000004</v>
      </c>
      <c r="S945">
        <v>688.99800000000005</v>
      </c>
      <c r="T945">
        <v>688.99800000000005</v>
      </c>
      <c r="U945">
        <v>688.99800000000005</v>
      </c>
      <c r="V945">
        <v>707.80399999999997</v>
      </c>
      <c r="W945">
        <v>0</v>
      </c>
      <c r="X945">
        <v>18.806000000000001</v>
      </c>
      <c r="Y945">
        <v>99.759</v>
      </c>
      <c r="Z945">
        <v>278.29399999999998</v>
      </c>
      <c r="AA945">
        <v>278.29300000000001</v>
      </c>
      <c r="AB945">
        <v>13.846</v>
      </c>
      <c r="AC945">
        <v>0</v>
      </c>
      <c r="AD945">
        <v>18.806000000000001</v>
      </c>
      <c r="AE945">
        <f t="shared" si="14"/>
        <v>688.99800000000005</v>
      </c>
      <c r="AF945" cm="1">
        <f t="array" ref="AF945">_xlfn.IFS(C945="solar",(AE945*1000/45),C945="onshore",(AE945*1000/2.7),C945="offshore",(0))</f>
        <v>15311.066666666668</v>
      </c>
      <c r="AG945" cm="1">
        <f t="array" ref="AG945">_xlfn.IFS(C945="solar",(0),C945="onshore",(0),C945="offshore",(AE945*1000/4.8))</f>
        <v>0</v>
      </c>
    </row>
    <row r="946" spans="1:33">
      <c r="A946" t="s">
        <v>185</v>
      </c>
      <c r="B946" t="s">
        <v>419</v>
      </c>
      <c r="C946" t="s">
        <v>463</v>
      </c>
      <c r="D946">
        <v>7</v>
      </c>
      <c r="E946" t="s">
        <v>520</v>
      </c>
      <c r="F946" t="s">
        <v>518</v>
      </c>
      <c r="G946">
        <v>0.28299999999999997</v>
      </c>
      <c r="H946">
        <v>378</v>
      </c>
      <c r="I946">
        <v>1560.6849999999999</v>
      </c>
      <c r="J946">
        <v>0.28399999999999997</v>
      </c>
      <c r="K946">
        <v>370</v>
      </c>
      <c r="L946">
        <v>0.148723390571741</v>
      </c>
      <c r="M946">
        <v>130.01300000000001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7.0000000000000001E-3</v>
      </c>
      <c r="T946">
        <v>7.0000000000000001E-3</v>
      </c>
      <c r="U946">
        <v>6.0000000000000001E-3</v>
      </c>
      <c r="V946">
        <v>7.0000000000000001E-3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7.0000000000000001E-3</v>
      </c>
      <c r="AC946">
        <v>0</v>
      </c>
      <c r="AD946">
        <v>0</v>
      </c>
      <c r="AE946">
        <f t="shared" si="14"/>
        <v>7.0000000000000001E-3</v>
      </c>
      <c r="AF946" cm="1">
        <f t="array" ref="AF946">_xlfn.IFS(C946="solar",(AE946*1000/45),C946="onshore",(AE946*1000/2.7),C946="offshore",(0))</f>
        <v>0.15555555555555556</v>
      </c>
      <c r="AG946" cm="1">
        <f t="array" ref="AG946">_xlfn.IFS(C946="solar",(0),C946="onshore",(0),C946="offshore",(AE946*1000/4.8))</f>
        <v>0</v>
      </c>
    </row>
    <row r="947" spans="1:33">
      <c r="A947" t="s">
        <v>185</v>
      </c>
      <c r="B947" t="s">
        <v>420</v>
      </c>
      <c r="C947" t="s">
        <v>463</v>
      </c>
      <c r="D947">
        <v>6</v>
      </c>
      <c r="E947" t="s">
        <v>520</v>
      </c>
      <c r="F947" t="s">
        <v>518</v>
      </c>
      <c r="G947">
        <v>0.28399999999999997</v>
      </c>
      <c r="H947">
        <v>276</v>
      </c>
      <c r="I947">
        <v>1560.6849999999999</v>
      </c>
      <c r="J947">
        <v>0.28399999999999997</v>
      </c>
      <c r="K947">
        <v>271</v>
      </c>
      <c r="L947">
        <v>0.10892983471605901</v>
      </c>
      <c r="M947">
        <v>934.03599999999994</v>
      </c>
      <c r="N947">
        <v>0</v>
      </c>
      <c r="O947">
        <v>0</v>
      </c>
      <c r="P947">
        <v>5.0000000000000001E-3</v>
      </c>
      <c r="Q947">
        <v>7.0000000000000001E-3</v>
      </c>
      <c r="R947">
        <v>8.0000000000000002E-3</v>
      </c>
      <c r="S947">
        <v>129.17099999999999</v>
      </c>
      <c r="T947">
        <v>160.43100000000001</v>
      </c>
      <c r="U947">
        <v>334.66899999999998</v>
      </c>
      <c r="V947">
        <v>334.66899999999998</v>
      </c>
      <c r="W947">
        <v>0</v>
      </c>
      <c r="X947">
        <v>0</v>
      </c>
      <c r="Y947">
        <v>5.0000000000000001E-3</v>
      </c>
      <c r="Z947">
        <v>2E-3</v>
      </c>
      <c r="AA947">
        <v>1E-3</v>
      </c>
      <c r="AB947">
        <v>129.16300000000001</v>
      </c>
      <c r="AC947">
        <v>31.26</v>
      </c>
      <c r="AD947">
        <v>174.238</v>
      </c>
      <c r="AE947">
        <f t="shared" si="14"/>
        <v>334.66899999999998</v>
      </c>
      <c r="AF947" cm="1">
        <f t="array" ref="AF947">_xlfn.IFS(C947="solar",(AE947*1000/45),C947="onshore",(AE947*1000/2.7),C947="offshore",(0))</f>
        <v>7437.0888888888885</v>
      </c>
      <c r="AG947" cm="1">
        <f t="array" ref="AG947">_xlfn.IFS(C947="solar",(0),C947="onshore",(0),C947="offshore",(AE947*1000/4.8))</f>
        <v>0</v>
      </c>
    </row>
    <row r="948" spans="1:33">
      <c r="A948" t="s">
        <v>185</v>
      </c>
      <c r="B948" t="s">
        <v>419</v>
      </c>
      <c r="C948" t="s">
        <v>463</v>
      </c>
      <c r="D948">
        <v>7</v>
      </c>
      <c r="E948" t="s">
        <v>520</v>
      </c>
      <c r="F948" t="s">
        <v>517</v>
      </c>
      <c r="G948">
        <v>0.28299999999999997</v>
      </c>
      <c r="H948">
        <v>378</v>
      </c>
      <c r="I948">
        <v>1560.6849999999999</v>
      </c>
      <c r="J948">
        <v>0.28399999999999997</v>
      </c>
      <c r="K948">
        <v>370</v>
      </c>
      <c r="L948">
        <v>0.148723390571741</v>
      </c>
      <c r="M948">
        <v>70.382999999999996</v>
      </c>
      <c r="N948">
        <v>0</v>
      </c>
      <c r="O948">
        <v>0</v>
      </c>
      <c r="P948">
        <v>0</v>
      </c>
      <c r="Q948">
        <v>0</v>
      </c>
      <c r="R948">
        <v>9999999</v>
      </c>
      <c r="S948">
        <v>70.382999999999996</v>
      </c>
      <c r="T948">
        <v>9999999</v>
      </c>
      <c r="U948">
        <v>70.382999999999996</v>
      </c>
      <c r="V948">
        <v>9999999</v>
      </c>
      <c r="W948">
        <v>0</v>
      </c>
      <c r="X948">
        <v>0</v>
      </c>
      <c r="Y948">
        <v>0</v>
      </c>
      <c r="Z948">
        <v>0</v>
      </c>
      <c r="AA948">
        <v>9999999</v>
      </c>
      <c r="AB948">
        <v>-9999928.6170000006</v>
      </c>
      <c r="AC948">
        <v>9999928.6170000006</v>
      </c>
      <c r="AD948">
        <v>0</v>
      </c>
      <c r="AE948">
        <f t="shared" si="14"/>
        <v>9999999</v>
      </c>
      <c r="AF948" cm="1">
        <f t="array" ref="AF948">_xlfn.IFS(C948="solar",(AE948*1000/45),C948="onshore",(AE948*1000/2.7),C948="offshore",(0))</f>
        <v>222222200</v>
      </c>
      <c r="AG948" cm="1">
        <f t="array" ref="AG948">_xlfn.IFS(C948="solar",(0),C948="onshore",(0),C948="offshore",(AE948*1000/4.8))</f>
        <v>0</v>
      </c>
    </row>
    <row r="949" spans="1:33">
      <c r="A949" t="s">
        <v>185</v>
      </c>
      <c r="B949" t="s">
        <v>428</v>
      </c>
      <c r="C949" t="s">
        <v>463</v>
      </c>
      <c r="D949">
        <v>5</v>
      </c>
      <c r="E949" t="s">
        <v>520</v>
      </c>
      <c r="F949" t="s">
        <v>517</v>
      </c>
      <c r="G949">
        <v>0.28299999999999997</v>
      </c>
      <c r="H949">
        <v>142</v>
      </c>
      <c r="I949">
        <v>1560.6849999999999</v>
      </c>
      <c r="J949">
        <v>0.28299999999999997</v>
      </c>
      <c r="K949">
        <v>140</v>
      </c>
      <c r="L949">
        <v>5.64725624021815E-2</v>
      </c>
      <c r="M949">
        <v>184.16399999999999</v>
      </c>
      <c r="N949">
        <v>0</v>
      </c>
      <c r="O949">
        <v>18.806000000000001</v>
      </c>
      <c r="P949">
        <v>118.565</v>
      </c>
      <c r="Q949">
        <v>184.16399999999999</v>
      </c>
      <c r="R949">
        <v>184.16399999999999</v>
      </c>
      <c r="S949">
        <v>184.16399999999999</v>
      </c>
      <c r="T949">
        <v>184.16399999999999</v>
      </c>
      <c r="U949">
        <v>184.16399999999999</v>
      </c>
      <c r="V949">
        <v>202.97</v>
      </c>
      <c r="W949">
        <v>0</v>
      </c>
      <c r="X949">
        <v>18.806000000000001</v>
      </c>
      <c r="Y949">
        <v>99.759</v>
      </c>
      <c r="Z949">
        <v>65.599000000000004</v>
      </c>
      <c r="AA949">
        <v>0</v>
      </c>
      <c r="AB949">
        <v>0</v>
      </c>
      <c r="AC949">
        <v>0</v>
      </c>
      <c r="AD949">
        <v>18.806000000000001</v>
      </c>
      <c r="AE949">
        <f t="shared" si="14"/>
        <v>184.16399999999999</v>
      </c>
      <c r="AF949" cm="1">
        <f t="array" ref="AF949">_xlfn.IFS(C949="solar",(AE949*1000/45),C949="onshore",(AE949*1000/2.7),C949="offshore",(0))</f>
        <v>4092.5333333333333</v>
      </c>
      <c r="AG949" cm="1">
        <f t="array" ref="AG949">_xlfn.IFS(C949="solar",(0),C949="onshore",(0),C949="offshore",(AE949*1000/4.8))</f>
        <v>0</v>
      </c>
    </row>
    <row r="950" spans="1:33">
      <c r="A950" t="s">
        <v>185</v>
      </c>
      <c r="B950" t="s">
        <v>420</v>
      </c>
      <c r="C950" t="s">
        <v>463</v>
      </c>
      <c r="D950">
        <v>6</v>
      </c>
      <c r="E950" t="s">
        <v>520</v>
      </c>
      <c r="F950" t="s">
        <v>517</v>
      </c>
      <c r="G950">
        <v>0.28399999999999997</v>
      </c>
      <c r="H950">
        <v>276</v>
      </c>
      <c r="I950">
        <v>1560.6849999999999</v>
      </c>
      <c r="J950">
        <v>0.28399999999999997</v>
      </c>
      <c r="K950">
        <v>271</v>
      </c>
      <c r="L950">
        <v>0.10892983471605901</v>
      </c>
      <c r="M950">
        <v>289.70699999999999</v>
      </c>
      <c r="N950">
        <v>0</v>
      </c>
      <c r="O950">
        <v>0</v>
      </c>
      <c r="P950">
        <v>5.0000000000000001E-3</v>
      </c>
      <c r="Q950">
        <v>211.953</v>
      </c>
      <c r="R950">
        <v>289.70699999999999</v>
      </c>
      <c r="S950">
        <v>9999999</v>
      </c>
      <c r="T950">
        <v>289.70699999999999</v>
      </c>
      <c r="U950">
        <v>9999999</v>
      </c>
      <c r="V950">
        <v>9999999</v>
      </c>
      <c r="W950">
        <v>0</v>
      </c>
      <c r="X950">
        <v>0</v>
      </c>
      <c r="Y950">
        <v>5.0000000000000001E-3</v>
      </c>
      <c r="Z950">
        <v>211.94800000000001</v>
      </c>
      <c r="AA950">
        <v>77.754000000000005</v>
      </c>
      <c r="AB950">
        <v>9999709.2929999996</v>
      </c>
      <c r="AC950">
        <v>0</v>
      </c>
      <c r="AD950">
        <v>9999709.2929999996</v>
      </c>
      <c r="AE950">
        <f t="shared" si="14"/>
        <v>9999999</v>
      </c>
      <c r="AF950" cm="1">
        <f t="array" ref="AF950">_xlfn.IFS(C950="solar",(AE950*1000/45),C950="onshore",(AE950*1000/2.7),C950="offshore",(0))</f>
        <v>222222200</v>
      </c>
      <c r="AG950" cm="1">
        <f t="array" ref="AG950">_xlfn.IFS(C950="solar",(0),C950="onshore",(0),C950="offshore",(AE950*1000/4.8))</f>
        <v>0</v>
      </c>
    </row>
    <row r="951" spans="1:33">
      <c r="A951" t="s">
        <v>185</v>
      </c>
      <c r="B951" t="s">
        <v>428</v>
      </c>
      <c r="C951" t="s">
        <v>463</v>
      </c>
      <c r="D951">
        <v>5</v>
      </c>
      <c r="E951" t="s">
        <v>520</v>
      </c>
      <c r="F951" t="s">
        <v>516</v>
      </c>
      <c r="G951">
        <v>0.28299999999999997</v>
      </c>
      <c r="H951">
        <v>142</v>
      </c>
      <c r="I951">
        <v>1560.6849999999999</v>
      </c>
      <c r="J951">
        <v>0.28299999999999997</v>
      </c>
      <c r="K951">
        <v>140</v>
      </c>
      <c r="L951">
        <v>5.64725624021815E-2</v>
      </c>
      <c r="M951">
        <v>687.97500000000002</v>
      </c>
      <c r="N951">
        <v>0</v>
      </c>
      <c r="O951">
        <v>18.806000000000001</v>
      </c>
      <c r="P951">
        <v>118.565</v>
      </c>
      <c r="Q951">
        <v>396.85899999999998</v>
      </c>
      <c r="R951">
        <v>675.15200000000004</v>
      </c>
      <c r="S951">
        <v>687.97500000000002</v>
      </c>
      <c r="T951">
        <v>687.97500000000002</v>
      </c>
      <c r="U951">
        <v>687.97500000000002</v>
      </c>
      <c r="V951">
        <v>706.78099999999995</v>
      </c>
      <c r="W951">
        <v>0</v>
      </c>
      <c r="X951">
        <v>18.806000000000001</v>
      </c>
      <c r="Y951">
        <v>99.759</v>
      </c>
      <c r="Z951">
        <v>278.29399999999998</v>
      </c>
      <c r="AA951">
        <v>278.29300000000001</v>
      </c>
      <c r="AB951">
        <v>12.823</v>
      </c>
      <c r="AC951">
        <v>0</v>
      </c>
      <c r="AD951">
        <v>18.806000000000001</v>
      </c>
      <c r="AE951">
        <f t="shared" si="14"/>
        <v>687.97500000000002</v>
      </c>
      <c r="AF951" cm="1">
        <f t="array" ref="AF951">_xlfn.IFS(C951="solar",(AE951*1000/45),C951="onshore",(AE951*1000/2.7),C951="offshore",(0))</f>
        <v>15288.333333333334</v>
      </c>
      <c r="AG951" cm="1">
        <f t="array" ref="AG951">_xlfn.IFS(C951="solar",(0),C951="onshore",(0),C951="offshore",(AE951*1000/4.8))</f>
        <v>0</v>
      </c>
    </row>
    <row r="952" spans="1:33">
      <c r="A952" t="s">
        <v>185</v>
      </c>
      <c r="B952" t="s">
        <v>419</v>
      </c>
      <c r="C952" t="s">
        <v>463</v>
      </c>
      <c r="D952">
        <v>7</v>
      </c>
      <c r="E952" t="s">
        <v>520</v>
      </c>
      <c r="F952" t="s">
        <v>516</v>
      </c>
      <c r="G952">
        <v>0.28299999999999997</v>
      </c>
      <c r="H952">
        <v>378</v>
      </c>
      <c r="I952">
        <v>1560.6849999999999</v>
      </c>
      <c r="J952">
        <v>0.28399999999999997</v>
      </c>
      <c r="K952">
        <v>370</v>
      </c>
      <c r="L952">
        <v>0.148723390571741</v>
      </c>
      <c r="M952">
        <v>128.65799999999999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7.0000000000000001E-3</v>
      </c>
      <c r="T952">
        <v>7.0000000000000001E-3</v>
      </c>
      <c r="U952">
        <v>6.0000000000000001E-3</v>
      </c>
      <c r="V952">
        <v>7.0000000000000001E-3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7.0000000000000001E-3</v>
      </c>
      <c r="AC952">
        <v>0</v>
      </c>
      <c r="AD952">
        <v>0</v>
      </c>
      <c r="AE952">
        <f t="shared" si="14"/>
        <v>7.0000000000000001E-3</v>
      </c>
      <c r="AF952" cm="1">
        <f t="array" ref="AF952">_xlfn.IFS(C952="solar",(AE952*1000/45),C952="onshore",(AE952*1000/2.7),C952="offshore",(0))</f>
        <v>0.15555555555555556</v>
      </c>
      <c r="AG952" cm="1">
        <f t="array" ref="AG952">_xlfn.IFS(C952="solar",(0),C952="onshore",(0),C952="offshore",(AE952*1000/4.8))</f>
        <v>0</v>
      </c>
    </row>
    <row r="953" spans="1:33">
      <c r="A953" t="s">
        <v>185</v>
      </c>
      <c r="B953" t="s">
        <v>420</v>
      </c>
      <c r="C953" t="s">
        <v>463</v>
      </c>
      <c r="D953">
        <v>6</v>
      </c>
      <c r="E953" t="s">
        <v>520</v>
      </c>
      <c r="F953" t="s">
        <v>516</v>
      </c>
      <c r="G953">
        <v>0.28399999999999997</v>
      </c>
      <c r="H953">
        <v>276</v>
      </c>
      <c r="I953">
        <v>1560.6849999999999</v>
      </c>
      <c r="J953">
        <v>0.28399999999999997</v>
      </c>
      <c r="K953">
        <v>271</v>
      </c>
      <c r="L953">
        <v>0.10892983471605901</v>
      </c>
      <c r="M953">
        <v>933.77700000000004</v>
      </c>
      <c r="N953">
        <v>0</v>
      </c>
      <c r="O953">
        <v>0</v>
      </c>
      <c r="P953">
        <v>5.0000000000000001E-3</v>
      </c>
      <c r="Q953">
        <v>7.0000000000000001E-3</v>
      </c>
      <c r="R953">
        <v>8.0000000000000002E-3</v>
      </c>
      <c r="S953">
        <v>130.19</v>
      </c>
      <c r="T953">
        <v>161.45099999999999</v>
      </c>
      <c r="U953">
        <v>335.68799999999999</v>
      </c>
      <c r="V953">
        <v>335.68799999999999</v>
      </c>
      <c r="W953">
        <v>0</v>
      </c>
      <c r="X953">
        <v>0</v>
      </c>
      <c r="Y953">
        <v>5.0000000000000001E-3</v>
      </c>
      <c r="Z953">
        <v>2E-3</v>
      </c>
      <c r="AA953">
        <v>1E-3</v>
      </c>
      <c r="AB953">
        <v>130.18199999999999</v>
      </c>
      <c r="AC953">
        <v>31.260999999999999</v>
      </c>
      <c r="AD953">
        <v>174.23699999999999</v>
      </c>
      <c r="AE953">
        <f t="shared" si="14"/>
        <v>335.68799999999999</v>
      </c>
      <c r="AF953" cm="1">
        <f t="array" ref="AF953">_xlfn.IFS(C953="solar",(AE953*1000/45),C953="onshore",(AE953*1000/2.7),C953="offshore",(0))</f>
        <v>7459.7333333333336</v>
      </c>
      <c r="AG953" cm="1">
        <f t="array" ref="AG953">_xlfn.IFS(C953="solar",(0),C953="onshore",(0),C953="offshore",(AE953*1000/4.8))</f>
        <v>0</v>
      </c>
    </row>
    <row r="954" spans="1:33">
      <c r="A954" t="s">
        <v>185</v>
      </c>
      <c r="B954" t="s">
        <v>428</v>
      </c>
      <c r="C954" t="s">
        <v>463</v>
      </c>
      <c r="D954">
        <v>5</v>
      </c>
      <c r="E954" t="s">
        <v>520</v>
      </c>
      <c r="F954" t="s">
        <v>514</v>
      </c>
      <c r="G954">
        <v>0.28299999999999997</v>
      </c>
      <c r="H954">
        <v>142</v>
      </c>
      <c r="I954">
        <v>1560.6849999999999</v>
      </c>
      <c r="J954">
        <v>0.28299999999999997</v>
      </c>
      <c r="K954">
        <v>140</v>
      </c>
      <c r="L954">
        <v>5.64725624021815E-2</v>
      </c>
      <c r="M954">
        <v>688.99800000000005</v>
      </c>
      <c r="N954">
        <v>0</v>
      </c>
      <c r="O954">
        <v>18.806000000000001</v>
      </c>
      <c r="P954">
        <v>118.565</v>
      </c>
      <c r="Q954">
        <v>396.85899999999998</v>
      </c>
      <c r="R954">
        <v>675.15200000000004</v>
      </c>
      <c r="S954">
        <v>688.99800000000005</v>
      </c>
      <c r="T954">
        <v>688.99800000000005</v>
      </c>
      <c r="U954">
        <v>688.99800000000005</v>
      </c>
      <c r="V954">
        <v>707.80399999999997</v>
      </c>
      <c r="W954">
        <v>0</v>
      </c>
      <c r="X954">
        <v>18.806000000000001</v>
      </c>
      <c r="Y954">
        <v>99.759</v>
      </c>
      <c r="Z954">
        <v>278.29399999999998</v>
      </c>
      <c r="AA954">
        <v>278.29300000000001</v>
      </c>
      <c r="AB954">
        <v>13.846</v>
      </c>
      <c r="AC954">
        <v>0</v>
      </c>
      <c r="AD954">
        <v>18.806000000000001</v>
      </c>
      <c r="AE954">
        <f t="shared" si="14"/>
        <v>688.99800000000005</v>
      </c>
      <c r="AF954" cm="1">
        <f t="array" ref="AF954">_xlfn.IFS(C954="solar",(AE954*1000/45),C954="onshore",(AE954*1000/2.7),C954="offshore",(0))</f>
        <v>15311.066666666668</v>
      </c>
      <c r="AG954" cm="1">
        <f t="array" ref="AG954">_xlfn.IFS(C954="solar",(0),C954="onshore",(0),C954="offshore",(AE954*1000/4.8))</f>
        <v>0</v>
      </c>
    </row>
    <row r="955" spans="1:33">
      <c r="A955" t="s">
        <v>185</v>
      </c>
      <c r="B955" t="s">
        <v>419</v>
      </c>
      <c r="C955" t="s">
        <v>463</v>
      </c>
      <c r="D955">
        <v>7</v>
      </c>
      <c r="E955" t="s">
        <v>520</v>
      </c>
      <c r="F955" t="s">
        <v>514</v>
      </c>
      <c r="G955">
        <v>0.28299999999999997</v>
      </c>
      <c r="H955">
        <v>378</v>
      </c>
      <c r="I955">
        <v>1560.6849999999999</v>
      </c>
      <c r="J955">
        <v>0.28399999999999997</v>
      </c>
      <c r="K955">
        <v>370</v>
      </c>
      <c r="L955">
        <v>0.148723390571741</v>
      </c>
      <c r="M955">
        <v>130.01300000000001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7.0000000000000001E-3</v>
      </c>
      <c r="T955">
        <v>7.0000000000000001E-3</v>
      </c>
      <c r="U955">
        <v>6.0000000000000001E-3</v>
      </c>
      <c r="V955">
        <v>7.0000000000000001E-3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7.0000000000000001E-3</v>
      </c>
      <c r="AC955">
        <v>0</v>
      </c>
      <c r="AD955">
        <v>0</v>
      </c>
      <c r="AE955">
        <f t="shared" si="14"/>
        <v>7.0000000000000001E-3</v>
      </c>
      <c r="AF955" cm="1">
        <f t="array" ref="AF955">_xlfn.IFS(C955="solar",(AE955*1000/45),C955="onshore",(AE955*1000/2.7),C955="offshore",(0))</f>
        <v>0.15555555555555556</v>
      </c>
      <c r="AG955" cm="1">
        <f t="array" ref="AG955">_xlfn.IFS(C955="solar",(0),C955="onshore",(0),C955="offshore",(AE955*1000/4.8))</f>
        <v>0</v>
      </c>
    </row>
    <row r="956" spans="1:33">
      <c r="A956" t="s">
        <v>185</v>
      </c>
      <c r="B956" t="s">
        <v>420</v>
      </c>
      <c r="C956" t="s">
        <v>463</v>
      </c>
      <c r="D956">
        <v>6</v>
      </c>
      <c r="E956" t="s">
        <v>520</v>
      </c>
      <c r="F956" t="s">
        <v>514</v>
      </c>
      <c r="G956">
        <v>0.28399999999999997</v>
      </c>
      <c r="H956">
        <v>276</v>
      </c>
      <c r="I956">
        <v>1560.6849999999999</v>
      </c>
      <c r="J956">
        <v>0.28399999999999997</v>
      </c>
      <c r="K956">
        <v>271</v>
      </c>
      <c r="L956">
        <v>0.10892983471605901</v>
      </c>
      <c r="M956">
        <v>934.15800000000002</v>
      </c>
      <c r="N956">
        <v>0</v>
      </c>
      <c r="O956">
        <v>0</v>
      </c>
      <c r="P956">
        <v>5.0000000000000001E-3</v>
      </c>
      <c r="Q956">
        <v>7.0000000000000001E-3</v>
      </c>
      <c r="R956">
        <v>8.0000000000000002E-3</v>
      </c>
      <c r="S956">
        <v>129.17099999999999</v>
      </c>
      <c r="T956">
        <v>160.43100000000001</v>
      </c>
      <c r="U956">
        <v>334.66899999999998</v>
      </c>
      <c r="V956">
        <v>334.66899999999998</v>
      </c>
      <c r="W956">
        <v>0</v>
      </c>
      <c r="X956">
        <v>0</v>
      </c>
      <c r="Y956">
        <v>5.0000000000000001E-3</v>
      </c>
      <c r="Z956">
        <v>2E-3</v>
      </c>
      <c r="AA956">
        <v>1E-3</v>
      </c>
      <c r="AB956">
        <v>129.16300000000001</v>
      </c>
      <c r="AC956">
        <v>31.26</v>
      </c>
      <c r="AD956">
        <v>174.238</v>
      </c>
      <c r="AE956">
        <f t="shared" si="14"/>
        <v>334.66899999999998</v>
      </c>
      <c r="AF956" cm="1">
        <f t="array" ref="AF956">_xlfn.IFS(C956="solar",(AE956*1000/45),C956="onshore",(AE956*1000/2.7),C956="offshore",(0))</f>
        <v>7437.0888888888885</v>
      </c>
      <c r="AG956" cm="1">
        <f t="array" ref="AG956">_xlfn.IFS(C956="solar",(0),C956="onshore",(0),C956="offshore",(AE956*1000/4.8))</f>
        <v>0</v>
      </c>
    </row>
    <row r="957" spans="1:33">
      <c r="A957" t="s">
        <v>185</v>
      </c>
      <c r="B957" t="s">
        <v>426</v>
      </c>
      <c r="C957" t="s">
        <v>464</v>
      </c>
      <c r="D957">
        <v>1</v>
      </c>
      <c r="E957" t="s">
        <v>520</v>
      </c>
      <c r="F957" t="s">
        <v>519</v>
      </c>
      <c r="G957">
        <v>0.314</v>
      </c>
      <c r="H957">
        <v>276</v>
      </c>
      <c r="I957">
        <v>2023.1869999999999</v>
      </c>
      <c r="J957">
        <v>0.315</v>
      </c>
      <c r="K957">
        <v>306</v>
      </c>
      <c r="L957">
        <v>0.110893672537508</v>
      </c>
      <c r="M957">
        <v>22.056000000000001</v>
      </c>
      <c r="N957">
        <v>0</v>
      </c>
      <c r="O957">
        <v>0.14000000000000001</v>
      </c>
      <c r="P957">
        <v>11.704000000000001</v>
      </c>
      <c r="Q957">
        <v>22.056000000000001</v>
      </c>
      <c r="R957">
        <v>22.056000000000001</v>
      </c>
      <c r="S957">
        <v>22.056000000000001</v>
      </c>
      <c r="T957">
        <v>22.056000000000001</v>
      </c>
      <c r="U957">
        <v>21.916</v>
      </c>
      <c r="V957">
        <v>22.056000000000001</v>
      </c>
      <c r="W957">
        <v>0</v>
      </c>
      <c r="X957">
        <v>0.14000000000000001</v>
      </c>
      <c r="Y957">
        <v>11.564</v>
      </c>
      <c r="Z957">
        <v>10.352</v>
      </c>
      <c r="AA957">
        <v>0</v>
      </c>
      <c r="AB957">
        <v>0</v>
      </c>
      <c r="AC957">
        <v>0</v>
      </c>
      <c r="AD957">
        <v>0</v>
      </c>
      <c r="AE957">
        <f t="shared" si="14"/>
        <v>22.056000000000001</v>
      </c>
      <c r="AF957" cm="1">
        <f t="array" ref="AF957">_xlfn.IFS(C957="solar",(AE957*1000/45),C957="onshore",(AE957*1000/2.7),C957="offshore",(0))</f>
        <v>8168.8888888888887</v>
      </c>
      <c r="AG957" cm="1">
        <f t="array" ref="AG957">_xlfn.IFS(C957="solar",(0),C957="onshore",(0),C957="offshore",(AE957*1000/4.8))</f>
        <v>0</v>
      </c>
    </row>
    <row r="958" spans="1:33">
      <c r="A958" t="s">
        <v>185</v>
      </c>
      <c r="B958" t="s">
        <v>425</v>
      </c>
      <c r="C958" t="s">
        <v>464</v>
      </c>
      <c r="D958">
        <v>2</v>
      </c>
      <c r="E958" t="s">
        <v>520</v>
      </c>
      <c r="F958" t="s">
        <v>519</v>
      </c>
      <c r="G958">
        <v>0.31</v>
      </c>
      <c r="H958">
        <v>519</v>
      </c>
      <c r="I958">
        <v>2023.1869999999999</v>
      </c>
      <c r="J958">
        <v>0.308</v>
      </c>
      <c r="K958">
        <v>622</v>
      </c>
      <c r="L958">
        <v>0.23053430587677201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f t="shared" si="14"/>
        <v>0</v>
      </c>
      <c r="AF958" cm="1">
        <f t="array" ref="AF958">_xlfn.IFS(C958="solar",(AE958*1000/45),C958="onshore",(AE958*1000/2.7),C958="offshore",(0))</f>
        <v>0</v>
      </c>
      <c r="AG958" cm="1">
        <f t="array" ref="AG958">_xlfn.IFS(C958="solar",(0),C958="onshore",(0),C958="offshore",(AE958*1000/4.8))</f>
        <v>0</v>
      </c>
    </row>
    <row r="959" spans="1:33">
      <c r="A959" t="s">
        <v>185</v>
      </c>
      <c r="B959" t="s">
        <v>424</v>
      </c>
      <c r="C959" t="s">
        <v>464</v>
      </c>
      <c r="D959">
        <v>3</v>
      </c>
      <c r="E959" t="s">
        <v>520</v>
      </c>
      <c r="F959" t="s">
        <v>519</v>
      </c>
      <c r="G959">
        <v>0.29099999999999998</v>
      </c>
      <c r="H959">
        <v>166</v>
      </c>
      <c r="I959">
        <v>2023.1869999999999</v>
      </c>
      <c r="J959">
        <v>0.29099999999999998</v>
      </c>
      <c r="K959">
        <v>175</v>
      </c>
      <c r="L959">
        <v>6.8650065119490303E-2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f t="shared" si="14"/>
        <v>0</v>
      </c>
      <c r="AF959" cm="1">
        <f t="array" ref="AF959">_xlfn.IFS(C959="solar",(AE959*1000/45),C959="onshore",(AE959*1000/2.7),C959="offshore",(0))</f>
        <v>0</v>
      </c>
      <c r="AG959" cm="1">
        <f t="array" ref="AG959">_xlfn.IFS(C959="solar",(0),C959="onshore",(0),C959="offshore",(AE959*1000/4.8))</f>
        <v>0</v>
      </c>
    </row>
    <row r="960" spans="1:33">
      <c r="A960" t="s">
        <v>185</v>
      </c>
      <c r="B960" t="s">
        <v>423</v>
      </c>
      <c r="C960" t="s">
        <v>464</v>
      </c>
      <c r="D960">
        <v>4</v>
      </c>
      <c r="E960" t="s">
        <v>520</v>
      </c>
      <c r="F960" t="s">
        <v>519</v>
      </c>
      <c r="G960">
        <v>0.28399999999999997</v>
      </c>
      <c r="H960">
        <v>332</v>
      </c>
      <c r="I960">
        <v>2023.1869999999999</v>
      </c>
      <c r="J960">
        <v>0.28399999999999997</v>
      </c>
      <c r="K960">
        <v>361</v>
      </c>
      <c r="L960">
        <v>0.145105794584861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f t="shared" si="14"/>
        <v>0</v>
      </c>
      <c r="AF960" cm="1">
        <f t="array" ref="AF960">_xlfn.IFS(C960="solar",(AE960*1000/45),C960="onshore",(AE960*1000/2.7),C960="offshore",(0))</f>
        <v>0</v>
      </c>
      <c r="AG960" cm="1">
        <f t="array" ref="AG960">_xlfn.IFS(C960="solar",(0),C960="onshore",(0),C960="offshore",(AE960*1000/4.8))</f>
        <v>0</v>
      </c>
    </row>
    <row r="961" spans="1:33">
      <c r="A961" t="s">
        <v>185</v>
      </c>
      <c r="B961" t="s">
        <v>422</v>
      </c>
      <c r="C961" t="s">
        <v>464</v>
      </c>
      <c r="D961">
        <v>5</v>
      </c>
      <c r="E961" t="s">
        <v>520</v>
      </c>
      <c r="F961" t="s">
        <v>519</v>
      </c>
      <c r="G961">
        <v>0.28399999999999997</v>
      </c>
      <c r="H961">
        <v>608</v>
      </c>
      <c r="I961">
        <v>2023.1869999999999</v>
      </c>
      <c r="J961">
        <v>0.28399999999999997</v>
      </c>
      <c r="K961">
        <v>643</v>
      </c>
      <c r="L961">
        <v>0.25845713550710703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f t="shared" si="14"/>
        <v>0</v>
      </c>
      <c r="AF961" cm="1">
        <f t="array" ref="AF961">_xlfn.IFS(C961="solar",(AE961*1000/45),C961="onshore",(AE961*1000/2.7),C961="offshore",(0))</f>
        <v>0</v>
      </c>
      <c r="AG961" cm="1">
        <f t="array" ref="AG961">_xlfn.IFS(C961="solar",(0),C961="onshore",(0),C961="offshore",(AE961*1000/4.8))</f>
        <v>0</v>
      </c>
    </row>
    <row r="962" spans="1:33">
      <c r="A962" t="s">
        <v>185</v>
      </c>
      <c r="B962" t="s">
        <v>425</v>
      </c>
      <c r="C962" t="s">
        <v>464</v>
      </c>
      <c r="D962">
        <v>2</v>
      </c>
      <c r="E962" t="s">
        <v>520</v>
      </c>
      <c r="F962" t="s">
        <v>518</v>
      </c>
      <c r="G962">
        <v>0.31</v>
      </c>
      <c r="H962">
        <v>519</v>
      </c>
      <c r="I962">
        <v>2023.1869999999999</v>
      </c>
      <c r="J962">
        <v>0.308</v>
      </c>
      <c r="K962">
        <v>622</v>
      </c>
      <c r="L962">
        <v>0.23053430587677201</v>
      </c>
      <c r="M962">
        <v>2.036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f t="shared" ref="AE962:AE1025" si="15">MAX(N962:U962)</f>
        <v>0</v>
      </c>
      <c r="AF962" cm="1">
        <f t="array" ref="AF962">_xlfn.IFS(C962="solar",(AE962*1000/45),C962="onshore",(AE962*1000/2.7),C962="offshore",(0))</f>
        <v>0</v>
      </c>
      <c r="AG962" cm="1">
        <f t="array" ref="AG962">_xlfn.IFS(C962="solar",(0),C962="onshore",(0),C962="offshore",(AE962*1000/4.8))</f>
        <v>0</v>
      </c>
    </row>
    <row r="963" spans="1:33">
      <c r="A963" t="s">
        <v>185</v>
      </c>
      <c r="B963" t="s">
        <v>422</v>
      </c>
      <c r="C963" t="s">
        <v>464</v>
      </c>
      <c r="D963">
        <v>5</v>
      </c>
      <c r="E963" t="s">
        <v>520</v>
      </c>
      <c r="F963" t="s">
        <v>518</v>
      </c>
      <c r="G963">
        <v>0.28399999999999997</v>
      </c>
      <c r="H963">
        <v>608</v>
      </c>
      <c r="I963">
        <v>2023.1869999999999</v>
      </c>
      <c r="J963">
        <v>0.28399999999999997</v>
      </c>
      <c r="K963">
        <v>643</v>
      </c>
      <c r="L963">
        <v>0.25845713550710703</v>
      </c>
      <c r="M963">
        <v>2.867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f t="shared" si="15"/>
        <v>0</v>
      </c>
      <c r="AF963" cm="1">
        <f t="array" ref="AF963">_xlfn.IFS(C963="solar",(AE963*1000/45),C963="onshore",(AE963*1000/2.7),C963="offshore",(0))</f>
        <v>0</v>
      </c>
      <c r="AG963" cm="1">
        <f t="array" ref="AG963">_xlfn.IFS(C963="solar",(0),C963="onshore",(0),C963="offshore",(AE963*1000/4.8))</f>
        <v>0</v>
      </c>
    </row>
    <row r="964" spans="1:33">
      <c r="A964" t="s">
        <v>185</v>
      </c>
      <c r="B964" t="s">
        <v>423</v>
      </c>
      <c r="C964" t="s">
        <v>464</v>
      </c>
      <c r="D964">
        <v>4</v>
      </c>
      <c r="E964" t="s">
        <v>520</v>
      </c>
      <c r="F964" t="s">
        <v>518</v>
      </c>
      <c r="G964">
        <v>0.28399999999999997</v>
      </c>
      <c r="H964">
        <v>332</v>
      </c>
      <c r="I964">
        <v>2023.1869999999999</v>
      </c>
      <c r="J964">
        <v>0.28399999999999997</v>
      </c>
      <c r="K964">
        <v>361</v>
      </c>
      <c r="L964">
        <v>0.145105794584861</v>
      </c>
      <c r="M964">
        <v>18.646999999999998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f t="shared" si="15"/>
        <v>0</v>
      </c>
      <c r="AF964" cm="1">
        <f t="array" ref="AF964">_xlfn.IFS(C964="solar",(AE964*1000/45),C964="onshore",(AE964*1000/2.7),C964="offshore",(0))</f>
        <v>0</v>
      </c>
      <c r="AG964" cm="1">
        <f t="array" ref="AG964">_xlfn.IFS(C964="solar",(0),C964="onshore",(0),C964="offshore",(AE964*1000/4.8))</f>
        <v>0</v>
      </c>
    </row>
    <row r="965" spans="1:33">
      <c r="A965" t="s">
        <v>185</v>
      </c>
      <c r="B965" t="s">
        <v>426</v>
      </c>
      <c r="C965" t="s">
        <v>464</v>
      </c>
      <c r="D965">
        <v>1</v>
      </c>
      <c r="E965" t="s">
        <v>520</v>
      </c>
      <c r="F965" t="s">
        <v>518</v>
      </c>
      <c r="G965">
        <v>0.314</v>
      </c>
      <c r="H965">
        <v>276</v>
      </c>
      <c r="I965">
        <v>2023.1869999999999</v>
      </c>
      <c r="J965">
        <v>0.315</v>
      </c>
      <c r="K965">
        <v>306</v>
      </c>
      <c r="L965">
        <v>0.110893672537508</v>
      </c>
      <c r="M965">
        <v>42.54</v>
      </c>
      <c r="N965">
        <v>0</v>
      </c>
      <c r="O965">
        <v>0.13900000000000001</v>
      </c>
      <c r="P965">
        <v>11.667</v>
      </c>
      <c r="Q965">
        <v>21.986000000000001</v>
      </c>
      <c r="R965">
        <v>21.986000000000001</v>
      </c>
      <c r="S965">
        <v>21.986000000000001</v>
      </c>
      <c r="T965">
        <v>21.986000000000001</v>
      </c>
      <c r="U965">
        <v>21.847000000000001</v>
      </c>
      <c r="V965">
        <v>21.986000000000001</v>
      </c>
      <c r="W965">
        <v>0</v>
      </c>
      <c r="X965">
        <v>0.13900000000000001</v>
      </c>
      <c r="Y965">
        <v>11.528</v>
      </c>
      <c r="Z965">
        <v>10.319000000000001</v>
      </c>
      <c r="AA965">
        <v>0</v>
      </c>
      <c r="AB965">
        <v>0</v>
      </c>
      <c r="AC965">
        <v>0</v>
      </c>
      <c r="AD965">
        <v>0</v>
      </c>
      <c r="AE965">
        <f t="shared" si="15"/>
        <v>21.986000000000001</v>
      </c>
      <c r="AF965" cm="1">
        <f t="array" ref="AF965">_xlfn.IFS(C965="solar",(AE965*1000/45),C965="onshore",(AE965*1000/2.7),C965="offshore",(0))</f>
        <v>8142.9629629629626</v>
      </c>
      <c r="AG965" cm="1">
        <f t="array" ref="AG965">_xlfn.IFS(C965="solar",(0),C965="onshore",(0),C965="offshore",(AE965*1000/4.8))</f>
        <v>0</v>
      </c>
    </row>
    <row r="966" spans="1:33">
      <c r="A966" t="s">
        <v>185</v>
      </c>
      <c r="B966" t="s">
        <v>424</v>
      </c>
      <c r="C966" t="s">
        <v>464</v>
      </c>
      <c r="D966">
        <v>3</v>
      </c>
      <c r="E966" t="s">
        <v>520</v>
      </c>
      <c r="F966" t="s">
        <v>518</v>
      </c>
      <c r="G966">
        <v>0.29099999999999998</v>
      </c>
      <c r="H966">
        <v>166</v>
      </c>
      <c r="I966">
        <v>2023.1869999999999</v>
      </c>
      <c r="J966">
        <v>0.29099999999999998</v>
      </c>
      <c r="K966">
        <v>175</v>
      </c>
      <c r="L966">
        <v>6.8650065119490303E-2</v>
      </c>
      <c r="M966">
        <v>276.88200000000001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f t="shared" si="15"/>
        <v>0</v>
      </c>
      <c r="AF966" cm="1">
        <f t="array" ref="AF966">_xlfn.IFS(C966="solar",(AE966*1000/45),C966="onshore",(AE966*1000/2.7),C966="offshore",(0))</f>
        <v>0</v>
      </c>
      <c r="AG966" cm="1">
        <f t="array" ref="AG966">_xlfn.IFS(C966="solar",(0),C966="onshore",(0),C966="offshore",(AE966*1000/4.8))</f>
        <v>0</v>
      </c>
    </row>
    <row r="967" spans="1:33">
      <c r="A967" t="s">
        <v>185</v>
      </c>
      <c r="B967" t="s">
        <v>426</v>
      </c>
      <c r="C967" t="s">
        <v>464</v>
      </c>
      <c r="D967">
        <v>1</v>
      </c>
      <c r="E967" t="s">
        <v>520</v>
      </c>
      <c r="F967" t="s">
        <v>517</v>
      </c>
      <c r="G967">
        <v>0.314</v>
      </c>
      <c r="H967">
        <v>276</v>
      </c>
      <c r="I967">
        <v>2023.1869999999999</v>
      </c>
      <c r="J967">
        <v>0.315</v>
      </c>
      <c r="K967">
        <v>306</v>
      </c>
      <c r="L967">
        <v>0.110893672537508</v>
      </c>
      <c r="M967">
        <v>9.5570000000000004</v>
      </c>
      <c r="N967">
        <v>0</v>
      </c>
      <c r="O967">
        <v>0.13900000000000001</v>
      </c>
      <c r="P967">
        <v>9.5570000000000004</v>
      </c>
      <c r="Q967">
        <v>9.5570000000000004</v>
      </c>
      <c r="R967">
        <v>9.5570000000000004</v>
      </c>
      <c r="S967">
        <v>9.5570000000000004</v>
      </c>
      <c r="T967">
        <v>9.5570000000000004</v>
      </c>
      <c r="U967">
        <v>9.4179999999999993</v>
      </c>
      <c r="V967">
        <v>9.5570000000000004</v>
      </c>
      <c r="W967">
        <v>0</v>
      </c>
      <c r="X967">
        <v>0.13900000000000001</v>
      </c>
      <c r="Y967">
        <v>9.4179999999999993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f t="shared" si="15"/>
        <v>9.5570000000000004</v>
      </c>
      <c r="AF967" cm="1">
        <f t="array" ref="AF967">_xlfn.IFS(C967="solar",(AE967*1000/45),C967="onshore",(AE967*1000/2.7),C967="offshore",(0))</f>
        <v>3539.6296296296296</v>
      </c>
      <c r="AG967" cm="1">
        <f t="array" ref="AG967">_xlfn.IFS(C967="solar",(0),C967="onshore",(0),C967="offshore",(AE967*1000/4.8))</f>
        <v>0</v>
      </c>
    </row>
    <row r="968" spans="1:33">
      <c r="A968" t="s">
        <v>185</v>
      </c>
      <c r="B968" t="s">
        <v>422</v>
      </c>
      <c r="C968" t="s">
        <v>464</v>
      </c>
      <c r="D968">
        <v>5</v>
      </c>
      <c r="E968" t="s">
        <v>520</v>
      </c>
      <c r="F968" t="s">
        <v>517</v>
      </c>
      <c r="G968">
        <v>0.28399999999999997</v>
      </c>
      <c r="H968">
        <v>608</v>
      </c>
      <c r="I968">
        <v>2023.1869999999999</v>
      </c>
      <c r="J968">
        <v>0.28399999999999997</v>
      </c>
      <c r="K968">
        <v>643</v>
      </c>
      <c r="L968">
        <v>0.25845713550710703</v>
      </c>
      <c r="M968">
        <v>1.1890000000000001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f t="shared" si="15"/>
        <v>0</v>
      </c>
      <c r="AF968" cm="1">
        <f t="array" ref="AF968">_xlfn.IFS(C968="solar",(AE968*1000/45),C968="onshore",(AE968*1000/2.7),C968="offshore",(0))</f>
        <v>0</v>
      </c>
      <c r="AG968" cm="1">
        <f t="array" ref="AG968">_xlfn.IFS(C968="solar",(0),C968="onshore",(0),C968="offshore",(AE968*1000/4.8))</f>
        <v>0</v>
      </c>
    </row>
    <row r="969" spans="1:33">
      <c r="A969" t="s">
        <v>185</v>
      </c>
      <c r="B969" t="s">
        <v>425</v>
      </c>
      <c r="C969" t="s">
        <v>464</v>
      </c>
      <c r="D969">
        <v>2</v>
      </c>
      <c r="E969" t="s">
        <v>520</v>
      </c>
      <c r="F969" t="s">
        <v>517</v>
      </c>
      <c r="G969">
        <v>0.31</v>
      </c>
      <c r="H969">
        <v>519</v>
      </c>
      <c r="I969">
        <v>2023.1869999999999</v>
      </c>
      <c r="J969">
        <v>0.308</v>
      </c>
      <c r="K969">
        <v>622</v>
      </c>
      <c r="L969">
        <v>0.23053430587677201</v>
      </c>
      <c r="M969">
        <v>3.762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f t="shared" si="15"/>
        <v>0</v>
      </c>
      <c r="AF969" cm="1">
        <f t="array" ref="AF969">_xlfn.IFS(C969="solar",(AE969*1000/45),C969="onshore",(AE969*1000/2.7),C969="offshore",(0))</f>
        <v>0</v>
      </c>
      <c r="AG969" cm="1">
        <f t="array" ref="AG969">_xlfn.IFS(C969="solar",(0),C969="onshore",(0),C969="offshore",(AE969*1000/4.8))</f>
        <v>0</v>
      </c>
    </row>
    <row r="970" spans="1:33">
      <c r="A970" t="s">
        <v>185</v>
      </c>
      <c r="B970" t="s">
        <v>423</v>
      </c>
      <c r="C970" t="s">
        <v>464</v>
      </c>
      <c r="D970">
        <v>4</v>
      </c>
      <c r="E970" t="s">
        <v>520</v>
      </c>
      <c r="F970" t="s">
        <v>517</v>
      </c>
      <c r="G970">
        <v>0.28399999999999997</v>
      </c>
      <c r="H970">
        <v>332</v>
      </c>
      <c r="I970">
        <v>2023.1869999999999</v>
      </c>
      <c r="J970">
        <v>0.28399999999999997</v>
      </c>
      <c r="K970">
        <v>361</v>
      </c>
      <c r="L970">
        <v>0.145105794584861</v>
      </c>
      <c r="M970">
        <v>14.013999999999999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f t="shared" si="15"/>
        <v>0</v>
      </c>
      <c r="AF970" cm="1">
        <f t="array" ref="AF970">_xlfn.IFS(C970="solar",(AE970*1000/45),C970="onshore",(AE970*1000/2.7),C970="offshore",(0))</f>
        <v>0</v>
      </c>
      <c r="AG970" cm="1">
        <f t="array" ref="AG970">_xlfn.IFS(C970="solar",(0),C970="onshore",(0),C970="offshore",(AE970*1000/4.8))</f>
        <v>0</v>
      </c>
    </row>
    <row r="971" spans="1:33">
      <c r="A971" t="s">
        <v>185</v>
      </c>
      <c r="B971" t="s">
        <v>424</v>
      </c>
      <c r="C971" t="s">
        <v>464</v>
      </c>
      <c r="D971">
        <v>3</v>
      </c>
      <c r="E971" t="s">
        <v>520</v>
      </c>
      <c r="F971" t="s">
        <v>517</v>
      </c>
      <c r="G971">
        <v>0.29099999999999998</v>
      </c>
      <c r="H971">
        <v>166</v>
      </c>
      <c r="I971">
        <v>2023.1869999999999</v>
      </c>
      <c r="J971">
        <v>0.29099999999999998</v>
      </c>
      <c r="K971">
        <v>175</v>
      </c>
      <c r="L971">
        <v>6.8650065119490303E-2</v>
      </c>
      <c r="M971">
        <v>61.636000000000003</v>
      </c>
      <c r="N971">
        <v>0</v>
      </c>
      <c r="O971">
        <v>0</v>
      </c>
      <c r="P971">
        <v>2.2839999999999998</v>
      </c>
      <c r="Q971">
        <v>13.454000000000001</v>
      </c>
      <c r="R971">
        <v>13.454000000000001</v>
      </c>
      <c r="S971">
        <v>13.454000000000001</v>
      </c>
      <c r="T971">
        <v>13.454000000000001</v>
      </c>
      <c r="U971">
        <v>13.454000000000001</v>
      </c>
      <c r="V971">
        <v>13.454000000000001</v>
      </c>
      <c r="W971">
        <v>0</v>
      </c>
      <c r="X971">
        <v>0</v>
      </c>
      <c r="Y971">
        <v>2.2839999999999998</v>
      </c>
      <c r="Z971">
        <v>11.17</v>
      </c>
      <c r="AA971">
        <v>0</v>
      </c>
      <c r="AB971">
        <v>0</v>
      </c>
      <c r="AC971">
        <v>0</v>
      </c>
      <c r="AD971">
        <v>0</v>
      </c>
      <c r="AE971">
        <f t="shared" si="15"/>
        <v>13.454000000000001</v>
      </c>
      <c r="AF971" cm="1">
        <f t="array" ref="AF971">_xlfn.IFS(C971="solar",(AE971*1000/45),C971="onshore",(AE971*1000/2.7),C971="offshore",(0))</f>
        <v>4982.9629629629626</v>
      </c>
      <c r="AG971" cm="1">
        <f t="array" ref="AG971">_xlfn.IFS(C971="solar",(0),C971="onshore",(0),C971="offshore",(AE971*1000/4.8))</f>
        <v>0</v>
      </c>
    </row>
    <row r="972" spans="1:33">
      <c r="A972" t="s">
        <v>185</v>
      </c>
      <c r="B972" t="s">
        <v>425</v>
      </c>
      <c r="C972" t="s">
        <v>464</v>
      </c>
      <c r="D972">
        <v>2</v>
      </c>
      <c r="E972" t="s">
        <v>520</v>
      </c>
      <c r="F972" t="s">
        <v>516</v>
      </c>
      <c r="G972">
        <v>0.31</v>
      </c>
      <c r="H972">
        <v>519</v>
      </c>
      <c r="I972">
        <v>2023.1869999999999</v>
      </c>
      <c r="J972">
        <v>0.308</v>
      </c>
      <c r="K972">
        <v>622</v>
      </c>
      <c r="L972">
        <v>0.23053430587677201</v>
      </c>
      <c r="M972">
        <v>2.036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f t="shared" si="15"/>
        <v>0</v>
      </c>
      <c r="AF972" cm="1">
        <f t="array" ref="AF972">_xlfn.IFS(C972="solar",(AE972*1000/45),C972="onshore",(AE972*1000/2.7),C972="offshore",(0))</f>
        <v>0</v>
      </c>
      <c r="AG972" cm="1">
        <f t="array" ref="AG972">_xlfn.IFS(C972="solar",(0),C972="onshore",(0),C972="offshore",(AE972*1000/4.8))</f>
        <v>0</v>
      </c>
    </row>
    <row r="973" spans="1:33">
      <c r="A973" t="s">
        <v>185</v>
      </c>
      <c r="B973" t="s">
        <v>422</v>
      </c>
      <c r="C973" t="s">
        <v>464</v>
      </c>
      <c r="D973">
        <v>5</v>
      </c>
      <c r="E973" t="s">
        <v>520</v>
      </c>
      <c r="F973" t="s">
        <v>516</v>
      </c>
      <c r="G973">
        <v>0.28399999999999997</v>
      </c>
      <c r="H973">
        <v>608</v>
      </c>
      <c r="I973">
        <v>2023.1869999999999</v>
      </c>
      <c r="J973">
        <v>0.28399999999999997</v>
      </c>
      <c r="K973">
        <v>643</v>
      </c>
      <c r="L973">
        <v>0.25845713550710703</v>
      </c>
      <c r="M973">
        <v>2.867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f t="shared" si="15"/>
        <v>0</v>
      </c>
      <c r="AF973" cm="1">
        <f t="array" ref="AF973">_xlfn.IFS(C973="solar",(AE973*1000/45),C973="onshore",(AE973*1000/2.7),C973="offshore",(0))</f>
        <v>0</v>
      </c>
      <c r="AG973" cm="1">
        <f t="array" ref="AG973">_xlfn.IFS(C973="solar",(0),C973="onshore",(0),C973="offshore",(AE973*1000/4.8))</f>
        <v>0</v>
      </c>
    </row>
    <row r="974" spans="1:33">
      <c r="A974" t="s">
        <v>185</v>
      </c>
      <c r="B974" t="s">
        <v>423</v>
      </c>
      <c r="C974" t="s">
        <v>464</v>
      </c>
      <c r="D974">
        <v>4</v>
      </c>
      <c r="E974" t="s">
        <v>520</v>
      </c>
      <c r="F974" t="s">
        <v>516</v>
      </c>
      <c r="G974">
        <v>0.28399999999999997</v>
      </c>
      <c r="H974">
        <v>332</v>
      </c>
      <c r="I974">
        <v>2023.1869999999999</v>
      </c>
      <c r="J974">
        <v>0.28399999999999997</v>
      </c>
      <c r="K974">
        <v>361</v>
      </c>
      <c r="L974">
        <v>0.145105794584861</v>
      </c>
      <c r="M974">
        <v>18.646999999999998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f t="shared" si="15"/>
        <v>0</v>
      </c>
      <c r="AF974" cm="1">
        <f t="array" ref="AF974">_xlfn.IFS(C974="solar",(AE974*1000/45),C974="onshore",(AE974*1000/2.7),C974="offshore",(0))</f>
        <v>0</v>
      </c>
      <c r="AG974" cm="1">
        <f t="array" ref="AG974">_xlfn.IFS(C974="solar",(0),C974="onshore",(0),C974="offshore",(AE974*1000/4.8))</f>
        <v>0</v>
      </c>
    </row>
    <row r="975" spans="1:33">
      <c r="A975" t="s">
        <v>185</v>
      </c>
      <c r="B975" t="s">
        <v>426</v>
      </c>
      <c r="C975" t="s">
        <v>464</v>
      </c>
      <c r="D975">
        <v>1</v>
      </c>
      <c r="E975" t="s">
        <v>520</v>
      </c>
      <c r="F975" t="s">
        <v>516</v>
      </c>
      <c r="G975">
        <v>0.314</v>
      </c>
      <c r="H975">
        <v>276</v>
      </c>
      <c r="I975">
        <v>2023.1869999999999</v>
      </c>
      <c r="J975">
        <v>0.315</v>
      </c>
      <c r="K975">
        <v>306</v>
      </c>
      <c r="L975">
        <v>0.110893672537508</v>
      </c>
      <c r="M975">
        <v>42.54</v>
      </c>
      <c r="N975">
        <v>0</v>
      </c>
      <c r="O975">
        <v>0.13900000000000001</v>
      </c>
      <c r="P975">
        <v>11.667</v>
      </c>
      <c r="Q975">
        <v>21.986000000000001</v>
      </c>
      <c r="R975">
        <v>21.986000000000001</v>
      </c>
      <c r="S975">
        <v>21.986000000000001</v>
      </c>
      <c r="T975">
        <v>21.986000000000001</v>
      </c>
      <c r="U975">
        <v>21.847000000000001</v>
      </c>
      <c r="V975">
        <v>21.986000000000001</v>
      </c>
      <c r="W975">
        <v>0</v>
      </c>
      <c r="X975">
        <v>0.13900000000000001</v>
      </c>
      <c r="Y975">
        <v>11.528</v>
      </c>
      <c r="Z975">
        <v>10.319000000000001</v>
      </c>
      <c r="AA975">
        <v>0</v>
      </c>
      <c r="AB975">
        <v>0</v>
      </c>
      <c r="AC975">
        <v>0</v>
      </c>
      <c r="AD975">
        <v>0</v>
      </c>
      <c r="AE975">
        <f t="shared" si="15"/>
        <v>21.986000000000001</v>
      </c>
      <c r="AF975" cm="1">
        <f t="array" ref="AF975">_xlfn.IFS(C975="solar",(AE975*1000/45),C975="onshore",(AE975*1000/2.7),C975="offshore",(0))</f>
        <v>8142.9629629629626</v>
      </c>
      <c r="AG975" cm="1">
        <f t="array" ref="AG975">_xlfn.IFS(C975="solar",(0),C975="onshore",(0),C975="offshore",(AE975*1000/4.8))</f>
        <v>0</v>
      </c>
    </row>
    <row r="976" spans="1:33">
      <c r="A976" t="s">
        <v>185</v>
      </c>
      <c r="B976" t="s">
        <v>424</v>
      </c>
      <c r="C976" t="s">
        <v>464</v>
      </c>
      <c r="D976">
        <v>3</v>
      </c>
      <c r="E976" t="s">
        <v>520</v>
      </c>
      <c r="F976" t="s">
        <v>516</v>
      </c>
      <c r="G976">
        <v>0.29099999999999998</v>
      </c>
      <c r="H976">
        <v>166</v>
      </c>
      <c r="I976">
        <v>2023.1869999999999</v>
      </c>
      <c r="J976">
        <v>0.29099999999999998</v>
      </c>
      <c r="K976">
        <v>175</v>
      </c>
      <c r="L976">
        <v>6.8650065119490303E-2</v>
      </c>
      <c r="M976">
        <v>277.625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f t="shared" si="15"/>
        <v>0</v>
      </c>
      <c r="AF976" cm="1">
        <f t="array" ref="AF976">_xlfn.IFS(C976="solar",(AE976*1000/45),C976="onshore",(AE976*1000/2.7),C976="offshore",(0))</f>
        <v>0</v>
      </c>
      <c r="AG976" cm="1">
        <f t="array" ref="AG976">_xlfn.IFS(C976="solar",(0),C976="onshore",(0),C976="offshore",(AE976*1000/4.8))</f>
        <v>0</v>
      </c>
    </row>
    <row r="977" spans="1:33">
      <c r="A977" t="s">
        <v>185</v>
      </c>
      <c r="B977" t="s">
        <v>425</v>
      </c>
      <c r="C977" t="s">
        <v>464</v>
      </c>
      <c r="D977">
        <v>2</v>
      </c>
      <c r="E977" t="s">
        <v>520</v>
      </c>
      <c r="F977" t="s">
        <v>514</v>
      </c>
      <c r="G977">
        <v>0.31</v>
      </c>
      <c r="H977">
        <v>519</v>
      </c>
      <c r="I977">
        <v>2023.1869999999999</v>
      </c>
      <c r="J977">
        <v>0.308</v>
      </c>
      <c r="K977">
        <v>622</v>
      </c>
      <c r="L977">
        <v>0.23053430587677201</v>
      </c>
      <c r="M977">
        <v>2.036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f t="shared" si="15"/>
        <v>0</v>
      </c>
      <c r="AF977" cm="1">
        <f t="array" ref="AF977">_xlfn.IFS(C977="solar",(AE977*1000/45),C977="onshore",(AE977*1000/2.7),C977="offshore",(0))</f>
        <v>0</v>
      </c>
      <c r="AG977" cm="1">
        <f t="array" ref="AG977">_xlfn.IFS(C977="solar",(0),C977="onshore",(0),C977="offshore",(AE977*1000/4.8))</f>
        <v>0</v>
      </c>
    </row>
    <row r="978" spans="1:33">
      <c r="A978" t="s">
        <v>185</v>
      </c>
      <c r="B978" t="s">
        <v>422</v>
      </c>
      <c r="C978" t="s">
        <v>464</v>
      </c>
      <c r="D978">
        <v>5</v>
      </c>
      <c r="E978" t="s">
        <v>520</v>
      </c>
      <c r="F978" t="s">
        <v>514</v>
      </c>
      <c r="G978">
        <v>0.28399999999999997</v>
      </c>
      <c r="H978">
        <v>608</v>
      </c>
      <c r="I978">
        <v>2023.1869999999999</v>
      </c>
      <c r="J978">
        <v>0.28399999999999997</v>
      </c>
      <c r="K978">
        <v>643</v>
      </c>
      <c r="L978">
        <v>0.25845713550710703</v>
      </c>
      <c r="M978">
        <v>2.867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f t="shared" si="15"/>
        <v>0</v>
      </c>
      <c r="AF978" cm="1">
        <f t="array" ref="AF978">_xlfn.IFS(C978="solar",(AE978*1000/45),C978="onshore",(AE978*1000/2.7),C978="offshore",(0))</f>
        <v>0</v>
      </c>
      <c r="AG978" cm="1">
        <f t="array" ref="AG978">_xlfn.IFS(C978="solar",(0),C978="onshore",(0),C978="offshore",(AE978*1000/4.8))</f>
        <v>0</v>
      </c>
    </row>
    <row r="979" spans="1:33">
      <c r="A979" t="s">
        <v>185</v>
      </c>
      <c r="B979" t="s">
        <v>423</v>
      </c>
      <c r="C979" t="s">
        <v>464</v>
      </c>
      <c r="D979">
        <v>4</v>
      </c>
      <c r="E979" t="s">
        <v>520</v>
      </c>
      <c r="F979" t="s">
        <v>514</v>
      </c>
      <c r="G979">
        <v>0.28399999999999997</v>
      </c>
      <c r="H979">
        <v>332</v>
      </c>
      <c r="I979">
        <v>2023.1869999999999</v>
      </c>
      <c r="J979">
        <v>0.28399999999999997</v>
      </c>
      <c r="K979">
        <v>361</v>
      </c>
      <c r="L979">
        <v>0.145105794584861</v>
      </c>
      <c r="M979">
        <v>18.646999999999998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f t="shared" si="15"/>
        <v>0</v>
      </c>
      <c r="AF979" cm="1">
        <f t="array" ref="AF979">_xlfn.IFS(C979="solar",(AE979*1000/45),C979="onshore",(AE979*1000/2.7),C979="offshore",(0))</f>
        <v>0</v>
      </c>
      <c r="AG979" cm="1">
        <f t="array" ref="AG979">_xlfn.IFS(C979="solar",(0),C979="onshore",(0),C979="offshore",(AE979*1000/4.8))</f>
        <v>0</v>
      </c>
    </row>
    <row r="980" spans="1:33">
      <c r="A980" t="s">
        <v>185</v>
      </c>
      <c r="B980" t="s">
        <v>426</v>
      </c>
      <c r="C980" t="s">
        <v>464</v>
      </c>
      <c r="D980">
        <v>1</v>
      </c>
      <c r="E980" t="s">
        <v>520</v>
      </c>
      <c r="F980" t="s">
        <v>514</v>
      </c>
      <c r="G980">
        <v>0.314</v>
      </c>
      <c r="H980">
        <v>276</v>
      </c>
      <c r="I980">
        <v>2023.1869999999999</v>
      </c>
      <c r="J980">
        <v>0.315</v>
      </c>
      <c r="K980">
        <v>306</v>
      </c>
      <c r="L980">
        <v>0.110893672537508</v>
      </c>
      <c r="M980">
        <v>42.54</v>
      </c>
      <c r="N980">
        <v>0</v>
      </c>
      <c r="O980">
        <v>0.13900000000000001</v>
      </c>
      <c r="P980">
        <v>11.667</v>
      </c>
      <c r="Q980">
        <v>21.986000000000001</v>
      </c>
      <c r="R980">
        <v>21.986000000000001</v>
      </c>
      <c r="S980">
        <v>21.986000000000001</v>
      </c>
      <c r="T980">
        <v>21.986000000000001</v>
      </c>
      <c r="U980">
        <v>21.847000000000001</v>
      </c>
      <c r="V980">
        <v>21.986000000000001</v>
      </c>
      <c r="W980">
        <v>0</v>
      </c>
      <c r="X980">
        <v>0.13900000000000001</v>
      </c>
      <c r="Y980">
        <v>11.528</v>
      </c>
      <c r="Z980">
        <v>10.319000000000001</v>
      </c>
      <c r="AA980">
        <v>0</v>
      </c>
      <c r="AB980">
        <v>0</v>
      </c>
      <c r="AC980">
        <v>0</v>
      </c>
      <c r="AD980">
        <v>0</v>
      </c>
      <c r="AE980">
        <f t="shared" si="15"/>
        <v>21.986000000000001</v>
      </c>
      <c r="AF980" cm="1">
        <f t="array" ref="AF980">_xlfn.IFS(C980="solar",(AE980*1000/45),C980="onshore",(AE980*1000/2.7),C980="offshore",(0))</f>
        <v>8142.9629629629626</v>
      </c>
      <c r="AG980" cm="1">
        <f t="array" ref="AG980">_xlfn.IFS(C980="solar",(0),C980="onshore",(0),C980="offshore",(AE980*1000/4.8))</f>
        <v>0</v>
      </c>
    </row>
    <row r="981" spans="1:33">
      <c r="A981" t="s">
        <v>185</v>
      </c>
      <c r="B981" t="s">
        <v>424</v>
      </c>
      <c r="C981" t="s">
        <v>464</v>
      </c>
      <c r="D981">
        <v>3</v>
      </c>
      <c r="E981" t="s">
        <v>520</v>
      </c>
      <c r="F981" t="s">
        <v>514</v>
      </c>
      <c r="G981">
        <v>0.29099999999999998</v>
      </c>
      <c r="H981">
        <v>166</v>
      </c>
      <c r="I981">
        <v>2023.1869999999999</v>
      </c>
      <c r="J981">
        <v>0.29099999999999998</v>
      </c>
      <c r="K981">
        <v>175</v>
      </c>
      <c r="L981">
        <v>6.8650065119490303E-2</v>
      </c>
      <c r="M981">
        <v>276.88200000000001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f t="shared" si="15"/>
        <v>0</v>
      </c>
      <c r="AF981" cm="1">
        <f t="array" ref="AF981">_xlfn.IFS(C981="solar",(AE981*1000/45),C981="onshore",(AE981*1000/2.7),C981="offshore",(0))</f>
        <v>0</v>
      </c>
      <c r="AG981" cm="1">
        <f t="array" ref="AG981">_xlfn.IFS(C981="solar",(0),C981="onshore",(0),C981="offshore",(AE981*1000/4.8))</f>
        <v>0</v>
      </c>
    </row>
    <row r="982" spans="1:33">
      <c r="A982" t="s">
        <v>194</v>
      </c>
      <c r="B982" t="s">
        <v>428</v>
      </c>
      <c r="C982" t="s">
        <v>463</v>
      </c>
      <c r="D982">
        <v>5</v>
      </c>
      <c r="E982" t="s">
        <v>520</v>
      </c>
      <c r="F982" t="s">
        <v>519</v>
      </c>
      <c r="G982">
        <v>0.24199999999999999</v>
      </c>
      <c r="H982">
        <v>95</v>
      </c>
      <c r="I982">
        <v>1560.6849999999999</v>
      </c>
      <c r="J982">
        <v>0.24199999999999999</v>
      </c>
      <c r="K982">
        <v>0</v>
      </c>
      <c r="L982">
        <v>0</v>
      </c>
      <c r="M982">
        <v>2.5710000000000002</v>
      </c>
      <c r="N982">
        <v>0</v>
      </c>
      <c r="O982">
        <v>0.16700000000000001</v>
      </c>
      <c r="P982">
        <v>0.16800000000000001</v>
      </c>
      <c r="Q982">
        <v>1.0680000000000001</v>
      </c>
      <c r="R982">
        <v>1.917</v>
      </c>
      <c r="S982">
        <v>2.246</v>
      </c>
      <c r="T982">
        <v>2.5710000000000002</v>
      </c>
      <c r="U982">
        <v>2.4289999999999998</v>
      </c>
      <c r="V982">
        <v>2.5960000000000001</v>
      </c>
      <c r="W982">
        <v>0</v>
      </c>
      <c r="X982">
        <v>0.16700000000000001</v>
      </c>
      <c r="Y982">
        <v>1E-3</v>
      </c>
      <c r="Z982">
        <v>0.9</v>
      </c>
      <c r="AA982">
        <v>0.84899999999999998</v>
      </c>
      <c r="AB982">
        <v>0.32900000000000001</v>
      </c>
      <c r="AC982">
        <v>0.32500000000000001</v>
      </c>
      <c r="AD982">
        <v>2.5000000000000001E-2</v>
      </c>
      <c r="AE982">
        <f t="shared" si="15"/>
        <v>2.5710000000000002</v>
      </c>
      <c r="AF982" cm="1">
        <f t="array" ref="AF982">_xlfn.IFS(C982="solar",(AE982*1000/45),C982="onshore",(AE982*1000/2.7),C982="offshore",(0))</f>
        <v>57.133333333333333</v>
      </c>
      <c r="AG982" cm="1">
        <f t="array" ref="AG982">_xlfn.IFS(C982="solar",(0),C982="onshore",(0),C982="offshore",(AE982*1000/4.8))</f>
        <v>0</v>
      </c>
    </row>
    <row r="983" spans="1:33">
      <c r="A983" t="s">
        <v>194</v>
      </c>
      <c r="B983" t="s">
        <v>420</v>
      </c>
      <c r="C983" t="s">
        <v>463</v>
      </c>
      <c r="D983">
        <v>6</v>
      </c>
      <c r="E983" t="s">
        <v>520</v>
      </c>
      <c r="F983" t="s">
        <v>519</v>
      </c>
      <c r="G983">
        <v>0.24199999999999999</v>
      </c>
      <c r="H983">
        <v>139</v>
      </c>
      <c r="I983">
        <v>1560.6849999999999</v>
      </c>
      <c r="J983">
        <v>0.24199999999999999</v>
      </c>
      <c r="K983">
        <v>119</v>
      </c>
      <c r="L983">
        <v>5.6134193743160102E-2</v>
      </c>
      <c r="M983">
        <v>1.7999999999999999E-2</v>
      </c>
      <c r="N983">
        <v>0</v>
      </c>
      <c r="O983">
        <v>0</v>
      </c>
      <c r="P983">
        <v>6.0000000000000001E-3</v>
      </c>
      <c r="Q983">
        <v>8.9999999999999993E-3</v>
      </c>
      <c r="R983">
        <v>1.4E-2</v>
      </c>
      <c r="S983">
        <v>1.4E-2</v>
      </c>
      <c r="T983">
        <v>1.7999999999999999E-2</v>
      </c>
      <c r="U983">
        <v>1.2999999999999999E-2</v>
      </c>
      <c r="V983">
        <v>1.7999999999999999E-2</v>
      </c>
      <c r="W983">
        <v>0</v>
      </c>
      <c r="X983">
        <v>0</v>
      </c>
      <c r="Y983">
        <v>6.0000000000000001E-3</v>
      </c>
      <c r="Z983">
        <v>3.0000000000000001E-3</v>
      </c>
      <c r="AA983">
        <v>5.0000000000000001E-3</v>
      </c>
      <c r="AB983">
        <v>0</v>
      </c>
      <c r="AC983">
        <v>4.0000000000000001E-3</v>
      </c>
      <c r="AD983">
        <v>0</v>
      </c>
      <c r="AE983">
        <f t="shared" si="15"/>
        <v>1.7999999999999999E-2</v>
      </c>
      <c r="AF983" cm="1">
        <f t="array" ref="AF983">_xlfn.IFS(C983="solar",(AE983*1000/45),C983="onshore",(AE983*1000/2.7),C983="offshore",(0))</f>
        <v>0.4</v>
      </c>
      <c r="AG983" cm="1">
        <f t="array" ref="AG983">_xlfn.IFS(C983="solar",(0),C983="onshore",(0),C983="offshore",(AE983*1000/4.8))</f>
        <v>0</v>
      </c>
    </row>
    <row r="984" spans="1:33">
      <c r="A984" t="s">
        <v>194</v>
      </c>
      <c r="B984" t="s">
        <v>419</v>
      </c>
      <c r="C984" t="s">
        <v>463</v>
      </c>
      <c r="D984">
        <v>7</v>
      </c>
      <c r="E984" t="s">
        <v>520</v>
      </c>
      <c r="F984" t="s">
        <v>519</v>
      </c>
      <c r="G984">
        <v>0.24399999999999999</v>
      </c>
      <c r="H984">
        <v>312</v>
      </c>
      <c r="I984">
        <v>1560.6849999999999</v>
      </c>
      <c r="J984">
        <v>0.24399999999999999</v>
      </c>
      <c r="K984">
        <v>299</v>
      </c>
      <c r="L984">
        <v>0.139886967587394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f t="shared" si="15"/>
        <v>0</v>
      </c>
      <c r="AF984" cm="1">
        <f t="array" ref="AF984">_xlfn.IFS(C984="solar",(AE984*1000/45),C984="onshore",(AE984*1000/2.7),C984="offshore",(0))</f>
        <v>0</v>
      </c>
      <c r="AG984" cm="1">
        <f t="array" ref="AG984">_xlfn.IFS(C984="solar",(0),C984="onshore",(0),C984="offshore",(AE984*1000/4.8))</f>
        <v>0</v>
      </c>
    </row>
    <row r="985" spans="1:33">
      <c r="A985" t="s">
        <v>194</v>
      </c>
      <c r="B985" t="s">
        <v>428</v>
      </c>
      <c r="C985" t="s">
        <v>463</v>
      </c>
      <c r="D985">
        <v>5</v>
      </c>
      <c r="E985" t="s">
        <v>520</v>
      </c>
      <c r="F985" t="s">
        <v>518</v>
      </c>
      <c r="G985">
        <v>0.24199999999999999</v>
      </c>
      <c r="H985">
        <v>95</v>
      </c>
      <c r="I985">
        <v>1560.6849999999999</v>
      </c>
      <c r="J985">
        <v>0.24199999999999999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f t="shared" si="15"/>
        <v>0</v>
      </c>
      <c r="AF985" cm="1">
        <f t="array" ref="AF985">_xlfn.IFS(C985="solar",(AE985*1000/45),C985="onshore",(AE985*1000/2.7),C985="offshore",(0))</f>
        <v>0</v>
      </c>
      <c r="AG985" cm="1">
        <f t="array" ref="AG985">_xlfn.IFS(C985="solar",(0),C985="onshore",(0),C985="offshore",(AE985*1000/4.8))</f>
        <v>0</v>
      </c>
    </row>
    <row r="986" spans="1:33">
      <c r="A986" t="s">
        <v>194</v>
      </c>
      <c r="B986" t="s">
        <v>420</v>
      </c>
      <c r="C986" t="s">
        <v>463</v>
      </c>
      <c r="D986">
        <v>6</v>
      </c>
      <c r="E986" t="s">
        <v>520</v>
      </c>
      <c r="F986" t="s">
        <v>518</v>
      </c>
      <c r="G986">
        <v>0.24199999999999999</v>
      </c>
      <c r="H986">
        <v>139</v>
      </c>
      <c r="I986">
        <v>1560.6849999999999</v>
      </c>
      <c r="J986">
        <v>0.24199999999999999</v>
      </c>
      <c r="K986">
        <v>119</v>
      </c>
      <c r="L986">
        <v>5.6134193743160102E-2</v>
      </c>
      <c r="M986">
        <v>29.452999999999999</v>
      </c>
      <c r="N986">
        <v>0</v>
      </c>
      <c r="O986">
        <v>0.16700000000000001</v>
      </c>
      <c r="P986">
        <v>0.17399999999999999</v>
      </c>
      <c r="Q986">
        <v>1.0780000000000001</v>
      </c>
      <c r="R986">
        <v>1.93</v>
      </c>
      <c r="S986">
        <v>2.2599999999999998</v>
      </c>
      <c r="T986">
        <v>2.589</v>
      </c>
      <c r="U986">
        <v>2.4420000000000002</v>
      </c>
      <c r="V986">
        <v>2.609</v>
      </c>
      <c r="W986">
        <v>0</v>
      </c>
      <c r="X986">
        <v>0.16700000000000001</v>
      </c>
      <c r="Y986">
        <v>6.9999999999999802E-3</v>
      </c>
      <c r="Z986">
        <v>0.90400000000000003</v>
      </c>
      <c r="AA986">
        <v>0.85199999999999998</v>
      </c>
      <c r="AB986">
        <v>0.33</v>
      </c>
      <c r="AC986">
        <v>0.32900000000000001</v>
      </c>
      <c r="AD986">
        <v>0.02</v>
      </c>
      <c r="AE986">
        <f t="shared" si="15"/>
        <v>2.589</v>
      </c>
      <c r="AF986" cm="1">
        <f t="array" ref="AF986">_xlfn.IFS(C986="solar",(AE986*1000/45),C986="onshore",(AE986*1000/2.7),C986="offshore",(0))</f>
        <v>57.533333333333331</v>
      </c>
      <c r="AG986" cm="1">
        <f t="array" ref="AG986">_xlfn.IFS(C986="solar",(0),C986="onshore",(0),C986="offshore",(AE986*1000/4.8))</f>
        <v>0</v>
      </c>
    </row>
    <row r="987" spans="1:33">
      <c r="A987" t="s">
        <v>194</v>
      </c>
      <c r="B987" t="s">
        <v>419</v>
      </c>
      <c r="C987" t="s">
        <v>463</v>
      </c>
      <c r="D987">
        <v>7</v>
      </c>
      <c r="E987" t="s">
        <v>520</v>
      </c>
      <c r="F987" t="s">
        <v>518</v>
      </c>
      <c r="G987">
        <v>0.24399999999999999</v>
      </c>
      <c r="H987">
        <v>312</v>
      </c>
      <c r="I987">
        <v>1560.6849999999999</v>
      </c>
      <c r="J987">
        <v>0.24399999999999999</v>
      </c>
      <c r="K987">
        <v>299</v>
      </c>
      <c r="L987">
        <v>0.139886967587394</v>
      </c>
      <c r="M987">
        <v>282.892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f t="shared" si="15"/>
        <v>0</v>
      </c>
      <c r="AF987" cm="1">
        <f t="array" ref="AF987">_xlfn.IFS(C987="solar",(AE987*1000/45),C987="onshore",(AE987*1000/2.7),C987="offshore",(0))</f>
        <v>0</v>
      </c>
      <c r="AG987" cm="1">
        <f t="array" ref="AG987">_xlfn.IFS(C987="solar",(0),C987="onshore",(0),C987="offshore",(AE987*1000/4.8))</f>
        <v>0</v>
      </c>
    </row>
    <row r="988" spans="1:33">
      <c r="A988" t="s">
        <v>194</v>
      </c>
      <c r="B988" t="s">
        <v>428</v>
      </c>
      <c r="C988" t="s">
        <v>463</v>
      </c>
      <c r="D988">
        <v>5</v>
      </c>
      <c r="E988" t="s">
        <v>520</v>
      </c>
      <c r="F988" t="s">
        <v>517</v>
      </c>
      <c r="G988">
        <v>0.24199999999999999</v>
      </c>
      <c r="H988">
        <v>95</v>
      </c>
      <c r="I988">
        <v>1560.6849999999999</v>
      </c>
      <c r="J988">
        <v>0.24199999999999999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f t="shared" si="15"/>
        <v>0</v>
      </c>
      <c r="AF988" cm="1">
        <f t="array" ref="AF988">_xlfn.IFS(C988="solar",(AE988*1000/45),C988="onshore",(AE988*1000/2.7),C988="offshore",(0))</f>
        <v>0</v>
      </c>
      <c r="AG988" cm="1">
        <f t="array" ref="AG988">_xlfn.IFS(C988="solar",(0),C988="onshore",(0),C988="offshore",(AE988*1000/4.8))</f>
        <v>0</v>
      </c>
    </row>
    <row r="989" spans="1:33">
      <c r="A989" t="s">
        <v>194</v>
      </c>
      <c r="B989" t="s">
        <v>420</v>
      </c>
      <c r="C989" t="s">
        <v>463</v>
      </c>
      <c r="D989">
        <v>6</v>
      </c>
      <c r="E989" t="s">
        <v>520</v>
      </c>
      <c r="F989" t="s">
        <v>517</v>
      </c>
      <c r="G989">
        <v>0.24199999999999999</v>
      </c>
      <c r="H989">
        <v>139</v>
      </c>
      <c r="I989">
        <v>1560.6849999999999</v>
      </c>
      <c r="J989">
        <v>0.24199999999999999</v>
      </c>
      <c r="K989">
        <v>119</v>
      </c>
      <c r="L989">
        <v>5.6134193743160102E-2</v>
      </c>
      <c r="M989">
        <v>18.526</v>
      </c>
      <c r="N989">
        <v>0</v>
      </c>
      <c r="O989">
        <v>0.16700000000000001</v>
      </c>
      <c r="P989">
        <v>0.17399999999999999</v>
      </c>
      <c r="Q989">
        <v>1.0780000000000001</v>
      </c>
      <c r="R989">
        <v>1.93</v>
      </c>
      <c r="S989">
        <v>2.2599999999999998</v>
      </c>
      <c r="T989">
        <v>2.589</v>
      </c>
      <c r="U989">
        <v>2.4420000000000002</v>
      </c>
      <c r="V989">
        <v>2.609</v>
      </c>
      <c r="W989">
        <v>0</v>
      </c>
      <c r="X989">
        <v>0.16700000000000001</v>
      </c>
      <c r="Y989">
        <v>6.9999999999999802E-3</v>
      </c>
      <c r="Z989">
        <v>0.90400000000000003</v>
      </c>
      <c r="AA989">
        <v>0.85199999999999998</v>
      </c>
      <c r="AB989">
        <v>0.33</v>
      </c>
      <c r="AC989">
        <v>0.32900000000000001</v>
      </c>
      <c r="AD989">
        <v>0.02</v>
      </c>
      <c r="AE989">
        <f t="shared" si="15"/>
        <v>2.589</v>
      </c>
      <c r="AF989" cm="1">
        <f t="array" ref="AF989">_xlfn.IFS(C989="solar",(AE989*1000/45),C989="onshore",(AE989*1000/2.7),C989="offshore",(0))</f>
        <v>57.533333333333331</v>
      </c>
      <c r="AG989" cm="1">
        <f t="array" ref="AG989">_xlfn.IFS(C989="solar",(0),C989="onshore",(0),C989="offshore",(AE989*1000/4.8))</f>
        <v>0</v>
      </c>
    </row>
    <row r="990" spans="1:33">
      <c r="A990" t="s">
        <v>194</v>
      </c>
      <c r="B990" t="s">
        <v>419</v>
      </c>
      <c r="C990" t="s">
        <v>463</v>
      </c>
      <c r="D990">
        <v>7</v>
      </c>
      <c r="E990" t="s">
        <v>520</v>
      </c>
      <c r="F990" t="s">
        <v>517</v>
      </c>
      <c r="G990">
        <v>0.24399999999999999</v>
      </c>
      <c r="H990">
        <v>312</v>
      </c>
      <c r="I990">
        <v>1560.6849999999999</v>
      </c>
      <c r="J990">
        <v>0.24399999999999999</v>
      </c>
      <c r="K990">
        <v>299</v>
      </c>
      <c r="L990">
        <v>0.139886967587394</v>
      </c>
      <c r="M990">
        <v>249.81800000000001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f t="shared" si="15"/>
        <v>0</v>
      </c>
      <c r="AF990" cm="1">
        <f t="array" ref="AF990">_xlfn.IFS(C990="solar",(AE990*1000/45),C990="onshore",(AE990*1000/2.7),C990="offshore",(0))</f>
        <v>0</v>
      </c>
      <c r="AG990" cm="1">
        <f t="array" ref="AG990">_xlfn.IFS(C990="solar",(0),C990="onshore",(0),C990="offshore",(AE990*1000/4.8))</f>
        <v>0</v>
      </c>
    </row>
    <row r="991" spans="1:33">
      <c r="A991" t="s">
        <v>194</v>
      </c>
      <c r="B991" t="s">
        <v>428</v>
      </c>
      <c r="C991" t="s">
        <v>463</v>
      </c>
      <c r="D991">
        <v>5</v>
      </c>
      <c r="E991" t="s">
        <v>520</v>
      </c>
      <c r="F991" t="s">
        <v>516</v>
      </c>
      <c r="G991">
        <v>0.24199999999999999</v>
      </c>
      <c r="H991">
        <v>95</v>
      </c>
      <c r="I991">
        <v>1560.6849999999999</v>
      </c>
      <c r="J991">
        <v>0.24199999999999999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f t="shared" si="15"/>
        <v>0</v>
      </c>
      <c r="AF991" cm="1">
        <f t="array" ref="AF991">_xlfn.IFS(C991="solar",(AE991*1000/45),C991="onshore",(AE991*1000/2.7),C991="offshore",(0))</f>
        <v>0</v>
      </c>
      <c r="AG991" cm="1">
        <f t="array" ref="AG991">_xlfn.IFS(C991="solar",(0),C991="onshore",(0),C991="offshore",(AE991*1000/4.8))</f>
        <v>0</v>
      </c>
    </row>
    <row r="992" spans="1:33">
      <c r="A992" t="s">
        <v>194</v>
      </c>
      <c r="B992" t="s">
        <v>420</v>
      </c>
      <c r="C992" t="s">
        <v>463</v>
      </c>
      <c r="D992">
        <v>6</v>
      </c>
      <c r="E992" t="s">
        <v>520</v>
      </c>
      <c r="F992" t="s">
        <v>516</v>
      </c>
      <c r="G992">
        <v>0.24199999999999999</v>
      </c>
      <c r="H992">
        <v>139</v>
      </c>
      <c r="I992">
        <v>1560.6849999999999</v>
      </c>
      <c r="J992">
        <v>0.24199999999999999</v>
      </c>
      <c r="K992">
        <v>119</v>
      </c>
      <c r="L992">
        <v>5.6134193743160102E-2</v>
      </c>
      <c r="M992">
        <v>29.452999999999999</v>
      </c>
      <c r="N992">
        <v>0</v>
      </c>
      <c r="O992">
        <v>0.16700000000000001</v>
      </c>
      <c r="P992">
        <v>0.17399999999999999</v>
      </c>
      <c r="Q992">
        <v>1.0780000000000001</v>
      </c>
      <c r="R992">
        <v>1.93</v>
      </c>
      <c r="S992">
        <v>2.2599999999999998</v>
      </c>
      <c r="T992">
        <v>2.589</v>
      </c>
      <c r="U992">
        <v>2.4420000000000002</v>
      </c>
      <c r="V992">
        <v>2.609</v>
      </c>
      <c r="W992">
        <v>0</v>
      </c>
      <c r="X992">
        <v>0.16700000000000001</v>
      </c>
      <c r="Y992">
        <v>6.9999999999999802E-3</v>
      </c>
      <c r="Z992">
        <v>0.90400000000000003</v>
      </c>
      <c r="AA992">
        <v>0.85199999999999998</v>
      </c>
      <c r="AB992">
        <v>0.33</v>
      </c>
      <c r="AC992">
        <v>0.32900000000000001</v>
      </c>
      <c r="AD992">
        <v>0.02</v>
      </c>
      <c r="AE992">
        <f t="shared" si="15"/>
        <v>2.589</v>
      </c>
      <c r="AF992" cm="1">
        <f t="array" ref="AF992">_xlfn.IFS(C992="solar",(AE992*1000/45),C992="onshore",(AE992*1000/2.7),C992="offshore",(0))</f>
        <v>57.533333333333331</v>
      </c>
      <c r="AG992" cm="1">
        <f t="array" ref="AG992">_xlfn.IFS(C992="solar",(0),C992="onshore",(0),C992="offshore",(AE992*1000/4.8))</f>
        <v>0</v>
      </c>
    </row>
    <row r="993" spans="1:33">
      <c r="A993" t="s">
        <v>194</v>
      </c>
      <c r="B993" t="s">
        <v>419</v>
      </c>
      <c r="C993" t="s">
        <v>463</v>
      </c>
      <c r="D993">
        <v>7</v>
      </c>
      <c r="E993" t="s">
        <v>520</v>
      </c>
      <c r="F993" t="s">
        <v>516</v>
      </c>
      <c r="G993">
        <v>0.24399999999999999</v>
      </c>
      <c r="H993">
        <v>312</v>
      </c>
      <c r="I993">
        <v>1560.6849999999999</v>
      </c>
      <c r="J993">
        <v>0.24399999999999999</v>
      </c>
      <c r="K993">
        <v>299</v>
      </c>
      <c r="L993">
        <v>0.139886967587394</v>
      </c>
      <c r="M993">
        <v>281.73200000000003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f t="shared" si="15"/>
        <v>0</v>
      </c>
      <c r="AF993" cm="1">
        <f t="array" ref="AF993">_xlfn.IFS(C993="solar",(AE993*1000/45),C993="onshore",(AE993*1000/2.7),C993="offshore",(0))</f>
        <v>0</v>
      </c>
      <c r="AG993" cm="1">
        <f t="array" ref="AG993">_xlfn.IFS(C993="solar",(0),C993="onshore",(0),C993="offshore",(AE993*1000/4.8))</f>
        <v>0</v>
      </c>
    </row>
    <row r="994" spans="1:33">
      <c r="A994" t="s">
        <v>194</v>
      </c>
      <c r="B994" t="s">
        <v>428</v>
      </c>
      <c r="C994" t="s">
        <v>463</v>
      </c>
      <c r="D994">
        <v>5</v>
      </c>
      <c r="E994" t="s">
        <v>520</v>
      </c>
      <c r="F994" t="s">
        <v>514</v>
      </c>
      <c r="G994">
        <v>0.24199999999999999</v>
      </c>
      <c r="H994">
        <v>95</v>
      </c>
      <c r="I994">
        <v>1560.6849999999999</v>
      </c>
      <c r="J994">
        <v>0.24199999999999999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f t="shared" si="15"/>
        <v>0</v>
      </c>
      <c r="AF994" cm="1">
        <f t="array" ref="AF994">_xlfn.IFS(C994="solar",(AE994*1000/45),C994="onshore",(AE994*1000/2.7),C994="offshore",(0))</f>
        <v>0</v>
      </c>
      <c r="AG994" cm="1">
        <f t="array" ref="AG994">_xlfn.IFS(C994="solar",(0),C994="onshore",(0),C994="offshore",(AE994*1000/4.8))</f>
        <v>0</v>
      </c>
    </row>
    <row r="995" spans="1:33">
      <c r="A995" t="s">
        <v>194</v>
      </c>
      <c r="B995" t="s">
        <v>420</v>
      </c>
      <c r="C995" t="s">
        <v>463</v>
      </c>
      <c r="D995">
        <v>6</v>
      </c>
      <c r="E995" t="s">
        <v>520</v>
      </c>
      <c r="F995" t="s">
        <v>514</v>
      </c>
      <c r="G995">
        <v>0.24199999999999999</v>
      </c>
      <c r="H995">
        <v>139</v>
      </c>
      <c r="I995">
        <v>1560.6849999999999</v>
      </c>
      <c r="J995">
        <v>0.24199999999999999</v>
      </c>
      <c r="K995">
        <v>119</v>
      </c>
      <c r="L995">
        <v>5.6134193743160102E-2</v>
      </c>
      <c r="M995">
        <v>29.539000000000001</v>
      </c>
      <c r="N995">
        <v>0</v>
      </c>
      <c r="O995">
        <v>0.16700000000000001</v>
      </c>
      <c r="P995">
        <v>0.17399999999999999</v>
      </c>
      <c r="Q995">
        <v>1.0780000000000001</v>
      </c>
      <c r="R995">
        <v>1.93</v>
      </c>
      <c r="S995">
        <v>2.2599999999999998</v>
      </c>
      <c r="T995">
        <v>2.589</v>
      </c>
      <c r="U995">
        <v>2.4420000000000002</v>
      </c>
      <c r="V995">
        <v>2.609</v>
      </c>
      <c r="W995">
        <v>0</v>
      </c>
      <c r="X995">
        <v>0.16700000000000001</v>
      </c>
      <c r="Y995">
        <v>6.9999999999999802E-3</v>
      </c>
      <c r="Z995">
        <v>0.90400000000000003</v>
      </c>
      <c r="AA995">
        <v>0.85199999999999998</v>
      </c>
      <c r="AB995">
        <v>0.33</v>
      </c>
      <c r="AC995">
        <v>0.32900000000000001</v>
      </c>
      <c r="AD995">
        <v>0.02</v>
      </c>
      <c r="AE995">
        <f t="shared" si="15"/>
        <v>2.589</v>
      </c>
      <c r="AF995" cm="1">
        <f t="array" ref="AF995">_xlfn.IFS(C995="solar",(AE995*1000/45),C995="onshore",(AE995*1000/2.7),C995="offshore",(0))</f>
        <v>57.533333333333331</v>
      </c>
      <c r="AG995" cm="1">
        <f t="array" ref="AG995">_xlfn.IFS(C995="solar",(0),C995="onshore",(0),C995="offshore",(AE995*1000/4.8))</f>
        <v>0</v>
      </c>
    </row>
    <row r="996" spans="1:33">
      <c r="A996" t="s">
        <v>194</v>
      </c>
      <c r="B996" t="s">
        <v>419</v>
      </c>
      <c r="C996" t="s">
        <v>463</v>
      </c>
      <c r="D996">
        <v>7</v>
      </c>
      <c r="E996" t="s">
        <v>520</v>
      </c>
      <c r="F996" t="s">
        <v>514</v>
      </c>
      <c r="G996">
        <v>0.24399999999999999</v>
      </c>
      <c r="H996">
        <v>312</v>
      </c>
      <c r="I996">
        <v>1560.6849999999999</v>
      </c>
      <c r="J996">
        <v>0.24399999999999999</v>
      </c>
      <c r="K996">
        <v>299</v>
      </c>
      <c r="L996">
        <v>0.139886967587394</v>
      </c>
      <c r="M996">
        <v>294.83699999999999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f t="shared" si="15"/>
        <v>0</v>
      </c>
      <c r="AF996" cm="1">
        <f t="array" ref="AF996">_xlfn.IFS(C996="solar",(AE996*1000/45),C996="onshore",(AE996*1000/2.7),C996="offshore",(0))</f>
        <v>0</v>
      </c>
      <c r="AG996" cm="1">
        <f t="array" ref="AG996">_xlfn.IFS(C996="solar",(0),C996="onshore",(0),C996="offshore",(AE996*1000/4.8))</f>
        <v>0</v>
      </c>
    </row>
    <row r="997" spans="1:33">
      <c r="A997" t="s">
        <v>194</v>
      </c>
      <c r="B997" t="s">
        <v>426</v>
      </c>
      <c r="C997" t="s">
        <v>464</v>
      </c>
      <c r="D997">
        <v>1</v>
      </c>
      <c r="E997" t="s">
        <v>520</v>
      </c>
      <c r="F997" t="s">
        <v>519</v>
      </c>
      <c r="G997">
        <v>0.29499999999999998</v>
      </c>
      <c r="H997">
        <v>349</v>
      </c>
      <c r="I997">
        <v>2023.1869999999999</v>
      </c>
      <c r="J997">
        <v>0.29799999999999999</v>
      </c>
      <c r="K997">
        <v>362</v>
      </c>
      <c r="L997">
        <v>0.13867181514510701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f t="shared" si="15"/>
        <v>0</v>
      </c>
      <c r="AF997" cm="1">
        <f t="array" ref="AF997">_xlfn.IFS(C997="solar",(AE997*1000/45),C997="onshore",(AE997*1000/2.7),C997="offshore",(0))</f>
        <v>0</v>
      </c>
      <c r="AG997" cm="1">
        <f t="array" ref="AG997">_xlfn.IFS(C997="solar",(0),C997="onshore",(0),C997="offshore",(AE997*1000/4.8))</f>
        <v>0</v>
      </c>
    </row>
    <row r="998" spans="1:33">
      <c r="A998" t="s">
        <v>194</v>
      </c>
      <c r="B998" t="s">
        <v>425</v>
      </c>
      <c r="C998" t="s">
        <v>464</v>
      </c>
      <c r="D998">
        <v>2</v>
      </c>
      <c r="E998" t="s">
        <v>520</v>
      </c>
      <c r="F998" t="s">
        <v>519</v>
      </c>
      <c r="G998">
        <v>0.29399999999999998</v>
      </c>
      <c r="H998">
        <v>0</v>
      </c>
      <c r="I998">
        <v>2023.1869999999999</v>
      </c>
      <c r="J998">
        <v>0.29399999999999998</v>
      </c>
      <c r="K998">
        <v>617</v>
      </c>
      <c r="L998">
        <v>0.23957071413040101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f t="shared" si="15"/>
        <v>0</v>
      </c>
      <c r="AF998" cm="1">
        <f t="array" ref="AF998">_xlfn.IFS(C998="solar",(AE998*1000/45),C998="onshore",(AE998*1000/2.7),C998="offshore",(0))</f>
        <v>0</v>
      </c>
      <c r="AG998" cm="1">
        <f t="array" ref="AG998">_xlfn.IFS(C998="solar",(0),C998="onshore",(0),C998="offshore",(AE998*1000/4.8))</f>
        <v>0</v>
      </c>
    </row>
    <row r="999" spans="1:33">
      <c r="A999" t="s">
        <v>194</v>
      </c>
      <c r="B999" t="s">
        <v>424</v>
      </c>
      <c r="C999" t="s">
        <v>464</v>
      </c>
      <c r="D999">
        <v>3</v>
      </c>
      <c r="E999" t="s">
        <v>520</v>
      </c>
      <c r="F999" t="s">
        <v>519</v>
      </c>
      <c r="G999">
        <v>0.28899999999999998</v>
      </c>
      <c r="H999">
        <v>209</v>
      </c>
      <c r="I999">
        <v>2023.1869999999999</v>
      </c>
      <c r="J999">
        <v>0.28899999999999998</v>
      </c>
      <c r="K999">
        <v>221</v>
      </c>
      <c r="L999">
        <v>8.7295192049422501E-2</v>
      </c>
      <c r="M999">
        <v>8.2000000000000003E-2</v>
      </c>
      <c r="N999">
        <v>0</v>
      </c>
      <c r="O999">
        <v>0</v>
      </c>
      <c r="P999">
        <v>8.2000000000000003E-2</v>
      </c>
      <c r="Q999">
        <v>8.2000000000000003E-2</v>
      </c>
      <c r="R999">
        <v>8.2000000000000003E-2</v>
      </c>
      <c r="S999">
        <v>8.2000000000000003E-2</v>
      </c>
      <c r="T999">
        <v>8.2000000000000003E-2</v>
      </c>
      <c r="U999">
        <v>0.08</v>
      </c>
      <c r="V999">
        <v>8.2000000000000003E-2</v>
      </c>
      <c r="W999">
        <v>0</v>
      </c>
      <c r="X999">
        <v>0</v>
      </c>
      <c r="Y999">
        <v>8.2000000000000003E-2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f t="shared" si="15"/>
        <v>8.2000000000000003E-2</v>
      </c>
      <c r="AF999" cm="1">
        <f t="array" ref="AF999">_xlfn.IFS(C999="solar",(AE999*1000/45),C999="onshore",(AE999*1000/2.7),C999="offshore",(0))</f>
        <v>30.370370370370367</v>
      </c>
      <c r="AG999" cm="1">
        <f t="array" ref="AG999">_xlfn.IFS(C999="solar",(0),C999="onshore",(0),C999="offshore",(AE999*1000/4.8))</f>
        <v>0</v>
      </c>
    </row>
    <row r="1000" spans="1:33">
      <c r="A1000" t="s">
        <v>194</v>
      </c>
      <c r="B1000" t="s">
        <v>423</v>
      </c>
      <c r="C1000" t="s">
        <v>464</v>
      </c>
      <c r="D1000">
        <v>4</v>
      </c>
      <c r="E1000" t="s">
        <v>520</v>
      </c>
      <c r="F1000" t="s">
        <v>519</v>
      </c>
      <c r="G1000">
        <v>0.28699999999999998</v>
      </c>
      <c r="H1000">
        <v>379</v>
      </c>
      <c r="I1000">
        <v>2023.1869999999999</v>
      </c>
      <c r="J1000">
        <v>0.28799999999999998</v>
      </c>
      <c r="K1000">
        <v>388</v>
      </c>
      <c r="L1000">
        <v>0.15379249112125801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f t="shared" si="15"/>
        <v>0</v>
      </c>
      <c r="AF1000" cm="1">
        <f t="array" ref="AF1000">_xlfn.IFS(C1000="solar",(AE1000*1000/45),C1000="onshore",(AE1000*1000/2.7),C1000="offshore",(0))</f>
        <v>0</v>
      </c>
      <c r="AG1000" cm="1">
        <f t="array" ref="AG1000">_xlfn.IFS(C1000="solar",(0),C1000="onshore",(0),C1000="offshore",(AE1000*1000/4.8))</f>
        <v>0</v>
      </c>
    </row>
    <row r="1001" spans="1:33">
      <c r="A1001" t="s">
        <v>194</v>
      </c>
      <c r="B1001" t="s">
        <v>422</v>
      </c>
      <c r="C1001" t="s">
        <v>464</v>
      </c>
      <c r="D1001">
        <v>5</v>
      </c>
      <c r="E1001" t="s">
        <v>520</v>
      </c>
      <c r="F1001" t="s">
        <v>519</v>
      </c>
      <c r="G1001">
        <v>0.28699999999999998</v>
      </c>
      <c r="H1001">
        <v>620</v>
      </c>
      <c r="I1001">
        <v>2023.1869999999999</v>
      </c>
      <c r="J1001">
        <v>0.28699999999999998</v>
      </c>
      <c r="K1001">
        <v>653</v>
      </c>
      <c r="L1001">
        <v>0.25973302785865399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f t="shared" si="15"/>
        <v>0</v>
      </c>
      <c r="AF1001" cm="1">
        <f t="array" ref="AF1001">_xlfn.IFS(C1001="solar",(AE1001*1000/45),C1001="onshore",(AE1001*1000/2.7),C1001="offshore",(0))</f>
        <v>0</v>
      </c>
      <c r="AG1001" cm="1">
        <f t="array" ref="AG1001">_xlfn.IFS(C1001="solar",(0),C1001="onshore",(0),C1001="offshore",(AE1001*1000/4.8))</f>
        <v>0</v>
      </c>
    </row>
    <row r="1002" spans="1:33">
      <c r="A1002" t="s">
        <v>194</v>
      </c>
      <c r="B1002" t="s">
        <v>425</v>
      </c>
      <c r="C1002" t="s">
        <v>464</v>
      </c>
      <c r="D1002">
        <v>2</v>
      </c>
      <c r="E1002" t="s">
        <v>520</v>
      </c>
      <c r="F1002" t="s">
        <v>518</v>
      </c>
      <c r="G1002">
        <v>0.29399999999999998</v>
      </c>
      <c r="H1002">
        <v>0</v>
      </c>
      <c r="I1002">
        <v>2023.1869999999999</v>
      </c>
      <c r="J1002">
        <v>0.29399999999999998</v>
      </c>
      <c r="K1002">
        <v>617</v>
      </c>
      <c r="L1002">
        <v>0.23957071413040101</v>
      </c>
      <c r="M1002">
        <v>0.64300000000000002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f t="shared" si="15"/>
        <v>0</v>
      </c>
      <c r="AF1002" cm="1">
        <f t="array" ref="AF1002">_xlfn.IFS(C1002="solar",(AE1002*1000/45),C1002="onshore",(AE1002*1000/2.7),C1002="offshore",(0))</f>
        <v>0</v>
      </c>
      <c r="AG1002" cm="1">
        <f t="array" ref="AG1002">_xlfn.IFS(C1002="solar",(0),C1002="onshore",(0),C1002="offshore",(AE1002*1000/4.8))</f>
        <v>0</v>
      </c>
    </row>
    <row r="1003" spans="1:33">
      <c r="A1003" t="s">
        <v>194</v>
      </c>
      <c r="B1003" t="s">
        <v>426</v>
      </c>
      <c r="C1003" t="s">
        <v>464</v>
      </c>
      <c r="D1003">
        <v>1</v>
      </c>
      <c r="E1003" t="s">
        <v>520</v>
      </c>
      <c r="F1003" t="s">
        <v>518</v>
      </c>
      <c r="G1003">
        <v>0.29499999999999998</v>
      </c>
      <c r="H1003">
        <v>349</v>
      </c>
      <c r="I1003">
        <v>2023.1869999999999</v>
      </c>
      <c r="J1003">
        <v>0.29799999999999999</v>
      </c>
      <c r="K1003">
        <v>362</v>
      </c>
      <c r="L1003">
        <v>0.13867181514510701</v>
      </c>
      <c r="M1003">
        <v>3.7909999999999999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f t="shared" si="15"/>
        <v>0</v>
      </c>
      <c r="AF1003" cm="1">
        <f t="array" ref="AF1003">_xlfn.IFS(C1003="solar",(AE1003*1000/45),C1003="onshore",(AE1003*1000/2.7),C1003="offshore",(0))</f>
        <v>0</v>
      </c>
      <c r="AG1003" cm="1">
        <f t="array" ref="AG1003">_xlfn.IFS(C1003="solar",(0),C1003="onshore",(0),C1003="offshore",(AE1003*1000/4.8))</f>
        <v>0</v>
      </c>
    </row>
    <row r="1004" spans="1:33">
      <c r="A1004" t="s">
        <v>194</v>
      </c>
      <c r="B1004" t="s">
        <v>422</v>
      </c>
      <c r="C1004" t="s">
        <v>464</v>
      </c>
      <c r="D1004">
        <v>5</v>
      </c>
      <c r="E1004" t="s">
        <v>520</v>
      </c>
      <c r="F1004" t="s">
        <v>518</v>
      </c>
      <c r="G1004">
        <v>0.28699999999999998</v>
      </c>
      <c r="H1004">
        <v>620</v>
      </c>
      <c r="I1004">
        <v>2023.1869999999999</v>
      </c>
      <c r="J1004">
        <v>0.28699999999999998</v>
      </c>
      <c r="K1004">
        <v>653</v>
      </c>
      <c r="L1004">
        <v>0.25973302785865399</v>
      </c>
      <c r="M1004">
        <v>6.4550000000000001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f t="shared" si="15"/>
        <v>0</v>
      </c>
      <c r="AF1004" cm="1">
        <f t="array" ref="AF1004">_xlfn.IFS(C1004="solar",(AE1004*1000/45),C1004="onshore",(AE1004*1000/2.7),C1004="offshore",(0))</f>
        <v>0</v>
      </c>
      <c r="AG1004" cm="1">
        <f t="array" ref="AG1004">_xlfn.IFS(C1004="solar",(0),C1004="onshore",(0),C1004="offshore",(AE1004*1000/4.8))</f>
        <v>0</v>
      </c>
    </row>
    <row r="1005" spans="1:33">
      <c r="A1005" t="s">
        <v>194</v>
      </c>
      <c r="B1005" t="s">
        <v>424</v>
      </c>
      <c r="C1005" t="s">
        <v>464</v>
      </c>
      <c r="D1005">
        <v>3</v>
      </c>
      <c r="E1005" t="s">
        <v>520</v>
      </c>
      <c r="F1005" t="s">
        <v>518</v>
      </c>
      <c r="G1005">
        <v>0.28899999999999998</v>
      </c>
      <c r="H1005">
        <v>209</v>
      </c>
      <c r="I1005">
        <v>2023.1869999999999</v>
      </c>
      <c r="J1005">
        <v>0.28899999999999998</v>
      </c>
      <c r="K1005">
        <v>221</v>
      </c>
      <c r="L1005">
        <v>8.7295192049422501E-2</v>
      </c>
      <c r="M1005">
        <v>51.113999999999997</v>
      </c>
      <c r="N1005">
        <v>0</v>
      </c>
      <c r="O1005">
        <v>0</v>
      </c>
      <c r="P1005">
        <v>8.2000000000000003E-2</v>
      </c>
      <c r="Q1005">
        <v>8.2000000000000003E-2</v>
      </c>
      <c r="R1005">
        <v>8.2000000000000003E-2</v>
      </c>
      <c r="S1005">
        <v>8.2000000000000003E-2</v>
      </c>
      <c r="T1005">
        <v>8.2000000000000003E-2</v>
      </c>
      <c r="U1005">
        <v>0.08</v>
      </c>
      <c r="V1005">
        <v>8.2000000000000003E-2</v>
      </c>
      <c r="W1005">
        <v>0</v>
      </c>
      <c r="X1005">
        <v>0</v>
      </c>
      <c r="Y1005">
        <v>8.2000000000000003E-2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f t="shared" si="15"/>
        <v>8.2000000000000003E-2</v>
      </c>
      <c r="AF1005" cm="1">
        <f t="array" ref="AF1005">_xlfn.IFS(C1005="solar",(AE1005*1000/45),C1005="onshore",(AE1005*1000/2.7),C1005="offshore",(0))</f>
        <v>30.370370370370367</v>
      </c>
      <c r="AG1005" cm="1">
        <f t="array" ref="AG1005">_xlfn.IFS(C1005="solar",(0),C1005="onshore",(0),C1005="offshore",(AE1005*1000/4.8))</f>
        <v>0</v>
      </c>
    </row>
    <row r="1006" spans="1:33">
      <c r="A1006" t="s">
        <v>194</v>
      </c>
      <c r="B1006" t="s">
        <v>423</v>
      </c>
      <c r="C1006" t="s">
        <v>464</v>
      </c>
      <c r="D1006">
        <v>4</v>
      </c>
      <c r="E1006" t="s">
        <v>520</v>
      </c>
      <c r="F1006" t="s">
        <v>518</v>
      </c>
      <c r="G1006">
        <v>0.28699999999999998</v>
      </c>
      <c r="H1006">
        <v>379</v>
      </c>
      <c r="I1006">
        <v>2023.1869999999999</v>
      </c>
      <c r="J1006">
        <v>0.28799999999999998</v>
      </c>
      <c r="K1006">
        <v>388</v>
      </c>
      <c r="L1006">
        <v>0.15379249112125801</v>
      </c>
      <c r="M1006">
        <v>68.649000000000001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f t="shared" si="15"/>
        <v>0</v>
      </c>
      <c r="AF1006" cm="1">
        <f t="array" ref="AF1006">_xlfn.IFS(C1006="solar",(AE1006*1000/45),C1006="onshore",(AE1006*1000/2.7),C1006="offshore",(0))</f>
        <v>0</v>
      </c>
      <c r="AG1006" cm="1">
        <f t="array" ref="AG1006">_xlfn.IFS(C1006="solar",(0),C1006="onshore",(0),C1006="offshore",(AE1006*1000/4.8))</f>
        <v>0</v>
      </c>
    </row>
    <row r="1007" spans="1:33">
      <c r="A1007" t="s">
        <v>194</v>
      </c>
      <c r="B1007" t="s">
        <v>425</v>
      </c>
      <c r="C1007" t="s">
        <v>464</v>
      </c>
      <c r="D1007">
        <v>2</v>
      </c>
      <c r="E1007" t="s">
        <v>520</v>
      </c>
      <c r="F1007" t="s">
        <v>517</v>
      </c>
      <c r="G1007">
        <v>0.29399999999999998</v>
      </c>
      <c r="H1007">
        <v>0</v>
      </c>
      <c r="I1007">
        <v>2023.1869999999999</v>
      </c>
      <c r="J1007">
        <v>0.29399999999999998</v>
      </c>
      <c r="K1007">
        <v>617</v>
      </c>
      <c r="L1007">
        <v>0.23957071413040101</v>
      </c>
      <c r="M1007">
        <v>0.75600000000000001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f t="shared" si="15"/>
        <v>0</v>
      </c>
      <c r="AF1007" cm="1">
        <f t="array" ref="AF1007">_xlfn.IFS(C1007="solar",(AE1007*1000/45),C1007="onshore",(AE1007*1000/2.7),C1007="offshore",(0))</f>
        <v>0</v>
      </c>
      <c r="AG1007" cm="1">
        <f t="array" ref="AG1007">_xlfn.IFS(C1007="solar",(0),C1007="onshore",(0),C1007="offshore",(AE1007*1000/4.8))</f>
        <v>0</v>
      </c>
    </row>
    <row r="1008" spans="1:33">
      <c r="A1008" t="s">
        <v>194</v>
      </c>
      <c r="B1008" t="s">
        <v>426</v>
      </c>
      <c r="C1008" t="s">
        <v>464</v>
      </c>
      <c r="D1008">
        <v>1</v>
      </c>
      <c r="E1008" t="s">
        <v>520</v>
      </c>
      <c r="F1008" t="s">
        <v>517</v>
      </c>
      <c r="G1008">
        <v>0.29499999999999998</v>
      </c>
      <c r="H1008">
        <v>349</v>
      </c>
      <c r="I1008">
        <v>2023.1869999999999</v>
      </c>
      <c r="J1008">
        <v>0.29799999999999999</v>
      </c>
      <c r="K1008">
        <v>362</v>
      </c>
      <c r="L1008">
        <v>0.13867181514510701</v>
      </c>
      <c r="M1008">
        <v>3.74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f t="shared" si="15"/>
        <v>0</v>
      </c>
      <c r="AF1008" cm="1">
        <f t="array" ref="AF1008">_xlfn.IFS(C1008="solar",(AE1008*1000/45),C1008="onshore",(AE1008*1000/2.7),C1008="offshore",(0))</f>
        <v>0</v>
      </c>
      <c r="AG1008" cm="1">
        <f t="array" ref="AG1008">_xlfn.IFS(C1008="solar",(0),C1008="onshore",(0),C1008="offshore",(AE1008*1000/4.8))</f>
        <v>0</v>
      </c>
    </row>
    <row r="1009" spans="1:33">
      <c r="A1009" t="s">
        <v>194</v>
      </c>
      <c r="B1009" t="s">
        <v>422</v>
      </c>
      <c r="C1009" t="s">
        <v>464</v>
      </c>
      <c r="D1009">
        <v>5</v>
      </c>
      <c r="E1009" t="s">
        <v>520</v>
      </c>
      <c r="F1009" t="s">
        <v>517</v>
      </c>
      <c r="G1009">
        <v>0.28699999999999998</v>
      </c>
      <c r="H1009">
        <v>620</v>
      </c>
      <c r="I1009">
        <v>2023.1869999999999</v>
      </c>
      <c r="J1009">
        <v>0.28699999999999998</v>
      </c>
      <c r="K1009">
        <v>653</v>
      </c>
      <c r="L1009">
        <v>0.25973302785865399</v>
      </c>
      <c r="M1009">
        <v>7.3579999999999997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f t="shared" si="15"/>
        <v>0</v>
      </c>
      <c r="AF1009" cm="1">
        <f t="array" ref="AF1009">_xlfn.IFS(C1009="solar",(AE1009*1000/45),C1009="onshore",(AE1009*1000/2.7),C1009="offshore",(0))</f>
        <v>0</v>
      </c>
      <c r="AG1009" cm="1">
        <f t="array" ref="AG1009">_xlfn.IFS(C1009="solar",(0),C1009="onshore",(0),C1009="offshore",(AE1009*1000/4.8))</f>
        <v>0</v>
      </c>
    </row>
    <row r="1010" spans="1:33">
      <c r="A1010" t="s">
        <v>194</v>
      </c>
      <c r="B1010" t="s">
        <v>424</v>
      </c>
      <c r="C1010" t="s">
        <v>464</v>
      </c>
      <c r="D1010">
        <v>3</v>
      </c>
      <c r="E1010" t="s">
        <v>520</v>
      </c>
      <c r="F1010" t="s">
        <v>517</v>
      </c>
      <c r="G1010">
        <v>0.28899999999999998</v>
      </c>
      <c r="H1010">
        <v>209</v>
      </c>
      <c r="I1010">
        <v>2023.1869999999999</v>
      </c>
      <c r="J1010">
        <v>0.28899999999999998</v>
      </c>
      <c r="K1010">
        <v>221</v>
      </c>
      <c r="L1010">
        <v>8.7295192049422501E-2</v>
      </c>
      <c r="M1010">
        <v>43.371000000000002</v>
      </c>
      <c r="N1010">
        <v>0</v>
      </c>
      <c r="O1010">
        <v>0</v>
      </c>
      <c r="P1010">
        <v>8.2000000000000003E-2</v>
      </c>
      <c r="Q1010">
        <v>8.2000000000000003E-2</v>
      </c>
      <c r="R1010">
        <v>8.2000000000000003E-2</v>
      </c>
      <c r="S1010">
        <v>8.2000000000000003E-2</v>
      </c>
      <c r="T1010">
        <v>8.2000000000000003E-2</v>
      </c>
      <c r="U1010">
        <v>0.08</v>
      </c>
      <c r="V1010">
        <v>8.2000000000000003E-2</v>
      </c>
      <c r="W1010">
        <v>0</v>
      </c>
      <c r="X1010">
        <v>0</v>
      </c>
      <c r="Y1010">
        <v>8.2000000000000003E-2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f t="shared" si="15"/>
        <v>8.2000000000000003E-2</v>
      </c>
      <c r="AF1010" cm="1">
        <f t="array" ref="AF1010">_xlfn.IFS(C1010="solar",(AE1010*1000/45),C1010="onshore",(AE1010*1000/2.7),C1010="offshore",(0))</f>
        <v>30.370370370370367</v>
      </c>
      <c r="AG1010" cm="1">
        <f t="array" ref="AG1010">_xlfn.IFS(C1010="solar",(0),C1010="onshore",(0),C1010="offshore",(AE1010*1000/4.8))</f>
        <v>0</v>
      </c>
    </row>
    <row r="1011" spans="1:33">
      <c r="A1011" t="s">
        <v>194</v>
      </c>
      <c r="B1011" t="s">
        <v>423</v>
      </c>
      <c r="C1011" t="s">
        <v>464</v>
      </c>
      <c r="D1011">
        <v>4</v>
      </c>
      <c r="E1011" t="s">
        <v>520</v>
      </c>
      <c r="F1011" t="s">
        <v>517</v>
      </c>
      <c r="G1011">
        <v>0.28699999999999998</v>
      </c>
      <c r="H1011">
        <v>379</v>
      </c>
      <c r="I1011">
        <v>2023.1869999999999</v>
      </c>
      <c r="J1011">
        <v>0.28799999999999998</v>
      </c>
      <c r="K1011">
        <v>388</v>
      </c>
      <c r="L1011">
        <v>0.15379249112125801</v>
      </c>
      <c r="M1011">
        <v>49.529000000000003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f t="shared" si="15"/>
        <v>0</v>
      </c>
      <c r="AF1011" cm="1">
        <f t="array" ref="AF1011">_xlfn.IFS(C1011="solar",(AE1011*1000/45),C1011="onshore",(AE1011*1000/2.7),C1011="offshore",(0))</f>
        <v>0</v>
      </c>
      <c r="AG1011" cm="1">
        <f t="array" ref="AG1011">_xlfn.IFS(C1011="solar",(0),C1011="onshore",(0),C1011="offshore",(AE1011*1000/4.8))</f>
        <v>0</v>
      </c>
    </row>
    <row r="1012" spans="1:33">
      <c r="A1012" t="s">
        <v>194</v>
      </c>
      <c r="B1012" t="s">
        <v>425</v>
      </c>
      <c r="C1012" t="s">
        <v>464</v>
      </c>
      <c r="D1012">
        <v>2</v>
      </c>
      <c r="E1012" t="s">
        <v>520</v>
      </c>
      <c r="F1012" t="s">
        <v>516</v>
      </c>
      <c r="G1012">
        <v>0.29399999999999998</v>
      </c>
      <c r="H1012">
        <v>0</v>
      </c>
      <c r="I1012">
        <v>2023.1869999999999</v>
      </c>
      <c r="J1012">
        <v>0.29399999999999998</v>
      </c>
      <c r="K1012">
        <v>617</v>
      </c>
      <c r="L1012">
        <v>0.23957071413040101</v>
      </c>
      <c r="M1012">
        <v>0.64300000000000002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f t="shared" si="15"/>
        <v>0</v>
      </c>
      <c r="AF1012" cm="1">
        <f t="array" ref="AF1012">_xlfn.IFS(C1012="solar",(AE1012*1000/45),C1012="onshore",(AE1012*1000/2.7),C1012="offshore",(0))</f>
        <v>0</v>
      </c>
      <c r="AG1012" cm="1">
        <f t="array" ref="AG1012">_xlfn.IFS(C1012="solar",(0),C1012="onshore",(0),C1012="offshore",(AE1012*1000/4.8))</f>
        <v>0</v>
      </c>
    </row>
    <row r="1013" spans="1:33">
      <c r="A1013" t="s">
        <v>194</v>
      </c>
      <c r="B1013" t="s">
        <v>426</v>
      </c>
      <c r="C1013" t="s">
        <v>464</v>
      </c>
      <c r="D1013">
        <v>1</v>
      </c>
      <c r="E1013" t="s">
        <v>520</v>
      </c>
      <c r="F1013" t="s">
        <v>516</v>
      </c>
      <c r="G1013">
        <v>0.29499999999999998</v>
      </c>
      <c r="H1013">
        <v>349</v>
      </c>
      <c r="I1013">
        <v>2023.1869999999999</v>
      </c>
      <c r="J1013">
        <v>0.29799999999999999</v>
      </c>
      <c r="K1013">
        <v>362</v>
      </c>
      <c r="L1013">
        <v>0.13867181514510701</v>
      </c>
      <c r="M1013">
        <v>3.7549999999999999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f t="shared" si="15"/>
        <v>0</v>
      </c>
      <c r="AF1013" cm="1">
        <f t="array" ref="AF1013">_xlfn.IFS(C1013="solar",(AE1013*1000/45),C1013="onshore",(AE1013*1000/2.7),C1013="offshore",(0))</f>
        <v>0</v>
      </c>
      <c r="AG1013" cm="1">
        <f t="array" ref="AG1013">_xlfn.IFS(C1013="solar",(0),C1013="onshore",(0),C1013="offshore",(AE1013*1000/4.8))</f>
        <v>0</v>
      </c>
    </row>
    <row r="1014" spans="1:33">
      <c r="A1014" t="s">
        <v>194</v>
      </c>
      <c r="B1014" t="s">
        <v>422</v>
      </c>
      <c r="C1014" t="s">
        <v>464</v>
      </c>
      <c r="D1014">
        <v>5</v>
      </c>
      <c r="E1014" t="s">
        <v>520</v>
      </c>
      <c r="F1014" t="s">
        <v>516</v>
      </c>
      <c r="G1014">
        <v>0.28699999999999998</v>
      </c>
      <c r="H1014">
        <v>620</v>
      </c>
      <c r="I1014">
        <v>2023.1869999999999</v>
      </c>
      <c r="J1014">
        <v>0.28699999999999998</v>
      </c>
      <c r="K1014">
        <v>653</v>
      </c>
      <c r="L1014">
        <v>0.25973302785865399</v>
      </c>
      <c r="M1014">
        <v>6.8170000000000002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f t="shared" si="15"/>
        <v>0</v>
      </c>
      <c r="AF1014" cm="1">
        <f t="array" ref="AF1014">_xlfn.IFS(C1014="solar",(AE1014*1000/45),C1014="onshore",(AE1014*1000/2.7),C1014="offshore",(0))</f>
        <v>0</v>
      </c>
      <c r="AG1014" cm="1">
        <f t="array" ref="AG1014">_xlfn.IFS(C1014="solar",(0),C1014="onshore",(0),C1014="offshore",(AE1014*1000/4.8))</f>
        <v>0</v>
      </c>
    </row>
    <row r="1015" spans="1:33">
      <c r="A1015" t="s">
        <v>194</v>
      </c>
      <c r="B1015" t="s">
        <v>424</v>
      </c>
      <c r="C1015" t="s">
        <v>464</v>
      </c>
      <c r="D1015">
        <v>3</v>
      </c>
      <c r="E1015" t="s">
        <v>520</v>
      </c>
      <c r="F1015" t="s">
        <v>516</v>
      </c>
      <c r="G1015">
        <v>0.28899999999999998</v>
      </c>
      <c r="H1015">
        <v>209</v>
      </c>
      <c r="I1015">
        <v>2023.1869999999999</v>
      </c>
      <c r="J1015">
        <v>0.28899999999999998</v>
      </c>
      <c r="K1015">
        <v>221</v>
      </c>
      <c r="L1015">
        <v>8.7295192049422501E-2</v>
      </c>
      <c r="M1015">
        <v>50.128</v>
      </c>
      <c r="N1015">
        <v>0</v>
      </c>
      <c r="O1015">
        <v>0</v>
      </c>
      <c r="P1015">
        <v>8.2000000000000003E-2</v>
      </c>
      <c r="Q1015">
        <v>8.2000000000000003E-2</v>
      </c>
      <c r="R1015">
        <v>8.2000000000000003E-2</v>
      </c>
      <c r="S1015">
        <v>8.2000000000000003E-2</v>
      </c>
      <c r="T1015">
        <v>8.2000000000000003E-2</v>
      </c>
      <c r="U1015">
        <v>0.08</v>
      </c>
      <c r="V1015">
        <v>8.2000000000000003E-2</v>
      </c>
      <c r="W1015">
        <v>0</v>
      </c>
      <c r="X1015">
        <v>0</v>
      </c>
      <c r="Y1015">
        <v>8.2000000000000003E-2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f t="shared" si="15"/>
        <v>8.2000000000000003E-2</v>
      </c>
      <c r="AF1015" cm="1">
        <f t="array" ref="AF1015">_xlfn.IFS(C1015="solar",(AE1015*1000/45),C1015="onshore",(AE1015*1000/2.7),C1015="offshore",(0))</f>
        <v>30.370370370370367</v>
      </c>
      <c r="AG1015" cm="1">
        <f t="array" ref="AG1015">_xlfn.IFS(C1015="solar",(0),C1015="onshore",(0),C1015="offshore",(AE1015*1000/4.8))</f>
        <v>0</v>
      </c>
    </row>
    <row r="1016" spans="1:33">
      <c r="A1016" t="s">
        <v>194</v>
      </c>
      <c r="B1016" t="s">
        <v>423</v>
      </c>
      <c r="C1016" t="s">
        <v>464</v>
      </c>
      <c r="D1016">
        <v>4</v>
      </c>
      <c r="E1016" t="s">
        <v>520</v>
      </c>
      <c r="F1016" t="s">
        <v>516</v>
      </c>
      <c r="G1016">
        <v>0.28699999999999998</v>
      </c>
      <c r="H1016">
        <v>379</v>
      </c>
      <c r="I1016">
        <v>2023.1869999999999</v>
      </c>
      <c r="J1016">
        <v>0.28799999999999998</v>
      </c>
      <c r="K1016">
        <v>388</v>
      </c>
      <c r="L1016">
        <v>0.15379249112125801</v>
      </c>
      <c r="M1016">
        <v>68.626999999999995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f t="shared" si="15"/>
        <v>0</v>
      </c>
      <c r="AF1016" cm="1">
        <f t="array" ref="AF1016">_xlfn.IFS(C1016="solar",(AE1016*1000/45),C1016="onshore",(AE1016*1000/2.7),C1016="offshore",(0))</f>
        <v>0</v>
      </c>
      <c r="AG1016" cm="1">
        <f t="array" ref="AG1016">_xlfn.IFS(C1016="solar",(0),C1016="onshore",(0),C1016="offshore",(AE1016*1000/4.8))</f>
        <v>0</v>
      </c>
    </row>
    <row r="1017" spans="1:33">
      <c r="A1017" t="s">
        <v>194</v>
      </c>
      <c r="B1017" t="s">
        <v>425</v>
      </c>
      <c r="C1017" t="s">
        <v>464</v>
      </c>
      <c r="D1017">
        <v>2</v>
      </c>
      <c r="E1017" t="s">
        <v>520</v>
      </c>
      <c r="F1017" t="s">
        <v>514</v>
      </c>
      <c r="G1017">
        <v>0.29399999999999998</v>
      </c>
      <c r="H1017">
        <v>0</v>
      </c>
      <c r="I1017">
        <v>2023.1869999999999</v>
      </c>
      <c r="J1017">
        <v>0.29399999999999998</v>
      </c>
      <c r="K1017">
        <v>617</v>
      </c>
      <c r="L1017">
        <v>0.23957071413040101</v>
      </c>
      <c r="M1017">
        <v>0.64300000000000002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f t="shared" si="15"/>
        <v>0</v>
      </c>
      <c r="AF1017" cm="1">
        <f t="array" ref="AF1017">_xlfn.IFS(C1017="solar",(AE1017*1000/45),C1017="onshore",(AE1017*1000/2.7),C1017="offshore",(0))</f>
        <v>0</v>
      </c>
      <c r="AG1017" cm="1">
        <f t="array" ref="AG1017">_xlfn.IFS(C1017="solar",(0),C1017="onshore",(0),C1017="offshore",(AE1017*1000/4.8))</f>
        <v>0</v>
      </c>
    </row>
    <row r="1018" spans="1:33">
      <c r="A1018" t="s">
        <v>194</v>
      </c>
      <c r="B1018" t="s">
        <v>426</v>
      </c>
      <c r="C1018" t="s">
        <v>464</v>
      </c>
      <c r="D1018">
        <v>1</v>
      </c>
      <c r="E1018" t="s">
        <v>520</v>
      </c>
      <c r="F1018" t="s">
        <v>514</v>
      </c>
      <c r="G1018">
        <v>0.29499999999999998</v>
      </c>
      <c r="H1018">
        <v>349</v>
      </c>
      <c r="I1018">
        <v>2023.1869999999999</v>
      </c>
      <c r="J1018">
        <v>0.29799999999999999</v>
      </c>
      <c r="K1018">
        <v>362</v>
      </c>
      <c r="L1018">
        <v>0.13867181514510701</v>
      </c>
      <c r="M1018">
        <v>3.7909999999999999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f t="shared" si="15"/>
        <v>0</v>
      </c>
      <c r="AF1018" cm="1">
        <f t="array" ref="AF1018">_xlfn.IFS(C1018="solar",(AE1018*1000/45),C1018="onshore",(AE1018*1000/2.7),C1018="offshore",(0))</f>
        <v>0</v>
      </c>
      <c r="AG1018" cm="1">
        <f t="array" ref="AG1018">_xlfn.IFS(C1018="solar",(0),C1018="onshore",(0),C1018="offshore",(AE1018*1000/4.8))</f>
        <v>0</v>
      </c>
    </row>
    <row r="1019" spans="1:33">
      <c r="A1019" t="s">
        <v>194</v>
      </c>
      <c r="B1019" t="s">
        <v>422</v>
      </c>
      <c r="C1019" t="s">
        <v>464</v>
      </c>
      <c r="D1019">
        <v>5</v>
      </c>
      <c r="E1019" t="s">
        <v>520</v>
      </c>
      <c r="F1019" t="s">
        <v>514</v>
      </c>
      <c r="G1019">
        <v>0.28699999999999998</v>
      </c>
      <c r="H1019">
        <v>620</v>
      </c>
      <c r="I1019">
        <v>2023.1869999999999</v>
      </c>
      <c r="J1019">
        <v>0.28699999999999998</v>
      </c>
      <c r="K1019">
        <v>653</v>
      </c>
      <c r="L1019">
        <v>0.25973302785865399</v>
      </c>
      <c r="M1019">
        <v>6.5410000000000004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f t="shared" si="15"/>
        <v>0</v>
      </c>
      <c r="AF1019" cm="1">
        <f t="array" ref="AF1019">_xlfn.IFS(C1019="solar",(AE1019*1000/45),C1019="onshore",(AE1019*1000/2.7),C1019="offshore",(0))</f>
        <v>0</v>
      </c>
      <c r="AG1019" cm="1">
        <f t="array" ref="AG1019">_xlfn.IFS(C1019="solar",(0),C1019="onshore",(0),C1019="offshore",(AE1019*1000/4.8))</f>
        <v>0</v>
      </c>
    </row>
    <row r="1020" spans="1:33">
      <c r="A1020" t="s">
        <v>194</v>
      </c>
      <c r="B1020" t="s">
        <v>424</v>
      </c>
      <c r="C1020" t="s">
        <v>464</v>
      </c>
      <c r="D1020">
        <v>3</v>
      </c>
      <c r="E1020" t="s">
        <v>520</v>
      </c>
      <c r="F1020" t="s">
        <v>514</v>
      </c>
      <c r="G1020">
        <v>0.28899999999999998</v>
      </c>
      <c r="H1020">
        <v>209</v>
      </c>
      <c r="I1020">
        <v>2023.1869999999999</v>
      </c>
      <c r="J1020">
        <v>0.28899999999999998</v>
      </c>
      <c r="K1020">
        <v>221</v>
      </c>
      <c r="L1020">
        <v>8.7295192049422501E-2</v>
      </c>
      <c r="M1020">
        <v>53.787999999999997</v>
      </c>
      <c r="N1020">
        <v>0</v>
      </c>
      <c r="O1020">
        <v>0</v>
      </c>
      <c r="P1020">
        <v>8.2000000000000003E-2</v>
      </c>
      <c r="Q1020">
        <v>8.2000000000000003E-2</v>
      </c>
      <c r="R1020">
        <v>8.2000000000000003E-2</v>
      </c>
      <c r="S1020">
        <v>8.2000000000000003E-2</v>
      </c>
      <c r="T1020">
        <v>8.2000000000000003E-2</v>
      </c>
      <c r="U1020">
        <v>0.08</v>
      </c>
      <c r="V1020">
        <v>8.2000000000000003E-2</v>
      </c>
      <c r="W1020">
        <v>0</v>
      </c>
      <c r="X1020">
        <v>0</v>
      </c>
      <c r="Y1020">
        <v>8.2000000000000003E-2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f t="shared" si="15"/>
        <v>8.2000000000000003E-2</v>
      </c>
      <c r="AF1020" cm="1">
        <f t="array" ref="AF1020">_xlfn.IFS(C1020="solar",(AE1020*1000/45),C1020="onshore",(AE1020*1000/2.7),C1020="offshore",(0))</f>
        <v>30.370370370370367</v>
      </c>
      <c r="AG1020" cm="1">
        <f t="array" ref="AG1020">_xlfn.IFS(C1020="solar",(0),C1020="onshore",(0),C1020="offshore",(AE1020*1000/4.8))</f>
        <v>0</v>
      </c>
    </row>
    <row r="1021" spans="1:33">
      <c r="A1021" t="s">
        <v>194</v>
      </c>
      <c r="B1021" t="s">
        <v>423</v>
      </c>
      <c r="C1021" t="s">
        <v>464</v>
      </c>
      <c r="D1021">
        <v>4</v>
      </c>
      <c r="E1021" t="s">
        <v>520</v>
      </c>
      <c r="F1021" t="s">
        <v>514</v>
      </c>
      <c r="G1021">
        <v>0.28699999999999998</v>
      </c>
      <c r="H1021">
        <v>379</v>
      </c>
      <c r="I1021">
        <v>2023.1869999999999</v>
      </c>
      <c r="J1021">
        <v>0.28799999999999998</v>
      </c>
      <c r="K1021">
        <v>388</v>
      </c>
      <c r="L1021">
        <v>0.15379249112125801</v>
      </c>
      <c r="M1021">
        <v>68.14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f t="shared" si="15"/>
        <v>0</v>
      </c>
      <c r="AF1021" cm="1">
        <f t="array" ref="AF1021">_xlfn.IFS(C1021="solar",(AE1021*1000/45),C1021="onshore",(AE1021*1000/2.7),C1021="offshore",(0))</f>
        <v>0</v>
      </c>
      <c r="AG1021" cm="1">
        <f t="array" ref="AG1021">_xlfn.IFS(C1021="solar",(0),C1021="onshore",(0),C1021="offshore",(AE1021*1000/4.8))</f>
        <v>0</v>
      </c>
    </row>
    <row r="1022" spans="1:33">
      <c r="A1022" t="s">
        <v>74</v>
      </c>
      <c r="B1022" t="s">
        <v>432</v>
      </c>
      <c r="C1022" t="s">
        <v>463</v>
      </c>
      <c r="D1022">
        <v>1</v>
      </c>
      <c r="E1022" t="s">
        <v>515</v>
      </c>
      <c r="F1022" t="s">
        <v>519</v>
      </c>
      <c r="G1022">
        <v>0.25900000000000001</v>
      </c>
      <c r="H1022">
        <v>386</v>
      </c>
      <c r="I1022">
        <v>1560.6849999999999</v>
      </c>
      <c r="J1022">
        <v>0.25700000000000001</v>
      </c>
      <c r="K1022">
        <v>380</v>
      </c>
      <c r="L1022">
        <v>0.16878986550112801</v>
      </c>
      <c r="M1022">
        <v>1.68</v>
      </c>
      <c r="N1022">
        <v>1.67</v>
      </c>
      <c r="O1022">
        <v>1.68</v>
      </c>
      <c r="P1022">
        <v>1.68</v>
      </c>
      <c r="Q1022">
        <v>1.68</v>
      </c>
      <c r="R1022">
        <v>1.68</v>
      </c>
      <c r="S1022">
        <v>1.68</v>
      </c>
      <c r="T1022">
        <v>1.68</v>
      </c>
      <c r="U1022">
        <v>1.68</v>
      </c>
      <c r="V1022">
        <v>3.36</v>
      </c>
      <c r="W1022">
        <v>1.67</v>
      </c>
      <c r="X1022">
        <v>0.01</v>
      </c>
      <c r="Y1022">
        <v>0</v>
      </c>
      <c r="Z1022">
        <v>0</v>
      </c>
      <c r="AA1022">
        <v>0</v>
      </c>
      <c r="AB1022">
        <v>0</v>
      </c>
      <c r="AC1022">
        <v>1.67</v>
      </c>
      <c r="AD1022">
        <v>0.01</v>
      </c>
      <c r="AE1022">
        <f t="shared" si="15"/>
        <v>1.68</v>
      </c>
      <c r="AF1022" cm="1">
        <f t="array" ref="AF1022">_xlfn.IFS(C1022="solar",(AE1022*1000/45),C1022="onshore",(AE1022*1000/2.7),C1022="offshore",(0))</f>
        <v>37.333333333333336</v>
      </c>
      <c r="AG1022" cm="1">
        <f t="array" ref="AG1022">_xlfn.IFS(C1022="solar",(0),C1022="onshore",(0),C1022="offshore",(AE1022*1000/4.8))</f>
        <v>0</v>
      </c>
    </row>
    <row r="1023" spans="1:33">
      <c r="A1023" t="s">
        <v>74</v>
      </c>
      <c r="B1023" t="s">
        <v>431</v>
      </c>
      <c r="C1023" t="s">
        <v>463</v>
      </c>
      <c r="D1023">
        <v>2</v>
      </c>
      <c r="E1023" t="s">
        <v>515</v>
      </c>
      <c r="F1023" t="s">
        <v>519</v>
      </c>
      <c r="G1023">
        <v>0.24299999999999999</v>
      </c>
      <c r="H1023">
        <v>105</v>
      </c>
      <c r="I1023">
        <v>1560.6849999999999</v>
      </c>
      <c r="J1023">
        <v>0.23899999999999999</v>
      </c>
      <c r="K1023">
        <v>181</v>
      </c>
      <c r="L1023">
        <v>8.6452303165778302E-2</v>
      </c>
      <c r="M1023">
        <v>1.33</v>
      </c>
      <c r="N1023">
        <v>1.25</v>
      </c>
      <c r="O1023">
        <v>1.33</v>
      </c>
      <c r="P1023">
        <v>1.33</v>
      </c>
      <c r="Q1023">
        <v>1.33</v>
      </c>
      <c r="R1023">
        <v>1.33</v>
      </c>
      <c r="S1023">
        <v>1.33</v>
      </c>
      <c r="T1023">
        <v>1.33</v>
      </c>
      <c r="U1023">
        <v>1.33</v>
      </c>
      <c r="V1023">
        <v>2.66</v>
      </c>
      <c r="W1023">
        <v>1.25</v>
      </c>
      <c r="X1023">
        <v>8.0000000000000099E-2</v>
      </c>
      <c r="Y1023">
        <v>0</v>
      </c>
      <c r="Z1023">
        <v>0</v>
      </c>
      <c r="AA1023">
        <v>0</v>
      </c>
      <c r="AB1023">
        <v>0</v>
      </c>
      <c r="AC1023">
        <v>1.25</v>
      </c>
      <c r="AD1023">
        <v>0.08</v>
      </c>
      <c r="AE1023">
        <f t="shared" si="15"/>
        <v>1.33</v>
      </c>
      <c r="AF1023" cm="1">
        <f t="array" ref="AF1023">_xlfn.IFS(C1023="solar",(AE1023*1000/45),C1023="onshore",(AE1023*1000/2.7),C1023="offshore",(0))</f>
        <v>29.555555555555557</v>
      </c>
      <c r="AG1023" cm="1">
        <f t="array" ref="AG1023">_xlfn.IFS(C1023="solar",(0),C1023="onshore",(0),C1023="offshore",(AE1023*1000/4.8))</f>
        <v>0</v>
      </c>
    </row>
    <row r="1024" spans="1:33">
      <c r="A1024" t="s">
        <v>74</v>
      </c>
      <c r="B1024" t="s">
        <v>430</v>
      </c>
      <c r="C1024" t="s">
        <v>463</v>
      </c>
      <c r="D1024">
        <v>3</v>
      </c>
      <c r="E1024" t="s">
        <v>515</v>
      </c>
      <c r="F1024" t="s">
        <v>519</v>
      </c>
      <c r="G1024">
        <v>0.23599999999999999</v>
      </c>
      <c r="H1024">
        <v>356</v>
      </c>
      <c r="I1024">
        <v>1560.6849999999999</v>
      </c>
      <c r="J1024">
        <v>0.23300000000000001</v>
      </c>
      <c r="K1024">
        <v>329</v>
      </c>
      <c r="L1024">
        <v>0.161189174358673</v>
      </c>
      <c r="M1024">
        <v>8.24</v>
      </c>
      <c r="N1024">
        <v>0</v>
      </c>
      <c r="O1024">
        <v>2.83</v>
      </c>
      <c r="P1024">
        <v>2.84</v>
      </c>
      <c r="Q1024">
        <v>2.84</v>
      </c>
      <c r="R1024">
        <v>3.38</v>
      </c>
      <c r="S1024">
        <v>6.58</v>
      </c>
      <c r="T1024">
        <v>6.87</v>
      </c>
      <c r="U1024">
        <v>8.24</v>
      </c>
      <c r="V1024">
        <v>11.07</v>
      </c>
      <c r="W1024">
        <v>0</v>
      </c>
      <c r="X1024">
        <v>2.83</v>
      </c>
      <c r="Y1024">
        <v>9.9999999999997903E-3</v>
      </c>
      <c r="Z1024">
        <v>0</v>
      </c>
      <c r="AA1024">
        <v>0.54</v>
      </c>
      <c r="AB1024">
        <v>3.2</v>
      </c>
      <c r="AC1024">
        <v>0.28999999999999998</v>
      </c>
      <c r="AD1024">
        <v>4.2</v>
      </c>
      <c r="AE1024">
        <f t="shared" si="15"/>
        <v>8.24</v>
      </c>
      <c r="AF1024" cm="1">
        <f t="array" ref="AF1024">_xlfn.IFS(C1024="solar",(AE1024*1000/45),C1024="onshore",(AE1024*1000/2.7),C1024="offshore",(0))</f>
        <v>183.11111111111111</v>
      </c>
      <c r="AG1024" cm="1">
        <f t="array" ref="AG1024">_xlfn.IFS(C1024="solar",(0),C1024="onshore",(0),C1024="offshore",(AE1024*1000/4.8))</f>
        <v>0</v>
      </c>
    </row>
    <row r="1025" spans="1:33">
      <c r="A1025" t="s">
        <v>74</v>
      </c>
      <c r="B1025" t="s">
        <v>429</v>
      </c>
      <c r="C1025" t="s">
        <v>463</v>
      </c>
      <c r="D1025">
        <v>4</v>
      </c>
      <c r="E1025" t="s">
        <v>515</v>
      </c>
      <c r="F1025" t="s">
        <v>519</v>
      </c>
      <c r="G1025">
        <v>0.221</v>
      </c>
      <c r="H1025">
        <v>239</v>
      </c>
      <c r="I1025">
        <v>1560.6849999999999</v>
      </c>
      <c r="J1025">
        <v>0.2</v>
      </c>
      <c r="K1025">
        <v>323</v>
      </c>
      <c r="L1025">
        <v>0.184360730593607</v>
      </c>
      <c r="M1025">
        <v>0.04</v>
      </c>
      <c r="N1025">
        <v>0</v>
      </c>
      <c r="O1025">
        <v>0.02</v>
      </c>
      <c r="P1025">
        <v>0.02</v>
      </c>
      <c r="Q1025">
        <v>0.03</v>
      </c>
      <c r="R1025">
        <v>0.03</v>
      </c>
      <c r="S1025">
        <v>0.04</v>
      </c>
      <c r="T1025">
        <v>0.04</v>
      </c>
      <c r="U1025">
        <v>0.02</v>
      </c>
      <c r="V1025">
        <v>0.04</v>
      </c>
      <c r="W1025">
        <v>0</v>
      </c>
      <c r="X1025">
        <v>0.02</v>
      </c>
      <c r="Y1025">
        <v>0</v>
      </c>
      <c r="Z1025">
        <v>0.01</v>
      </c>
      <c r="AA1025">
        <v>0</v>
      </c>
      <c r="AB1025">
        <v>0.01</v>
      </c>
      <c r="AC1025">
        <v>0</v>
      </c>
      <c r="AD1025">
        <v>0</v>
      </c>
      <c r="AE1025">
        <f t="shared" si="15"/>
        <v>0.04</v>
      </c>
      <c r="AF1025" cm="1">
        <f t="array" ref="AF1025">_xlfn.IFS(C1025="solar",(AE1025*1000/45),C1025="onshore",(AE1025*1000/2.7),C1025="offshore",(0))</f>
        <v>0.88888888888888884</v>
      </c>
      <c r="AG1025" cm="1">
        <f t="array" ref="AG1025">_xlfn.IFS(C1025="solar",(0),C1025="onshore",(0),C1025="offshore",(AE1025*1000/4.8))</f>
        <v>0</v>
      </c>
    </row>
    <row r="1026" spans="1:33">
      <c r="A1026" t="s">
        <v>74</v>
      </c>
      <c r="B1026" t="s">
        <v>429</v>
      </c>
      <c r="C1026" t="s">
        <v>463</v>
      </c>
      <c r="D1026">
        <v>4</v>
      </c>
      <c r="E1026" t="s">
        <v>515</v>
      </c>
      <c r="F1026" t="s">
        <v>518</v>
      </c>
      <c r="G1026">
        <v>0.221</v>
      </c>
      <c r="H1026">
        <v>239</v>
      </c>
      <c r="I1026">
        <v>1560.6849999999999</v>
      </c>
      <c r="J1026">
        <v>0.2</v>
      </c>
      <c r="K1026">
        <v>323</v>
      </c>
      <c r="L1026">
        <v>0.184360730593607</v>
      </c>
      <c r="M1026">
        <v>0.621</v>
      </c>
      <c r="N1026">
        <v>0</v>
      </c>
      <c r="O1026">
        <v>2.1999999999999999E-2</v>
      </c>
      <c r="P1026">
        <v>2.1999999999999999E-2</v>
      </c>
      <c r="Q1026">
        <v>3.3000000000000002E-2</v>
      </c>
      <c r="R1026">
        <v>3.3000000000000002E-2</v>
      </c>
      <c r="S1026">
        <v>4.3999999999999997E-2</v>
      </c>
      <c r="T1026">
        <v>4.3999999999999997E-2</v>
      </c>
      <c r="U1026">
        <v>2.1999999999999999E-2</v>
      </c>
      <c r="V1026">
        <v>4.3999999999999997E-2</v>
      </c>
      <c r="W1026">
        <v>0</v>
      </c>
      <c r="X1026">
        <v>2.1999999999999999E-2</v>
      </c>
      <c r="Y1026">
        <v>0</v>
      </c>
      <c r="Z1026">
        <v>1.0999999999999999E-2</v>
      </c>
      <c r="AA1026">
        <v>0</v>
      </c>
      <c r="AB1026">
        <v>1.0999999999999999E-2</v>
      </c>
      <c r="AC1026">
        <v>0</v>
      </c>
      <c r="AD1026">
        <v>0</v>
      </c>
      <c r="AE1026">
        <f t="shared" ref="AE1026:AE1089" si="16">MAX(N1026:U1026)</f>
        <v>4.3999999999999997E-2</v>
      </c>
      <c r="AF1026" cm="1">
        <f t="array" ref="AF1026">_xlfn.IFS(C1026="solar",(AE1026*1000/45),C1026="onshore",(AE1026*1000/2.7),C1026="offshore",(0))</f>
        <v>0.97777777777777775</v>
      </c>
      <c r="AG1026" cm="1">
        <f t="array" ref="AG1026">_xlfn.IFS(C1026="solar",(0),C1026="onshore",(0),C1026="offshore",(AE1026*1000/4.8))</f>
        <v>0</v>
      </c>
    </row>
    <row r="1027" spans="1:33">
      <c r="A1027" t="s">
        <v>74</v>
      </c>
      <c r="B1027" t="s">
        <v>432</v>
      </c>
      <c r="C1027" t="s">
        <v>463</v>
      </c>
      <c r="D1027">
        <v>1</v>
      </c>
      <c r="E1027" t="s">
        <v>515</v>
      </c>
      <c r="F1027" t="s">
        <v>518</v>
      </c>
      <c r="G1027">
        <v>0.25900000000000001</v>
      </c>
      <c r="H1027">
        <v>386</v>
      </c>
      <c r="I1027">
        <v>1560.6849999999999</v>
      </c>
      <c r="J1027">
        <v>0.25700000000000001</v>
      </c>
      <c r="K1027">
        <v>380</v>
      </c>
      <c r="L1027">
        <v>0.16878986550112801</v>
      </c>
      <c r="M1027">
        <v>2.4159999999999999</v>
      </c>
      <c r="N1027">
        <v>1.6830000000000001</v>
      </c>
      <c r="O1027">
        <v>1.6930000000000001</v>
      </c>
      <c r="P1027">
        <v>1.6930000000000001</v>
      </c>
      <c r="Q1027">
        <v>1.6930000000000001</v>
      </c>
      <c r="R1027">
        <v>1.6930000000000001</v>
      </c>
      <c r="S1027">
        <v>1.6930000000000001</v>
      </c>
      <c r="T1027">
        <v>1.6930000000000001</v>
      </c>
      <c r="U1027">
        <v>1.6930000000000001</v>
      </c>
      <c r="V1027">
        <v>3.3860000000000001</v>
      </c>
      <c r="W1027">
        <v>1.6830000000000001</v>
      </c>
      <c r="X1027">
        <v>0.01</v>
      </c>
      <c r="Y1027">
        <v>0</v>
      </c>
      <c r="Z1027">
        <v>0</v>
      </c>
      <c r="AA1027">
        <v>0</v>
      </c>
      <c r="AB1027">
        <v>0</v>
      </c>
      <c r="AC1027">
        <v>1.6830000000000001</v>
      </c>
      <c r="AD1027">
        <v>0.01</v>
      </c>
      <c r="AE1027">
        <f t="shared" si="16"/>
        <v>1.6930000000000001</v>
      </c>
      <c r="AF1027" cm="1">
        <f t="array" ref="AF1027">_xlfn.IFS(C1027="solar",(AE1027*1000/45),C1027="onshore",(AE1027*1000/2.7),C1027="offshore",(0))</f>
        <v>37.62222222222222</v>
      </c>
      <c r="AG1027" cm="1">
        <f t="array" ref="AG1027">_xlfn.IFS(C1027="solar",(0),C1027="onshore",(0),C1027="offshore",(AE1027*1000/4.8))</f>
        <v>0</v>
      </c>
    </row>
    <row r="1028" spans="1:33">
      <c r="A1028" t="s">
        <v>74</v>
      </c>
      <c r="B1028" t="s">
        <v>431</v>
      </c>
      <c r="C1028" t="s">
        <v>463</v>
      </c>
      <c r="D1028">
        <v>2</v>
      </c>
      <c r="E1028" t="s">
        <v>515</v>
      </c>
      <c r="F1028" t="s">
        <v>518</v>
      </c>
      <c r="G1028">
        <v>0.24299999999999999</v>
      </c>
      <c r="H1028">
        <v>105</v>
      </c>
      <c r="I1028">
        <v>1560.6849999999999</v>
      </c>
      <c r="J1028">
        <v>0.23899999999999999</v>
      </c>
      <c r="K1028">
        <v>181</v>
      </c>
      <c r="L1028">
        <v>8.6452303165778302E-2</v>
      </c>
      <c r="M1028">
        <v>2.1840000000000002</v>
      </c>
      <c r="N1028">
        <v>1.2709999999999999</v>
      </c>
      <c r="O1028">
        <v>1.3520000000000001</v>
      </c>
      <c r="P1028">
        <v>1.3520000000000001</v>
      </c>
      <c r="Q1028">
        <v>1.3520000000000001</v>
      </c>
      <c r="R1028">
        <v>1.3520000000000001</v>
      </c>
      <c r="S1028">
        <v>1.3520000000000001</v>
      </c>
      <c r="T1028">
        <v>1.3520000000000001</v>
      </c>
      <c r="U1028">
        <v>1.3520000000000001</v>
      </c>
      <c r="V1028">
        <v>2.7040000000000002</v>
      </c>
      <c r="W1028">
        <v>1.2709999999999999</v>
      </c>
      <c r="X1028">
        <v>8.1000000000000197E-2</v>
      </c>
      <c r="Y1028">
        <v>0</v>
      </c>
      <c r="Z1028">
        <v>0</v>
      </c>
      <c r="AA1028">
        <v>0</v>
      </c>
      <c r="AB1028">
        <v>0</v>
      </c>
      <c r="AC1028">
        <v>1.2709999999999999</v>
      </c>
      <c r="AD1028">
        <v>8.1000000000000003E-2</v>
      </c>
      <c r="AE1028">
        <f t="shared" si="16"/>
        <v>1.3520000000000001</v>
      </c>
      <c r="AF1028" cm="1">
        <f t="array" ref="AF1028">_xlfn.IFS(C1028="solar",(AE1028*1000/45),C1028="onshore",(AE1028*1000/2.7),C1028="offshore",(0))</f>
        <v>30.044444444444444</v>
      </c>
      <c r="AG1028" cm="1">
        <f t="array" ref="AG1028">_xlfn.IFS(C1028="solar",(0),C1028="onshore",(0),C1028="offshore",(AE1028*1000/4.8))</f>
        <v>0</v>
      </c>
    </row>
    <row r="1029" spans="1:33">
      <c r="A1029" t="s">
        <v>74</v>
      </c>
      <c r="B1029" t="s">
        <v>430</v>
      </c>
      <c r="C1029" t="s">
        <v>463</v>
      </c>
      <c r="D1029">
        <v>3</v>
      </c>
      <c r="E1029" t="s">
        <v>515</v>
      </c>
      <c r="F1029" t="s">
        <v>518</v>
      </c>
      <c r="G1029">
        <v>0.23599999999999999</v>
      </c>
      <c r="H1029">
        <v>356</v>
      </c>
      <c r="I1029">
        <v>1560.6849999999999</v>
      </c>
      <c r="J1029">
        <v>0.23300000000000001</v>
      </c>
      <c r="K1029">
        <v>329</v>
      </c>
      <c r="L1029">
        <v>0.161189174358673</v>
      </c>
      <c r="M1029">
        <v>35.902000000000001</v>
      </c>
      <c r="N1029">
        <v>0</v>
      </c>
      <c r="O1029">
        <v>2.8660000000000001</v>
      </c>
      <c r="P1029">
        <v>2.8769999999999998</v>
      </c>
      <c r="Q1029">
        <v>2.8769999999999998</v>
      </c>
      <c r="R1029">
        <v>3.4239999999999999</v>
      </c>
      <c r="S1029">
        <v>6.665</v>
      </c>
      <c r="T1029">
        <v>6.9580000000000002</v>
      </c>
      <c r="U1029">
        <v>8.3460000000000001</v>
      </c>
      <c r="V1029">
        <v>11.212</v>
      </c>
      <c r="W1029">
        <v>0</v>
      </c>
      <c r="X1029">
        <v>2.8660000000000001</v>
      </c>
      <c r="Y1029">
        <v>1.0999999999999699E-2</v>
      </c>
      <c r="Z1029">
        <v>0</v>
      </c>
      <c r="AA1029">
        <v>0.54700000000000004</v>
      </c>
      <c r="AB1029">
        <v>3.2410000000000001</v>
      </c>
      <c r="AC1029">
        <v>0.29299999999999998</v>
      </c>
      <c r="AD1029">
        <v>4.2539999999999996</v>
      </c>
      <c r="AE1029">
        <f t="shared" si="16"/>
        <v>8.3460000000000001</v>
      </c>
      <c r="AF1029" cm="1">
        <f t="array" ref="AF1029">_xlfn.IFS(C1029="solar",(AE1029*1000/45),C1029="onshore",(AE1029*1000/2.7),C1029="offshore",(0))</f>
        <v>185.46666666666667</v>
      </c>
      <c r="AG1029" cm="1">
        <f t="array" ref="AG1029">_xlfn.IFS(C1029="solar",(0),C1029="onshore",(0),C1029="offshore",(AE1029*1000/4.8))</f>
        <v>0</v>
      </c>
    </row>
    <row r="1030" spans="1:33">
      <c r="A1030" t="s">
        <v>74</v>
      </c>
      <c r="B1030" t="s">
        <v>431</v>
      </c>
      <c r="C1030" t="s">
        <v>463</v>
      </c>
      <c r="D1030">
        <v>2</v>
      </c>
      <c r="E1030" t="s">
        <v>515</v>
      </c>
      <c r="F1030" t="s">
        <v>517</v>
      </c>
      <c r="G1030">
        <v>0.24299999999999999</v>
      </c>
      <c r="H1030">
        <v>105</v>
      </c>
      <c r="I1030">
        <v>1560.6849999999999</v>
      </c>
      <c r="J1030">
        <v>0.23899999999999999</v>
      </c>
      <c r="K1030">
        <v>181</v>
      </c>
      <c r="L1030">
        <v>8.6452303165778302E-2</v>
      </c>
      <c r="M1030">
        <v>0.84199999999999997</v>
      </c>
      <c r="N1030">
        <v>0.84199999999999997</v>
      </c>
      <c r="O1030">
        <v>0.84199999999999997</v>
      </c>
      <c r="P1030">
        <v>0.84199999999999997</v>
      </c>
      <c r="Q1030">
        <v>0.84199999999999997</v>
      </c>
      <c r="R1030">
        <v>0.84199999999999997</v>
      </c>
      <c r="S1030">
        <v>0.84199999999999997</v>
      </c>
      <c r="T1030">
        <v>0.84199999999999997</v>
      </c>
      <c r="U1030">
        <v>0.84199999999999997</v>
      </c>
      <c r="V1030">
        <v>1.6839999999999999</v>
      </c>
      <c r="W1030">
        <v>0.84199999999999997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0.84199999999999997</v>
      </c>
      <c r="AD1030">
        <v>0</v>
      </c>
      <c r="AE1030">
        <f t="shared" si="16"/>
        <v>0.84199999999999997</v>
      </c>
      <c r="AF1030" cm="1">
        <f t="array" ref="AF1030">_xlfn.IFS(C1030="solar",(AE1030*1000/45),C1030="onshore",(AE1030*1000/2.7),C1030="offshore",(0))</f>
        <v>18.711111111111112</v>
      </c>
      <c r="AG1030" cm="1">
        <f t="array" ref="AG1030">_xlfn.IFS(C1030="solar",(0),C1030="onshore",(0),C1030="offshore",(AE1030*1000/4.8))</f>
        <v>0</v>
      </c>
    </row>
    <row r="1031" spans="1:33">
      <c r="A1031" t="s">
        <v>74</v>
      </c>
      <c r="B1031" t="s">
        <v>430</v>
      </c>
      <c r="C1031" t="s">
        <v>463</v>
      </c>
      <c r="D1031">
        <v>3</v>
      </c>
      <c r="E1031" t="s">
        <v>515</v>
      </c>
      <c r="F1031" t="s">
        <v>517</v>
      </c>
      <c r="G1031">
        <v>0.23599999999999999</v>
      </c>
      <c r="H1031">
        <v>356</v>
      </c>
      <c r="I1031">
        <v>1560.6849999999999</v>
      </c>
      <c r="J1031">
        <v>0.23300000000000001</v>
      </c>
      <c r="K1031">
        <v>329</v>
      </c>
      <c r="L1031">
        <v>0.161189174358673</v>
      </c>
      <c r="M1031">
        <v>28.922999999999998</v>
      </c>
      <c r="N1031">
        <v>0.44</v>
      </c>
      <c r="O1031">
        <v>3.39</v>
      </c>
      <c r="P1031">
        <v>3.4</v>
      </c>
      <c r="Q1031">
        <v>3.4</v>
      </c>
      <c r="R1031">
        <v>3.9470000000000001</v>
      </c>
      <c r="S1031">
        <v>7.1879999999999997</v>
      </c>
      <c r="T1031">
        <v>7.4820000000000002</v>
      </c>
      <c r="U1031">
        <v>8.8689999999999998</v>
      </c>
      <c r="V1031">
        <v>12.259</v>
      </c>
      <c r="W1031">
        <v>0.44</v>
      </c>
      <c r="X1031">
        <v>2.95</v>
      </c>
      <c r="Y1031">
        <v>9.9999999999997903E-3</v>
      </c>
      <c r="Z1031">
        <v>0</v>
      </c>
      <c r="AA1031">
        <v>0.54700000000000004</v>
      </c>
      <c r="AB1031">
        <v>3.2410000000000001</v>
      </c>
      <c r="AC1031">
        <v>0.73399999999999999</v>
      </c>
      <c r="AD1031">
        <v>4.3369999999999997</v>
      </c>
      <c r="AE1031">
        <f t="shared" si="16"/>
        <v>8.8689999999999998</v>
      </c>
      <c r="AF1031" cm="1">
        <f t="array" ref="AF1031">_xlfn.IFS(C1031="solar",(AE1031*1000/45),C1031="onshore",(AE1031*1000/2.7),C1031="offshore",(0))</f>
        <v>197.0888888888889</v>
      </c>
      <c r="AG1031" cm="1">
        <f t="array" ref="AG1031">_xlfn.IFS(C1031="solar",(0),C1031="onshore",(0),C1031="offshore",(AE1031*1000/4.8))</f>
        <v>0</v>
      </c>
    </row>
    <row r="1032" spans="1:33">
      <c r="A1032" t="s">
        <v>74</v>
      </c>
      <c r="B1032" t="s">
        <v>432</v>
      </c>
      <c r="C1032" t="s">
        <v>463</v>
      </c>
      <c r="D1032">
        <v>1</v>
      </c>
      <c r="E1032" t="s">
        <v>515</v>
      </c>
      <c r="F1032" t="s">
        <v>517</v>
      </c>
      <c r="G1032">
        <v>0.25900000000000001</v>
      </c>
      <c r="H1032">
        <v>386</v>
      </c>
      <c r="I1032">
        <v>1560.6849999999999</v>
      </c>
      <c r="J1032">
        <v>0.25700000000000001</v>
      </c>
      <c r="K1032">
        <v>380</v>
      </c>
      <c r="L1032">
        <v>0.16878986550112801</v>
      </c>
      <c r="M1032">
        <v>2.4159999999999999</v>
      </c>
      <c r="N1032">
        <v>1.6830000000000001</v>
      </c>
      <c r="O1032">
        <v>1.6930000000000001</v>
      </c>
      <c r="P1032">
        <v>1.6930000000000001</v>
      </c>
      <c r="Q1032">
        <v>1.6930000000000001</v>
      </c>
      <c r="R1032">
        <v>1.6930000000000001</v>
      </c>
      <c r="S1032">
        <v>1.6930000000000001</v>
      </c>
      <c r="T1032">
        <v>1.6930000000000001</v>
      </c>
      <c r="U1032">
        <v>1.6930000000000001</v>
      </c>
      <c r="V1032">
        <v>3.3860000000000001</v>
      </c>
      <c r="W1032">
        <v>1.6830000000000001</v>
      </c>
      <c r="X1032">
        <v>0.01</v>
      </c>
      <c r="Y1032">
        <v>0</v>
      </c>
      <c r="Z1032">
        <v>0</v>
      </c>
      <c r="AA1032">
        <v>0</v>
      </c>
      <c r="AB1032">
        <v>0</v>
      </c>
      <c r="AC1032">
        <v>1.6830000000000001</v>
      </c>
      <c r="AD1032">
        <v>0.01</v>
      </c>
      <c r="AE1032">
        <f t="shared" si="16"/>
        <v>1.6930000000000001</v>
      </c>
      <c r="AF1032" cm="1">
        <f t="array" ref="AF1032">_xlfn.IFS(C1032="solar",(AE1032*1000/45),C1032="onshore",(AE1032*1000/2.7),C1032="offshore",(0))</f>
        <v>37.62222222222222</v>
      </c>
      <c r="AG1032" cm="1">
        <f t="array" ref="AG1032">_xlfn.IFS(C1032="solar",(0),C1032="onshore",(0),C1032="offshore",(AE1032*1000/4.8))</f>
        <v>0</v>
      </c>
    </row>
    <row r="1033" spans="1:33">
      <c r="A1033" t="s">
        <v>74</v>
      </c>
      <c r="B1033" t="s">
        <v>429</v>
      </c>
      <c r="C1033" t="s">
        <v>463</v>
      </c>
      <c r="D1033">
        <v>4</v>
      </c>
      <c r="E1033" t="s">
        <v>515</v>
      </c>
      <c r="F1033" t="s">
        <v>517</v>
      </c>
      <c r="G1033">
        <v>0.221</v>
      </c>
      <c r="H1033">
        <v>239</v>
      </c>
      <c r="I1033">
        <v>1560.6849999999999</v>
      </c>
      <c r="J1033">
        <v>0.2</v>
      </c>
      <c r="K1033">
        <v>323</v>
      </c>
      <c r="L1033">
        <v>0.184360730593607</v>
      </c>
      <c r="M1033">
        <v>0.48799999999999999</v>
      </c>
      <c r="N1033">
        <v>0</v>
      </c>
      <c r="O1033">
        <v>2.1999999999999999E-2</v>
      </c>
      <c r="P1033">
        <v>2.1999999999999999E-2</v>
      </c>
      <c r="Q1033">
        <v>3.3000000000000002E-2</v>
      </c>
      <c r="R1033">
        <v>3.3000000000000002E-2</v>
      </c>
      <c r="S1033">
        <v>4.3999999999999997E-2</v>
      </c>
      <c r="T1033">
        <v>4.3999999999999997E-2</v>
      </c>
      <c r="U1033">
        <v>2.1999999999999999E-2</v>
      </c>
      <c r="V1033">
        <v>4.3999999999999997E-2</v>
      </c>
      <c r="W1033">
        <v>0</v>
      </c>
      <c r="X1033">
        <v>2.1999999999999999E-2</v>
      </c>
      <c r="Y1033">
        <v>0</v>
      </c>
      <c r="Z1033">
        <v>1.0999999999999999E-2</v>
      </c>
      <c r="AA1033">
        <v>0</v>
      </c>
      <c r="AB1033">
        <v>1.0999999999999999E-2</v>
      </c>
      <c r="AC1033">
        <v>0</v>
      </c>
      <c r="AD1033">
        <v>0</v>
      </c>
      <c r="AE1033">
        <f t="shared" si="16"/>
        <v>4.3999999999999997E-2</v>
      </c>
      <c r="AF1033" cm="1">
        <f t="array" ref="AF1033">_xlfn.IFS(C1033="solar",(AE1033*1000/45),C1033="onshore",(AE1033*1000/2.7),C1033="offshore",(0))</f>
        <v>0.97777777777777775</v>
      </c>
      <c r="AG1033" cm="1">
        <f t="array" ref="AG1033">_xlfn.IFS(C1033="solar",(0),C1033="onshore",(0),C1033="offshore",(AE1033*1000/4.8))</f>
        <v>0</v>
      </c>
    </row>
    <row r="1034" spans="1:33">
      <c r="A1034" t="s">
        <v>74</v>
      </c>
      <c r="B1034" t="s">
        <v>429</v>
      </c>
      <c r="C1034" t="s">
        <v>463</v>
      </c>
      <c r="D1034">
        <v>4</v>
      </c>
      <c r="E1034" t="s">
        <v>515</v>
      </c>
      <c r="F1034" t="s">
        <v>516</v>
      </c>
      <c r="G1034">
        <v>0.221</v>
      </c>
      <c r="H1034">
        <v>239</v>
      </c>
      <c r="I1034">
        <v>1560.6849999999999</v>
      </c>
      <c r="J1034">
        <v>0.2</v>
      </c>
      <c r="K1034">
        <v>323</v>
      </c>
      <c r="L1034">
        <v>0.184360730593607</v>
      </c>
      <c r="M1034">
        <v>0.621</v>
      </c>
      <c r="N1034">
        <v>0</v>
      </c>
      <c r="O1034">
        <v>2.1999999999999999E-2</v>
      </c>
      <c r="P1034">
        <v>2.1999999999999999E-2</v>
      </c>
      <c r="Q1034">
        <v>3.3000000000000002E-2</v>
      </c>
      <c r="R1034">
        <v>3.3000000000000002E-2</v>
      </c>
      <c r="S1034">
        <v>4.3999999999999997E-2</v>
      </c>
      <c r="T1034">
        <v>4.3999999999999997E-2</v>
      </c>
      <c r="U1034">
        <v>2.1999999999999999E-2</v>
      </c>
      <c r="V1034">
        <v>4.3999999999999997E-2</v>
      </c>
      <c r="W1034">
        <v>0</v>
      </c>
      <c r="X1034">
        <v>2.1999999999999999E-2</v>
      </c>
      <c r="Y1034">
        <v>0</v>
      </c>
      <c r="Z1034">
        <v>1.0999999999999999E-2</v>
      </c>
      <c r="AA1034">
        <v>0</v>
      </c>
      <c r="AB1034">
        <v>1.0999999999999999E-2</v>
      </c>
      <c r="AC1034">
        <v>0</v>
      </c>
      <c r="AD1034">
        <v>0</v>
      </c>
      <c r="AE1034">
        <f t="shared" si="16"/>
        <v>4.3999999999999997E-2</v>
      </c>
      <c r="AF1034" cm="1">
        <f t="array" ref="AF1034">_xlfn.IFS(C1034="solar",(AE1034*1000/45),C1034="onshore",(AE1034*1000/2.7),C1034="offshore",(0))</f>
        <v>0.97777777777777775</v>
      </c>
      <c r="AG1034" cm="1">
        <f t="array" ref="AG1034">_xlfn.IFS(C1034="solar",(0),C1034="onshore",(0),C1034="offshore",(AE1034*1000/4.8))</f>
        <v>0</v>
      </c>
    </row>
    <row r="1035" spans="1:33">
      <c r="A1035" t="s">
        <v>74</v>
      </c>
      <c r="B1035" t="s">
        <v>432</v>
      </c>
      <c r="C1035" t="s">
        <v>463</v>
      </c>
      <c r="D1035">
        <v>1</v>
      </c>
      <c r="E1035" t="s">
        <v>515</v>
      </c>
      <c r="F1035" t="s">
        <v>516</v>
      </c>
      <c r="G1035">
        <v>0.25900000000000001</v>
      </c>
      <c r="H1035">
        <v>386</v>
      </c>
      <c r="I1035">
        <v>1560.6849999999999</v>
      </c>
      <c r="J1035">
        <v>0.25700000000000001</v>
      </c>
      <c r="K1035">
        <v>380</v>
      </c>
      <c r="L1035">
        <v>0.16878986550112801</v>
      </c>
      <c r="M1035">
        <v>2.4159999999999999</v>
      </c>
      <c r="N1035">
        <v>1.6830000000000001</v>
      </c>
      <c r="O1035">
        <v>1.6930000000000001</v>
      </c>
      <c r="P1035">
        <v>1.6930000000000001</v>
      </c>
      <c r="Q1035">
        <v>1.6930000000000001</v>
      </c>
      <c r="R1035">
        <v>1.6930000000000001</v>
      </c>
      <c r="S1035">
        <v>1.6930000000000001</v>
      </c>
      <c r="T1035">
        <v>1.6930000000000001</v>
      </c>
      <c r="U1035">
        <v>1.6930000000000001</v>
      </c>
      <c r="V1035">
        <v>3.3860000000000001</v>
      </c>
      <c r="W1035">
        <v>1.6830000000000001</v>
      </c>
      <c r="X1035">
        <v>0.01</v>
      </c>
      <c r="Y1035">
        <v>0</v>
      </c>
      <c r="Z1035">
        <v>0</v>
      </c>
      <c r="AA1035">
        <v>0</v>
      </c>
      <c r="AB1035">
        <v>0</v>
      </c>
      <c r="AC1035">
        <v>1.6830000000000001</v>
      </c>
      <c r="AD1035">
        <v>0.01</v>
      </c>
      <c r="AE1035">
        <f t="shared" si="16"/>
        <v>1.6930000000000001</v>
      </c>
      <c r="AF1035" cm="1">
        <f t="array" ref="AF1035">_xlfn.IFS(C1035="solar",(AE1035*1000/45),C1035="onshore",(AE1035*1000/2.7),C1035="offshore",(0))</f>
        <v>37.62222222222222</v>
      </c>
      <c r="AG1035" cm="1">
        <f t="array" ref="AG1035">_xlfn.IFS(C1035="solar",(0),C1035="onshore",(0),C1035="offshore",(AE1035*1000/4.8))</f>
        <v>0</v>
      </c>
    </row>
    <row r="1036" spans="1:33">
      <c r="A1036" t="s">
        <v>74</v>
      </c>
      <c r="B1036" t="s">
        <v>431</v>
      </c>
      <c r="C1036" t="s">
        <v>463</v>
      </c>
      <c r="D1036">
        <v>2</v>
      </c>
      <c r="E1036" t="s">
        <v>515</v>
      </c>
      <c r="F1036" t="s">
        <v>516</v>
      </c>
      <c r="G1036">
        <v>0.24299999999999999</v>
      </c>
      <c r="H1036">
        <v>105</v>
      </c>
      <c r="I1036">
        <v>1560.6849999999999</v>
      </c>
      <c r="J1036">
        <v>0.23899999999999999</v>
      </c>
      <c r="K1036">
        <v>181</v>
      </c>
      <c r="L1036">
        <v>8.6452303165778302E-2</v>
      </c>
      <c r="M1036">
        <v>2.1779999999999999</v>
      </c>
      <c r="N1036">
        <v>1.2709999999999999</v>
      </c>
      <c r="O1036">
        <v>1.3520000000000001</v>
      </c>
      <c r="P1036">
        <v>1.3520000000000001</v>
      </c>
      <c r="Q1036">
        <v>1.3520000000000001</v>
      </c>
      <c r="R1036">
        <v>1.3520000000000001</v>
      </c>
      <c r="S1036">
        <v>1.3520000000000001</v>
      </c>
      <c r="T1036">
        <v>1.3520000000000001</v>
      </c>
      <c r="U1036">
        <v>1.3520000000000001</v>
      </c>
      <c r="V1036">
        <v>2.7040000000000002</v>
      </c>
      <c r="W1036">
        <v>1.2709999999999999</v>
      </c>
      <c r="X1036">
        <v>8.1000000000000197E-2</v>
      </c>
      <c r="Y1036">
        <v>0</v>
      </c>
      <c r="Z1036">
        <v>0</v>
      </c>
      <c r="AA1036">
        <v>0</v>
      </c>
      <c r="AB1036">
        <v>0</v>
      </c>
      <c r="AC1036">
        <v>1.2709999999999999</v>
      </c>
      <c r="AD1036">
        <v>8.1000000000000003E-2</v>
      </c>
      <c r="AE1036">
        <f t="shared" si="16"/>
        <v>1.3520000000000001</v>
      </c>
      <c r="AF1036" cm="1">
        <f t="array" ref="AF1036">_xlfn.IFS(C1036="solar",(AE1036*1000/45),C1036="onshore",(AE1036*1000/2.7),C1036="offshore",(0))</f>
        <v>30.044444444444444</v>
      </c>
      <c r="AG1036" cm="1">
        <f t="array" ref="AG1036">_xlfn.IFS(C1036="solar",(0),C1036="onshore",(0),C1036="offshore",(AE1036*1000/4.8))</f>
        <v>0</v>
      </c>
    </row>
    <row r="1037" spans="1:33">
      <c r="A1037" t="s">
        <v>74</v>
      </c>
      <c r="B1037" t="s">
        <v>430</v>
      </c>
      <c r="C1037" t="s">
        <v>463</v>
      </c>
      <c r="D1037">
        <v>3</v>
      </c>
      <c r="E1037" t="s">
        <v>515</v>
      </c>
      <c r="F1037" t="s">
        <v>516</v>
      </c>
      <c r="G1037">
        <v>0.23599999999999999</v>
      </c>
      <c r="H1037">
        <v>356</v>
      </c>
      <c r="I1037">
        <v>1560.6849999999999</v>
      </c>
      <c r="J1037">
        <v>0.23300000000000001</v>
      </c>
      <c r="K1037">
        <v>329</v>
      </c>
      <c r="L1037">
        <v>0.161189174358673</v>
      </c>
      <c r="M1037">
        <v>35.698</v>
      </c>
      <c r="N1037">
        <v>0</v>
      </c>
      <c r="O1037">
        <v>2.8660000000000001</v>
      </c>
      <c r="P1037">
        <v>2.8769999999999998</v>
      </c>
      <c r="Q1037">
        <v>2.8769999999999998</v>
      </c>
      <c r="R1037">
        <v>3.4239999999999999</v>
      </c>
      <c r="S1037">
        <v>6.665</v>
      </c>
      <c r="T1037">
        <v>6.9580000000000002</v>
      </c>
      <c r="U1037">
        <v>8.3460000000000001</v>
      </c>
      <c r="V1037">
        <v>11.212</v>
      </c>
      <c r="W1037">
        <v>0</v>
      </c>
      <c r="X1037">
        <v>2.8660000000000001</v>
      </c>
      <c r="Y1037">
        <v>1.0999999999999699E-2</v>
      </c>
      <c r="Z1037">
        <v>0</v>
      </c>
      <c r="AA1037">
        <v>0.54700000000000004</v>
      </c>
      <c r="AB1037">
        <v>3.2410000000000001</v>
      </c>
      <c r="AC1037">
        <v>0.29299999999999998</v>
      </c>
      <c r="AD1037">
        <v>4.2539999999999996</v>
      </c>
      <c r="AE1037">
        <f t="shared" si="16"/>
        <v>8.3460000000000001</v>
      </c>
      <c r="AF1037" cm="1">
        <f t="array" ref="AF1037">_xlfn.IFS(C1037="solar",(AE1037*1000/45),C1037="onshore",(AE1037*1000/2.7),C1037="offshore",(0))</f>
        <v>185.46666666666667</v>
      </c>
      <c r="AG1037" cm="1">
        <f t="array" ref="AG1037">_xlfn.IFS(C1037="solar",(0),C1037="onshore",(0),C1037="offshore",(AE1037*1000/4.8))</f>
        <v>0</v>
      </c>
    </row>
    <row r="1038" spans="1:33">
      <c r="A1038" t="s">
        <v>74</v>
      </c>
      <c r="B1038" t="s">
        <v>429</v>
      </c>
      <c r="C1038" t="s">
        <v>463</v>
      </c>
      <c r="D1038">
        <v>4</v>
      </c>
      <c r="E1038" t="s">
        <v>515</v>
      </c>
      <c r="F1038" t="s">
        <v>514</v>
      </c>
      <c r="G1038">
        <v>0.221</v>
      </c>
      <c r="H1038">
        <v>239</v>
      </c>
      <c r="I1038">
        <v>1560.6849999999999</v>
      </c>
      <c r="J1038">
        <v>0.2</v>
      </c>
      <c r="K1038">
        <v>323</v>
      </c>
      <c r="L1038">
        <v>0.184360730593607</v>
      </c>
      <c r="M1038">
        <v>3.4750000000000001</v>
      </c>
      <c r="N1038">
        <v>0</v>
      </c>
      <c r="O1038">
        <v>2.1999999999999999E-2</v>
      </c>
      <c r="P1038">
        <v>2.1999999999999999E-2</v>
      </c>
      <c r="Q1038">
        <v>3.3000000000000002E-2</v>
      </c>
      <c r="R1038">
        <v>3.3000000000000002E-2</v>
      </c>
      <c r="S1038">
        <v>4.3999999999999997E-2</v>
      </c>
      <c r="T1038">
        <v>4.3999999999999997E-2</v>
      </c>
      <c r="U1038">
        <v>2.1999999999999999E-2</v>
      </c>
      <c r="V1038">
        <v>4.3999999999999997E-2</v>
      </c>
      <c r="W1038">
        <v>0</v>
      </c>
      <c r="X1038">
        <v>2.1999999999999999E-2</v>
      </c>
      <c r="Y1038">
        <v>0</v>
      </c>
      <c r="Z1038">
        <v>1.0999999999999999E-2</v>
      </c>
      <c r="AA1038">
        <v>0</v>
      </c>
      <c r="AB1038">
        <v>1.0999999999999999E-2</v>
      </c>
      <c r="AC1038">
        <v>0</v>
      </c>
      <c r="AD1038">
        <v>0</v>
      </c>
      <c r="AE1038">
        <f t="shared" si="16"/>
        <v>4.3999999999999997E-2</v>
      </c>
      <c r="AF1038" cm="1">
        <f t="array" ref="AF1038">_xlfn.IFS(C1038="solar",(AE1038*1000/45),C1038="onshore",(AE1038*1000/2.7),C1038="offshore",(0))</f>
        <v>0.97777777777777775</v>
      </c>
      <c r="AG1038" cm="1">
        <f t="array" ref="AG1038">_xlfn.IFS(C1038="solar",(0),C1038="onshore",(0),C1038="offshore",(AE1038*1000/4.8))</f>
        <v>0</v>
      </c>
    </row>
    <row r="1039" spans="1:33">
      <c r="A1039" t="s">
        <v>74</v>
      </c>
      <c r="B1039" t="s">
        <v>432</v>
      </c>
      <c r="C1039" t="s">
        <v>463</v>
      </c>
      <c r="D1039">
        <v>1</v>
      </c>
      <c r="E1039" t="s">
        <v>515</v>
      </c>
      <c r="F1039" t="s">
        <v>514</v>
      </c>
      <c r="G1039">
        <v>0.25900000000000001</v>
      </c>
      <c r="H1039">
        <v>386</v>
      </c>
      <c r="I1039">
        <v>1560.6849999999999</v>
      </c>
      <c r="J1039">
        <v>0.25700000000000001</v>
      </c>
      <c r="K1039">
        <v>380</v>
      </c>
      <c r="L1039">
        <v>0.16878986550112801</v>
      </c>
      <c r="M1039">
        <v>8.4410000000000007</v>
      </c>
      <c r="N1039">
        <v>1.6830000000000001</v>
      </c>
      <c r="O1039">
        <v>1.6930000000000001</v>
      </c>
      <c r="P1039">
        <v>1.6930000000000001</v>
      </c>
      <c r="Q1039">
        <v>1.6930000000000001</v>
      </c>
      <c r="R1039">
        <v>1.6930000000000001</v>
      </c>
      <c r="S1039">
        <v>1.6930000000000001</v>
      </c>
      <c r="T1039">
        <v>1.6930000000000001</v>
      </c>
      <c r="U1039">
        <v>1.6930000000000001</v>
      </c>
      <c r="V1039">
        <v>3.3860000000000001</v>
      </c>
      <c r="W1039">
        <v>1.6830000000000001</v>
      </c>
      <c r="X1039">
        <v>0.01</v>
      </c>
      <c r="Y1039">
        <v>0</v>
      </c>
      <c r="Z1039">
        <v>0</v>
      </c>
      <c r="AA1039">
        <v>0</v>
      </c>
      <c r="AB1039">
        <v>0</v>
      </c>
      <c r="AC1039">
        <v>1.6830000000000001</v>
      </c>
      <c r="AD1039">
        <v>0.01</v>
      </c>
      <c r="AE1039">
        <f t="shared" si="16"/>
        <v>1.6930000000000001</v>
      </c>
      <c r="AF1039" cm="1">
        <f t="array" ref="AF1039">_xlfn.IFS(C1039="solar",(AE1039*1000/45),C1039="onshore",(AE1039*1000/2.7),C1039="offshore",(0))</f>
        <v>37.62222222222222</v>
      </c>
      <c r="AG1039" cm="1">
        <f t="array" ref="AG1039">_xlfn.IFS(C1039="solar",(0),C1039="onshore",(0),C1039="offshore",(AE1039*1000/4.8))</f>
        <v>0</v>
      </c>
    </row>
    <row r="1040" spans="1:33">
      <c r="A1040" t="s">
        <v>74</v>
      </c>
      <c r="B1040" t="s">
        <v>431</v>
      </c>
      <c r="C1040" t="s">
        <v>463</v>
      </c>
      <c r="D1040">
        <v>2</v>
      </c>
      <c r="E1040" t="s">
        <v>515</v>
      </c>
      <c r="F1040" t="s">
        <v>514</v>
      </c>
      <c r="G1040">
        <v>0.24299999999999999</v>
      </c>
      <c r="H1040">
        <v>105</v>
      </c>
      <c r="I1040">
        <v>1560.6849999999999</v>
      </c>
      <c r="J1040">
        <v>0.23899999999999999</v>
      </c>
      <c r="K1040">
        <v>181</v>
      </c>
      <c r="L1040">
        <v>8.6452303165778302E-2</v>
      </c>
      <c r="M1040">
        <v>24.298999999999999</v>
      </c>
      <c r="N1040">
        <v>1.2709999999999999</v>
      </c>
      <c r="O1040">
        <v>1.3520000000000001</v>
      </c>
      <c r="P1040">
        <v>1.3520000000000001</v>
      </c>
      <c r="Q1040">
        <v>1.3520000000000001</v>
      </c>
      <c r="R1040">
        <v>1.3520000000000001</v>
      </c>
      <c r="S1040">
        <v>1.3520000000000001</v>
      </c>
      <c r="T1040">
        <v>1.3520000000000001</v>
      </c>
      <c r="U1040">
        <v>1.3520000000000001</v>
      </c>
      <c r="V1040">
        <v>2.7040000000000002</v>
      </c>
      <c r="W1040">
        <v>1.2709999999999999</v>
      </c>
      <c r="X1040">
        <v>8.1000000000000197E-2</v>
      </c>
      <c r="Y1040">
        <v>0</v>
      </c>
      <c r="Z1040">
        <v>0</v>
      </c>
      <c r="AA1040">
        <v>0</v>
      </c>
      <c r="AB1040">
        <v>0</v>
      </c>
      <c r="AC1040">
        <v>1.2709999999999999</v>
      </c>
      <c r="AD1040">
        <v>8.1000000000000003E-2</v>
      </c>
      <c r="AE1040">
        <f t="shared" si="16"/>
        <v>1.3520000000000001</v>
      </c>
      <c r="AF1040" cm="1">
        <f t="array" ref="AF1040">_xlfn.IFS(C1040="solar",(AE1040*1000/45),C1040="onshore",(AE1040*1000/2.7),C1040="offshore",(0))</f>
        <v>30.044444444444444</v>
      </c>
      <c r="AG1040" cm="1">
        <f t="array" ref="AG1040">_xlfn.IFS(C1040="solar",(0),C1040="onshore",(0),C1040="offshore",(AE1040*1000/4.8))</f>
        <v>0</v>
      </c>
    </row>
    <row r="1041" spans="1:33">
      <c r="A1041" t="s">
        <v>74</v>
      </c>
      <c r="B1041" t="s">
        <v>430</v>
      </c>
      <c r="C1041" t="s">
        <v>463</v>
      </c>
      <c r="D1041">
        <v>3</v>
      </c>
      <c r="E1041" t="s">
        <v>515</v>
      </c>
      <c r="F1041" t="s">
        <v>514</v>
      </c>
      <c r="G1041">
        <v>0.23599999999999999</v>
      </c>
      <c r="H1041">
        <v>356</v>
      </c>
      <c r="I1041">
        <v>1560.6849999999999</v>
      </c>
      <c r="J1041">
        <v>0.23300000000000001</v>
      </c>
      <c r="K1041">
        <v>329</v>
      </c>
      <c r="L1041">
        <v>0.161189174358673</v>
      </c>
      <c r="M1041">
        <v>324.55</v>
      </c>
      <c r="N1041">
        <v>0</v>
      </c>
      <c r="O1041">
        <v>2.8660000000000001</v>
      </c>
      <c r="P1041">
        <v>2.8769999999999998</v>
      </c>
      <c r="Q1041">
        <v>2.8769999999999998</v>
      </c>
      <c r="R1041">
        <v>3.4239999999999999</v>
      </c>
      <c r="S1041">
        <v>6.665</v>
      </c>
      <c r="T1041">
        <v>6.9580000000000002</v>
      </c>
      <c r="U1041">
        <v>8.3460000000000001</v>
      </c>
      <c r="V1041">
        <v>11.212</v>
      </c>
      <c r="W1041">
        <v>0</v>
      </c>
      <c r="X1041">
        <v>2.8660000000000001</v>
      </c>
      <c r="Y1041">
        <v>1.0999999999999699E-2</v>
      </c>
      <c r="Z1041">
        <v>0</v>
      </c>
      <c r="AA1041">
        <v>0.54700000000000004</v>
      </c>
      <c r="AB1041">
        <v>3.2410000000000001</v>
      </c>
      <c r="AC1041">
        <v>0.29299999999999998</v>
      </c>
      <c r="AD1041">
        <v>4.2539999999999996</v>
      </c>
      <c r="AE1041">
        <f t="shared" si="16"/>
        <v>8.3460000000000001</v>
      </c>
      <c r="AF1041" cm="1">
        <f t="array" ref="AF1041">_xlfn.IFS(C1041="solar",(AE1041*1000/45),C1041="onshore",(AE1041*1000/2.7),C1041="offshore",(0))</f>
        <v>185.46666666666667</v>
      </c>
      <c r="AG1041" cm="1">
        <f t="array" ref="AG1041">_xlfn.IFS(C1041="solar",(0),C1041="onshore",(0),C1041="offshore",(AE1041*1000/4.8))</f>
        <v>0</v>
      </c>
    </row>
    <row r="1042" spans="1:33">
      <c r="A1042" t="s">
        <v>74</v>
      </c>
      <c r="B1042" t="s">
        <v>426</v>
      </c>
      <c r="C1042" t="s">
        <v>464</v>
      </c>
      <c r="D1042">
        <v>1</v>
      </c>
      <c r="E1042" t="s">
        <v>515</v>
      </c>
      <c r="F1042" t="s">
        <v>519</v>
      </c>
      <c r="G1042">
        <v>0.315</v>
      </c>
      <c r="H1042">
        <v>397</v>
      </c>
      <c r="I1042">
        <v>2023.1869999999999</v>
      </c>
      <c r="J1042">
        <v>0.316</v>
      </c>
      <c r="K1042">
        <v>441</v>
      </c>
      <c r="L1042">
        <v>0.15931160048552101</v>
      </c>
      <c r="M1042">
        <v>11.67</v>
      </c>
      <c r="N1042">
        <v>0.08</v>
      </c>
      <c r="O1042">
        <v>0.11</v>
      </c>
      <c r="P1042">
        <v>6.53</v>
      </c>
      <c r="Q1042">
        <v>7.51</v>
      </c>
      <c r="R1042">
        <v>7.51</v>
      </c>
      <c r="S1042">
        <v>7.51</v>
      </c>
      <c r="T1042">
        <v>7.44</v>
      </c>
      <c r="U1042">
        <v>11.67</v>
      </c>
      <c r="V1042">
        <v>11.78</v>
      </c>
      <c r="W1042">
        <v>0.08</v>
      </c>
      <c r="X1042">
        <v>0.03</v>
      </c>
      <c r="Y1042">
        <v>6.42</v>
      </c>
      <c r="Z1042">
        <v>0.98</v>
      </c>
      <c r="AA1042">
        <v>0</v>
      </c>
      <c r="AB1042">
        <v>0</v>
      </c>
      <c r="AC1042">
        <v>0.01</v>
      </c>
      <c r="AD1042">
        <v>4.26</v>
      </c>
      <c r="AE1042">
        <f t="shared" si="16"/>
        <v>11.67</v>
      </c>
      <c r="AF1042" cm="1">
        <f t="array" ref="AF1042">_xlfn.IFS(C1042="solar",(AE1042*1000/45),C1042="onshore",(AE1042*1000/2.7),C1042="offshore",(0))</f>
        <v>4322.2222222222217</v>
      </c>
      <c r="AG1042" cm="1">
        <f t="array" ref="AG1042">_xlfn.IFS(C1042="solar",(0),C1042="onshore",(0),C1042="offshore",(AE1042*1000/4.8))</f>
        <v>0</v>
      </c>
    </row>
    <row r="1043" spans="1:33">
      <c r="A1043" t="s">
        <v>74</v>
      </c>
      <c r="B1043" t="s">
        <v>425</v>
      </c>
      <c r="C1043" t="s">
        <v>464</v>
      </c>
      <c r="D1043">
        <v>2</v>
      </c>
      <c r="E1043" t="s">
        <v>515</v>
      </c>
      <c r="F1043" t="s">
        <v>519</v>
      </c>
      <c r="G1043">
        <v>0.317</v>
      </c>
      <c r="H1043">
        <v>639</v>
      </c>
      <c r="I1043">
        <v>2023.1869999999999</v>
      </c>
      <c r="J1043">
        <v>0.317</v>
      </c>
      <c r="K1043">
        <v>663</v>
      </c>
      <c r="L1043">
        <v>0.23875372715094401</v>
      </c>
      <c r="M1043">
        <v>1.61</v>
      </c>
      <c r="N1043">
        <v>0.11</v>
      </c>
      <c r="O1043">
        <v>1.6</v>
      </c>
      <c r="P1043">
        <v>1.61</v>
      </c>
      <c r="Q1043">
        <v>1.61</v>
      </c>
      <c r="R1043">
        <v>1.61</v>
      </c>
      <c r="S1043">
        <v>1.61</v>
      </c>
      <c r="T1043">
        <v>1.51</v>
      </c>
      <c r="U1043">
        <v>0</v>
      </c>
      <c r="V1043">
        <v>1.62</v>
      </c>
      <c r="W1043">
        <v>0.11</v>
      </c>
      <c r="X1043">
        <v>1.49</v>
      </c>
      <c r="Y1043">
        <v>0.01</v>
      </c>
      <c r="Z1043">
        <v>0</v>
      </c>
      <c r="AA1043">
        <v>0</v>
      </c>
      <c r="AB1043">
        <v>0</v>
      </c>
      <c r="AC1043">
        <v>0.01</v>
      </c>
      <c r="AD1043">
        <v>0</v>
      </c>
      <c r="AE1043">
        <f t="shared" si="16"/>
        <v>1.61</v>
      </c>
      <c r="AF1043" cm="1">
        <f t="array" ref="AF1043">_xlfn.IFS(C1043="solar",(AE1043*1000/45),C1043="onshore",(AE1043*1000/2.7),C1043="offshore",(0))</f>
        <v>596.2962962962963</v>
      </c>
      <c r="AG1043" cm="1">
        <f t="array" ref="AG1043">_xlfn.IFS(C1043="solar",(0),C1043="onshore",(0),C1043="offshore",(AE1043*1000/4.8))</f>
        <v>0</v>
      </c>
    </row>
    <row r="1044" spans="1:33">
      <c r="A1044" t="s">
        <v>74</v>
      </c>
      <c r="B1044" t="s">
        <v>424</v>
      </c>
      <c r="C1044" t="s">
        <v>464</v>
      </c>
      <c r="D1044">
        <v>3</v>
      </c>
      <c r="E1044" t="s">
        <v>515</v>
      </c>
      <c r="F1044" t="s">
        <v>519</v>
      </c>
      <c r="G1044">
        <v>0.30199999999999999</v>
      </c>
      <c r="H1044">
        <v>188</v>
      </c>
      <c r="I1044">
        <v>2023.1869999999999</v>
      </c>
      <c r="J1044">
        <v>0.30399999999999999</v>
      </c>
      <c r="K1044">
        <v>229</v>
      </c>
      <c r="L1044">
        <v>8.5991949050709005E-2</v>
      </c>
      <c r="M1044">
        <v>4.92</v>
      </c>
      <c r="N1044">
        <v>0</v>
      </c>
      <c r="O1044">
        <v>4.92</v>
      </c>
      <c r="P1044">
        <v>4.92</v>
      </c>
      <c r="Q1044">
        <v>4.92</v>
      </c>
      <c r="R1044">
        <v>4.92</v>
      </c>
      <c r="S1044">
        <v>4.92</v>
      </c>
      <c r="T1044">
        <v>4.9000000000000004</v>
      </c>
      <c r="U1044">
        <v>0</v>
      </c>
      <c r="V1044">
        <v>4.92</v>
      </c>
      <c r="W1044">
        <v>0</v>
      </c>
      <c r="X1044">
        <v>4.92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0.02</v>
      </c>
      <c r="AE1044">
        <f t="shared" si="16"/>
        <v>4.92</v>
      </c>
      <c r="AF1044" cm="1">
        <f t="array" ref="AF1044">_xlfn.IFS(C1044="solar",(AE1044*1000/45),C1044="onshore",(AE1044*1000/2.7),C1044="offshore",(0))</f>
        <v>1822.2222222222222</v>
      </c>
      <c r="AG1044" cm="1">
        <f t="array" ref="AG1044">_xlfn.IFS(C1044="solar",(0),C1044="onshore",(0),C1044="offshore",(AE1044*1000/4.8))</f>
        <v>0</v>
      </c>
    </row>
    <row r="1045" spans="1:33">
      <c r="A1045" t="s">
        <v>74</v>
      </c>
      <c r="B1045" t="s">
        <v>423</v>
      </c>
      <c r="C1045" t="s">
        <v>464</v>
      </c>
      <c r="D1045">
        <v>4</v>
      </c>
      <c r="E1045" t="s">
        <v>515</v>
      </c>
      <c r="F1045" t="s">
        <v>519</v>
      </c>
      <c r="G1045">
        <v>0.28299999999999997</v>
      </c>
      <c r="H1045">
        <v>341</v>
      </c>
      <c r="I1045">
        <v>2023.1869999999999</v>
      </c>
      <c r="J1045">
        <v>0.29399999999999998</v>
      </c>
      <c r="K1045">
        <v>456</v>
      </c>
      <c r="L1045">
        <v>0.177057124219551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f t="shared" si="16"/>
        <v>0</v>
      </c>
      <c r="AF1045" cm="1">
        <f t="array" ref="AF1045">_xlfn.IFS(C1045="solar",(AE1045*1000/45),C1045="onshore",(AE1045*1000/2.7),C1045="offshore",(0))</f>
        <v>0</v>
      </c>
      <c r="AG1045" cm="1">
        <f t="array" ref="AG1045">_xlfn.IFS(C1045="solar",(0),C1045="onshore",(0),C1045="offshore",(AE1045*1000/4.8))</f>
        <v>0</v>
      </c>
    </row>
    <row r="1046" spans="1:33">
      <c r="A1046" t="s">
        <v>74</v>
      </c>
      <c r="B1046" t="s">
        <v>422</v>
      </c>
      <c r="C1046" t="s">
        <v>464</v>
      </c>
      <c r="D1046">
        <v>5</v>
      </c>
      <c r="E1046" t="s">
        <v>515</v>
      </c>
      <c r="F1046" t="s">
        <v>519</v>
      </c>
      <c r="G1046">
        <v>0.28899999999999998</v>
      </c>
      <c r="H1046">
        <v>0</v>
      </c>
      <c r="I1046">
        <v>2023.1869999999999</v>
      </c>
      <c r="J1046">
        <v>0.28899999999999998</v>
      </c>
      <c r="K1046">
        <v>644</v>
      </c>
      <c r="L1046">
        <v>0.254380559637231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f t="shared" si="16"/>
        <v>0</v>
      </c>
      <c r="AF1046" cm="1">
        <f t="array" ref="AF1046">_xlfn.IFS(C1046="solar",(AE1046*1000/45),C1046="onshore",(AE1046*1000/2.7),C1046="offshore",(0))</f>
        <v>0</v>
      </c>
      <c r="AG1046" cm="1">
        <f t="array" ref="AG1046">_xlfn.IFS(C1046="solar",(0),C1046="onshore",(0),C1046="offshore",(AE1046*1000/4.8))</f>
        <v>0</v>
      </c>
    </row>
    <row r="1047" spans="1:33">
      <c r="A1047" t="s">
        <v>74</v>
      </c>
      <c r="B1047" t="s">
        <v>424</v>
      </c>
      <c r="C1047" t="s">
        <v>464</v>
      </c>
      <c r="D1047">
        <v>3</v>
      </c>
      <c r="E1047" t="s">
        <v>515</v>
      </c>
      <c r="F1047" t="s">
        <v>518</v>
      </c>
      <c r="G1047">
        <v>0.30199999999999999</v>
      </c>
      <c r="H1047">
        <v>188</v>
      </c>
      <c r="I1047">
        <v>2023.1869999999999</v>
      </c>
      <c r="J1047">
        <v>0.30399999999999999</v>
      </c>
      <c r="K1047">
        <v>229</v>
      </c>
      <c r="L1047">
        <v>8.5991949050709005E-2</v>
      </c>
      <c r="M1047">
        <v>3.2290000000000001</v>
      </c>
      <c r="N1047">
        <v>0</v>
      </c>
      <c r="O1047">
        <v>3.2290000000000001</v>
      </c>
      <c r="P1047">
        <v>3.2290000000000001</v>
      </c>
      <c r="Q1047">
        <v>3.2290000000000001</v>
      </c>
      <c r="R1047">
        <v>3.2290000000000001</v>
      </c>
      <c r="S1047">
        <v>3.2290000000000001</v>
      </c>
      <c r="T1047">
        <v>3.2090000000000001</v>
      </c>
      <c r="U1047">
        <v>0</v>
      </c>
      <c r="V1047">
        <v>3.2290000000000001</v>
      </c>
      <c r="W1047">
        <v>0</v>
      </c>
      <c r="X1047">
        <v>3.2290000000000001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0.02</v>
      </c>
      <c r="AE1047">
        <f t="shared" si="16"/>
        <v>3.2290000000000001</v>
      </c>
      <c r="AF1047" cm="1">
        <f t="array" ref="AF1047">_xlfn.IFS(C1047="solar",(AE1047*1000/45),C1047="onshore",(AE1047*1000/2.7),C1047="offshore",(0))</f>
        <v>1195.9259259259259</v>
      </c>
      <c r="AG1047" cm="1">
        <f t="array" ref="AG1047">_xlfn.IFS(C1047="solar",(0),C1047="onshore",(0),C1047="offshore",(AE1047*1000/4.8))</f>
        <v>0</v>
      </c>
    </row>
    <row r="1048" spans="1:33">
      <c r="A1048" t="s">
        <v>74</v>
      </c>
      <c r="B1048" t="s">
        <v>422</v>
      </c>
      <c r="C1048" t="s">
        <v>464</v>
      </c>
      <c r="D1048">
        <v>5</v>
      </c>
      <c r="E1048" t="s">
        <v>515</v>
      </c>
      <c r="F1048" t="s">
        <v>518</v>
      </c>
      <c r="G1048">
        <v>0.28899999999999998</v>
      </c>
      <c r="H1048">
        <v>0</v>
      </c>
      <c r="I1048">
        <v>2023.1869999999999</v>
      </c>
      <c r="J1048">
        <v>0.28899999999999998</v>
      </c>
      <c r="K1048">
        <v>644</v>
      </c>
      <c r="L1048">
        <v>0.254380559637231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f t="shared" si="16"/>
        <v>0</v>
      </c>
      <c r="AF1048" cm="1">
        <f t="array" ref="AF1048">_xlfn.IFS(C1048="solar",(AE1048*1000/45),C1048="onshore",(AE1048*1000/2.7),C1048="offshore",(0))</f>
        <v>0</v>
      </c>
      <c r="AG1048" cm="1">
        <f t="array" ref="AG1048">_xlfn.IFS(C1048="solar",(0),C1048="onshore",(0),C1048="offshore",(AE1048*1000/4.8))</f>
        <v>0</v>
      </c>
    </row>
    <row r="1049" spans="1:33">
      <c r="A1049" t="s">
        <v>74</v>
      </c>
      <c r="B1049" t="s">
        <v>423</v>
      </c>
      <c r="C1049" t="s">
        <v>464</v>
      </c>
      <c r="D1049">
        <v>4</v>
      </c>
      <c r="E1049" t="s">
        <v>515</v>
      </c>
      <c r="F1049" t="s">
        <v>518</v>
      </c>
      <c r="G1049">
        <v>0.28299999999999997</v>
      </c>
      <c r="H1049">
        <v>341</v>
      </c>
      <c r="I1049">
        <v>2023.1869999999999</v>
      </c>
      <c r="J1049">
        <v>0.29399999999999998</v>
      </c>
      <c r="K1049">
        <v>456</v>
      </c>
      <c r="L1049">
        <v>0.177057124219551</v>
      </c>
      <c r="M1049">
        <v>1.0489999999999999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f t="shared" si="16"/>
        <v>0</v>
      </c>
      <c r="AF1049" cm="1">
        <f t="array" ref="AF1049">_xlfn.IFS(C1049="solar",(AE1049*1000/45),C1049="onshore",(AE1049*1000/2.7),C1049="offshore",(0))</f>
        <v>0</v>
      </c>
      <c r="AG1049" cm="1">
        <f t="array" ref="AG1049">_xlfn.IFS(C1049="solar",(0),C1049="onshore",(0),C1049="offshore",(AE1049*1000/4.8))</f>
        <v>0</v>
      </c>
    </row>
    <row r="1050" spans="1:33">
      <c r="A1050" t="s">
        <v>74</v>
      </c>
      <c r="B1050" t="s">
        <v>426</v>
      </c>
      <c r="C1050" t="s">
        <v>464</v>
      </c>
      <c r="D1050">
        <v>1</v>
      </c>
      <c r="E1050" t="s">
        <v>515</v>
      </c>
      <c r="F1050" t="s">
        <v>518</v>
      </c>
      <c r="G1050">
        <v>0.315</v>
      </c>
      <c r="H1050">
        <v>397</v>
      </c>
      <c r="I1050">
        <v>2023.1869999999999</v>
      </c>
      <c r="J1050">
        <v>0.316</v>
      </c>
      <c r="K1050">
        <v>441</v>
      </c>
      <c r="L1050">
        <v>0.15931160048552101</v>
      </c>
      <c r="M1050">
        <v>58.295999999999999</v>
      </c>
      <c r="N1050">
        <v>0.08</v>
      </c>
      <c r="O1050">
        <v>1.7050000000000001</v>
      </c>
      <c r="P1050">
        <v>8.1050000000000004</v>
      </c>
      <c r="Q1050">
        <v>9.0820000000000007</v>
      </c>
      <c r="R1050">
        <v>9.0820000000000007</v>
      </c>
      <c r="S1050">
        <v>9.0820000000000007</v>
      </c>
      <c r="T1050">
        <v>9.0120000000000005</v>
      </c>
      <c r="U1050">
        <v>11.632999999999999</v>
      </c>
      <c r="V1050">
        <v>13.337999999999999</v>
      </c>
      <c r="W1050">
        <v>0.08</v>
      </c>
      <c r="X1050">
        <v>1.625</v>
      </c>
      <c r="Y1050">
        <v>6.4</v>
      </c>
      <c r="Z1050">
        <v>0.97699999999999998</v>
      </c>
      <c r="AA1050">
        <v>0</v>
      </c>
      <c r="AB1050">
        <v>0</v>
      </c>
      <c r="AC1050">
        <v>0.01</v>
      </c>
      <c r="AD1050">
        <v>4.2460000000000004</v>
      </c>
      <c r="AE1050">
        <f t="shared" si="16"/>
        <v>11.632999999999999</v>
      </c>
      <c r="AF1050" cm="1">
        <f t="array" ref="AF1050">_xlfn.IFS(C1050="solar",(AE1050*1000/45),C1050="onshore",(AE1050*1000/2.7),C1050="offshore",(0))</f>
        <v>4308.5185185185182</v>
      </c>
      <c r="AG1050" cm="1">
        <f t="array" ref="AG1050">_xlfn.IFS(C1050="solar",(0),C1050="onshore",(0),C1050="offshore",(AE1050*1000/4.8))</f>
        <v>0</v>
      </c>
    </row>
    <row r="1051" spans="1:33">
      <c r="A1051" t="s">
        <v>74</v>
      </c>
      <c r="B1051" t="s">
        <v>425</v>
      </c>
      <c r="C1051" t="s">
        <v>464</v>
      </c>
      <c r="D1051">
        <v>2</v>
      </c>
      <c r="E1051" t="s">
        <v>515</v>
      </c>
      <c r="F1051" t="s">
        <v>518</v>
      </c>
      <c r="G1051">
        <v>0.317</v>
      </c>
      <c r="H1051">
        <v>639</v>
      </c>
      <c r="I1051">
        <v>2023.1869999999999</v>
      </c>
      <c r="J1051">
        <v>0.317</v>
      </c>
      <c r="K1051">
        <v>663</v>
      </c>
      <c r="L1051">
        <v>0.23875372715094401</v>
      </c>
      <c r="M1051">
        <v>258.59800000000001</v>
      </c>
      <c r="N1051">
        <v>0.11</v>
      </c>
      <c r="O1051">
        <v>1.6</v>
      </c>
      <c r="P1051">
        <v>1.61</v>
      </c>
      <c r="Q1051">
        <v>1.61</v>
      </c>
      <c r="R1051">
        <v>1.61</v>
      </c>
      <c r="S1051">
        <v>1.61</v>
      </c>
      <c r="T1051">
        <v>1.51</v>
      </c>
      <c r="U1051">
        <v>0</v>
      </c>
      <c r="V1051">
        <v>1.62</v>
      </c>
      <c r="W1051">
        <v>0.11</v>
      </c>
      <c r="X1051">
        <v>1.49</v>
      </c>
      <c r="Y1051">
        <v>0.01</v>
      </c>
      <c r="Z1051">
        <v>0</v>
      </c>
      <c r="AA1051">
        <v>0</v>
      </c>
      <c r="AB1051">
        <v>0</v>
      </c>
      <c r="AC1051">
        <v>0.01</v>
      </c>
      <c r="AD1051">
        <v>0</v>
      </c>
      <c r="AE1051">
        <f t="shared" si="16"/>
        <v>1.61</v>
      </c>
      <c r="AF1051" cm="1">
        <f t="array" ref="AF1051">_xlfn.IFS(C1051="solar",(AE1051*1000/45),C1051="onshore",(AE1051*1000/2.7),C1051="offshore",(0))</f>
        <v>596.2962962962963</v>
      </c>
      <c r="AG1051" cm="1">
        <f t="array" ref="AG1051">_xlfn.IFS(C1051="solar",(0),C1051="onshore",(0),C1051="offshore",(AE1051*1000/4.8))</f>
        <v>0</v>
      </c>
    </row>
    <row r="1052" spans="1:33">
      <c r="A1052" t="s">
        <v>74</v>
      </c>
      <c r="B1052" t="s">
        <v>424</v>
      </c>
      <c r="C1052" t="s">
        <v>464</v>
      </c>
      <c r="D1052">
        <v>3</v>
      </c>
      <c r="E1052" t="s">
        <v>515</v>
      </c>
      <c r="F1052" t="s">
        <v>517</v>
      </c>
      <c r="G1052">
        <v>0.30199999999999999</v>
      </c>
      <c r="H1052">
        <v>188</v>
      </c>
      <c r="I1052">
        <v>2023.1869999999999</v>
      </c>
      <c r="J1052">
        <v>0.30399999999999999</v>
      </c>
      <c r="K1052">
        <v>229</v>
      </c>
      <c r="L1052">
        <v>8.5991949050709005E-2</v>
      </c>
      <c r="M1052">
        <v>0.57899999999999996</v>
      </c>
      <c r="N1052">
        <v>0</v>
      </c>
      <c r="O1052">
        <v>0.57899999999999996</v>
      </c>
      <c r="P1052">
        <v>0.57899999999999996</v>
      </c>
      <c r="Q1052">
        <v>0.57899999999999996</v>
      </c>
      <c r="R1052">
        <v>0.57899999999999996</v>
      </c>
      <c r="S1052">
        <v>0.57899999999999996</v>
      </c>
      <c r="T1052">
        <v>0.55900000000000005</v>
      </c>
      <c r="U1052">
        <v>0</v>
      </c>
      <c r="V1052">
        <v>0.57899999999999996</v>
      </c>
      <c r="W1052">
        <v>0</v>
      </c>
      <c r="X1052">
        <v>0.57899999999999996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0.02</v>
      </c>
      <c r="AE1052">
        <f t="shared" si="16"/>
        <v>0.57899999999999996</v>
      </c>
      <c r="AF1052" cm="1">
        <f t="array" ref="AF1052">_xlfn.IFS(C1052="solar",(AE1052*1000/45),C1052="onshore",(AE1052*1000/2.7),C1052="offshore",(0))</f>
        <v>214.44444444444443</v>
      </c>
      <c r="AG1052" cm="1">
        <f t="array" ref="AG1052">_xlfn.IFS(C1052="solar",(0),C1052="onshore",(0),C1052="offshore",(AE1052*1000/4.8))</f>
        <v>0</v>
      </c>
    </row>
    <row r="1053" spans="1:33">
      <c r="A1053" t="s">
        <v>74</v>
      </c>
      <c r="B1053" t="s">
        <v>423</v>
      </c>
      <c r="C1053" t="s">
        <v>464</v>
      </c>
      <c r="D1053">
        <v>4</v>
      </c>
      <c r="E1053" t="s">
        <v>515</v>
      </c>
      <c r="F1053" t="s">
        <v>517</v>
      </c>
      <c r="G1053">
        <v>0.28299999999999997</v>
      </c>
      <c r="H1053">
        <v>341</v>
      </c>
      <c r="I1053">
        <v>2023.1869999999999</v>
      </c>
      <c r="J1053">
        <v>0.29399999999999998</v>
      </c>
      <c r="K1053">
        <v>456</v>
      </c>
      <c r="L1053">
        <v>0.177057124219551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f t="shared" si="16"/>
        <v>0</v>
      </c>
      <c r="AF1053" cm="1">
        <f t="array" ref="AF1053">_xlfn.IFS(C1053="solar",(AE1053*1000/45),C1053="onshore",(AE1053*1000/2.7),C1053="offshore",(0))</f>
        <v>0</v>
      </c>
      <c r="AG1053" cm="1">
        <f t="array" ref="AG1053">_xlfn.IFS(C1053="solar",(0),C1053="onshore",(0),C1053="offshore",(AE1053*1000/4.8))</f>
        <v>0</v>
      </c>
    </row>
    <row r="1054" spans="1:33">
      <c r="A1054" t="s">
        <v>74</v>
      </c>
      <c r="B1054" t="s">
        <v>422</v>
      </c>
      <c r="C1054" t="s">
        <v>464</v>
      </c>
      <c r="D1054">
        <v>5</v>
      </c>
      <c r="E1054" t="s">
        <v>515</v>
      </c>
      <c r="F1054" t="s">
        <v>517</v>
      </c>
      <c r="G1054">
        <v>0.28899999999999998</v>
      </c>
      <c r="H1054">
        <v>0</v>
      </c>
      <c r="I1054">
        <v>2023.1869999999999</v>
      </c>
      <c r="J1054">
        <v>0.28899999999999998</v>
      </c>
      <c r="K1054">
        <v>644</v>
      </c>
      <c r="L1054">
        <v>0.254380559637231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f t="shared" si="16"/>
        <v>0</v>
      </c>
      <c r="AF1054" cm="1">
        <f t="array" ref="AF1054">_xlfn.IFS(C1054="solar",(AE1054*1000/45),C1054="onshore",(AE1054*1000/2.7),C1054="offshore",(0))</f>
        <v>0</v>
      </c>
      <c r="AG1054" cm="1">
        <f t="array" ref="AG1054">_xlfn.IFS(C1054="solar",(0),C1054="onshore",(0),C1054="offshore",(AE1054*1000/4.8))</f>
        <v>0</v>
      </c>
    </row>
    <row r="1055" spans="1:33">
      <c r="A1055" t="s">
        <v>74</v>
      </c>
      <c r="B1055" t="s">
        <v>426</v>
      </c>
      <c r="C1055" t="s">
        <v>464</v>
      </c>
      <c r="D1055">
        <v>1</v>
      </c>
      <c r="E1055" t="s">
        <v>515</v>
      </c>
      <c r="F1055" t="s">
        <v>517</v>
      </c>
      <c r="G1055">
        <v>0.315</v>
      </c>
      <c r="H1055">
        <v>397</v>
      </c>
      <c r="I1055">
        <v>2023.1869999999999</v>
      </c>
      <c r="J1055">
        <v>0.316</v>
      </c>
      <c r="K1055">
        <v>441</v>
      </c>
      <c r="L1055">
        <v>0.15931160048552101</v>
      </c>
      <c r="M1055">
        <v>14.304</v>
      </c>
      <c r="N1055">
        <v>0.08</v>
      </c>
      <c r="O1055">
        <v>4.2549999999999999</v>
      </c>
      <c r="P1055">
        <v>10.654</v>
      </c>
      <c r="Q1055">
        <v>11.631</v>
      </c>
      <c r="R1055">
        <v>11.631</v>
      </c>
      <c r="S1055">
        <v>11.631</v>
      </c>
      <c r="T1055">
        <v>11.561</v>
      </c>
      <c r="U1055">
        <v>11.632999999999999</v>
      </c>
      <c r="V1055">
        <v>15.888</v>
      </c>
      <c r="W1055">
        <v>0.08</v>
      </c>
      <c r="X1055">
        <v>4.1749999999999998</v>
      </c>
      <c r="Y1055">
        <v>6.399</v>
      </c>
      <c r="Z1055">
        <v>0.97699999999999998</v>
      </c>
      <c r="AA1055">
        <v>0</v>
      </c>
      <c r="AB1055">
        <v>0</v>
      </c>
      <c r="AC1055">
        <v>0.01</v>
      </c>
      <c r="AD1055">
        <v>4.2469999999999999</v>
      </c>
      <c r="AE1055">
        <f t="shared" si="16"/>
        <v>11.632999999999999</v>
      </c>
      <c r="AF1055" cm="1">
        <f t="array" ref="AF1055">_xlfn.IFS(C1055="solar",(AE1055*1000/45),C1055="onshore",(AE1055*1000/2.7),C1055="offshore",(0))</f>
        <v>4308.5185185185182</v>
      </c>
      <c r="AG1055" cm="1">
        <f t="array" ref="AG1055">_xlfn.IFS(C1055="solar",(0),C1055="onshore",(0),C1055="offshore",(AE1055*1000/4.8))</f>
        <v>0</v>
      </c>
    </row>
    <row r="1056" spans="1:33">
      <c r="A1056" t="s">
        <v>74</v>
      </c>
      <c r="B1056" t="s">
        <v>425</v>
      </c>
      <c r="C1056" t="s">
        <v>464</v>
      </c>
      <c r="D1056">
        <v>2</v>
      </c>
      <c r="E1056" t="s">
        <v>515</v>
      </c>
      <c r="F1056" t="s">
        <v>517</v>
      </c>
      <c r="G1056">
        <v>0.317</v>
      </c>
      <c r="H1056">
        <v>639</v>
      </c>
      <c r="I1056">
        <v>2023.1869999999999</v>
      </c>
      <c r="J1056">
        <v>0.317</v>
      </c>
      <c r="K1056">
        <v>663</v>
      </c>
      <c r="L1056">
        <v>0.23875372715094401</v>
      </c>
      <c r="M1056">
        <v>129.09100000000001</v>
      </c>
      <c r="N1056">
        <v>0.11</v>
      </c>
      <c r="O1056">
        <v>1.6</v>
      </c>
      <c r="P1056">
        <v>1.61</v>
      </c>
      <c r="Q1056">
        <v>1.61</v>
      </c>
      <c r="R1056">
        <v>1.61</v>
      </c>
      <c r="S1056">
        <v>1.61</v>
      </c>
      <c r="T1056">
        <v>1.51</v>
      </c>
      <c r="U1056">
        <v>0</v>
      </c>
      <c r="V1056">
        <v>1.62</v>
      </c>
      <c r="W1056">
        <v>0.11</v>
      </c>
      <c r="X1056">
        <v>1.49</v>
      </c>
      <c r="Y1056">
        <v>0.01</v>
      </c>
      <c r="Z1056">
        <v>0</v>
      </c>
      <c r="AA1056">
        <v>0</v>
      </c>
      <c r="AB1056">
        <v>0</v>
      </c>
      <c r="AC1056">
        <v>0.01</v>
      </c>
      <c r="AD1056">
        <v>0</v>
      </c>
      <c r="AE1056">
        <f t="shared" si="16"/>
        <v>1.61</v>
      </c>
      <c r="AF1056" cm="1">
        <f t="array" ref="AF1056">_xlfn.IFS(C1056="solar",(AE1056*1000/45),C1056="onshore",(AE1056*1000/2.7),C1056="offshore",(0))</f>
        <v>596.2962962962963</v>
      </c>
      <c r="AG1056" cm="1">
        <f t="array" ref="AG1056">_xlfn.IFS(C1056="solar",(0),C1056="onshore",(0),C1056="offshore",(AE1056*1000/4.8))</f>
        <v>0</v>
      </c>
    </row>
    <row r="1057" spans="1:33">
      <c r="A1057" t="s">
        <v>74</v>
      </c>
      <c r="B1057" t="s">
        <v>424</v>
      </c>
      <c r="C1057" t="s">
        <v>464</v>
      </c>
      <c r="D1057">
        <v>3</v>
      </c>
      <c r="E1057" t="s">
        <v>515</v>
      </c>
      <c r="F1057" t="s">
        <v>516</v>
      </c>
      <c r="G1057">
        <v>0.30199999999999999</v>
      </c>
      <c r="H1057">
        <v>188</v>
      </c>
      <c r="I1057">
        <v>2023.1869999999999</v>
      </c>
      <c r="J1057">
        <v>0.30399999999999999</v>
      </c>
      <c r="K1057">
        <v>229</v>
      </c>
      <c r="L1057">
        <v>8.5991949050709005E-2</v>
      </c>
      <c r="M1057">
        <v>3.2290000000000001</v>
      </c>
      <c r="N1057">
        <v>0</v>
      </c>
      <c r="O1057">
        <v>3.2290000000000001</v>
      </c>
      <c r="P1057">
        <v>3.2290000000000001</v>
      </c>
      <c r="Q1057">
        <v>3.2290000000000001</v>
      </c>
      <c r="R1057">
        <v>3.2290000000000001</v>
      </c>
      <c r="S1057">
        <v>3.2290000000000001</v>
      </c>
      <c r="T1057">
        <v>3.2090000000000001</v>
      </c>
      <c r="U1057">
        <v>0</v>
      </c>
      <c r="V1057">
        <v>3.2290000000000001</v>
      </c>
      <c r="W1057">
        <v>0</v>
      </c>
      <c r="X1057">
        <v>3.2290000000000001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0.02</v>
      </c>
      <c r="AE1057">
        <f t="shared" si="16"/>
        <v>3.2290000000000001</v>
      </c>
      <c r="AF1057" cm="1">
        <f t="array" ref="AF1057">_xlfn.IFS(C1057="solar",(AE1057*1000/45),C1057="onshore",(AE1057*1000/2.7),C1057="offshore",(0))</f>
        <v>1195.9259259259259</v>
      </c>
      <c r="AG1057" cm="1">
        <f t="array" ref="AG1057">_xlfn.IFS(C1057="solar",(0),C1057="onshore",(0),C1057="offshore",(AE1057*1000/4.8))</f>
        <v>0</v>
      </c>
    </row>
    <row r="1058" spans="1:33">
      <c r="A1058" t="s">
        <v>74</v>
      </c>
      <c r="B1058" t="s">
        <v>422</v>
      </c>
      <c r="C1058" t="s">
        <v>464</v>
      </c>
      <c r="D1058">
        <v>5</v>
      </c>
      <c r="E1058" t="s">
        <v>515</v>
      </c>
      <c r="F1058" t="s">
        <v>516</v>
      </c>
      <c r="G1058">
        <v>0.28899999999999998</v>
      </c>
      <c r="H1058">
        <v>0</v>
      </c>
      <c r="I1058">
        <v>2023.1869999999999</v>
      </c>
      <c r="J1058">
        <v>0.28899999999999998</v>
      </c>
      <c r="K1058">
        <v>644</v>
      </c>
      <c r="L1058">
        <v>0.254380559637231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f t="shared" si="16"/>
        <v>0</v>
      </c>
      <c r="AF1058" cm="1">
        <f t="array" ref="AF1058">_xlfn.IFS(C1058="solar",(AE1058*1000/45),C1058="onshore",(AE1058*1000/2.7),C1058="offshore",(0))</f>
        <v>0</v>
      </c>
      <c r="AG1058" cm="1">
        <f t="array" ref="AG1058">_xlfn.IFS(C1058="solar",(0),C1058="onshore",(0),C1058="offshore",(AE1058*1000/4.8))</f>
        <v>0</v>
      </c>
    </row>
    <row r="1059" spans="1:33">
      <c r="A1059" t="s">
        <v>74</v>
      </c>
      <c r="B1059" t="s">
        <v>423</v>
      </c>
      <c r="C1059" t="s">
        <v>464</v>
      </c>
      <c r="D1059">
        <v>4</v>
      </c>
      <c r="E1059" t="s">
        <v>515</v>
      </c>
      <c r="F1059" t="s">
        <v>516</v>
      </c>
      <c r="G1059">
        <v>0.28299999999999997</v>
      </c>
      <c r="H1059">
        <v>341</v>
      </c>
      <c r="I1059">
        <v>2023.1869999999999</v>
      </c>
      <c r="J1059">
        <v>0.29399999999999998</v>
      </c>
      <c r="K1059">
        <v>456</v>
      </c>
      <c r="L1059">
        <v>0.177057124219551</v>
      </c>
      <c r="M1059">
        <v>1.0489999999999999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f t="shared" si="16"/>
        <v>0</v>
      </c>
      <c r="AF1059" cm="1">
        <f t="array" ref="AF1059">_xlfn.IFS(C1059="solar",(AE1059*1000/45),C1059="onshore",(AE1059*1000/2.7),C1059="offshore",(0))</f>
        <v>0</v>
      </c>
      <c r="AG1059" cm="1">
        <f t="array" ref="AG1059">_xlfn.IFS(C1059="solar",(0),C1059="onshore",(0),C1059="offshore",(AE1059*1000/4.8))</f>
        <v>0</v>
      </c>
    </row>
    <row r="1060" spans="1:33">
      <c r="A1060" t="s">
        <v>74</v>
      </c>
      <c r="B1060" t="s">
        <v>426</v>
      </c>
      <c r="C1060" t="s">
        <v>464</v>
      </c>
      <c r="D1060">
        <v>1</v>
      </c>
      <c r="E1060" t="s">
        <v>515</v>
      </c>
      <c r="F1060" t="s">
        <v>516</v>
      </c>
      <c r="G1060">
        <v>0.315</v>
      </c>
      <c r="H1060">
        <v>397</v>
      </c>
      <c r="I1060">
        <v>2023.1869999999999</v>
      </c>
      <c r="J1060">
        <v>0.316</v>
      </c>
      <c r="K1060">
        <v>441</v>
      </c>
      <c r="L1060">
        <v>0.15931160048552101</v>
      </c>
      <c r="M1060">
        <v>57.569000000000003</v>
      </c>
      <c r="N1060">
        <v>0.08</v>
      </c>
      <c r="O1060">
        <v>1.7050000000000001</v>
      </c>
      <c r="P1060">
        <v>8.1050000000000004</v>
      </c>
      <c r="Q1060">
        <v>9.0820000000000007</v>
      </c>
      <c r="R1060">
        <v>9.0820000000000007</v>
      </c>
      <c r="S1060">
        <v>9.0820000000000007</v>
      </c>
      <c r="T1060">
        <v>9.0120000000000005</v>
      </c>
      <c r="U1060">
        <v>11.632999999999999</v>
      </c>
      <c r="V1060">
        <v>13.337999999999999</v>
      </c>
      <c r="W1060">
        <v>0.08</v>
      </c>
      <c r="X1060">
        <v>1.625</v>
      </c>
      <c r="Y1060">
        <v>6.4</v>
      </c>
      <c r="Z1060">
        <v>0.97699999999999998</v>
      </c>
      <c r="AA1060">
        <v>0</v>
      </c>
      <c r="AB1060">
        <v>0</v>
      </c>
      <c r="AC1060">
        <v>0.01</v>
      </c>
      <c r="AD1060">
        <v>4.2460000000000004</v>
      </c>
      <c r="AE1060">
        <f t="shared" si="16"/>
        <v>11.632999999999999</v>
      </c>
      <c r="AF1060" cm="1">
        <f t="array" ref="AF1060">_xlfn.IFS(C1060="solar",(AE1060*1000/45),C1060="onshore",(AE1060*1000/2.7),C1060="offshore",(0))</f>
        <v>4308.5185185185182</v>
      </c>
      <c r="AG1060" cm="1">
        <f t="array" ref="AG1060">_xlfn.IFS(C1060="solar",(0),C1060="onshore",(0),C1060="offshore",(AE1060*1000/4.8))</f>
        <v>0</v>
      </c>
    </row>
    <row r="1061" spans="1:33">
      <c r="A1061" t="s">
        <v>74</v>
      </c>
      <c r="B1061" t="s">
        <v>425</v>
      </c>
      <c r="C1061" t="s">
        <v>464</v>
      </c>
      <c r="D1061">
        <v>2</v>
      </c>
      <c r="E1061" t="s">
        <v>515</v>
      </c>
      <c r="F1061" t="s">
        <v>516</v>
      </c>
      <c r="G1061">
        <v>0.317</v>
      </c>
      <c r="H1061">
        <v>639</v>
      </c>
      <c r="I1061">
        <v>2023.1869999999999</v>
      </c>
      <c r="J1061">
        <v>0.317</v>
      </c>
      <c r="K1061">
        <v>663</v>
      </c>
      <c r="L1061">
        <v>0.23875372715094401</v>
      </c>
      <c r="M1061">
        <v>258.54000000000002</v>
      </c>
      <c r="N1061">
        <v>0.11</v>
      </c>
      <c r="O1061">
        <v>1.6</v>
      </c>
      <c r="P1061">
        <v>1.61</v>
      </c>
      <c r="Q1061">
        <v>1.61</v>
      </c>
      <c r="R1061">
        <v>1.61</v>
      </c>
      <c r="S1061">
        <v>1.61</v>
      </c>
      <c r="T1061">
        <v>1.51</v>
      </c>
      <c r="U1061">
        <v>0</v>
      </c>
      <c r="V1061">
        <v>1.62</v>
      </c>
      <c r="W1061">
        <v>0.11</v>
      </c>
      <c r="X1061">
        <v>1.49</v>
      </c>
      <c r="Y1061">
        <v>0.01</v>
      </c>
      <c r="Z1061">
        <v>0</v>
      </c>
      <c r="AA1061">
        <v>0</v>
      </c>
      <c r="AB1061">
        <v>0</v>
      </c>
      <c r="AC1061">
        <v>0.01</v>
      </c>
      <c r="AD1061">
        <v>0</v>
      </c>
      <c r="AE1061">
        <f t="shared" si="16"/>
        <v>1.61</v>
      </c>
      <c r="AF1061" cm="1">
        <f t="array" ref="AF1061">_xlfn.IFS(C1061="solar",(AE1061*1000/45),C1061="onshore",(AE1061*1000/2.7),C1061="offshore",(0))</f>
        <v>596.2962962962963</v>
      </c>
      <c r="AG1061" cm="1">
        <f t="array" ref="AG1061">_xlfn.IFS(C1061="solar",(0),C1061="onshore",(0),C1061="offshore",(AE1061*1000/4.8))</f>
        <v>0</v>
      </c>
    </row>
    <row r="1062" spans="1:33">
      <c r="A1062" t="s">
        <v>74</v>
      </c>
      <c r="B1062" t="s">
        <v>423</v>
      </c>
      <c r="C1062" t="s">
        <v>464</v>
      </c>
      <c r="D1062">
        <v>4</v>
      </c>
      <c r="E1062" t="s">
        <v>515</v>
      </c>
      <c r="F1062" t="s">
        <v>514</v>
      </c>
      <c r="G1062">
        <v>0.28299999999999997</v>
      </c>
      <c r="H1062">
        <v>341</v>
      </c>
      <c r="I1062">
        <v>2023.1869999999999</v>
      </c>
      <c r="J1062">
        <v>0.29399999999999998</v>
      </c>
      <c r="K1062">
        <v>456</v>
      </c>
      <c r="L1062">
        <v>0.177057124219551</v>
      </c>
      <c r="M1062">
        <v>1.468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f t="shared" si="16"/>
        <v>0</v>
      </c>
      <c r="AF1062" cm="1">
        <f t="array" ref="AF1062">_xlfn.IFS(C1062="solar",(AE1062*1000/45),C1062="onshore",(AE1062*1000/2.7),C1062="offshore",(0))</f>
        <v>0</v>
      </c>
      <c r="AG1062" cm="1">
        <f t="array" ref="AG1062">_xlfn.IFS(C1062="solar",(0),C1062="onshore",(0),C1062="offshore",(AE1062*1000/4.8))</f>
        <v>0</v>
      </c>
    </row>
    <row r="1063" spans="1:33">
      <c r="A1063" t="s">
        <v>74</v>
      </c>
      <c r="B1063" t="s">
        <v>422</v>
      </c>
      <c r="C1063" t="s">
        <v>464</v>
      </c>
      <c r="D1063">
        <v>5</v>
      </c>
      <c r="E1063" t="s">
        <v>515</v>
      </c>
      <c r="F1063" t="s">
        <v>514</v>
      </c>
      <c r="G1063">
        <v>0.28899999999999998</v>
      </c>
      <c r="H1063">
        <v>0</v>
      </c>
      <c r="I1063">
        <v>2023.1869999999999</v>
      </c>
      <c r="J1063">
        <v>0.28899999999999998</v>
      </c>
      <c r="K1063">
        <v>644</v>
      </c>
      <c r="L1063">
        <v>0.254380559637231</v>
      </c>
      <c r="M1063">
        <v>2.0289999999999999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f t="shared" si="16"/>
        <v>0</v>
      </c>
      <c r="AF1063" cm="1">
        <f t="array" ref="AF1063">_xlfn.IFS(C1063="solar",(AE1063*1000/45),C1063="onshore",(AE1063*1000/2.7),C1063="offshore",(0))</f>
        <v>0</v>
      </c>
      <c r="AG1063" cm="1">
        <f t="array" ref="AG1063">_xlfn.IFS(C1063="solar",(0),C1063="onshore",(0),C1063="offshore",(AE1063*1000/4.8))</f>
        <v>0</v>
      </c>
    </row>
    <row r="1064" spans="1:33">
      <c r="A1064" t="s">
        <v>74</v>
      </c>
      <c r="B1064" t="s">
        <v>424</v>
      </c>
      <c r="C1064" t="s">
        <v>464</v>
      </c>
      <c r="D1064">
        <v>3</v>
      </c>
      <c r="E1064" t="s">
        <v>515</v>
      </c>
      <c r="F1064" t="s">
        <v>514</v>
      </c>
      <c r="G1064">
        <v>0.30199999999999999</v>
      </c>
      <c r="H1064">
        <v>188</v>
      </c>
      <c r="I1064">
        <v>2023.1869999999999</v>
      </c>
      <c r="J1064">
        <v>0.30399999999999999</v>
      </c>
      <c r="K1064">
        <v>229</v>
      </c>
      <c r="L1064">
        <v>8.5991949050709005E-2</v>
      </c>
      <c r="M1064">
        <v>8.9960000000000004</v>
      </c>
      <c r="N1064">
        <v>0</v>
      </c>
      <c r="O1064">
        <v>4.8879999999999999</v>
      </c>
      <c r="P1064">
        <v>4.8879999999999999</v>
      </c>
      <c r="Q1064">
        <v>4.8879999999999999</v>
      </c>
      <c r="R1064">
        <v>4.8879999999999999</v>
      </c>
      <c r="S1064">
        <v>4.8879999999999999</v>
      </c>
      <c r="T1064">
        <v>4.8680000000000003</v>
      </c>
      <c r="U1064">
        <v>0</v>
      </c>
      <c r="V1064">
        <v>4.8879999999999999</v>
      </c>
      <c r="W1064">
        <v>0</v>
      </c>
      <c r="X1064">
        <v>4.8879999999999999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0.02</v>
      </c>
      <c r="AE1064">
        <f t="shared" si="16"/>
        <v>4.8879999999999999</v>
      </c>
      <c r="AF1064" cm="1">
        <f t="array" ref="AF1064">_xlfn.IFS(C1064="solar",(AE1064*1000/45),C1064="onshore",(AE1064*1000/2.7),C1064="offshore",(0))</f>
        <v>1810.3703703703702</v>
      </c>
      <c r="AG1064" cm="1">
        <f t="array" ref="AG1064">_xlfn.IFS(C1064="solar",(0),C1064="onshore",(0),C1064="offshore",(AE1064*1000/4.8))</f>
        <v>0</v>
      </c>
    </row>
    <row r="1065" spans="1:33">
      <c r="A1065" t="s">
        <v>74</v>
      </c>
      <c r="B1065" t="s">
        <v>426</v>
      </c>
      <c r="C1065" t="s">
        <v>464</v>
      </c>
      <c r="D1065">
        <v>1</v>
      </c>
      <c r="E1065" t="s">
        <v>515</v>
      </c>
      <c r="F1065" t="s">
        <v>514</v>
      </c>
      <c r="G1065">
        <v>0.315</v>
      </c>
      <c r="H1065">
        <v>397</v>
      </c>
      <c r="I1065">
        <v>2023.1869999999999</v>
      </c>
      <c r="J1065">
        <v>0.316</v>
      </c>
      <c r="K1065">
        <v>441</v>
      </c>
      <c r="L1065">
        <v>0.15931160048552101</v>
      </c>
      <c r="M1065">
        <v>112.767</v>
      </c>
      <c r="N1065">
        <v>0.08</v>
      </c>
      <c r="O1065">
        <v>0.11</v>
      </c>
      <c r="P1065">
        <v>6.5090000000000003</v>
      </c>
      <c r="Q1065">
        <v>7.4859999999999998</v>
      </c>
      <c r="R1065">
        <v>7.4859999999999998</v>
      </c>
      <c r="S1065">
        <v>7.4859999999999998</v>
      </c>
      <c r="T1065">
        <v>7.4160000000000004</v>
      </c>
      <c r="U1065">
        <v>11.632999999999999</v>
      </c>
      <c r="V1065">
        <v>11.743</v>
      </c>
      <c r="W1065">
        <v>0.08</v>
      </c>
      <c r="X1065">
        <v>0.03</v>
      </c>
      <c r="Y1065">
        <v>6.399</v>
      </c>
      <c r="Z1065">
        <v>0.97699999999999898</v>
      </c>
      <c r="AA1065">
        <v>0</v>
      </c>
      <c r="AB1065">
        <v>0</v>
      </c>
      <c r="AC1065">
        <v>0.01</v>
      </c>
      <c r="AD1065">
        <v>4.2469999999999999</v>
      </c>
      <c r="AE1065">
        <f t="shared" si="16"/>
        <v>11.632999999999999</v>
      </c>
      <c r="AF1065" cm="1">
        <f t="array" ref="AF1065">_xlfn.IFS(C1065="solar",(AE1065*1000/45),C1065="onshore",(AE1065*1000/2.7),C1065="offshore",(0))</f>
        <v>4308.5185185185182</v>
      </c>
      <c r="AG1065" cm="1">
        <f t="array" ref="AG1065">_xlfn.IFS(C1065="solar",(0),C1065="onshore",(0),C1065="offshore",(AE1065*1000/4.8))</f>
        <v>0</v>
      </c>
    </row>
    <row r="1066" spans="1:33">
      <c r="A1066" t="s">
        <v>74</v>
      </c>
      <c r="B1066" t="s">
        <v>425</v>
      </c>
      <c r="C1066" t="s">
        <v>464</v>
      </c>
      <c r="D1066">
        <v>2</v>
      </c>
      <c r="E1066" t="s">
        <v>515</v>
      </c>
      <c r="F1066" t="s">
        <v>514</v>
      </c>
      <c r="G1066">
        <v>0.317</v>
      </c>
      <c r="H1066">
        <v>639</v>
      </c>
      <c r="I1066">
        <v>2023.1869999999999</v>
      </c>
      <c r="J1066">
        <v>0.317</v>
      </c>
      <c r="K1066">
        <v>663</v>
      </c>
      <c r="L1066">
        <v>0.23875372715094401</v>
      </c>
      <c r="M1066">
        <v>327.93400000000003</v>
      </c>
      <c r="N1066">
        <v>0.11</v>
      </c>
      <c r="O1066">
        <v>1.6</v>
      </c>
      <c r="P1066">
        <v>1.61</v>
      </c>
      <c r="Q1066">
        <v>1.61</v>
      </c>
      <c r="R1066">
        <v>1.61</v>
      </c>
      <c r="S1066">
        <v>1.61</v>
      </c>
      <c r="T1066">
        <v>1.51</v>
      </c>
      <c r="U1066">
        <v>0</v>
      </c>
      <c r="V1066">
        <v>1.62</v>
      </c>
      <c r="W1066">
        <v>0.11</v>
      </c>
      <c r="X1066">
        <v>1.49</v>
      </c>
      <c r="Y1066">
        <v>0.01</v>
      </c>
      <c r="Z1066">
        <v>0</v>
      </c>
      <c r="AA1066">
        <v>0</v>
      </c>
      <c r="AB1066">
        <v>0</v>
      </c>
      <c r="AC1066">
        <v>0.01</v>
      </c>
      <c r="AD1066">
        <v>0</v>
      </c>
      <c r="AE1066">
        <f t="shared" si="16"/>
        <v>1.61</v>
      </c>
      <c r="AF1066" cm="1">
        <f t="array" ref="AF1066">_xlfn.IFS(C1066="solar",(AE1066*1000/45),C1066="onshore",(AE1066*1000/2.7),C1066="offshore",(0))</f>
        <v>596.2962962962963</v>
      </c>
      <c r="AG1066" cm="1">
        <f t="array" ref="AG1066">_xlfn.IFS(C1066="solar",(0),C1066="onshore",(0),C1066="offshore",(AE1066*1000/4.8))</f>
        <v>0</v>
      </c>
    </row>
    <row r="1067" spans="1:33">
      <c r="A1067" t="s">
        <v>74</v>
      </c>
      <c r="B1067" t="s">
        <v>417</v>
      </c>
      <c r="C1067" t="s">
        <v>460</v>
      </c>
      <c r="D1067">
        <v>1</v>
      </c>
      <c r="E1067" t="s">
        <v>515</v>
      </c>
      <c r="F1067" t="s">
        <v>519</v>
      </c>
      <c r="G1067">
        <v>0.58499999999999996</v>
      </c>
      <c r="H1067">
        <v>966</v>
      </c>
      <c r="I1067">
        <v>3614.35</v>
      </c>
      <c r="J1067">
        <v>0.56399999999999995</v>
      </c>
      <c r="K1067">
        <v>950</v>
      </c>
      <c r="L1067">
        <v>0.19228278117814701</v>
      </c>
      <c r="M1067">
        <v>6.16</v>
      </c>
      <c r="N1067">
        <v>0</v>
      </c>
      <c r="O1067">
        <v>0</v>
      </c>
      <c r="P1067">
        <v>0.37</v>
      </c>
      <c r="Q1067">
        <v>3.01</v>
      </c>
      <c r="R1067">
        <v>3.54</v>
      </c>
      <c r="S1067">
        <v>4.0599999999999996</v>
      </c>
      <c r="T1067">
        <v>4.18</v>
      </c>
      <c r="U1067">
        <v>6.16</v>
      </c>
      <c r="V1067">
        <v>6.16</v>
      </c>
      <c r="W1067">
        <v>0</v>
      </c>
      <c r="X1067">
        <v>0</v>
      </c>
      <c r="Y1067">
        <v>0.37</v>
      </c>
      <c r="Z1067">
        <v>2.64</v>
      </c>
      <c r="AA1067">
        <v>0.53</v>
      </c>
      <c r="AB1067">
        <v>0.52</v>
      </c>
      <c r="AC1067">
        <v>0.12</v>
      </c>
      <c r="AD1067">
        <v>1.98</v>
      </c>
      <c r="AE1067">
        <f t="shared" si="16"/>
        <v>6.16</v>
      </c>
      <c r="AF1067" cm="1">
        <f t="array" ref="AF1067">_xlfn.IFS(C1067="solar",(AE1067*1000/45),C1067="onshore",(AE1067*1000/2.7),C1067="offshore",(0))</f>
        <v>0</v>
      </c>
      <c r="AG1067" cm="1">
        <f t="array" ref="AG1067">_xlfn.IFS(C1067="solar",(0),C1067="onshore",(0),C1067="offshore",(AE1067*1000/4.8))</f>
        <v>1283.3333333333335</v>
      </c>
    </row>
    <row r="1068" spans="1:33">
      <c r="A1068" t="s">
        <v>74</v>
      </c>
      <c r="B1068" t="s">
        <v>416</v>
      </c>
      <c r="C1068" t="s">
        <v>460</v>
      </c>
      <c r="D1068">
        <v>2</v>
      </c>
      <c r="E1068" t="s">
        <v>515</v>
      </c>
      <c r="F1068" t="s">
        <v>519</v>
      </c>
      <c r="G1068">
        <v>0.57399999999999995</v>
      </c>
      <c r="H1068">
        <v>1602</v>
      </c>
      <c r="I1068">
        <v>3550.78</v>
      </c>
      <c r="J1068">
        <v>0.59499999999999997</v>
      </c>
      <c r="K1068">
        <v>1213</v>
      </c>
      <c r="L1068">
        <v>0.232723226276812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f t="shared" si="16"/>
        <v>0</v>
      </c>
      <c r="AF1068" cm="1">
        <f t="array" ref="AF1068">_xlfn.IFS(C1068="solar",(AE1068*1000/45),C1068="onshore",(AE1068*1000/2.7),C1068="offshore",(0))</f>
        <v>0</v>
      </c>
      <c r="AG1068" cm="1">
        <f t="array" ref="AG1068">_xlfn.IFS(C1068="solar",(0),C1068="onshore",(0),C1068="offshore",(AE1068*1000/4.8))</f>
        <v>0</v>
      </c>
    </row>
    <row r="1069" spans="1:33">
      <c r="A1069" t="s">
        <v>74</v>
      </c>
      <c r="B1069" t="s">
        <v>415</v>
      </c>
      <c r="C1069" t="s">
        <v>460</v>
      </c>
      <c r="D1069">
        <v>3</v>
      </c>
      <c r="E1069" t="s">
        <v>515</v>
      </c>
      <c r="F1069" t="s">
        <v>519</v>
      </c>
      <c r="G1069">
        <v>0.49199999999999999</v>
      </c>
      <c r="H1069">
        <v>1002</v>
      </c>
      <c r="I1069">
        <v>3512.5349999999999</v>
      </c>
      <c r="J1069">
        <v>0.46500000000000002</v>
      </c>
      <c r="K1069">
        <v>967</v>
      </c>
      <c r="L1069">
        <v>0.23739382334167999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f t="shared" si="16"/>
        <v>0</v>
      </c>
      <c r="AF1069" cm="1">
        <f t="array" ref="AF1069">_xlfn.IFS(C1069="solar",(AE1069*1000/45),C1069="onshore",(AE1069*1000/2.7),C1069="offshore",(0))</f>
        <v>0</v>
      </c>
      <c r="AG1069" cm="1">
        <f t="array" ref="AG1069">_xlfn.IFS(C1069="solar",(0),C1069="onshore",(0),C1069="offshore",(AE1069*1000/4.8))</f>
        <v>0</v>
      </c>
    </row>
    <row r="1070" spans="1:33">
      <c r="A1070" t="s">
        <v>74</v>
      </c>
      <c r="B1070" t="s">
        <v>414</v>
      </c>
      <c r="C1070" t="s">
        <v>460</v>
      </c>
      <c r="D1070">
        <v>4</v>
      </c>
      <c r="E1070" t="s">
        <v>515</v>
      </c>
      <c r="F1070" t="s">
        <v>519</v>
      </c>
      <c r="G1070">
        <v>0.47799999999999998</v>
      </c>
      <c r="H1070">
        <v>1603</v>
      </c>
      <c r="I1070">
        <v>3416.105</v>
      </c>
      <c r="J1070">
        <v>0.495</v>
      </c>
      <c r="K1070">
        <v>1519</v>
      </c>
      <c r="L1070">
        <v>0.35030672016973402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f t="shared" si="16"/>
        <v>0</v>
      </c>
      <c r="AF1070" cm="1">
        <f t="array" ref="AF1070">_xlfn.IFS(C1070="solar",(AE1070*1000/45),C1070="onshore",(AE1070*1000/2.7),C1070="offshore",(0))</f>
        <v>0</v>
      </c>
      <c r="AG1070" cm="1">
        <f t="array" ref="AG1070">_xlfn.IFS(C1070="solar",(0),C1070="onshore",(0),C1070="offshore",(AE1070*1000/4.8))</f>
        <v>0</v>
      </c>
    </row>
    <row r="1071" spans="1:33">
      <c r="A1071" t="s">
        <v>74</v>
      </c>
      <c r="B1071" t="s">
        <v>413</v>
      </c>
      <c r="C1071" t="s">
        <v>460</v>
      </c>
      <c r="D1071">
        <v>5</v>
      </c>
      <c r="E1071" t="s">
        <v>515</v>
      </c>
      <c r="F1071" t="s">
        <v>519</v>
      </c>
      <c r="G1071">
        <v>0.39200000000000002</v>
      </c>
      <c r="H1071">
        <v>1273</v>
      </c>
      <c r="I1071">
        <v>2783.6669999999999</v>
      </c>
      <c r="J1071">
        <v>0.42099999999999999</v>
      </c>
      <c r="K1071">
        <v>1431</v>
      </c>
      <c r="L1071">
        <v>0.38801939283506298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f t="shared" si="16"/>
        <v>0</v>
      </c>
      <c r="AF1071" cm="1">
        <f t="array" ref="AF1071">_xlfn.IFS(C1071="solar",(AE1071*1000/45),C1071="onshore",(AE1071*1000/2.7),C1071="offshore",(0))</f>
        <v>0</v>
      </c>
      <c r="AG1071" cm="1">
        <f t="array" ref="AG1071">_xlfn.IFS(C1071="solar",(0),C1071="onshore",(0),C1071="offshore",(AE1071*1000/4.8))</f>
        <v>0</v>
      </c>
    </row>
    <row r="1072" spans="1:33">
      <c r="A1072" t="s">
        <v>74</v>
      </c>
      <c r="B1072" t="s">
        <v>416</v>
      </c>
      <c r="C1072" t="s">
        <v>460</v>
      </c>
      <c r="D1072">
        <v>2</v>
      </c>
      <c r="E1072" t="s">
        <v>515</v>
      </c>
      <c r="F1072" t="s">
        <v>518</v>
      </c>
      <c r="G1072">
        <v>0.57399999999999995</v>
      </c>
      <c r="H1072">
        <v>1602</v>
      </c>
      <c r="I1072">
        <v>3550.78</v>
      </c>
      <c r="J1072">
        <v>0.59499999999999997</v>
      </c>
      <c r="K1072">
        <v>1213</v>
      </c>
      <c r="L1072">
        <v>0.232723226276812</v>
      </c>
      <c r="M1072">
        <v>7.0869999999999997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f t="shared" si="16"/>
        <v>0</v>
      </c>
      <c r="AF1072" cm="1">
        <f t="array" ref="AF1072">_xlfn.IFS(C1072="solar",(AE1072*1000/45),C1072="onshore",(AE1072*1000/2.7),C1072="offshore",(0))</f>
        <v>0</v>
      </c>
      <c r="AG1072" cm="1">
        <f t="array" ref="AG1072">_xlfn.IFS(C1072="solar",(0),C1072="onshore",(0),C1072="offshore",(AE1072*1000/4.8))</f>
        <v>0</v>
      </c>
    </row>
    <row r="1073" spans="1:33">
      <c r="A1073" t="s">
        <v>74</v>
      </c>
      <c r="B1073" t="s">
        <v>417</v>
      </c>
      <c r="C1073" t="s">
        <v>460</v>
      </c>
      <c r="D1073">
        <v>1</v>
      </c>
      <c r="E1073" t="s">
        <v>515</v>
      </c>
      <c r="F1073" t="s">
        <v>518</v>
      </c>
      <c r="G1073">
        <v>0.58499999999999996</v>
      </c>
      <c r="H1073">
        <v>966</v>
      </c>
      <c r="I1073">
        <v>3614.35</v>
      </c>
      <c r="J1073">
        <v>0.56399999999999995</v>
      </c>
      <c r="K1073">
        <v>950</v>
      </c>
      <c r="L1073">
        <v>0.19228278117814701</v>
      </c>
      <c r="M1073">
        <v>47.042000000000002</v>
      </c>
      <c r="N1073">
        <v>0</v>
      </c>
      <c r="O1073">
        <v>0</v>
      </c>
      <c r="P1073">
        <v>0.38400000000000001</v>
      </c>
      <c r="Q1073">
        <v>3.1219999999999999</v>
      </c>
      <c r="R1073">
        <v>3.6720000000000002</v>
      </c>
      <c r="S1073">
        <v>4.2110000000000003</v>
      </c>
      <c r="T1073">
        <v>4.3360000000000003</v>
      </c>
      <c r="U1073">
        <v>6.3890000000000002</v>
      </c>
      <c r="V1073">
        <v>6.3890000000000002</v>
      </c>
      <c r="W1073">
        <v>0</v>
      </c>
      <c r="X1073">
        <v>0</v>
      </c>
      <c r="Y1073">
        <v>0.38400000000000001</v>
      </c>
      <c r="Z1073">
        <v>2.738</v>
      </c>
      <c r="AA1073">
        <v>0.55000000000000004</v>
      </c>
      <c r="AB1073">
        <v>0.53900000000000003</v>
      </c>
      <c r="AC1073">
        <v>0.125</v>
      </c>
      <c r="AD1073">
        <v>2.0529999999999999</v>
      </c>
      <c r="AE1073">
        <f t="shared" si="16"/>
        <v>6.3890000000000002</v>
      </c>
      <c r="AF1073" cm="1">
        <f t="array" ref="AF1073">_xlfn.IFS(C1073="solar",(AE1073*1000/45),C1073="onshore",(AE1073*1000/2.7),C1073="offshore",(0))</f>
        <v>0</v>
      </c>
      <c r="AG1073" cm="1">
        <f t="array" ref="AG1073">_xlfn.IFS(C1073="solar",(0),C1073="onshore",(0),C1073="offshore",(AE1073*1000/4.8))</f>
        <v>1331.0416666666667</v>
      </c>
    </row>
    <row r="1074" spans="1:33">
      <c r="A1074" t="s">
        <v>74</v>
      </c>
      <c r="B1074" t="s">
        <v>413</v>
      </c>
      <c r="C1074" t="s">
        <v>460</v>
      </c>
      <c r="D1074">
        <v>5</v>
      </c>
      <c r="E1074" t="s">
        <v>515</v>
      </c>
      <c r="F1074" t="s">
        <v>518</v>
      </c>
      <c r="G1074">
        <v>0.39200000000000002</v>
      </c>
      <c r="H1074">
        <v>1273</v>
      </c>
      <c r="I1074">
        <v>2783.6669999999999</v>
      </c>
      <c r="J1074">
        <v>0.42099999999999999</v>
      </c>
      <c r="K1074">
        <v>1431</v>
      </c>
      <c r="L1074">
        <v>0.38801939283506298</v>
      </c>
      <c r="M1074">
        <v>42.713999999999999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f t="shared" si="16"/>
        <v>0</v>
      </c>
      <c r="AF1074" cm="1">
        <f t="array" ref="AF1074">_xlfn.IFS(C1074="solar",(AE1074*1000/45),C1074="onshore",(AE1074*1000/2.7),C1074="offshore",(0))</f>
        <v>0</v>
      </c>
      <c r="AG1074" cm="1">
        <f t="array" ref="AG1074">_xlfn.IFS(C1074="solar",(0),C1074="onshore",(0),C1074="offshore",(AE1074*1000/4.8))</f>
        <v>0</v>
      </c>
    </row>
    <row r="1075" spans="1:33">
      <c r="A1075" t="s">
        <v>74</v>
      </c>
      <c r="B1075" t="s">
        <v>414</v>
      </c>
      <c r="C1075" t="s">
        <v>460</v>
      </c>
      <c r="D1075">
        <v>4</v>
      </c>
      <c r="E1075" t="s">
        <v>515</v>
      </c>
      <c r="F1075" t="s">
        <v>518</v>
      </c>
      <c r="G1075">
        <v>0.47799999999999998</v>
      </c>
      <c r="H1075">
        <v>1603</v>
      </c>
      <c r="I1075">
        <v>3416.105</v>
      </c>
      <c r="J1075">
        <v>0.495</v>
      </c>
      <c r="K1075">
        <v>1519</v>
      </c>
      <c r="L1075">
        <v>0.35030672016973402</v>
      </c>
      <c r="M1075">
        <v>83.238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f t="shared" si="16"/>
        <v>0</v>
      </c>
      <c r="AF1075" cm="1">
        <f t="array" ref="AF1075">_xlfn.IFS(C1075="solar",(AE1075*1000/45),C1075="onshore",(AE1075*1000/2.7),C1075="offshore",(0))</f>
        <v>0</v>
      </c>
      <c r="AG1075" cm="1">
        <f t="array" ref="AG1075">_xlfn.IFS(C1075="solar",(0),C1075="onshore",(0),C1075="offshore",(AE1075*1000/4.8))</f>
        <v>0</v>
      </c>
    </row>
    <row r="1076" spans="1:33">
      <c r="A1076" t="s">
        <v>74</v>
      </c>
      <c r="B1076" t="s">
        <v>415</v>
      </c>
      <c r="C1076" t="s">
        <v>460</v>
      </c>
      <c r="D1076">
        <v>3</v>
      </c>
      <c r="E1076" t="s">
        <v>515</v>
      </c>
      <c r="F1076" t="s">
        <v>518</v>
      </c>
      <c r="G1076">
        <v>0.49199999999999999</v>
      </c>
      <c r="H1076">
        <v>1002</v>
      </c>
      <c r="I1076">
        <v>3512.5349999999999</v>
      </c>
      <c r="J1076">
        <v>0.46500000000000002</v>
      </c>
      <c r="K1076">
        <v>967</v>
      </c>
      <c r="L1076">
        <v>0.23739382334167999</v>
      </c>
      <c r="M1076">
        <v>101.77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f t="shared" si="16"/>
        <v>0</v>
      </c>
      <c r="AF1076" cm="1">
        <f t="array" ref="AF1076">_xlfn.IFS(C1076="solar",(AE1076*1000/45),C1076="onshore",(AE1076*1000/2.7),C1076="offshore",(0))</f>
        <v>0</v>
      </c>
      <c r="AG1076" cm="1">
        <f t="array" ref="AG1076">_xlfn.IFS(C1076="solar",(0),C1076="onshore",(0),C1076="offshore",(AE1076*1000/4.8))</f>
        <v>0</v>
      </c>
    </row>
    <row r="1077" spans="1:33">
      <c r="A1077" t="s">
        <v>74</v>
      </c>
      <c r="B1077" t="s">
        <v>416</v>
      </c>
      <c r="C1077" t="s">
        <v>460</v>
      </c>
      <c r="D1077">
        <v>2</v>
      </c>
      <c r="E1077" t="s">
        <v>515</v>
      </c>
      <c r="F1077" t="s">
        <v>517</v>
      </c>
      <c r="G1077">
        <v>0.57399999999999995</v>
      </c>
      <c r="H1077">
        <v>1602</v>
      </c>
      <c r="I1077">
        <v>3550.78</v>
      </c>
      <c r="J1077">
        <v>0.59499999999999997</v>
      </c>
      <c r="K1077">
        <v>1213</v>
      </c>
      <c r="L1077">
        <v>0.232723226276812</v>
      </c>
      <c r="M1077">
        <v>7.0869999999999997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f t="shared" si="16"/>
        <v>0</v>
      </c>
      <c r="AF1077" cm="1">
        <f t="array" ref="AF1077">_xlfn.IFS(C1077="solar",(AE1077*1000/45),C1077="onshore",(AE1077*1000/2.7),C1077="offshore",(0))</f>
        <v>0</v>
      </c>
      <c r="AG1077" cm="1">
        <f t="array" ref="AG1077">_xlfn.IFS(C1077="solar",(0),C1077="onshore",(0),C1077="offshore",(AE1077*1000/4.8))</f>
        <v>0</v>
      </c>
    </row>
    <row r="1078" spans="1:33">
      <c r="A1078" t="s">
        <v>74</v>
      </c>
      <c r="B1078" t="s">
        <v>417</v>
      </c>
      <c r="C1078" t="s">
        <v>460</v>
      </c>
      <c r="D1078">
        <v>1</v>
      </c>
      <c r="E1078" t="s">
        <v>515</v>
      </c>
      <c r="F1078" t="s">
        <v>517</v>
      </c>
      <c r="G1078">
        <v>0.58499999999999996</v>
      </c>
      <c r="H1078">
        <v>966</v>
      </c>
      <c r="I1078">
        <v>3614.35</v>
      </c>
      <c r="J1078">
        <v>0.56399999999999995</v>
      </c>
      <c r="K1078">
        <v>950</v>
      </c>
      <c r="L1078">
        <v>0.19228278117814701</v>
      </c>
      <c r="M1078">
        <v>47.042000000000002</v>
      </c>
      <c r="N1078">
        <v>0</v>
      </c>
      <c r="O1078">
        <v>0</v>
      </c>
      <c r="P1078">
        <v>0.38400000000000001</v>
      </c>
      <c r="Q1078">
        <v>3.1219999999999999</v>
      </c>
      <c r="R1078">
        <v>3.6720000000000002</v>
      </c>
      <c r="S1078">
        <v>4.2110000000000003</v>
      </c>
      <c r="T1078">
        <v>4.3360000000000003</v>
      </c>
      <c r="U1078">
        <v>6.3890000000000002</v>
      </c>
      <c r="V1078">
        <v>6.3890000000000002</v>
      </c>
      <c r="W1078">
        <v>0</v>
      </c>
      <c r="X1078">
        <v>0</v>
      </c>
      <c r="Y1078">
        <v>0.38400000000000001</v>
      </c>
      <c r="Z1078">
        <v>2.738</v>
      </c>
      <c r="AA1078">
        <v>0.55000000000000004</v>
      </c>
      <c r="AB1078">
        <v>0.53900000000000003</v>
      </c>
      <c r="AC1078">
        <v>0.125</v>
      </c>
      <c r="AD1078">
        <v>2.0529999999999999</v>
      </c>
      <c r="AE1078">
        <f t="shared" si="16"/>
        <v>6.3890000000000002</v>
      </c>
      <c r="AF1078" cm="1">
        <f t="array" ref="AF1078">_xlfn.IFS(C1078="solar",(AE1078*1000/45),C1078="onshore",(AE1078*1000/2.7),C1078="offshore",(0))</f>
        <v>0</v>
      </c>
      <c r="AG1078" cm="1">
        <f t="array" ref="AG1078">_xlfn.IFS(C1078="solar",(0),C1078="onshore",(0),C1078="offshore",(AE1078*1000/4.8))</f>
        <v>1331.0416666666667</v>
      </c>
    </row>
    <row r="1079" spans="1:33">
      <c r="A1079" t="s">
        <v>74</v>
      </c>
      <c r="B1079" t="s">
        <v>413</v>
      </c>
      <c r="C1079" t="s">
        <v>460</v>
      </c>
      <c r="D1079">
        <v>5</v>
      </c>
      <c r="E1079" t="s">
        <v>515</v>
      </c>
      <c r="F1079" t="s">
        <v>517</v>
      </c>
      <c r="G1079">
        <v>0.39200000000000002</v>
      </c>
      <c r="H1079">
        <v>1273</v>
      </c>
      <c r="I1079">
        <v>2783.6669999999999</v>
      </c>
      <c r="J1079">
        <v>0.42099999999999999</v>
      </c>
      <c r="K1079">
        <v>1431</v>
      </c>
      <c r="L1079">
        <v>0.38801939283506298</v>
      </c>
      <c r="M1079">
        <v>42.682000000000002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f t="shared" si="16"/>
        <v>0</v>
      </c>
      <c r="AF1079" cm="1">
        <f t="array" ref="AF1079">_xlfn.IFS(C1079="solar",(AE1079*1000/45),C1079="onshore",(AE1079*1000/2.7),C1079="offshore",(0))</f>
        <v>0</v>
      </c>
      <c r="AG1079" cm="1">
        <f t="array" ref="AG1079">_xlfn.IFS(C1079="solar",(0),C1079="onshore",(0),C1079="offshore",(AE1079*1000/4.8))</f>
        <v>0</v>
      </c>
    </row>
    <row r="1080" spans="1:33">
      <c r="A1080" t="s">
        <v>74</v>
      </c>
      <c r="B1080" t="s">
        <v>414</v>
      </c>
      <c r="C1080" t="s">
        <v>460</v>
      </c>
      <c r="D1080">
        <v>4</v>
      </c>
      <c r="E1080" t="s">
        <v>515</v>
      </c>
      <c r="F1080" t="s">
        <v>517</v>
      </c>
      <c r="G1080">
        <v>0.47799999999999998</v>
      </c>
      <c r="H1080">
        <v>1603</v>
      </c>
      <c r="I1080">
        <v>3416.105</v>
      </c>
      <c r="J1080">
        <v>0.495</v>
      </c>
      <c r="K1080">
        <v>1519</v>
      </c>
      <c r="L1080">
        <v>0.35030672016973402</v>
      </c>
      <c r="M1080">
        <v>83.238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f t="shared" si="16"/>
        <v>0</v>
      </c>
      <c r="AF1080" cm="1">
        <f t="array" ref="AF1080">_xlfn.IFS(C1080="solar",(AE1080*1000/45),C1080="onshore",(AE1080*1000/2.7),C1080="offshore",(0))</f>
        <v>0</v>
      </c>
      <c r="AG1080" cm="1">
        <f t="array" ref="AG1080">_xlfn.IFS(C1080="solar",(0),C1080="onshore",(0),C1080="offshore",(AE1080*1000/4.8))</f>
        <v>0</v>
      </c>
    </row>
    <row r="1081" spans="1:33">
      <c r="A1081" t="s">
        <v>74</v>
      </c>
      <c r="B1081" t="s">
        <v>415</v>
      </c>
      <c r="C1081" t="s">
        <v>460</v>
      </c>
      <c r="D1081">
        <v>3</v>
      </c>
      <c r="E1081" t="s">
        <v>515</v>
      </c>
      <c r="F1081" t="s">
        <v>517</v>
      </c>
      <c r="G1081">
        <v>0.49199999999999999</v>
      </c>
      <c r="H1081">
        <v>1002</v>
      </c>
      <c r="I1081">
        <v>3512.5349999999999</v>
      </c>
      <c r="J1081">
        <v>0.46500000000000002</v>
      </c>
      <c r="K1081">
        <v>967</v>
      </c>
      <c r="L1081">
        <v>0.23739382334167999</v>
      </c>
      <c r="M1081">
        <v>101.637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f t="shared" si="16"/>
        <v>0</v>
      </c>
      <c r="AF1081" cm="1">
        <f t="array" ref="AF1081">_xlfn.IFS(C1081="solar",(AE1081*1000/45),C1081="onshore",(AE1081*1000/2.7),C1081="offshore",(0))</f>
        <v>0</v>
      </c>
      <c r="AG1081" cm="1">
        <f t="array" ref="AG1081">_xlfn.IFS(C1081="solar",(0),C1081="onshore",(0),C1081="offshore",(AE1081*1000/4.8))</f>
        <v>0</v>
      </c>
    </row>
    <row r="1082" spans="1:33">
      <c r="A1082" t="s">
        <v>74</v>
      </c>
      <c r="B1082" t="s">
        <v>416</v>
      </c>
      <c r="C1082" t="s">
        <v>460</v>
      </c>
      <c r="D1082">
        <v>2</v>
      </c>
      <c r="E1082" t="s">
        <v>515</v>
      </c>
      <c r="F1082" t="s">
        <v>516</v>
      </c>
      <c r="G1082">
        <v>0.57399999999999995</v>
      </c>
      <c r="H1082">
        <v>1602</v>
      </c>
      <c r="I1082">
        <v>3550.78</v>
      </c>
      <c r="J1082">
        <v>0.59499999999999997</v>
      </c>
      <c r="K1082">
        <v>1213</v>
      </c>
      <c r="L1082">
        <v>0.232723226276812</v>
      </c>
      <c r="M1082">
        <v>7.0869999999999997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f t="shared" si="16"/>
        <v>0</v>
      </c>
      <c r="AF1082" cm="1">
        <f t="array" ref="AF1082">_xlfn.IFS(C1082="solar",(AE1082*1000/45),C1082="onshore",(AE1082*1000/2.7),C1082="offshore",(0))</f>
        <v>0</v>
      </c>
      <c r="AG1082" cm="1">
        <f t="array" ref="AG1082">_xlfn.IFS(C1082="solar",(0),C1082="onshore",(0),C1082="offshore",(AE1082*1000/4.8))</f>
        <v>0</v>
      </c>
    </row>
    <row r="1083" spans="1:33">
      <c r="A1083" t="s">
        <v>74</v>
      </c>
      <c r="B1083" t="s">
        <v>417</v>
      </c>
      <c r="C1083" t="s">
        <v>460</v>
      </c>
      <c r="D1083">
        <v>1</v>
      </c>
      <c r="E1083" t="s">
        <v>515</v>
      </c>
      <c r="F1083" t="s">
        <v>516</v>
      </c>
      <c r="G1083">
        <v>0.58499999999999996</v>
      </c>
      <c r="H1083">
        <v>966</v>
      </c>
      <c r="I1083">
        <v>3614.35</v>
      </c>
      <c r="J1083">
        <v>0.56399999999999995</v>
      </c>
      <c r="K1083">
        <v>950</v>
      </c>
      <c r="L1083">
        <v>0.19228278117814701</v>
      </c>
      <c r="M1083">
        <v>47.042000000000002</v>
      </c>
      <c r="N1083">
        <v>0</v>
      </c>
      <c r="O1083">
        <v>0</v>
      </c>
      <c r="P1083">
        <v>0.38400000000000001</v>
      </c>
      <c r="Q1083">
        <v>3.1219999999999999</v>
      </c>
      <c r="R1083">
        <v>3.6720000000000002</v>
      </c>
      <c r="S1083">
        <v>4.2110000000000003</v>
      </c>
      <c r="T1083">
        <v>4.3360000000000003</v>
      </c>
      <c r="U1083">
        <v>6.3890000000000002</v>
      </c>
      <c r="V1083">
        <v>6.3890000000000002</v>
      </c>
      <c r="W1083">
        <v>0</v>
      </c>
      <c r="X1083">
        <v>0</v>
      </c>
      <c r="Y1083">
        <v>0.38400000000000001</v>
      </c>
      <c r="Z1083">
        <v>2.738</v>
      </c>
      <c r="AA1083">
        <v>0.55000000000000004</v>
      </c>
      <c r="AB1083">
        <v>0.53900000000000003</v>
      </c>
      <c r="AC1083">
        <v>0.125</v>
      </c>
      <c r="AD1083">
        <v>2.0529999999999999</v>
      </c>
      <c r="AE1083">
        <f t="shared" si="16"/>
        <v>6.3890000000000002</v>
      </c>
      <c r="AF1083" cm="1">
        <f t="array" ref="AF1083">_xlfn.IFS(C1083="solar",(AE1083*1000/45),C1083="onshore",(AE1083*1000/2.7),C1083="offshore",(0))</f>
        <v>0</v>
      </c>
      <c r="AG1083" cm="1">
        <f t="array" ref="AG1083">_xlfn.IFS(C1083="solar",(0),C1083="onshore",(0),C1083="offshore",(AE1083*1000/4.8))</f>
        <v>1331.0416666666667</v>
      </c>
    </row>
    <row r="1084" spans="1:33">
      <c r="A1084" t="s">
        <v>74</v>
      </c>
      <c r="B1084" t="s">
        <v>413</v>
      </c>
      <c r="C1084" t="s">
        <v>460</v>
      </c>
      <c r="D1084">
        <v>5</v>
      </c>
      <c r="E1084" t="s">
        <v>515</v>
      </c>
      <c r="F1084" t="s">
        <v>516</v>
      </c>
      <c r="G1084">
        <v>0.39200000000000002</v>
      </c>
      <c r="H1084">
        <v>1273</v>
      </c>
      <c r="I1084">
        <v>2783.6669999999999</v>
      </c>
      <c r="J1084">
        <v>0.42099999999999999</v>
      </c>
      <c r="K1084">
        <v>1431</v>
      </c>
      <c r="L1084">
        <v>0.38801939283506298</v>
      </c>
      <c r="M1084">
        <v>42.713999999999999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f t="shared" si="16"/>
        <v>0</v>
      </c>
      <c r="AF1084" cm="1">
        <f t="array" ref="AF1084">_xlfn.IFS(C1084="solar",(AE1084*1000/45),C1084="onshore",(AE1084*1000/2.7),C1084="offshore",(0))</f>
        <v>0</v>
      </c>
      <c r="AG1084" cm="1">
        <f t="array" ref="AG1084">_xlfn.IFS(C1084="solar",(0),C1084="onshore",(0),C1084="offshore",(AE1084*1000/4.8))</f>
        <v>0</v>
      </c>
    </row>
    <row r="1085" spans="1:33">
      <c r="A1085" t="s">
        <v>74</v>
      </c>
      <c r="B1085" t="s">
        <v>414</v>
      </c>
      <c r="C1085" t="s">
        <v>460</v>
      </c>
      <c r="D1085">
        <v>4</v>
      </c>
      <c r="E1085" t="s">
        <v>515</v>
      </c>
      <c r="F1085" t="s">
        <v>516</v>
      </c>
      <c r="G1085">
        <v>0.47799999999999998</v>
      </c>
      <c r="H1085">
        <v>1603</v>
      </c>
      <c r="I1085">
        <v>3416.105</v>
      </c>
      <c r="J1085">
        <v>0.495</v>
      </c>
      <c r="K1085">
        <v>1519</v>
      </c>
      <c r="L1085">
        <v>0.35030672016973402</v>
      </c>
      <c r="M1085">
        <v>83.238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f t="shared" si="16"/>
        <v>0</v>
      </c>
      <c r="AF1085" cm="1">
        <f t="array" ref="AF1085">_xlfn.IFS(C1085="solar",(AE1085*1000/45),C1085="onshore",(AE1085*1000/2.7),C1085="offshore",(0))</f>
        <v>0</v>
      </c>
      <c r="AG1085" cm="1">
        <f t="array" ref="AG1085">_xlfn.IFS(C1085="solar",(0),C1085="onshore",(0),C1085="offshore",(AE1085*1000/4.8))</f>
        <v>0</v>
      </c>
    </row>
    <row r="1086" spans="1:33">
      <c r="A1086" t="s">
        <v>74</v>
      </c>
      <c r="B1086" t="s">
        <v>415</v>
      </c>
      <c r="C1086" t="s">
        <v>460</v>
      </c>
      <c r="D1086">
        <v>3</v>
      </c>
      <c r="E1086" t="s">
        <v>515</v>
      </c>
      <c r="F1086" t="s">
        <v>516</v>
      </c>
      <c r="G1086">
        <v>0.49199999999999999</v>
      </c>
      <c r="H1086">
        <v>1002</v>
      </c>
      <c r="I1086">
        <v>3512.5349999999999</v>
      </c>
      <c r="J1086">
        <v>0.46500000000000002</v>
      </c>
      <c r="K1086">
        <v>967</v>
      </c>
      <c r="L1086">
        <v>0.23739382334167999</v>
      </c>
      <c r="M1086">
        <v>101.77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f t="shared" si="16"/>
        <v>0</v>
      </c>
      <c r="AF1086" cm="1">
        <f t="array" ref="AF1086">_xlfn.IFS(C1086="solar",(AE1086*1000/45),C1086="onshore",(AE1086*1000/2.7),C1086="offshore",(0))</f>
        <v>0</v>
      </c>
      <c r="AG1086" cm="1">
        <f t="array" ref="AG1086">_xlfn.IFS(C1086="solar",(0),C1086="onshore",(0),C1086="offshore",(AE1086*1000/4.8))</f>
        <v>0</v>
      </c>
    </row>
    <row r="1087" spans="1:33">
      <c r="A1087" t="s">
        <v>74</v>
      </c>
      <c r="B1087" t="s">
        <v>416</v>
      </c>
      <c r="C1087" t="s">
        <v>460</v>
      </c>
      <c r="D1087">
        <v>2</v>
      </c>
      <c r="E1087" t="s">
        <v>515</v>
      </c>
      <c r="F1087" t="s">
        <v>514</v>
      </c>
      <c r="G1087">
        <v>0.57399999999999995</v>
      </c>
      <c r="H1087">
        <v>1602</v>
      </c>
      <c r="I1087">
        <v>3550.78</v>
      </c>
      <c r="J1087">
        <v>0.59499999999999997</v>
      </c>
      <c r="K1087">
        <v>1213</v>
      </c>
      <c r="L1087">
        <v>0.232723226276812</v>
      </c>
      <c r="M1087">
        <v>7.0869999999999997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f t="shared" si="16"/>
        <v>0</v>
      </c>
      <c r="AF1087" cm="1">
        <f t="array" ref="AF1087">_xlfn.IFS(C1087="solar",(AE1087*1000/45),C1087="onshore",(AE1087*1000/2.7),C1087="offshore",(0))</f>
        <v>0</v>
      </c>
      <c r="AG1087" cm="1">
        <f t="array" ref="AG1087">_xlfn.IFS(C1087="solar",(0),C1087="onshore",(0),C1087="offshore",(AE1087*1000/4.8))</f>
        <v>0</v>
      </c>
    </row>
    <row r="1088" spans="1:33">
      <c r="A1088" t="s">
        <v>74</v>
      </c>
      <c r="B1088" t="s">
        <v>417</v>
      </c>
      <c r="C1088" t="s">
        <v>460</v>
      </c>
      <c r="D1088">
        <v>1</v>
      </c>
      <c r="E1088" t="s">
        <v>515</v>
      </c>
      <c r="F1088" t="s">
        <v>514</v>
      </c>
      <c r="G1088">
        <v>0.58499999999999996</v>
      </c>
      <c r="H1088">
        <v>966</v>
      </c>
      <c r="I1088">
        <v>3614.35</v>
      </c>
      <c r="J1088">
        <v>0.56399999999999995</v>
      </c>
      <c r="K1088">
        <v>950</v>
      </c>
      <c r="L1088">
        <v>0.19228278117814701</v>
      </c>
      <c r="M1088">
        <v>47.042999999999999</v>
      </c>
      <c r="N1088">
        <v>0</v>
      </c>
      <c r="O1088">
        <v>0</v>
      </c>
      <c r="P1088">
        <v>0.38400000000000001</v>
      </c>
      <c r="Q1088">
        <v>3.1219999999999999</v>
      </c>
      <c r="R1088">
        <v>3.6720000000000002</v>
      </c>
      <c r="S1088">
        <v>4.2110000000000003</v>
      </c>
      <c r="T1088">
        <v>4.3360000000000003</v>
      </c>
      <c r="U1088">
        <v>6.3890000000000002</v>
      </c>
      <c r="V1088">
        <v>6.3890000000000002</v>
      </c>
      <c r="W1088">
        <v>0</v>
      </c>
      <c r="X1088">
        <v>0</v>
      </c>
      <c r="Y1088">
        <v>0.38400000000000001</v>
      </c>
      <c r="Z1088">
        <v>2.738</v>
      </c>
      <c r="AA1088">
        <v>0.55000000000000004</v>
      </c>
      <c r="AB1088">
        <v>0.53900000000000003</v>
      </c>
      <c r="AC1088">
        <v>0.125</v>
      </c>
      <c r="AD1088">
        <v>2.0529999999999999</v>
      </c>
      <c r="AE1088">
        <f t="shared" si="16"/>
        <v>6.3890000000000002</v>
      </c>
      <c r="AF1088" cm="1">
        <f t="array" ref="AF1088">_xlfn.IFS(C1088="solar",(AE1088*1000/45),C1088="onshore",(AE1088*1000/2.7),C1088="offshore",(0))</f>
        <v>0</v>
      </c>
      <c r="AG1088" cm="1">
        <f t="array" ref="AG1088">_xlfn.IFS(C1088="solar",(0),C1088="onshore",(0),C1088="offshore",(AE1088*1000/4.8))</f>
        <v>1331.0416666666667</v>
      </c>
    </row>
    <row r="1089" spans="1:33">
      <c r="A1089" t="s">
        <v>74</v>
      </c>
      <c r="B1089" t="s">
        <v>413</v>
      </c>
      <c r="C1089" t="s">
        <v>460</v>
      </c>
      <c r="D1089">
        <v>5</v>
      </c>
      <c r="E1089" t="s">
        <v>515</v>
      </c>
      <c r="F1089" t="s">
        <v>514</v>
      </c>
      <c r="G1089">
        <v>0.39200000000000002</v>
      </c>
      <c r="H1089">
        <v>1273</v>
      </c>
      <c r="I1089">
        <v>2783.6669999999999</v>
      </c>
      <c r="J1089">
        <v>0.42099999999999999</v>
      </c>
      <c r="K1089">
        <v>1431</v>
      </c>
      <c r="L1089">
        <v>0.38801939283506298</v>
      </c>
      <c r="M1089">
        <v>42.72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f t="shared" si="16"/>
        <v>0</v>
      </c>
      <c r="AF1089" cm="1">
        <f t="array" ref="AF1089">_xlfn.IFS(C1089="solar",(AE1089*1000/45),C1089="onshore",(AE1089*1000/2.7),C1089="offshore",(0))</f>
        <v>0</v>
      </c>
      <c r="AG1089" cm="1">
        <f t="array" ref="AG1089">_xlfn.IFS(C1089="solar",(0),C1089="onshore",(0),C1089="offshore",(AE1089*1000/4.8))</f>
        <v>0</v>
      </c>
    </row>
    <row r="1090" spans="1:33">
      <c r="A1090" t="s">
        <v>74</v>
      </c>
      <c r="B1090" t="s">
        <v>414</v>
      </c>
      <c r="C1090" t="s">
        <v>460</v>
      </c>
      <c r="D1090">
        <v>4</v>
      </c>
      <c r="E1090" t="s">
        <v>515</v>
      </c>
      <c r="F1090" t="s">
        <v>514</v>
      </c>
      <c r="G1090">
        <v>0.47799999999999998</v>
      </c>
      <c r="H1090">
        <v>1603</v>
      </c>
      <c r="I1090">
        <v>3416.105</v>
      </c>
      <c r="J1090">
        <v>0.495</v>
      </c>
      <c r="K1090">
        <v>1519</v>
      </c>
      <c r="L1090">
        <v>0.35030672016973402</v>
      </c>
      <c r="M1090">
        <v>83.238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f t="shared" ref="AE1090:AE1153" si="17">MAX(N1090:U1090)</f>
        <v>0</v>
      </c>
      <c r="AF1090" cm="1">
        <f t="array" ref="AF1090">_xlfn.IFS(C1090="solar",(AE1090*1000/45),C1090="onshore",(AE1090*1000/2.7),C1090="offshore",(0))</f>
        <v>0</v>
      </c>
      <c r="AG1090" cm="1">
        <f t="array" ref="AG1090">_xlfn.IFS(C1090="solar",(0),C1090="onshore",(0),C1090="offshore",(AE1090*1000/4.8))</f>
        <v>0</v>
      </c>
    </row>
    <row r="1091" spans="1:33">
      <c r="A1091" t="s">
        <v>74</v>
      </c>
      <c r="B1091" t="s">
        <v>415</v>
      </c>
      <c r="C1091" t="s">
        <v>460</v>
      </c>
      <c r="D1091">
        <v>3</v>
      </c>
      <c r="E1091" t="s">
        <v>515</v>
      </c>
      <c r="F1091" t="s">
        <v>514</v>
      </c>
      <c r="G1091">
        <v>0.49199999999999999</v>
      </c>
      <c r="H1091">
        <v>1002</v>
      </c>
      <c r="I1091">
        <v>3512.5349999999999</v>
      </c>
      <c r="J1091">
        <v>0.46500000000000002</v>
      </c>
      <c r="K1091">
        <v>967</v>
      </c>
      <c r="L1091">
        <v>0.23739382334167999</v>
      </c>
      <c r="M1091">
        <v>103.175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f t="shared" si="17"/>
        <v>0</v>
      </c>
      <c r="AF1091" cm="1">
        <f t="array" ref="AF1091">_xlfn.IFS(C1091="solar",(AE1091*1000/45),C1091="onshore",(AE1091*1000/2.7),C1091="offshore",(0))</f>
        <v>0</v>
      </c>
      <c r="AG1091" cm="1">
        <f t="array" ref="AG1091">_xlfn.IFS(C1091="solar",(0),C1091="onshore",(0),C1091="offshore",(AE1091*1000/4.8))</f>
        <v>0</v>
      </c>
    </row>
    <row r="1092" spans="1:33">
      <c r="A1092" t="s">
        <v>84</v>
      </c>
      <c r="B1092" t="s">
        <v>432</v>
      </c>
      <c r="C1092" t="s">
        <v>463</v>
      </c>
      <c r="D1092">
        <v>1</v>
      </c>
      <c r="E1092" t="s">
        <v>515</v>
      </c>
      <c r="F1092" t="s">
        <v>519</v>
      </c>
      <c r="G1092">
        <v>0.28100000000000003</v>
      </c>
      <c r="H1092">
        <v>338</v>
      </c>
      <c r="I1092">
        <v>1560.6849999999999</v>
      </c>
      <c r="J1092">
        <v>0.28199999999999997</v>
      </c>
      <c r="K1092">
        <v>343</v>
      </c>
      <c r="L1092">
        <v>0.138848408303378</v>
      </c>
      <c r="M1092">
        <v>0.02</v>
      </c>
      <c r="N1092">
        <v>0</v>
      </c>
      <c r="O1092">
        <v>0.01</v>
      </c>
      <c r="P1092">
        <v>0.01</v>
      </c>
      <c r="Q1092">
        <v>0.02</v>
      </c>
      <c r="R1092">
        <v>0.02</v>
      </c>
      <c r="S1092">
        <v>0.02</v>
      </c>
      <c r="T1092">
        <v>0.02</v>
      </c>
      <c r="U1092">
        <v>0.02</v>
      </c>
      <c r="V1092">
        <v>0.03</v>
      </c>
      <c r="W1092">
        <v>0</v>
      </c>
      <c r="X1092">
        <v>0.01</v>
      </c>
      <c r="Y1092">
        <v>0</v>
      </c>
      <c r="Z1092">
        <v>0.01</v>
      </c>
      <c r="AA1092">
        <v>0</v>
      </c>
      <c r="AB1092">
        <v>0</v>
      </c>
      <c r="AC1092">
        <v>0</v>
      </c>
      <c r="AD1092">
        <v>0.01</v>
      </c>
      <c r="AE1092">
        <f t="shared" si="17"/>
        <v>0.02</v>
      </c>
      <c r="AF1092" cm="1">
        <f t="array" ref="AF1092">_xlfn.IFS(C1092="solar",(AE1092*1000/45),C1092="onshore",(AE1092*1000/2.7),C1092="offshore",(0))</f>
        <v>0.44444444444444442</v>
      </c>
      <c r="AG1092" cm="1">
        <f t="array" ref="AG1092">_xlfn.IFS(C1092="solar",(0),C1092="onshore",(0),C1092="offshore",(AE1092*1000/4.8))</f>
        <v>0</v>
      </c>
    </row>
    <row r="1093" spans="1:33">
      <c r="A1093" t="s">
        <v>84</v>
      </c>
      <c r="B1093" t="s">
        <v>431</v>
      </c>
      <c r="C1093" t="s">
        <v>463</v>
      </c>
      <c r="D1093">
        <v>2</v>
      </c>
      <c r="E1093" t="s">
        <v>515</v>
      </c>
      <c r="F1093" t="s">
        <v>519</v>
      </c>
      <c r="G1093">
        <v>0.28599999999999998</v>
      </c>
      <c r="H1093">
        <v>198</v>
      </c>
      <c r="I1093">
        <v>1560.6849999999999</v>
      </c>
      <c r="J1093">
        <v>0.28499999999999998</v>
      </c>
      <c r="K1093">
        <v>212</v>
      </c>
      <c r="L1093">
        <v>8.4915485059681203E-2</v>
      </c>
      <c r="M1093">
        <v>34.47</v>
      </c>
      <c r="N1093">
        <v>0.19</v>
      </c>
      <c r="O1093">
        <v>2.78</v>
      </c>
      <c r="P1093">
        <v>5.38</v>
      </c>
      <c r="Q1093">
        <v>7.97</v>
      </c>
      <c r="R1093">
        <v>19.559999999999999</v>
      </c>
      <c r="S1093">
        <v>31.15</v>
      </c>
      <c r="T1093">
        <v>32.17</v>
      </c>
      <c r="U1093">
        <v>34.47</v>
      </c>
      <c r="V1093">
        <v>37.25</v>
      </c>
      <c r="W1093">
        <v>0.19</v>
      </c>
      <c r="X1093">
        <v>2.59</v>
      </c>
      <c r="Y1093">
        <v>2.6</v>
      </c>
      <c r="Z1093">
        <v>2.59</v>
      </c>
      <c r="AA1093">
        <v>11.59</v>
      </c>
      <c r="AB1093">
        <v>11.59</v>
      </c>
      <c r="AC1093">
        <v>1.21</v>
      </c>
      <c r="AD1093">
        <v>4.8899999999999997</v>
      </c>
      <c r="AE1093">
        <f t="shared" si="17"/>
        <v>34.47</v>
      </c>
      <c r="AF1093" cm="1">
        <f t="array" ref="AF1093">_xlfn.IFS(C1093="solar",(AE1093*1000/45),C1093="onshore",(AE1093*1000/2.7),C1093="offshore",(0))</f>
        <v>766</v>
      </c>
      <c r="AG1093" cm="1">
        <f t="array" ref="AG1093">_xlfn.IFS(C1093="solar",(0),C1093="onshore",(0),C1093="offshore",(AE1093*1000/4.8))</f>
        <v>0</v>
      </c>
    </row>
    <row r="1094" spans="1:33">
      <c r="A1094" t="s">
        <v>84</v>
      </c>
      <c r="B1094" t="s">
        <v>431</v>
      </c>
      <c r="C1094" t="s">
        <v>463</v>
      </c>
      <c r="D1094">
        <v>2</v>
      </c>
      <c r="E1094" t="s">
        <v>515</v>
      </c>
      <c r="F1094" t="s">
        <v>518</v>
      </c>
      <c r="G1094">
        <v>0.28599999999999998</v>
      </c>
      <c r="H1094">
        <v>198</v>
      </c>
      <c r="I1094">
        <v>1560.6849999999999</v>
      </c>
      <c r="J1094">
        <v>0.28499999999999998</v>
      </c>
      <c r="K1094">
        <v>212</v>
      </c>
      <c r="L1094">
        <v>8.4915485059681203E-2</v>
      </c>
      <c r="M1094">
        <v>220.03399999999999</v>
      </c>
      <c r="N1094">
        <v>0.191</v>
      </c>
      <c r="O1094">
        <v>2.79</v>
      </c>
      <c r="P1094">
        <v>5.399</v>
      </c>
      <c r="Q1094">
        <v>7.9980000000000002</v>
      </c>
      <c r="R1094">
        <v>19.629000000000001</v>
      </c>
      <c r="S1094">
        <v>31.259</v>
      </c>
      <c r="T1094">
        <v>32.283000000000001</v>
      </c>
      <c r="U1094">
        <v>34.591000000000001</v>
      </c>
      <c r="V1094">
        <v>37.381</v>
      </c>
      <c r="W1094">
        <v>0.191</v>
      </c>
      <c r="X1094">
        <v>2.5990000000000002</v>
      </c>
      <c r="Y1094">
        <v>2.609</v>
      </c>
      <c r="Z1094">
        <v>2.5990000000000002</v>
      </c>
      <c r="AA1094">
        <v>11.631</v>
      </c>
      <c r="AB1094">
        <v>11.63</v>
      </c>
      <c r="AC1094">
        <v>1.2150000000000001</v>
      </c>
      <c r="AD1094">
        <v>4.907</v>
      </c>
      <c r="AE1094">
        <f t="shared" si="17"/>
        <v>34.591000000000001</v>
      </c>
      <c r="AF1094" cm="1">
        <f t="array" ref="AF1094">_xlfn.IFS(C1094="solar",(AE1094*1000/45),C1094="onshore",(AE1094*1000/2.7),C1094="offshore",(0))</f>
        <v>768.68888888888887</v>
      </c>
      <c r="AG1094" cm="1">
        <f t="array" ref="AG1094">_xlfn.IFS(C1094="solar",(0),C1094="onshore",(0),C1094="offshore",(AE1094*1000/4.8))</f>
        <v>0</v>
      </c>
    </row>
    <row r="1095" spans="1:33">
      <c r="A1095" t="s">
        <v>84</v>
      </c>
      <c r="B1095" t="s">
        <v>432</v>
      </c>
      <c r="C1095" t="s">
        <v>463</v>
      </c>
      <c r="D1095">
        <v>1</v>
      </c>
      <c r="E1095" t="s">
        <v>515</v>
      </c>
      <c r="F1095" t="s">
        <v>518</v>
      </c>
      <c r="G1095">
        <v>0.28100000000000003</v>
      </c>
      <c r="H1095">
        <v>338</v>
      </c>
      <c r="I1095">
        <v>1560.6849999999999</v>
      </c>
      <c r="J1095">
        <v>0.28199999999999997</v>
      </c>
      <c r="K1095">
        <v>343</v>
      </c>
      <c r="L1095">
        <v>0.138848408303378</v>
      </c>
      <c r="M1095">
        <v>253.1</v>
      </c>
      <c r="N1095">
        <v>0</v>
      </c>
      <c r="O1095">
        <v>0.01</v>
      </c>
      <c r="P1095">
        <v>0.01</v>
      </c>
      <c r="Q1095">
        <v>0.02</v>
      </c>
      <c r="R1095">
        <v>0.02</v>
      </c>
      <c r="S1095">
        <v>0.02</v>
      </c>
      <c r="T1095">
        <v>0.02</v>
      </c>
      <c r="U1095">
        <v>0.02</v>
      </c>
      <c r="V1095">
        <v>0.03</v>
      </c>
      <c r="W1095">
        <v>0</v>
      </c>
      <c r="X1095">
        <v>0.01</v>
      </c>
      <c r="Y1095">
        <v>0</v>
      </c>
      <c r="Z1095">
        <v>0.01</v>
      </c>
      <c r="AA1095">
        <v>0</v>
      </c>
      <c r="AB1095">
        <v>0</v>
      </c>
      <c r="AC1095">
        <v>0</v>
      </c>
      <c r="AD1095">
        <v>0.01</v>
      </c>
      <c r="AE1095">
        <f t="shared" si="17"/>
        <v>0.02</v>
      </c>
      <c r="AF1095" cm="1">
        <f t="array" ref="AF1095">_xlfn.IFS(C1095="solar",(AE1095*1000/45),C1095="onshore",(AE1095*1000/2.7),C1095="offshore",(0))</f>
        <v>0.44444444444444442</v>
      </c>
      <c r="AG1095" cm="1">
        <f t="array" ref="AG1095">_xlfn.IFS(C1095="solar",(0),C1095="onshore",(0),C1095="offshore",(AE1095*1000/4.8))</f>
        <v>0</v>
      </c>
    </row>
    <row r="1096" spans="1:33">
      <c r="A1096" t="s">
        <v>84</v>
      </c>
      <c r="B1096" t="s">
        <v>431</v>
      </c>
      <c r="C1096" t="s">
        <v>463</v>
      </c>
      <c r="D1096">
        <v>2</v>
      </c>
      <c r="E1096" t="s">
        <v>515</v>
      </c>
      <c r="F1096" t="s">
        <v>517</v>
      </c>
      <c r="G1096">
        <v>0.28599999999999998</v>
      </c>
      <c r="H1096">
        <v>198</v>
      </c>
      <c r="I1096">
        <v>1560.6849999999999</v>
      </c>
      <c r="J1096">
        <v>0.28499999999999998</v>
      </c>
      <c r="K1096">
        <v>212</v>
      </c>
      <c r="L1096">
        <v>8.4915485059681203E-2</v>
      </c>
      <c r="M1096">
        <v>169.077</v>
      </c>
      <c r="N1096">
        <v>0.191</v>
      </c>
      <c r="O1096">
        <v>2.79</v>
      </c>
      <c r="P1096">
        <v>5.399</v>
      </c>
      <c r="Q1096">
        <v>7.9980000000000002</v>
      </c>
      <c r="R1096">
        <v>19.629000000000001</v>
      </c>
      <c r="S1096">
        <v>31.259</v>
      </c>
      <c r="T1096">
        <v>32.283000000000001</v>
      </c>
      <c r="U1096">
        <v>34.591000000000001</v>
      </c>
      <c r="V1096">
        <v>37.381</v>
      </c>
      <c r="W1096">
        <v>0.191</v>
      </c>
      <c r="X1096">
        <v>2.5990000000000002</v>
      </c>
      <c r="Y1096">
        <v>2.609</v>
      </c>
      <c r="Z1096">
        <v>2.5990000000000002</v>
      </c>
      <c r="AA1096">
        <v>11.631</v>
      </c>
      <c r="AB1096">
        <v>11.63</v>
      </c>
      <c r="AC1096">
        <v>1.2150000000000001</v>
      </c>
      <c r="AD1096">
        <v>4.907</v>
      </c>
      <c r="AE1096">
        <f t="shared" si="17"/>
        <v>34.591000000000001</v>
      </c>
      <c r="AF1096" cm="1">
        <f t="array" ref="AF1096">_xlfn.IFS(C1096="solar",(AE1096*1000/45),C1096="onshore",(AE1096*1000/2.7),C1096="offshore",(0))</f>
        <v>768.68888888888887</v>
      </c>
      <c r="AG1096" cm="1">
        <f t="array" ref="AG1096">_xlfn.IFS(C1096="solar",(0),C1096="onshore",(0),C1096="offshore",(AE1096*1000/4.8))</f>
        <v>0</v>
      </c>
    </row>
    <row r="1097" spans="1:33">
      <c r="A1097" t="s">
        <v>84</v>
      </c>
      <c r="B1097" t="s">
        <v>432</v>
      </c>
      <c r="C1097" t="s">
        <v>463</v>
      </c>
      <c r="D1097">
        <v>1</v>
      </c>
      <c r="E1097" t="s">
        <v>515</v>
      </c>
      <c r="F1097" t="s">
        <v>517</v>
      </c>
      <c r="G1097">
        <v>0.28100000000000003</v>
      </c>
      <c r="H1097">
        <v>338</v>
      </c>
      <c r="I1097">
        <v>1560.6849999999999</v>
      </c>
      <c r="J1097">
        <v>0.28199999999999997</v>
      </c>
      <c r="K1097">
        <v>343</v>
      </c>
      <c r="L1097">
        <v>0.138848408303378</v>
      </c>
      <c r="M1097">
        <v>227.30699999999999</v>
      </c>
      <c r="N1097">
        <v>0</v>
      </c>
      <c r="O1097">
        <v>0.01</v>
      </c>
      <c r="P1097">
        <v>0.01</v>
      </c>
      <c r="Q1097">
        <v>0.02</v>
      </c>
      <c r="R1097">
        <v>0.02</v>
      </c>
      <c r="S1097">
        <v>0.02</v>
      </c>
      <c r="T1097">
        <v>0.02</v>
      </c>
      <c r="U1097">
        <v>0.02</v>
      </c>
      <c r="V1097">
        <v>0.03</v>
      </c>
      <c r="W1097">
        <v>0</v>
      </c>
      <c r="X1097">
        <v>0.01</v>
      </c>
      <c r="Y1097">
        <v>0</v>
      </c>
      <c r="Z1097">
        <v>0.01</v>
      </c>
      <c r="AA1097">
        <v>0</v>
      </c>
      <c r="AB1097">
        <v>0</v>
      </c>
      <c r="AC1097">
        <v>0</v>
      </c>
      <c r="AD1097">
        <v>0.01</v>
      </c>
      <c r="AE1097">
        <f t="shared" si="17"/>
        <v>0.02</v>
      </c>
      <c r="AF1097" cm="1">
        <f t="array" ref="AF1097">_xlfn.IFS(C1097="solar",(AE1097*1000/45),C1097="onshore",(AE1097*1000/2.7),C1097="offshore",(0))</f>
        <v>0.44444444444444442</v>
      </c>
      <c r="AG1097" cm="1">
        <f t="array" ref="AG1097">_xlfn.IFS(C1097="solar",(0),C1097="onshore",(0),C1097="offshore",(AE1097*1000/4.8))</f>
        <v>0</v>
      </c>
    </row>
    <row r="1098" spans="1:33">
      <c r="A1098" t="s">
        <v>84</v>
      </c>
      <c r="B1098" t="s">
        <v>431</v>
      </c>
      <c r="C1098" t="s">
        <v>463</v>
      </c>
      <c r="D1098">
        <v>2</v>
      </c>
      <c r="E1098" t="s">
        <v>515</v>
      </c>
      <c r="F1098" t="s">
        <v>516</v>
      </c>
      <c r="G1098">
        <v>0.28599999999999998</v>
      </c>
      <c r="H1098">
        <v>198</v>
      </c>
      <c r="I1098">
        <v>1560.6849999999999</v>
      </c>
      <c r="J1098">
        <v>0.28499999999999998</v>
      </c>
      <c r="K1098">
        <v>212</v>
      </c>
      <c r="L1098">
        <v>8.4915485059681203E-2</v>
      </c>
      <c r="M1098">
        <v>219.94300000000001</v>
      </c>
      <c r="N1098">
        <v>0.191</v>
      </c>
      <c r="O1098">
        <v>2.79</v>
      </c>
      <c r="P1098">
        <v>5.399</v>
      </c>
      <c r="Q1098">
        <v>7.9980000000000002</v>
      </c>
      <c r="R1098">
        <v>19.629000000000001</v>
      </c>
      <c r="S1098">
        <v>31.259</v>
      </c>
      <c r="T1098">
        <v>32.283000000000001</v>
      </c>
      <c r="U1098">
        <v>34.591000000000001</v>
      </c>
      <c r="V1098">
        <v>37.381</v>
      </c>
      <c r="W1098">
        <v>0.191</v>
      </c>
      <c r="X1098">
        <v>2.5990000000000002</v>
      </c>
      <c r="Y1098">
        <v>2.609</v>
      </c>
      <c r="Z1098">
        <v>2.5990000000000002</v>
      </c>
      <c r="AA1098">
        <v>11.631</v>
      </c>
      <c r="AB1098">
        <v>11.63</v>
      </c>
      <c r="AC1098">
        <v>1.2150000000000001</v>
      </c>
      <c r="AD1098">
        <v>4.907</v>
      </c>
      <c r="AE1098">
        <f t="shared" si="17"/>
        <v>34.591000000000001</v>
      </c>
      <c r="AF1098" cm="1">
        <f t="array" ref="AF1098">_xlfn.IFS(C1098="solar",(AE1098*1000/45),C1098="onshore",(AE1098*1000/2.7),C1098="offshore",(0))</f>
        <v>768.68888888888887</v>
      </c>
      <c r="AG1098" cm="1">
        <f t="array" ref="AG1098">_xlfn.IFS(C1098="solar",(0),C1098="onshore",(0),C1098="offshore",(AE1098*1000/4.8))</f>
        <v>0</v>
      </c>
    </row>
    <row r="1099" spans="1:33">
      <c r="A1099" t="s">
        <v>84</v>
      </c>
      <c r="B1099" t="s">
        <v>432</v>
      </c>
      <c r="C1099" t="s">
        <v>463</v>
      </c>
      <c r="D1099">
        <v>1</v>
      </c>
      <c r="E1099" t="s">
        <v>515</v>
      </c>
      <c r="F1099" t="s">
        <v>516</v>
      </c>
      <c r="G1099">
        <v>0.28100000000000003</v>
      </c>
      <c r="H1099">
        <v>338</v>
      </c>
      <c r="I1099">
        <v>1560.6849999999999</v>
      </c>
      <c r="J1099">
        <v>0.28199999999999997</v>
      </c>
      <c r="K1099">
        <v>343</v>
      </c>
      <c r="L1099">
        <v>0.138848408303378</v>
      </c>
      <c r="M1099">
        <v>252.69399999999999</v>
      </c>
      <c r="N1099">
        <v>0</v>
      </c>
      <c r="O1099">
        <v>0.01</v>
      </c>
      <c r="P1099">
        <v>0.01</v>
      </c>
      <c r="Q1099">
        <v>0.02</v>
      </c>
      <c r="R1099">
        <v>0.02</v>
      </c>
      <c r="S1099">
        <v>0.02</v>
      </c>
      <c r="T1099">
        <v>0.02</v>
      </c>
      <c r="U1099">
        <v>0.02</v>
      </c>
      <c r="V1099">
        <v>0.03</v>
      </c>
      <c r="W1099">
        <v>0</v>
      </c>
      <c r="X1099">
        <v>0.01</v>
      </c>
      <c r="Y1099">
        <v>0</v>
      </c>
      <c r="Z1099">
        <v>0.01</v>
      </c>
      <c r="AA1099">
        <v>0</v>
      </c>
      <c r="AB1099">
        <v>0</v>
      </c>
      <c r="AC1099">
        <v>0</v>
      </c>
      <c r="AD1099">
        <v>0.01</v>
      </c>
      <c r="AE1099">
        <f t="shared" si="17"/>
        <v>0.02</v>
      </c>
      <c r="AF1099" cm="1">
        <f t="array" ref="AF1099">_xlfn.IFS(C1099="solar",(AE1099*1000/45),C1099="onshore",(AE1099*1000/2.7),C1099="offshore",(0))</f>
        <v>0.44444444444444442</v>
      </c>
      <c r="AG1099" cm="1">
        <f t="array" ref="AG1099">_xlfn.IFS(C1099="solar",(0),C1099="onshore",(0),C1099="offshore",(AE1099*1000/4.8))</f>
        <v>0</v>
      </c>
    </row>
    <row r="1100" spans="1:33">
      <c r="A1100" t="s">
        <v>84</v>
      </c>
      <c r="B1100" t="s">
        <v>431</v>
      </c>
      <c r="C1100" t="s">
        <v>463</v>
      </c>
      <c r="D1100">
        <v>2</v>
      </c>
      <c r="E1100" t="s">
        <v>515</v>
      </c>
      <c r="F1100" t="s">
        <v>514</v>
      </c>
      <c r="G1100">
        <v>0.28599999999999998</v>
      </c>
      <c r="H1100">
        <v>198</v>
      </c>
      <c r="I1100">
        <v>1560.6849999999999</v>
      </c>
      <c r="J1100">
        <v>0.28499999999999998</v>
      </c>
      <c r="K1100">
        <v>212</v>
      </c>
      <c r="L1100">
        <v>8.4915485059681203E-2</v>
      </c>
      <c r="M1100">
        <v>220.03399999999999</v>
      </c>
      <c r="N1100">
        <v>0.191</v>
      </c>
      <c r="O1100">
        <v>2.79</v>
      </c>
      <c r="P1100">
        <v>5.399</v>
      </c>
      <c r="Q1100">
        <v>7.9980000000000002</v>
      </c>
      <c r="R1100">
        <v>19.629000000000001</v>
      </c>
      <c r="S1100">
        <v>31.259</v>
      </c>
      <c r="T1100">
        <v>32.283000000000001</v>
      </c>
      <c r="U1100">
        <v>34.591000000000001</v>
      </c>
      <c r="V1100">
        <v>37.381</v>
      </c>
      <c r="W1100">
        <v>0.191</v>
      </c>
      <c r="X1100">
        <v>2.5990000000000002</v>
      </c>
      <c r="Y1100">
        <v>2.609</v>
      </c>
      <c r="Z1100">
        <v>2.5990000000000002</v>
      </c>
      <c r="AA1100">
        <v>11.631</v>
      </c>
      <c r="AB1100">
        <v>11.63</v>
      </c>
      <c r="AC1100">
        <v>1.2150000000000001</v>
      </c>
      <c r="AD1100">
        <v>4.907</v>
      </c>
      <c r="AE1100">
        <f t="shared" si="17"/>
        <v>34.591000000000001</v>
      </c>
      <c r="AF1100" cm="1">
        <f t="array" ref="AF1100">_xlfn.IFS(C1100="solar",(AE1100*1000/45),C1100="onshore",(AE1100*1000/2.7),C1100="offshore",(0))</f>
        <v>768.68888888888887</v>
      </c>
      <c r="AG1100" cm="1">
        <f t="array" ref="AG1100">_xlfn.IFS(C1100="solar",(0),C1100="onshore",(0),C1100="offshore",(AE1100*1000/4.8))</f>
        <v>0</v>
      </c>
    </row>
    <row r="1101" spans="1:33">
      <c r="A1101" t="s">
        <v>84</v>
      </c>
      <c r="B1101" t="s">
        <v>432</v>
      </c>
      <c r="C1101" t="s">
        <v>463</v>
      </c>
      <c r="D1101">
        <v>1</v>
      </c>
      <c r="E1101" t="s">
        <v>515</v>
      </c>
      <c r="F1101" t="s">
        <v>514</v>
      </c>
      <c r="G1101">
        <v>0.28100000000000003</v>
      </c>
      <c r="H1101">
        <v>338</v>
      </c>
      <c r="I1101">
        <v>1560.6849999999999</v>
      </c>
      <c r="J1101">
        <v>0.28199999999999997</v>
      </c>
      <c r="K1101">
        <v>343</v>
      </c>
      <c r="L1101">
        <v>0.138848408303378</v>
      </c>
      <c r="M1101">
        <v>253.1</v>
      </c>
      <c r="N1101">
        <v>0</v>
      </c>
      <c r="O1101">
        <v>0.01</v>
      </c>
      <c r="P1101">
        <v>0.01</v>
      </c>
      <c r="Q1101">
        <v>0.02</v>
      </c>
      <c r="R1101">
        <v>0.02</v>
      </c>
      <c r="S1101">
        <v>0.02</v>
      </c>
      <c r="T1101">
        <v>0.02</v>
      </c>
      <c r="U1101">
        <v>0.02</v>
      </c>
      <c r="V1101">
        <v>0.03</v>
      </c>
      <c r="W1101">
        <v>0</v>
      </c>
      <c r="X1101">
        <v>0.01</v>
      </c>
      <c r="Y1101">
        <v>0</v>
      </c>
      <c r="Z1101">
        <v>0.01</v>
      </c>
      <c r="AA1101">
        <v>0</v>
      </c>
      <c r="AB1101">
        <v>0</v>
      </c>
      <c r="AC1101">
        <v>0</v>
      </c>
      <c r="AD1101">
        <v>0.01</v>
      </c>
      <c r="AE1101">
        <f t="shared" si="17"/>
        <v>0.02</v>
      </c>
      <c r="AF1101" cm="1">
        <f t="array" ref="AF1101">_xlfn.IFS(C1101="solar",(AE1101*1000/45),C1101="onshore",(AE1101*1000/2.7),C1101="offshore",(0))</f>
        <v>0.44444444444444442</v>
      </c>
      <c r="AG1101" cm="1">
        <f t="array" ref="AG1101">_xlfn.IFS(C1101="solar",(0),C1101="onshore",(0),C1101="offshore",(AE1101*1000/4.8))</f>
        <v>0</v>
      </c>
    </row>
    <row r="1102" spans="1:33">
      <c r="A1102" t="s">
        <v>84</v>
      </c>
      <c r="B1102" t="s">
        <v>426</v>
      </c>
      <c r="C1102" t="s">
        <v>464</v>
      </c>
      <c r="D1102">
        <v>1</v>
      </c>
      <c r="E1102" t="s">
        <v>515</v>
      </c>
      <c r="F1102" t="s">
        <v>519</v>
      </c>
      <c r="G1102">
        <v>0.29799999999999999</v>
      </c>
      <c r="H1102">
        <v>365</v>
      </c>
      <c r="I1102">
        <v>2023.1869999999999</v>
      </c>
      <c r="J1102">
        <v>0.30299999999999999</v>
      </c>
      <c r="K1102">
        <v>369</v>
      </c>
      <c r="L1102">
        <v>0.139020751390208</v>
      </c>
      <c r="M1102">
        <v>1.1000000000000001</v>
      </c>
      <c r="N1102">
        <v>0</v>
      </c>
      <c r="O1102">
        <v>0.12</v>
      </c>
      <c r="P1102">
        <v>1.1000000000000001</v>
      </c>
      <c r="Q1102">
        <v>1.1000000000000001</v>
      </c>
      <c r="R1102">
        <v>1.1000000000000001</v>
      </c>
      <c r="S1102">
        <v>1.1000000000000001</v>
      </c>
      <c r="T1102">
        <v>1.0900000000000001</v>
      </c>
      <c r="U1102">
        <v>0.99</v>
      </c>
      <c r="V1102">
        <v>1.1100000000000001</v>
      </c>
      <c r="W1102">
        <v>0</v>
      </c>
      <c r="X1102">
        <v>0.12</v>
      </c>
      <c r="Y1102">
        <v>0.98</v>
      </c>
      <c r="Z1102">
        <v>0</v>
      </c>
      <c r="AA1102">
        <v>0</v>
      </c>
      <c r="AB1102">
        <v>0</v>
      </c>
      <c r="AC1102">
        <v>0</v>
      </c>
      <c r="AD1102">
        <v>0.02</v>
      </c>
      <c r="AE1102">
        <f t="shared" si="17"/>
        <v>1.1000000000000001</v>
      </c>
      <c r="AF1102" cm="1">
        <f t="array" ref="AF1102">_xlfn.IFS(C1102="solar",(AE1102*1000/45),C1102="onshore",(AE1102*1000/2.7),C1102="offshore",(0))</f>
        <v>407.40740740740739</v>
      </c>
      <c r="AG1102" cm="1">
        <f t="array" ref="AG1102">_xlfn.IFS(C1102="solar",(0),C1102="onshore",(0),C1102="offshore",(AE1102*1000/4.8))</f>
        <v>0</v>
      </c>
    </row>
    <row r="1103" spans="1:33">
      <c r="A1103" t="s">
        <v>84</v>
      </c>
      <c r="B1103" t="s">
        <v>425</v>
      </c>
      <c r="C1103" t="s">
        <v>464</v>
      </c>
      <c r="D1103">
        <v>2</v>
      </c>
      <c r="E1103" t="s">
        <v>515</v>
      </c>
      <c r="F1103" t="s">
        <v>519</v>
      </c>
      <c r="G1103">
        <v>0.29899999999999999</v>
      </c>
      <c r="H1103">
        <v>727</v>
      </c>
      <c r="I1103">
        <v>2023.1869999999999</v>
      </c>
      <c r="J1103">
        <v>0.29899999999999999</v>
      </c>
      <c r="K1103">
        <v>707</v>
      </c>
      <c r="L1103">
        <v>0.26992562728119601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f t="shared" si="17"/>
        <v>0</v>
      </c>
      <c r="AF1103" cm="1">
        <f t="array" ref="AF1103">_xlfn.IFS(C1103="solar",(AE1103*1000/45),C1103="onshore",(AE1103*1000/2.7),C1103="offshore",(0))</f>
        <v>0</v>
      </c>
      <c r="AG1103" cm="1">
        <f t="array" ref="AG1103">_xlfn.IFS(C1103="solar",(0),C1103="onshore",(0),C1103="offshore",(AE1103*1000/4.8))</f>
        <v>0</v>
      </c>
    </row>
    <row r="1104" spans="1:33">
      <c r="A1104" t="s">
        <v>84</v>
      </c>
      <c r="B1104" t="s">
        <v>424</v>
      </c>
      <c r="C1104" t="s">
        <v>464</v>
      </c>
      <c r="D1104">
        <v>3</v>
      </c>
      <c r="E1104" t="s">
        <v>515</v>
      </c>
      <c r="F1104" t="s">
        <v>519</v>
      </c>
      <c r="G1104">
        <v>0.27300000000000002</v>
      </c>
      <c r="H1104">
        <v>184</v>
      </c>
      <c r="I1104">
        <v>2023.1869999999999</v>
      </c>
      <c r="J1104">
        <v>0.27300000000000002</v>
      </c>
      <c r="K1104">
        <v>201</v>
      </c>
      <c r="L1104">
        <v>8.4048371719604595E-2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f t="shared" si="17"/>
        <v>0</v>
      </c>
      <c r="AF1104" cm="1">
        <f t="array" ref="AF1104">_xlfn.IFS(C1104="solar",(AE1104*1000/45),C1104="onshore",(AE1104*1000/2.7),C1104="offshore",(0))</f>
        <v>0</v>
      </c>
      <c r="AG1104" cm="1">
        <f t="array" ref="AG1104">_xlfn.IFS(C1104="solar",(0),C1104="onshore",(0),C1104="offshore",(AE1104*1000/4.8))</f>
        <v>0</v>
      </c>
    </row>
    <row r="1105" spans="1:33">
      <c r="A1105" t="s">
        <v>84</v>
      </c>
      <c r="B1105" t="s">
        <v>423</v>
      </c>
      <c r="C1105" t="s">
        <v>464</v>
      </c>
      <c r="D1105">
        <v>4</v>
      </c>
      <c r="E1105" t="s">
        <v>515</v>
      </c>
      <c r="F1105" t="s">
        <v>519</v>
      </c>
      <c r="G1105">
        <v>0.27200000000000002</v>
      </c>
      <c r="H1105">
        <v>363</v>
      </c>
      <c r="I1105">
        <v>2023.1869999999999</v>
      </c>
      <c r="J1105">
        <v>0.27200000000000002</v>
      </c>
      <c r="K1105">
        <v>368</v>
      </c>
      <c r="L1105">
        <v>0.154445339779748</v>
      </c>
      <c r="M1105">
        <v>0.05</v>
      </c>
      <c r="N1105">
        <v>0</v>
      </c>
      <c r="O1105">
        <v>0</v>
      </c>
      <c r="P1105">
        <v>0.05</v>
      </c>
      <c r="Q1105">
        <v>0.05</v>
      </c>
      <c r="R1105">
        <v>0.05</v>
      </c>
      <c r="S1105">
        <v>0.05</v>
      </c>
      <c r="T1105">
        <v>0.05</v>
      </c>
      <c r="U1105">
        <v>0</v>
      </c>
      <c r="V1105">
        <v>0.05</v>
      </c>
      <c r="W1105">
        <v>0</v>
      </c>
      <c r="X1105">
        <v>0</v>
      </c>
      <c r="Y1105">
        <v>0.05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f t="shared" si="17"/>
        <v>0.05</v>
      </c>
      <c r="AF1105" cm="1">
        <f t="array" ref="AF1105">_xlfn.IFS(C1105="solar",(AE1105*1000/45),C1105="onshore",(AE1105*1000/2.7),C1105="offshore",(0))</f>
        <v>18.518518518518519</v>
      </c>
      <c r="AG1105" cm="1">
        <f t="array" ref="AG1105">_xlfn.IFS(C1105="solar",(0),C1105="onshore",(0),C1105="offshore",(AE1105*1000/4.8))</f>
        <v>0</v>
      </c>
    </row>
    <row r="1106" spans="1:33">
      <c r="A1106" t="s">
        <v>84</v>
      </c>
      <c r="B1106" t="s">
        <v>422</v>
      </c>
      <c r="C1106" t="s">
        <v>464</v>
      </c>
      <c r="D1106">
        <v>5</v>
      </c>
      <c r="E1106" t="s">
        <v>515</v>
      </c>
      <c r="F1106" t="s">
        <v>519</v>
      </c>
      <c r="G1106">
        <v>0.27400000000000002</v>
      </c>
      <c r="H1106">
        <v>633</v>
      </c>
      <c r="I1106">
        <v>2023.1869999999999</v>
      </c>
      <c r="J1106">
        <v>0.27400000000000002</v>
      </c>
      <c r="K1106">
        <v>648</v>
      </c>
      <c r="L1106">
        <v>0.26997300269973001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f t="shared" si="17"/>
        <v>0</v>
      </c>
      <c r="AF1106" cm="1">
        <f t="array" ref="AF1106">_xlfn.IFS(C1106="solar",(AE1106*1000/45),C1106="onshore",(AE1106*1000/2.7),C1106="offshore",(0))</f>
        <v>0</v>
      </c>
      <c r="AG1106" cm="1">
        <f t="array" ref="AG1106">_xlfn.IFS(C1106="solar",(0),C1106="onshore",(0),C1106="offshore",(AE1106*1000/4.8))</f>
        <v>0</v>
      </c>
    </row>
    <row r="1107" spans="1:33">
      <c r="A1107" t="s">
        <v>84</v>
      </c>
      <c r="B1107" t="s">
        <v>426</v>
      </c>
      <c r="C1107" t="s">
        <v>464</v>
      </c>
      <c r="D1107">
        <v>1</v>
      </c>
      <c r="E1107" t="s">
        <v>515</v>
      </c>
      <c r="F1107" t="s">
        <v>518</v>
      </c>
      <c r="G1107">
        <v>0.29799999999999999</v>
      </c>
      <c r="H1107">
        <v>365</v>
      </c>
      <c r="I1107">
        <v>2023.1869999999999</v>
      </c>
      <c r="J1107">
        <v>0.30299999999999999</v>
      </c>
      <c r="K1107">
        <v>369</v>
      </c>
      <c r="L1107">
        <v>0.139020751390208</v>
      </c>
      <c r="M1107">
        <v>1.4690000000000001</v>
      </c>
      <c r="N1107">
        <v>0</v>
      </c>
      <c r="O1107">
        <v>0.11799999999999999</v>
      </c>
      <c r="P1107">
        <v>1.0820000000000001</v>
      </c>
      <c r="Q1107">
        <v>1.0820000000000001</v>
      </c>
      <c r="R1107">
        <v>1.0820000000000001</v>
      </c>
      <c r="S1107">
        <v>1.0820000000000001</v>
      </c>
      <c r="T1107">
        <v>1.0720000000000001</v>
      </c>
      <c r="U1107">
        <v>0.97399999999999998</v>
      </c>
      <c r="V1107">
        <v>1.0920000000000001</v>
      </c>
      <c r="W1107">
        <v>0</v>
      </c>
      <c r="X1107">
        <v>0.11799999999999999</v>
      </c>
      <c r="Y1107">
        <v>0.96399999999999997</v>
      </c>
      <c r="Z1107">
        <v>0</v>
      </c>
      <c r="AA1107">
        <v>0</v>
      </c>
      <c r="AB1107">
        <v>0</v>
      </c>
      <c r="AC1107">
        <v>0</v>
      </c>
      <c r="AD1107">
        <v>0.02</v>
      </c>
      <c r="AE1107">
        <f t="shared" si="17"/>
        <v>1.0820000000000001</v>
      </c>
      <c r="AF1107" cm="1">
        <f t="array" ref="AF1107">_xlfn.IFS(C1107="solar",(AE1107*1000/45),C1107="onshore",(AE1107*1000/2.7),C1107="offshore",(0))</f>
        <v>400.7407407407407</v>
      </c>
      <c r="AG1107" cm="1">
        <f t="array" ref="AG1107">_xlfn.IFS(C1107="solar",(0),C1107="onshore",(0),C1107="offshore",(AE1107*1000/4.8))</f>
        <v>0</v>
      </c>
    </row>
    <row r="1108" spans="1:33">
      <c r="A1108" t="s">
        <v>84</v>
      </c>
      <c r="B1108" t="s">
        <v>425</v>
      </c>
      <c r="C1108" t="s">
        <v>464</v>
      </c>
      <c r="D1108">
        <v>2</v>
      </c>
      <c r="E1108" t="s">
        <v>515</v>
      </c>
      <c r="F1108" t="s">
        <v>518</v>
      </c>
      <c r="G1108">
        <v>0.29899999999999999</v>
      </c>
      <c r="H1108">
        <v>727</v>
      </c>
      <c r="I1108">
        <v>2023.1869999999999</v>
      </c>
      <c r="J1108">
        <v>0.29899999999999999</v>
      </c>
      <c r="K1108">
        <v>707</v>
      </c>
      <c r="L1108">
        <v>0.26992562728119601</v>
      </c>
      <c r="M1108">
        <v>5.31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f t="shared" si="17"/>
        <v>0</v>
      </c>
      <c r="AF1108" cm="1">
        <f t="array" ref="AF1108">_xlfn.IFS(C1108="solar",(AE1108*1000/45),C1108="onshore",(AE1108*1000/2.7),C1108="offshore",(0))</f>
        <v>0</v>
      </c>
      <c r="AG1108" cm="1">
        <f t="array" ref="AG1108">_xlfn.IFS(C1108="solar",(0),C1108="onshore",(0),C1108="offshore",(AE1108*1000/4.8))</f>
        <v>0</v>
      </c>
    </row>
    <row r="1109" spans="1:33">
      <c r="A1109" t="s">
        <v>84</v>
      </c>
      <c r="B1109" t="s">
        <v>422</v>
      </c>
      <c r="C1109" t="s">
        <v>464</v>
      </c>
      <c r="D1109">
        <v>5</v>
      </c>
      <c r="E1109" t="s">
        <v>515</v>
      </c>
      <c r="F1109" t="s">
        <v>518</v>
      </c>
      <c r="G1109">
        <v>0.27400000000000002</v>
      </c>
      <c r="H1109">
        <v>633</v>
      </c>
      <c r="I1109">
        <v>2023.1869999999999</v>
      </c>
      <c r="J1109">
        <v>0.27400000000000002</v>
      </c>
      <c r="K1109">
        <v>648</v>
      </c>
      <c r="L1109">
        <v>0.26997300269973001</v>
      </c>
      <c r="M1109">
        <v>31.745000000000001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f t="shared" si="17"/>
        <v>0</v>
      </c>
      <c r="AF1109" cm="1">
        <f t="array" ref="AF1109">_xlfn.IFS(C1109="solar",(AE1109*1000/45),C1109="onshore",(AE1109*1000/2.7),C1109="offshore",(0))</f>
        <v>0</v>
      </c>
      <c r="AG1109" cm="1">
        <f t="array" ref="AG1109">_xlfn.IFS(C1109="solar",(0),C1109="onshore",(0),C1109="offshore",(AE1109*1000/4.8))</f>
        <v>0</v>
      </c>
    </row>
    <row r="1110" spans="1:33">
      <c r="A1110" t="s">
        <v>84</v>
      </c>
      <c r="B1110" t="s">
        <v>424</v>
      </c>
      <c r="C1110" t="s">
        <v>464</v>
      </c>
      <c r="D1110">
        <v>3</v>
      </c>
      <c r="E1110" t="s">
        <v>515</v>
      </c>
      <c r="F1110" t="s">
        <v>518</v>
      </c>
      <c r="G1110">
        <v>0.27300000000000002</v>
      </c>
      <c r="H1110">
        <v>184</v>
      </c>
      <c r="I1110">
        <v>2023.1869999999999</v>
      </c>
      <c r="J1110">
        <v>0.27300000000000002</v>
      </c>
      <c r="K1110">
        <v>201</v>
      </c>
      <c r="L1110">
        <v>8.4048371719604595E-2</v>
      </c>
      <c r="M1110">
        <v>53.545000000000002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f t="shared" si="17"/>
        <v>0</v>
      </c>
      <c r="AF1110" cm="1">
        <f t="array" ref="AF1110">_xlfn.IFS(C1110="solar",(AE1110*1000/45),C1110="onshore",(AE1110*1000/2.7),C1110="offshore",(0))</f>
        <v>0</v>
      </c>
      <c r="AG1110" cm="1">
        <f t="array" ref="AG1110">_xlfn.IFS(C1110="solar",(0),C1110="onshore",(0),C1110="offshore",(AE1110*1000/4.8))</f>
        <v>0</v>
      </c>
    </row>
    <row r="1111" spans="1:33">
      <c r="A1111" t="s">
        <v>84</v>
      </c>
      <c r="B1111" t="s">
        <v>423</v>
      </c>
      <c r="C1111" t="s">
        <v>464</v>
      </c>
      <c r="D1111">
        <v>4</v>
      </c>
      <c r="E1111" t="s">
        <v>515</v>
      </c>
      <c r="F1111" t="s">
        <v>518</v>
      </c>
      <c r="G1111">
        <v>0.27200000000000002</v>
      </c>
      <c r="H1111">
        <v>363</v>
      </c>
      <c r="I1111">
        <v>2023.1869999999999</v>
      </c>
      <c r="J1111">
        <v>0.27200000000000002</v>
      </c>
      <c r="K1111">
        <v>368</v>
      </c>
      <c r="L1111">
        <v>0.154445339779748</v>
      </c>
      <c r="M1111">
        <v>105.78100000000001</v>
      </c>
      <c r="N1111">
        <v>0</v>
      </c>
      <c r="O1111">
        <v>0</v>
      </c>
      <c r="P1111">
        <v>0.05</v>
      </c>
      <c r="Q1111">
        <v>0.05</v>
      </c>
      <c r="R1111">
        <v>0.05</v>
      </c>
      <c r="S1111">
        <v>0.05</v>
      </c>
      <c r="T1111">
        <v>0.05</v>
      </c>
      <c r="U1111">
        <v>0</v>
      </c>
      <c r="V1111">
        <v>0.05</v>
      </c>
      <c r="W1111">
        <v>0</v>
      </c>
      <c r="X1111">
        <v>0</v>
      </c>
      <c r="Y1111">
        <v>0.05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f t="shared" si="17"/>
        <v>0.05</v>
      </c>
      <c r="AF1111" cm="1">
        <f t="array" ref="AF1111">_xlfn.IFS(C1111="solar",(AE1111*1000/45),C1111="onshore",(AE1111*1000/2.7),C1111="offshore",(0))</f>
        <v>18.518518518518519</v>
      </c>
      <c r="AG1111" cm="1">
        <f t="array" ref="AG1111">_xlfn.IFS(C1111="solar",(0),C1111="onshore",(0),C1111="offshore",(AE1111*1000/4.8))</f>
        <v>0</v>
      </c>
    </row>
    <row r="1112" spans="1:33">
      <c r="A1112" t="s">
        <v>84</v>
      </c>
      <c r="B1112" t="s">
        <v>426</v>
      </c>
      <c r="C1112" t="s">
        <v>464</v>
      </c>
      <c r="D1112">
        <v>1</v>
      </c>
      <c r="E1112" t="s">
        <v>515</v>
      </c>
      <c r="F1112" t="s">
        <v>517</v>
      </c>
      <c r="G1112">
        <v>0.29799999999999999</v>
      </c>
      <c r="H1112">
        <v>365</v>
      </c>
      <c r="I1112">
        <v>2023.1869999999999</v>
      </c>
      <c r="J1112">
        <v>0.30299999999999999</v>
      </c>
      <c r="K1112">
        <v>369</v>
      </c>
      <c r="L1112">
        <v>0.139020751390208</v>
      </c>
      <c r="M1112">
        <v>1.4930000000000001</v>
      </c>
      <c r="N1112">
        <v>0</v>
      </c>
      <c r="O1112">
        <v>0.11799999999999999</v>
      </c>
      <c r="P1112">
        <v>1.0820000000000001</v>
      </c>
      <c r="Q1112">
        <v>1.0820000000000001</v>
      </c>
      <c r="R1112">
        <v>1.0820000000000001</v>
      </c>
      <c r="S1112">
        <v>1.0820000000000001</v>
      </c>
      <c r="T1112">
        <v>1.0720000000000001</v>
      </c>
      <c r="U1112">
        <v>0.97399999999999998</v>
      </c>
      <c r="V1112">
        <v>1.0920000000000001</v>
      </c>
      <c r="W1112">
        <v>0</v>
      </c>
      <c r="X1112">
        <v>0.11799999999999999</v>
      </c>
      <c r="Y1112">
        <v>0.96399999999999997</v>
      </c>
      <c r="Z1112">
        <v>0</v>
      </c>
      <c r="AA1112">
        <v>0</v>
      </c>
      <c r="AB1112">
        <v>0</v>
      </c>
      <c r="AC1112">
        <v>0</v>
      </c>
      <c r="AD1112">
        <v>0.02</v>
      </c>
      <c r="AE1112">
        <f t="shared" si="17"/>
        <v>1.0820000000000001</v>
      </c>
      <c r="AF1112" cm="1">
        <f t="array" ref="AF1112">_xlfn.IFS(C1112="solar",(AE1112*1000/45),C1112="onshore",(AE1112*1000/2.7),C1112="offshore",(0))</f>
        <v>400.7407407407407</v>
      </c>
      <c r="AG1112" cm="1">
        <f t="array" ref="AG1112">_xlfn.IFS(C1112="solar",(0),C1112="onshore",(0),C1112="offshore",(AE1112*1000/4.8))</f>
        <v>0</v>
      </c>
    </row>
    <row r="1113" spans="1:33">
      <c r="A1113" t="s">
        <v>84</v>
      </c>
      <c r="B1113" t="s">
        <v>425</v>
      </c>
      <c r="C1113" t="s">
        <v>464</v>
      </c>
      <c r="D1113">
        <v>2</v>
      </c>
      <c r="E1113" t="s">
        <v>515</v>
      </c>
      <c r="F1113" t="s">
        <v>517</v>
      </c>
      <c r="G1113">
        <v>0.29899999999999999</v>
      </c>
      <c r="H1113">
        <v>727</v>
      </c>
      <c r="I1113">
        <v>2023.1869999999999</v>
      </c>
      <c r="J1113">
        <v>0.29899999999999999</v>
      </c>
      <c r="K1113">
        <v>707</v>
      </c>
      <c r="L1113">
        <v>0.26992562728119601</v>
      </c>
      <c r="M1113">
        <v>1.992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f t="shared" si="17"/>
        <v>0</v>
      </c>
      <c r="AF1113" cm="1">
        <f t="array" ref="AF1113">_xlfn.IFS(C1113="solar",(AE1113*1000/45),C1113="onshore",(AE1113*1000/2.7),C1113="offshore",(0))</f>
        <v>0</v>
      </c>
      <c r="AG1113" cm="1">
        <f t="array" ref="AG1113">_xlfn.IFS(C1113="solar",(0),C1113="onshore",(0),C1113="offshore",(AE1113*1000/4.8))</f>
        <v>0</v>
      </c>
    </row>
    <row r="1114" spans="1:33">
      <c r="A1114" t="s">
        <v>84</v>
      </c>
      <c r="B1114" t="s">
        <v>422</v>
      </c>
      <c r="C1114" t="s">
        <v>464</v>
      </c>
      <c r="D1114">
        <v>5</v>
      </c>
      <c r="E1114" t="s">
        <v>515</v>
      </c>
      <c r="F1114" t="s">
        <v>517</v>
      </c>
      <c r="G1114">
        <v>0.27400000000000002</v>
      </c>
      <c r="H1114">
        <v>633</v>
      </c>
      <c r="I1114">
        <v>2023.1869999999999</v>
      </c>
      <c r="J1114">
        <v>0.27400000000000002</v>
      </c>
      <c r="K1114">
        <v>648</v>
      </c>
      <c r="L1114">
        <v>0.26997300269973001</v>
      </c>
      <c r="M1114">
        <v>26.43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f t="shared" si="17"/>
        <v>0</v>
      </c>
      <c r="AF1114" cm="1">
        <f t="array" ref="AF1114">_xlfn.IFS(C1114="solar",(AE1114*1000/45),C1114="onshore",(AE1114*1000/2.7),C1114="offshore",(0))</f>
        <v>0</v>
      </c>
      <c r="AG1114" cm="1">
        <f t="array" ref="AG1114">_xlfn.IFS(C1114="solar",(0),C1114="onshore",(0),C1114="offshore",(AE1114*1000/4.8))</f>
        <v>0</v>
      </c>
    </row>
    <row r="1115" spans="1:33">
      <c r="A1115" t="s">
        <v>84</v>
      </c>
      <c r="B1115" t="s">
        <v>424</v>
      </c>
      <c r="C1115" t="s">
        <v>464</v>
      </c>
      <c r="D1115">
        <v>3</v>
      </c>
      <c r="E1115" t="s">
        <v>515</v>
      </c>
      <c r="F1115" t="s">
        <v>517</v>
      </c>
      <c r="G1115">
        <v>0.27300000000000002</v>
      </c>
      <c r="H1115">
        <v>184</v>
      </c>
      <c r="I1115">
        <v>2023.1869999999999</v>
      </c>
      <c r="J1115">
        <v>0.27300000000000002</v>
      </c>
      <c r="K1115">
        <v>201</v>
      </c>
      <c r="L1115">
        <v>8.4048371719604595E-2</v>
      </c>
      <c r="M1115">
        <v>33.718000000000004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f t="shared" si="17"/>
        <v>0</v>
      </c>
      <c r="AF1115" cm="1">
        <f t="array" ref="AF1115">_xlfn.IFS(C1115="solar",(AE1115*1000/45),C1115="onshore",(AE1115*1000/2.7),C1115="offshore",(0))</f>
        <v>0</v>
      </c>
      <c r="AG1115" cm="1">
        <f t="array" ref="AG1115">_xlfn.IFS(C1115="solar",(0),C1115="onshore",(0),C1115="offshore",(AE1115*1000/4.8))</f>
        <v>0</v>
      </c>
    </row>
    <row r="1116" spans="1:33">
      <c r="A1116" t="s">
        <v>84</v>
      </c>
      <c r="B1116" t="s">
        <v>423</v>
      </c>
      <c r="C1116" t="s">
        <v>464</v>
      </c>
      <c r="D1116">
        <v>4</v>
      </c>
      <c r="E1116" t="s">
        <v>515</v>
      </c>
      <c r="F1116" t="s">
        <v>517</v>
      </c>
      <c r="G1116">
        <v>0.27200000000000002</v>
      </c>
      <c r="H1116">
        <v>363</v>
      </c>
      <c r="I1116">
        <v>2023.1869999999999</v>
      </c>
      <c r="J1116">
        <v>0.27200000000000002</v>
      </c>
      <c r="K1116">
        <v>368</v>
      </c>
      <c r="L1116">
        <v>0.154445339779748</v>
      </c>
      <c r="M1116">
        <v>99.406000000000006</v>
      </c>
      <c r="N1116">
        <v>0</v>
      </c>
      <c r="O1116">
        <v>0</v>
      </c>
      <c r="P1116">
        <v>0.05</v>
      </c>
      <c r="Q1116">
        <v>0.05</v>
      </c>
      <c r="R1116">
        <v>0.05</v>
      </c>
      <c r="S1116">
        <v>0.05</v>
      </c>
      <c r="T1116">
        <v>0.05</v>
      </c>
      <c r="U1116">
        <v>0</v>
      </c>
      <c r="V1116">
        <v>0.05</v>
      </c>
      <c r="W1116">
        <v>0</v>
      </c>
      <c r="X1116">
        <v>0</v>
      </c>
      <c r="Y1116">
        <v>0.05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f t="shared" si="17"/>
        <v>0.05</v>
      </c>
      <c r="AF1116" cm="1">
        <f t="array" ref="AF1116">_xlfn.IFS(C1116="solar",(AE1116*1000/45),C1116="onshore",(AE1116*1000/2.7),C1116="offshore",(0))</f>
        <v>18.518518518518519</v>
      </c>
      <c r="AG1116" cm="1">
        <f t="array" ref="AG1116">_xlfn.IFS(C1116="solar",(0),C1116="onshore",(0),C1116="offshore",(AE1116*1000/4.8))</f>
        <v>0</v>
      </c>
    </row>
    <row r="1117" spans="1:33">
      <c r="A1117" t="s">
        <v>84</v>
      </c>
      <c r="B1117" t="s">
        <v>426</v>
      </c>
      <c r="C1117" t="s">
        <v>464</v>
      </c>
      <c r="D1117">
        <v>1</v>
      </c>
      <c r="E1117" t="s">
        <v>515</v>
      </c>
      <c r="F1117" t="s">
        <v>516</v>
      </c>
      <c r="G1117">
        <v>0.29799999999999999</v>
      </c>
      <c r="H1117">
        <v>365</v>
      </c>
      <c r="I1117">
        <v>2023.1869999999999</v>
      </c>
      <c r="J1117">
        <v>0.30299999999999999</v>
      </c>
      <c r="K1117">
        <v>369</v>
      </c>
      <c r="L1117">
        <v>0.139020751390208</v>
      </c>
      <c r="M1117">
        <v>1.4690000000000001</v>
      </c>
      <c r="N1117">
        <v>0</v>
      </c>
      <c r="O1117">
        <v>0.11799999999999999</v>
      </c>
      <c r="P1117">
        <v>1.0820000000000001</v>
      </c>
      <c r="Q1117">
        <v>1.0820000000000001</v>
      </c>
      <c r="R1117">
        <v>1.0820000000000001</v>
      </c>
      <c r="S1117">
        <v>1.0820000000000001</v>
      </c>
      <c r="T1117">
        <v>1.0720000000000001</v>
      </c>
      <c r="U1117">
        <v>0.97399999999999998</v>
      </c>
      <c r="V1117">
        <v>1.0920000000000001</v>
      </c>
      <c r="W1117">
        <v>0</v>
      </c>
      <c r="X1117">
        <v>0.11799999999999999</v>
      </c>
      <c r="Y1117">
        <v>0.96399999999999997</v>
      </c>
      <c r="Z1117">
        <v>0</v>
      </c>
      <c r="AA1117">
        <v>0</v>
      </c>
      <c r="AB1117">
        <v>0</v>
      </c>
      <c r="AC1117">
        <v>0</v>
      </c>
      <c r="AD1117">
        <v>0.02</v>
      </c>
      <c r="AE1117">
        <f t="shared" si="17"/>
        <v>1.0820000000000001</v>
      </c>
      <c r="AF1117" cm="1">
        <f t="array" ref="AF1117">_xlfn.IFS(C1117="solar",(AE1117*1000/45),C1117="onshore",(AE1117*1000/2.7),C1117="offshore",(0))</f>
        <v>400.7407407407407</v>
      </c>
      <c r="AG1117" cm="1">
        <f t="array" ref="AG1117">_xlfn.IFS(C1117="solar",(0),C1117="onshore",(0),C1117="offshore",(AE1117*1000/4.8))</f>
        <v>0</v>
      </c>
    </row>
    <row r="1118" spans="1:33">
      <c r="A1118" t="s">
        <v>84</v>
      </c>
      <c r="B1118" t="s">
        <v>425</v>
      </c>
      <c r="C1118" t="s">
        <v>464</v>
      </c>
      <c r="D1118">
        <v>2</v>
      </c>
      <c r="E1118" t="s">
        <v>515</v>
      </c>
      <c r="F1118" t="s">
        <v>516</v>
      </c>
      <c r="G1118">
        <v>0.29899999999999999</v>
      </c>
      <c r="H1118">
        <v>727</v>
      </c>
      <c r="I1118">
        <v>2023.1869999999999</v>
      </c>
      <c r="J1118">
        <v>0.29899999999999999</v>
      </c>
      <c r="K1118">
        <v>707</v>
      </c>
      <c r="L1118">
        <v>0.26992562728119601</v>
      </c>
      <c r="M1118">
        <v>5.31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f t="shared" si="17"/>
        <v>0</v>
      </c>
      <c r="AF1118" cm="1">
        <f t="array" ref="AF1118">_xlfn.IFS(C1118="solar",(AE1118*1000/45),C1118="onshore",(AE1118*1000/2.7),C1118="offshore",(0))</f>
        <v>0</v>
      </c>
      <c r="AG1118" cm="1">
        <f t="array" ref="AG1118">_xlfn.IFS(C1118="solar",(0),C1118="onshore",(0),C1118="offshore",(AE1118*1000/4.8))</f>
        <v>0</v>
      </c>
    </row>
    <row r="1119" spans="1:33">
      <c r="A1119" t="s">
        <v>84</v>
      </c>
      <c r="B1119" t="s">
        <v>422</v>
      </c>
      <c r="C1119" t="s">
        <v>464</v>
      </c>
      <c r="D1119">
        <v>5</v>
      </c>
      <c r="E1119" t="s">
        <v>515</v>
      </c>
      <c r="F1119" t="s">
        <v>516</v>
      </c>
      <c r="G1119">
        <v>0.27400000000000002</v>
      </c>
      <c r="H1119">
        <v>633</v>
      </c>
      <c r="I1119">
        <v>2023.1869999999999</v>
      </c>
      <c r="J1119">
        <v>0.27400000000000002</v>
      </c>
      <c r="K1119">
        <v>648</v>
      </c>
      <c r="L1119">
        <v>0.26997300269973001</v>
      </c>
      <c r="M1119">
        <v>28.384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f t="shared" si="17"/>
        <v>0</v>
      </c>
      <c r="AF1119" cm="1">
        <f t="array" ref="AF1119">_xlfn.IFS(C1119="solar",(AE1119*1000/45),C1119="onshore",(AE1119*1000/2.7),C1119="offshore",(0))</f>
        <v>0</v>
      </c>
      <c r="AG1119" cm="1">
        <f t="array" ref="AG1119">_xlfn.IFS(C1119="solar",(0),C1119="onshore",(0),C1119="offshore",(AE1119*1000/4.8))</f>
        <v>0</v>
      </c>
    </row>
    <row r="1120" spans="1:33">
      <c r="A1120" t="s">
        <v>84</v>
      </c>
      <c r="B1120" t="s">
        <v>424</v>
      </c>
      <c r="C1120" t="s">
        <v>464</v>
      </c>
      <c r="D1120">
        <v>3</v>
      </c>
      <c r="E1120" t="s">
        <v>515</v>
      </c>
      <c r="F1120" t="s">
        <v>516</v>
      </c>
      <c r="G1120">
        <v>0.27300000000000002</v>
      </c>
      <c r="H1120">
        <v>184</v>
      </c>
      <c r="I1120">
        <v>2023.1869999999999</v>
      </c>
      <c r="J1120">
        <v>0.27300000000000002</v>
      </c>
      <c r="K1120">
        <v>201</v>
      </c>
      <c r="L1120">
        <v>8.4048371719604595E-2</v>
      </c>
      <c r="M1120">
        <v>53.545000000000002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f t="shared" si="17"/>
        <v>0</v>
      </c>
      <c r="AF1120" cm="1">
        <f t="array" ref="AF1120">_xlfn.IFS(C1120="solar",(AE1120*1000/45),C1120="onshore",(AE1120*1000/2.7),C1120="offshore",(0))</f>
        <v>0</v>
      </c>
      <c r="AG1120" cm="1">
        <f t="array" ref="AG1120">_xlfn.IFS(C1120="solar",(0),C1120="onshore",(0),C1120="offshore",(AE1120*1000/4.8))</f>
        <v>0</v>
      </c>
    </row>
    <row r="1121" spans="1:33">
      <c r="A1121" t="s">
        <v>84</v>
      </c>
      <c r="B1121" t="s">
        <v>423</v>
      </c>
      <c r="C1121" t="s">
        <v>464</v>
      </c>
      <c r="D1121">
        <v>4</v>
      </c>
      <c r="E1121" t="s">
        <v>515</v>
      </c>
      <c r="F1121" t="s">
        <v>516</v>
      </c>
      <c r="G1121">
        <v>0.27200000000000002</v>
      </c>
      <c r="H1121">
        <v>363</v>
      </c>
      <c r="I1121">
        <v>2023.1869999999999</v>
      </c>
      <c r="J1121">
        <v>0.27200000000000002</v>
      </c>
      <c r="K1121">
        <v>368</v>
      </c>
      <c r="L1121">
        <v>0.154445339779748</v>
      </c>
      <c r="M1121">
        <v>105.718</v>
      </c>
      <c r="N1121">
        <v>0</v>
      </c>
      <c r="O1121">
        <v>0</v>
      </c>
      <c r="P1121">
        <v>0.05</v>
      </c>
      <c r="Q1121">
        <v>0.05</v>
      </c>
      <c r="R1121">
        <v>0.05</v>
      </c>
      <c r="S1121">
        <v>0.05</v>
      </c>
      <c r="T1121">
        <v>0.05</v>
      </c>
      <c r="U1121">
        <v>0</v>
      </c>
      <c r="V1121">
        <v>0.05</v>
      </c>
      <c r="W1121">
        <v>0</v>
      </c>
      <c r="X1121">
        <v>0</v>
      </c>
      <c r="Y1121">
        <v>0.05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f t="shared" si="17"/>
        <v>0.05</v>
      </c>
      <c r="AF1121" cm="1">
        <f t="array" ref="AF1121">_xlfn.IFS(C1121="solar",(AE1121*1000/45),C1121="onshore",(AE1121*1000/2.7),C1121="offshore",(0))</f>
        <v>18.518518518518519</v>
      </c>
      <c r="AG1121" cm="1">
        <f t="array" ref="AG1121">_xlfn.IFS(C1121="solar",(0),C1121="onshore",(0),C1121="offshore",(AE1121*1000/4.8))</f>
        <v>0</v>
      </c>
    </row>
    <row r="1122" spans="1:33">
      <c r="A1122" t="s">
        <v>84</v>
      </c>
      <c r="B1122" t="s">
        <v>426</v>
      </c>
      <c r="C1122" t="s">
        <v>464</v>
      </c>
      <c r="D1122">
        <v>1</v>
      </c>
      <c r="E1122" t="s">
        <v>515</v>
      </c>
      <c r="F1122" t="s">
        <v>514</v>
      </c>
      <c r="G1122">
        <v>0.29799999999999999</v>
      </c>
      <c r="H1122">
        <v>365</v>
      </c>
      <c r="I1122">
        <v>2023.1869999999999</v>
      </c>
      <c r="J1122">
        <v>0.30299999999999999</v>
      </c>
      <c r="K1122">
        <v>369</v>
      </c>
      <c r="L1122">
        <v>0.139020751390208</v>
      </c>
      <c r="M1122">
        <v>1.4690000000000001</v>
      </c>
      <c r="N1122">
        <v>0</v>
      </c>
      <c r="O1122">
        <v>0.11799999999999999</v>
      </c>
      <c r="P1122">
        <v>1.0820000000000001</v>
      </c>
      <c r="Q1122">
        <v>1.0820000000000001</v>
      </c>
      <c r="R1122">
        <v>1.0820000000000001</v>
      </c>
      <c r="S1122">
        <v>1.0820000000000001</v>
      </c>
      <c r="T1122">
        <v>1.0720000000000001</v>
      </c>
      <c r="U1122">
        <v>0.97399999999999998</v>
      </c>
      <c r="V1122">
        <v>1.0920000000000001</v>
      </c>
      <c r="W1122">
        <v>0</v>
      </c>
      <c r="X1122">
        <v>0.11799999999999999</v>
      </c>
      <c r="Y1122">
        <v>0.96399999999999997</v>
      </c>
      <c r="Z1122">
        <v>0</v>
      </c>
      <c r="AA1122">
        <v>0</v>
      </c>
      <c r="AB1122">
        <v>0</v>
      </c>
      <c r="AC1122">
        <v>0</v>
      </c>
      <c r="AD1122">
        <v>0.02</v>
      </c>
      <c r="AE1122">
        <f t="shared" si="17"/>
        <v>1.0820000000000001</v>
      </c>
      <c r="AF1122" cm="1">
        <f t="array" ref="AF1122">_xlfn.IFS(C1122="solar",(AE1122*1000/45),C1122="onshore",(AE1122*1000/2.7),C1122="offshore",(0))</f>
        <v>400.7407407407407</v>
      </c>
      <c r="AG1122" cm="1">
        <f t="array" ref="AG1122">_xlfn.IFS(C1122="solar",(0),C1122="onshore",(0),C1122="offshore",(AE1122*1000/4.8))</f>
        <v>0</v>
      </c>
    </row>
    <row r="1123" spans="1:33">
      <c r="A1123" t="s">
        <v>84</v>
      </c>
      <c r="B1123" t="s">
        <v>425</v>
      </c>
      <c r="C1123" t="s">
        <v>464</v>
      </c>
      <c r="D1123">
        <v>2</v>
      </c>
      <c r="E1123" t="s">
        <v>515</v>
      </c>
      <c r="F1123" t="s">
        <v>514</v>
      </c>
      <c r="G1123">
        <v>0.29899999999999999</v>
      </c>
      <c r="H1123">
        <v>727</v>
      </c>
      <c r="I1123">
        <v>2023.1869999999999</v>
      </c>
      <c r="J1123">
        <v>0.29899999999999999</v>
      </c>
      <c r="K1123">
        <v>707</v>
      </c>
      <c r="L1123">
        <v>0.26992562728119601</v>
      </c>
      <c r="M1123">
        <v>5.31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f t="shared" si="17"/>
        <v>0</v>
      </c>
      <c r="AF1123" cm="1">
        <f t="array" ref="AF1123">_xlfn.IFS(C1123="solar",(AE1123*1000/45),C1123="onshore",(AE1123*1000/2.7),C1123="offshore",(0))</f>
        <v>0</v>
      </c>
      <c r="AG1123" cm="1">
        <f t="array" ref="AG1123">_xlfn.IFS(C1123="solar",(0),C1123="onshore",(0),C1123="offshore",(AE1123*1000/4.8))</f>
        <v>0</v>
      </c>
    </row>
    <row r="1124" spans="1:33">
      <c r="A1124" t="s">
        <v>84</v>
      </c>
      <c r="B1124" t="s">
        <v>422</v>
      </c>
      <c r="C1124" t="s">
        <v>464</v>
      </c>
      <c r="D1124">
        <v>5</v>
      </c>
      <c r="E1124" t="s">
        <v>515</v>
      </c>
      <c r="F1124" t="s">
        <v>514</v>
      </c>
      <c r="G1124">
        <v>0.27400000000000002</v>
      </c>
      <c r="H1124">
        <v>633</v>
      </c>
      <c r="I1124">
        <v>2023.1869999999999</v>
      </c>
      <c r="J1124">
        <v>0.27400000000000002</v>
      </c>
      <c r="K1124">
        <v>648</v>
      </c>
      <c r="L1124">
        <v>0.26997300269973001</v>
      </c>
      <c r="M1124">
        <v>31.745000000000001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f t="shared" si="17"/>
        <v>0</v>
      </c>
      <c r="AF1124" cm="1">
        <f t="array" ref="AF1124">_xlfn.IFS(C1124="solar",(AE1124*1000/45),C1124="onshore",(AE1124*1000/2.7),C1124="offshore",(0))</f>
        <v>0</v>
      </c>
      <c r="AG1124" cm="1">
        <f t="array" ref="AG1124">_xlfn.IFS(C1124="solar",(0),C1124="onshore",(0),C1124="offshore",(AE1124*1000/4.8))</f>
        <v>0</v>
      </c>
    </row>
    <row r="1125" spans="1:33">
      <c r="A1125" t="s">
        <v>84</v>
      </c>
      <c r="B1125" t="s">
        <v>424</v>
      </c>
      <c r="C1125" t="s">
        <v>464</v>
      </c>
      <c r="D1125">
        <v>3</v>
      </c>
      <c r="E1125" t="s">
        <v>515</v>
      </c>
      <c r="F1125" t="s">
        <v>514</v>
      </c>
      <c r="G1125">
        <v>0.27300000000000002</v>
      </c>
      <c r="H1125">
        <v>184</v>
      </c>
      <c r="I1125">
        <v>2023.1869999999999</v>
      </c>
      <c r="J1125">
        <v>0.27300000000000002</v>
      </c>
      <c r="K1125">
        <v>201</v>
      </c>
      <c r="L1125">
        <v>8.4048371719604595E-2</v>
      </c>
      <c r="M1125">
        <v>53.545000000000002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f t="shared" si="17"/>
        <v>0</v>
      </c>
      <c r="AF1125" cm="1">
        <f t="array" ref="AF1125">_xlfn.IFS(C1125="solar",(AE1125*1000/45),C1125="onshore",(AE1125*1000/2.7),C1125="offshore",(0))</f>
        <v>0</v>
      </c>
      <c r="AG1125" cm="1">
        <f t="array" ref="AG1125">_xlfn.IFS(C1125="solar",(0),C1125="onshore",(0),C1125="offshore",(AE1125*1000/4.8))</f>
        <v>0</v>
      </c>
    </row>
    <row r="1126" spans="1:33">
      <c r="A1126" t="s">
        <v>84</v>
      </c>
      <c r="B1126" t="s">
        <v>423</v>
      </c>
      <c r="C1126" t="s">
        <v>464</v>
      </c>
      <c r="D1126">
        <v>4</v>
      </c>
      <c r="E1126" t="s">
        <v>515</v>
      </c>
      <c r="F1126" t="s">
        <v>514</v>
      </c>
      <c r="G1126">
        <v>0.27200000000000002</v>
      </c>
      <c r="H1126">
        <v>363</v>
      </c>
      <c r="I1126">
        <v>2023.1869999999999</v>
      </c>
      <c r="J1126">
        <v>0.27200000000000002</v>
      </c>
      <c r="K1126">
        <v>368</v>
      </c>
      <c r="L1126">
        <v>0.154445339779748</v>
      </c>
      <c r="M1126">
        <v>105.78100000000001</v>
      </c>
      <c r="N1126">
        <v>0</v>
      </c>
      <c r="O1126">
        <v>0</v>
      </c>
      <c r="P1126">
        <v>0.05</v>
      </c>
      <c r="Q1126">
        <v>0.05</v>
      </c>
      <c r="R1126">
        <v>0.05</v>
      </c>
      <c r="S1126">
        <v>0.05</v>
      </c>
      <c r="T1126">
        <v>0.05</v>
      </c>
      <c r="U1126">
        <v>0</v>
      </c>
      <c r="V1126">
        <v>0.05</v>
      </c>
      <c r="W1126">
        <v>0</v>
      </c>
      <c r="X1126">
        <v>0</v>
      </c>
      <c r="Y1126">
        <v>0.05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f t="shared" si="17"/>
        <v>0.05</v>
      </c>
      <c r="AF1126" cm="1">
        <f t="array" ref="AF1126">_xlfn.IFS(C1126="solar",(AE1126*1000/45),C1126="onshore",(AE1126*1000/2.7),C1126="offshore",(0))</f>
        <v>18.518518518518519</v>
      </c>
      <c r="AG1126" cm="1">
        <f t="array" ref="AG1126">_xlfn.IFS(C1126="solar",(0),C1126="onshore",(0),C1126="offshore",(AE1126*1000/4.8))</f>
        <v>0</v>
      </c>
    </row>
    <row r="1127" spans="1:33">
      <c r="A1127" t="s">
        <v>84</v>
      </c>
      <c r="B1127" t="s">
        <v>415</v>
      </c>
      <c r="C1127" t="s">
        <v>460</v>
      </c>
      <c r="D1127">
        <v>3</v>
      </c>
      <c r="E1127" t="s">
        <v>515</v>
      </c>
      <c r="F1127" t="s">
        <v>519</v>
      </c>
      <c r="G1127">
        <v>0.36599999999999999</v>
      </c>
      <c r="H1127">
        <v>0</v>
      </c>
      <c r="I1127">
        <v>0</v>
      </c>
      <c r="J1127">
        <v>0.36599999999999999</v>
      </c>
      <c r="K1127">
        <v>915</v>
      </c>
      <c r="L1127">
        <v>0.28538812785388101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f t="shared" si="17"/>
        <v>0</v>
      </c>
      <c r="AF1127" cm="1">
        <f t="array" ref="AF1127">_xlfn.IFS(C1127="solar",(AE1127*1000/45),C1127="onshore",(AE1127*1000/2.7),C1127="offshore",(0))</f>
        <v>0</v>
      </c>
      <c r="AG1127" cm="1">
        <f t="array" ref="AG1127">_xlfn.IFS(C1127="solar",(0),C1127="onshore",(0),C1127="offshore",(AE1127*1000/4.8))</f>
        <v>0</v>
      </c>
    </row>
    <row r="1128" spans="1:33">
      <c r="A1128" t="s">
        <v>84</v>
      </c>
      <c r="B1128" t="s">
        <v>413</v>
      </c>
      <c r="C1128" t="s">
        <v>460</v>
      </c>
      <c r="D1128">
        <v>5</v>
      </c>
      <c r="E1128" t="s">
        <v>515</v>
      </c>
      <c r="F1128" t="s">
        <v>519</v>
      </c>
      <c r="G1128">
        <v>0.36099999999999999</v>
      </c>
      <c r="H1128">
        <v>1024</v>
      </c>
      <c r="I1128">
        <v>3581.6210000000001</v>
      </c>
      <c r="J1128">
        <v>0.372</v>
      </c>
      <c r="K1128">
        <v>1358</v>
      </c>
      <c r="L1128">
        <v>0.41672804045760298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f t="shared" si="17"/>
        <v>0</v>
      </c>
      <c r="AF1128" cm="1">
        <f t="array" ref="AF1128">_xlfn.IFS(C1128="solar",(AE1128*1000/45),C1128="onshore",(AE1128*1000/2.7),C1128="offshore",(0))</f>
        <v>0</v>
      </c>
      <c r="AG1128" cm="1">
        <f t="array" ref="AG1128">_xlfn.IFS(C1128="solar",(0),C1128="onshore",(0),C1128="offshore",(AE1128*1000/4.8))</f>
        <v>0</v>
      </c>
    </row>
    <row r="1129" spans="1:33">
      <c r="A1129" t="s">
        <v>84</v>
      </c>
      <c r="B1129" t="s">
        <v>413</v>
      </c>
      <c r="C1129" t="s">
        <v>460</v>
      </c>
      <c r="D1129">
        <v>5</v>
      </c>
      <c r="E1129" t="s">
        <v>515</v>
      </c>
      <c r="F1129" t="s">
        <v>518</v>
      </c>
      <c r="G1129">
        <v>0.36099999999999999</v>
      </c>
      <c r="H1129">
        <v>1024</v>
      </c>
      <c r="I1129">
        <v>3581.6210000000001</v>
      </c>
      <c r="J1129">
        <v>0.372</v>
      </c>
      <c r="K1129">
        <v>1358</v>
      </c>
      <c r="L1129">
        <v>0.41672804045760298</v>
      </c>
      <c r="M1129">
        <v>1.92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f t="shared" si="17"/>
        <v>0</v>
      </c>
      <c r="AF1129" cm="1">
        <f t="array" ref="AF1129">_xlfn.IFS(C1129="solar",(AE1129*1000/45),C1129="onshore",(AE1129*1000/2.7),C1129="offshore",(0))</f>
        <v>0</v>
      </c>
      <c r="AG1129" cm="1">
        <f t="array" ref="AG1129">_xlfn.IFS(C1129="solar",(0),C1129="onshore",(0),C1129="offshore",(AE1129*1000/4.8))</f>
        <v>0</v>
      </c>
    </row>
    <row r="1130" spans="1:33">
      <c r="A1130" t="s">
        <v>84</v>
      </c>
      <c r="B1130" t="s">
        <v>415</v>
      </c>
      <c r="C1130" t="s">
        <v>460</v>
      </c>
      <c r="D1130">
        <v>3</v>
      </c>
      <c r="E1130" t="s">
        <v>515</v>
      </c>
      <c r="F1130" t="s">
        <v>518</v>
      </c>
      <c r="G1130">
        <v>0.36599999999999999</v>
      </c>
      <c r="H1130">
        <v>0</v>
      </c>
      <c r="I1130">
        <v>0</v>
      </c>
      <c r="J1130">
        <v>0.36599999999999999</v>
      </c>
      <c r="K1130">
        <v>915</v>
      </c>
      <c r="L1130">
        <v>0.28538812785388101</v>
      </c>
      <c r="M1130">
        <v>17.457000000000001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f t="shared" si="17"/>
        <v>0</v>
      </c>
      <c r="AF1130" cm="1">
        <f t="array" ref="AF1130">_xlfn.IFS(C1130="solar",(AE1130*1000/45),C1130="onshore",(AE1130*1000/2.7),C1130="offshore",(0))</f>
        <v>0</v>
      </c>
      <c r="AG1130" cm="1">
        <f t="array" ref="AG1130">_xlfn.IFS(C1130="solar",(0),C1130="onshore",(0),C1130="offshore",(AE1130*1000/4.8))</f>
        <v>0</v>
      </c>
    </row>
    <row r="1131" spans="1:33">
      <c r="A1131" t="s">
        <v>84</v>
      </c>
      <c r="B1131" t="s">
        <v>413</v>
      </c>
      <c r="C1131" t="s">
        <v>460</v>
      </c>
      <c r="D1131">
        <v>5</v>
      </c>
      <c r="E1131" t="s">
        <v>515</v>
      </c>
      <c r="F1131" t="s">
        <v>517</v>
      </c>
      <c r="G1131">
        <v>0.36099999999999999</v>
      </c>
      <c r="H1131">
        <v>1024</v>
      </c>
      <c r="I1131">
        <v>3581.6210000000001</v>
      </c>
      <c r="J1131">
        <v>0.372</v>
      </c>
      <c r="K1131">
        <v>1358</v>
      </c>
      <c r="L1131">
        <v>0.41672804045760298</v>
      </c>
      <c r="M1131">
        <v>1.92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f t="shared" si="17"/>
        <v>0</v>
      </c>
      <c r="AF1131" cm="1">
        <f t="array" ref="AF1131">_xlfn.IFS(C1131="solar",(AE1131*1000/45),C1131="onshore",(AE1131*1000/2.7),C1131="offshore",(0))</f>
        <v>0</v>
      </c>
      <c r="AG1131" cm="1">
        <f t="array" ref="AG1131">_xlfn.IFS(C1131="solar",(0),C1131="onshore",(0),C1131="offshore",(AE1131*1000/4.8))</f>
        <v>0</v>
      </c>
    </row>
    <row r="1132" spans="1:33">
      <c r="A1132" t="s">
        <v>84</v>
      </c>
      <c r="B1132" t="s">
        <v>415</v>
      </c>
      <c r="C1132" t="s">
        <v>460</v>
      </c>
      <c r="D1132">
        <v>3</v>
      </c>
      <c r="E1132" t="s">
        <v>515</v>
      </c>
      <c r="F1132" t="s">
        <v>517</v>
      </c>
      <c r="G1132">
        <v>0.36599999999999999</v>
      </c>
      <c r="H1132">
        <v>0</v>
      </c>
      <c r="I1132">
        <v>0</v>
      </c>
      <c r="J1132">
        <v>0.36599999999999999</v>
      </c>
      <c r="K1132">
        <v>915</v>
      </c>
      <c r="L1132">
        <v>0.28538812785388101</v>
      </c>
      <c r="M1132">
        <v>17.457000000000001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f t="shared" si="17"/>
        <v>0</v>
      </c>
      <c r="AF1132" cm="1">
        <f t="array" ref="AF1132">_xlfn.IFS(C1132="solar",(AE1132*1000/45),C1132="onshore",(AE1132*1000/2.7),C1132="offshore",(0))</f>
        <v>0</v>
      </c>
      <c r="AG1132" cm="1">
        <f t="array" ref="AG1132">_xlfn.IFS(C1132="solar",(0),C1132="onshore",(0),C1132="offshore",(AE1132*1000/4.8))</f>
        <v>0</v>
      </c>
    </row>
    <row r="1133" spans="1:33">
      <c r="A1133" t="s">
        <v>84</v>
      </c>
      <c r="B1133" t="s">
        <v>413</v>
      </c>
      <c r="C1133" t="s">
        <v>460</v>
      </c>
      <c r="D1133">
        <v>5</v>
      </c>
      <c r="E1133" t="s">
        <v>515</v>
      </c>
      <c r="F1133" t="s">
        <v>516</v>
      </c>
      <c r="G1133">
        <v>0.36099999999999999</v>
      </c>
      <c r="H1133">
        <v>1024</v>
      </c>
      <c r="I1133">
        <v>3581.6210000000001</v>
      </c>
      <c r="J1133">
        <v>0.372</v>
      </c>
      <c r="K1133">
        <v>1358</v>
      </c>
      <c r="L1133">
        <v>0.41672804045760298</v>
      </c>
      <c r="M1133">
        <v>1.92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f t="shared" si="17"/>
        <v>0</v>
      </c>
      <c r="AF1133" cm="1">
        <f t="array" ref="AF1133">_xlfn.IFS(C1133="solar",(AE1133*1000/45),C1133="onshore",(AE1133*1000/2.7),C1133="offshore",(0))</f>
        <v>0</v>
      </c>
      <c r="AG1133" cm="1">
        <f t="array" ref="AG1133">_xlfn.IFS(C1133="solar",(0),C1133="onshore",(0),C1133="offshore",(AE1133*1000/4.8))</f>
        <v>0</v>
      </c>
    </row>
    <row r="1134" spans="1:33">
      <c r="A1134" t="s">
        <v>84</v>
      </c>
      <c r="B1134" t="s">
        <v>415</v>
      </c>
      <c r="C1134" t="s">
        <v>460</v>
      </c>
      <c r="D1134">
        <v>3</v>
      </c>
      <c r="E1134" t="s">
        <v>515</v>
      </c>
      <c r="F1134" t="s">
        <v>516</v>
      </c>
      <c r="G1134">
        <v>0.36599999999999999</v>
      </c>
      <c r="H1134">
        <v>0</v>
      </c>
      <c r="I1134">
        <v>0</v>
      </c>
      <c r="J1134">
        <v>0.36599999999999999</v>
      </c>
      <c r="K1134">
        <v>915</v>
      </c>
      <c r="L1134">
        <v>0.28538812785388101</v>
      </c>
      <c r="M1134">
        <v>17.457000000000001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f t="shared" si="17"/>
        <v>0</v>
      </c>
      <c r="AF1134" cm="1">
        <f t="array" ref="AF1134">_xlfn.IFS(C1134="solar",(AE1134*1000/45),C1134="onshore",(AE1134*1000/2.7),C1134="offshore",(0))</f>
        <v>0</v>
      </c>
      <c r="AG1134" cm="1">
        <f t="array" ref="AG1134">_xlfn.IFS(C1134="solar",(0),C1134="onshore",(0),C1134="offshore",(AE1134*1000/4.8))</f>
        <v>0</v>
      </c>
    </row>
    <row r="1135" spans="1:33">
      <c r="A1135" t="s">
        <v>84</v>
      </c>
      <c r="B1135" t="s">
        <v>413</v>
      </c>
      <c r="C1135" t="s">
        <v>460</v>
      </c>
      <c r="D1135">
        <v>5</v>
      </c>
      <c r="E1135" t="s">
        <v>515</v>
      </c>
      <c r="F1135" t="s">
        <v>514</v>
      </c>
      <c r="G1135">
        <v>0.36099999999999999</v>
      </c>
      <c r="H1135">
        <v>1024</v>
      </c>
      <c r="I1135">
        <v>3581.6210000000001</v>
      </c>
      <c r="J1135">
        <v>0.372</v>
      </c>
      <c r="K1135">
        <v>1358</v>
      </c>
      <c r="L1135">
        <v>0.41672804045760298</v>
      </c>
      <c r="M1135">
        <v>1.92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f t="shared" si="17"/>
        <v>0</v>
      </c>
      <c r="AF1135" cm="1">
        <f t="array" ref="AF1135">_xlfn.IFS(C1135="solar",(AE1135*1000/45),C1135="onshore",(AE1135*1000/2.7),C1135="offshore",(0))</f>
        <v>0</v>
      </c>
      <c r="AG1135" cm="1">
        <f t="array" ref="AG1135">_xlfn.IFS(C1135="solar",(0),C1135="onshore",(0),C1135="offshore",(AE1135*1000/4.8))</f>
        <v>0</v>
      </c>
    </row>
    <row r="1136" spans="1:33">
      <c r="A1136" t="s">
        <v>84</v>
      </c>
      <c r="B1136" t="s">
        <v>415</v>
      </c>
      <c r="C1136" t="s">
        <v>460</v>
      </c>
      <c r="D1136">
        <v>3</v>
      </c>
      <c r="E1136" t="s">
        <v>515</v>
      </c>
      <c r="F1136" t="s">
        <v>514</v>
      </c>
      <c r="G1136">
        <v>0.36599999999999999</v>
      </c>
      <c r="H1136">
        <v>0</v>
      </c>
      <c r="I1136">
        <v>0</v>
      </c>
      <c r="J1136">
        <v>0.36599999999999999</v>
      </c>
      <c r="K1136">
        <v>915</v>
      </c>
      <c r="L1136">
        <v>0.28538812785388101</v>
      </c>
      <c r="M1136">
        <v>17.457000000000001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f t="shared" si="17"/>
        <v>0</v>
      </c>
      <c r="AF1136" cm="1">
        <f t="array" ref="AF1136">_xlfn.IFS(C1136="solar",(AE1136*1000/45),C1136="onshore",(AE1136*1000/2.7),C1136="offshore",(0))</f>
        <v>0</v>
      </c>
      <c r="AG1136" cm="1">
        <f t="array" ref="AG1136">_xlfn.IFS(C1136="solar",(0),C1136="onshore",(0),C1136="offshore",(AE1136*1000/4.8))</f>
        <v>0</v>
      </c>
    </row>
    <row r="1137" spans="1:33">
      <c r="A1137" t="s">
        <v>87</v>
      </c>
      <c r="B1137" t="s">
        <v>432</v>
      </c>
      <c r="C1137" t="s">
        <v>463</v>
      </c>
      <c r="D1137">
        <v>1</v>
      </c>
      <c r="E1137" t="s">
        <v>515</v>
      </c>
      <c r="F1137" t="s">
        <v>519</v>
      </c>
      <c r="G1137">
        <v>0.28199999999999997</v>
      </c>
      <c r="H1137">
        <v>314</v>
      </c>
      <c r="I1137">
        <v>1560.6849999999999</v>
      </c>
      <c r="J1137">
        <v>0.28199999999999997</v>
      </c>
      <c r="K1137">
        <v>330</v>
      </c>
      <c r="L1137">
        <v>0.133585932186923</v>
      </c>
      <c r="M1137">
        <v>0.02</v>
      </c>
      <c r="N1137">
        <v>0</v>
      </c>
      <c r="O1137">
        <v>0.01</v>
      </c>
      <c r="P1137">
        <v>0.01</v>
      </c>
      <c r="Q1137">
        <v>0.02</v>
      </c>
      <c r="R1137">
        <v>0.02</v>
      </c>
      <c r="S1137">
        <v>0.02</v>
      </c>
      <c r="T1137">
        <v>0.02</v>
      </c>
      <c r="U1137">
        <v>0.02</v>
      </c>
      <c r="V1137">
        <v>0.03</v>
      </c>
      <c r="W1137">
        <v>0</v>
      </c>
      <c r="X1137">
        <v>0.01</v>
      </c>
      <c r="Y1137">
        <v>0</v>
      </c>
      <c r="Z1137">
        <v>0.01</v>
      </c>
      <c r="AA1137">
        <v>0</v>
      </c>
      <c r="AB1137">
        <v>0</v>
      </c>
      <c r="AC1137">
        <v>0</v>
      </c>
      <c r="AD1137">
        <v>0.01</v>
      </c>
      <c r="AE1137">
        <f t="shared" si="17"/>
        <v>0.02</v>
      </c>
      <c r="AF1137" cm="1">
        <f t="array" ref="AF1137">_xlfn.IFS(C1137="solar",(AE1137*1000/45),C1137="onshore",(AE1137*1000/2.7),C1137="offshore",(0))</f>
        <v>0.44444444444444442</v>
      </c>
      <c r="AG1137" cm="1">
        <f t="array" ref="AG1137">_xlfn.IFS(C1137="solar",(0),C1137="onshore",(0),C1137="offshore",(AE1137*1000/4.8))</f>
        <v>0</v>
      </c>
    </row>
    <row r="1138" spans="1:33">
      <c r="A1138" t="s">
        <v>87</v>
      </c>
      <c r="B1138" t="s">
        <v>431</v>
      </c>
      <c r="C1138" t="s">
        <v>463</v>
      </c>
      <c r="D1138">
        <v>2</v>
      </c>
      <c r="E1138" t="s">
        <v>515</v>
      </c>
      <c r="F1138" t="s">
        <v>519</v>
      </c>
      <c r="G1138">
        <v>0.28100000000000003</v>
      </c>
      <c r="H1138">
        <v>158</v>
      </c>
      <c r="I1138">
        <v>1560.6849999999999</v>
      </c>
      <c r="J1138">
        <v>0.28100000000000003</v>
      </c>
      <c r="K1138">
        <v>159</v>
      </c>
      <c r="L1138">
        <v>6.45931848096329E-2</v>
      </c>
      <c r="M1138">
        <v>24.36</v>
      </c>
      <c r="N1138">
        <v>0.03</v>
      </c>
      <c r="O1138">
        <v>2.23</v>
      </c>
      <c r="P1138">
        <v>4.42</v>
      </c>
      <c r="Q1138">
        <v>4.95</v>
      </c>
      <c r="R1138">
        <v>8.27</v>
      </c>
      <c r="S1138">
        <v>12.76</v>
      </c>
      <c r="T1138">
        <v>16.579999999999998</v>
      </c>
      <c r="U1138">
        <v>24.36</v>
      </c>
      <c r="V1138">
        <v>26.59</v>
      </c>
      <c r="W1138">
        <v>0.03</v>
      </c>
      <c r="X1138">
        <v>2.2000000000000002</v>
      </c>
      <c r="Y1138">
        <v>2.19</v>
      </c>
      <c r="Z1138">
        <v>0.53</v>
      </c>
      <c r="AA1138">
        <v>3.32</v>
      </c>
      <c r="AB1138">
        <v>4.49</v>
      </c>
      <c r="AC1138">
        <v>3.85</v>
      </c>
      <c r="AD1138">
        <v>9.98</v>
      </c>
      <c r="AE1138">
        <f t="shared" si="17"/>
        <v>24.36</v>
      </c>
      <c r="AF1138" cm="1">
        <f t="array" ref="AF1138">_xlfn.IFS(C1138="solar",(AE1138*1000/45),C1138="onshore",(AE1138*1000/2.7),C1138="offshore",(0))</f>
        <v>541.33333333333337</v>
      </c>
      <c r="AG1138" cm="1">
        <f t="array" ref="AG1138">_xlfn.IFS(C1138="solar",(0),C1138="onshore",(0),C1138="offshore",(AE1138*1000/4.8))</f>
        <v>0</v>
      </c>
    </row>
    <row r="1139" spans="1:33">
      <c r="A1139" t="s">
        <v>87</v>
      </c>
      <c r="B1139" t="s">
        <v>432</v>
      </c>
      <c r="C1139" t="s">
        <v>463</v>
      </c>
      <c r="D1139">
        <v>1</v>
      </c>
      <c r="E1139" t="s">
        <v>515</v>
      </c>
      <c r="F1139" t="s">
        <v>518</v>
      </c>
      <c r="G1139">
        <v>0.28199999999999997</v>
      </c>
      <c r="H1139">
        <v>314</v>
      </c>
      <c r="I1139">
        <v>1560.6849999999999</v>
      </c>
      <c r="J1139">
        <v>0.28199999999999997</v>
      </c>
      <c r="K1139">
        <v>330</v>
      </c>
      <c r="L1139">
        <v>0.133585932186923</v>
      </c>
      <c r="M1139">
        <v>2.3570000000000002</v>
      </c>
      <c r="N1139">
        <v>0</v>
      </c>
      <c r="O1139">
        <v>0.01</v>
      </c>
      <c r="P1139">
        <v>0.01</v>
      </c>
      <c r="Q1139">
        <v>0.02</v>
      </c>
      <c r="R1139">
        <v>0.02</v>
      </c>
      <c r="S1139">
        <v>0.02</v>
      </c>
      <c r="T1139">
        <v>0.02</v>
      </c>
      <c r="U1139">
        <v>0.02</v>
      </c>
      <c r="V1139">
        <v>0.03</v>
      </c>
      <c r="W1139">
        <v>0</v>
      </c>
      <c r="X1139">
        <v>0.01</v>
      </c>
      <c r="Y1139">
        <v>0</v>
      </c>
      <c r="Z1139">
        <v>0.01</v>
      </c>
      <c r="AA1139">
        <v>0</v>
      </c>
      <c r="AB1139">
        <v>0</v>
      </c>
      <c r="AC1139">
        <v>0</v>
      </c>
      <c r="AD1139">
        <v>0.01</v>
      </c>
      <c r="AE1139">
        <f t="shared" si="17"/>
        <v>0.02</v>
      </c>
      <c r="AF1139" cm="1">
        <f t="array" ref="AF1139">_xlfn.IFS(C1139="solar",(AE1139*1000/45),C1139="onshore",(AE1139*1000/2.7),C1139="offshore",(0))</f>
        <v>0.44444444444444442</v>
      </c>
      <c r="AG1139" cm="1">
        <f t="array" ref="AG1139">_xlfn.IFS(C1139="solar",(0),C1139="onshore",(0),C1139="offshore",(AE1139*1000/4.8))</f>
        <v>0</v>
      </c>
    </row>
    <row r="1140" spans="1:33">
      <c r="A1140" t="s">
        <v>87</v>
      </c>
      <c r="B1140" t="s">
        <v>431</v>
      </c>
      <c r="C1140" t="s">
        <v>463</v>
      </c>
      <c r="D1140">
        <v>2</v>
      </c>
      <c r="E1140" t="s">
        <v>515</v>
      </c>
      <c r="F1140" t="s">
        <v>518</v>
      </c>
      <c r="G1140">
        <v>0.28100000000000003</v>
      </c>
      <c r="H1140">
        <v>158</v>
      </c>
      <c r="I1140">
        <v>1560.6849999999999</v>
      </c>
      <c r="J1140">
        <v>0.28100000000000003</v>
      </c>
      <c r="K1140">
        <v>159</v>
      </c>
      <c r="L1140">
        <v>6.45931848096329E-2</v>
      </c>
      <c r="M1140">
        <v>60.258000000000003</v>
      </c>
      <c r="N1140">
        <v>0.03</v>
      </c>
      <c r="O1140">
        <v>2.23</v>
      </c>
      <c r="P1140">
        <v>4.42</v>
      </c>
      <c r="Q1140">
        <v>4.95</v>
      </c>
      <c r="R1140">
        <v>8.27</v>
      </c>
      <c r="S1140">
        <v>12.76</v>
      </c>
      <c r="T1140">
        <v>16.579999999999998</v>
      </c>
      <c r="U1140">
        <v>24.36</v>
      </c>
      <c r="V1140">
        <v>26.59</v>
      </c>
      <c r="W1140">
        <v>0.03</v>
      </c>
      <c r="X1140">
        <v>2.2000000000000002</v>
      </c>
      <c r="Y1140">
        <v>2.19</v>
      </c>
      <c r="Z1140">
        <v>0.53</v>
      </c>
      <c r="AA1140">
        <v>3.32</v>
      </c>
      <c r="AB1140">
        <v>4.49</v>
      </c>
      <c r="AC1140">
        <v>3.85</v>
      </c>
      <c r="AD1140">
        <v>9.98</v>
      </c>
      <c r="AE1140">
        <f t="shared" si="17"/>
        <v>24.36</v>
      </c>
      <c r="AF1140" cm="1">
        <f t="array" ref="AF1140">_xlfn.IFS(C1140="solar",(AE1140*1000/45),C1140="onshore",(AE1140*1000/2.7),C1140="offshore",(0))</f>
        <v>541.33333333333337</v>
      </c>
      <c r="AG1140" cm="1">
        <f t="array" ref="AG1140">_xlfn.IFS(C1140="solar",(0),C1140="onshore",(0),C1140="offshore",(AE1140*1000/4.8))</f>
        <v>0</v>
      </c>
    </row>
    <row r="1141" spans="1:33">
      <c r="A1141" t="s">
        <v>87</v>
      </c>
      <c r="B1141" t="s">
        <v>432</v>
      </c>
      <c r="C1141" t="s">
        <v>463</v>
      </c>
      <c r="D1141">
        <v>1</v>
      </c>
      <c r="E1141" t="s">
        <v>515</v>
      </c>
      <c r="F1141" t="s">
        <v>517</v>
      </c>
      <c r="G1141">
        <v>0.28199999999999997</v>
      </c>
      <c r="H1141">
        <v>314</v>
      </c>
      <c r="I1141">
        <v>1560.6849999999999</v>
      </c>
      <c r="J1141">
        <v>0.28199999999999997</v>
      </c>
      <c r="K1141">
        <v>330</v>
      </c>
      <c r="L1141">
        <v>0.133585932186923</v>
      </c>
      <c r="M1141">
        <v>2.3450000000000002</v>
      </c>
      <c r="N1141">
        <v>0</v>
      </c>
      <c r="O1141">
        <v>0.01</v>
      </c>
      <c r="P1141">
        <v>0.01</v>
      </c>
      <c r="Q1141">
        <v>0.02</v>
      </c>
      <c r="R1141">
        <v>0.02</v>
      </c>
      <c r="S1141">
        <v>0.02</v>
      </c>
      <c r="T1141">
        <v>0.02</v>
      </c>
      <c r="U1141">
        <v>0.02</v>
      </c>
      <c r="V1141">
        <v>0.03</v>
      </c>
      <c r="W1141">
        <v>0</v>
      </c>
      <c r="X1141">
        <v>0.01</v>
      </c>
      <c r="Y1141">
        <v>0</v>
      </c>
      <c r="Z1141">
        <v>0.01</v>
      </c>
      <c r="AA1141">
        <v>0</v>
      </c>
      <c r="AB1141">
        <v>0</v>
      </c>
      <c r="AC1141">
        <v>0</v>
      </c>
      <c r="AD1141">
        <v>0.01</v>
      </c>
      <c r="AE1141">
        <f t="shared" si="17"/>
        <v>0.02</v>
      </c>
      <c r="AF1141" cm="1">
        <f t="array" ref="AF1141">_xlfn.IFS(C1141="solar",(AE1141*1000/45),C1141="onshore",(AE1141*1000/2.7),C1141="offshore",(0))</f>
        <v>0.44444444444444442</v>
      </c>
      <c r="AG1141" cm="1">
        <f t="array" ref="AG1141">_xlfn.IFS(C1141="solar",(0),C1141="onshore",(0),C1141="offshore",(AE1141*1000/4.8))</f>
        <v>0</v>
      </c>
    </row>
    <row r="1142" spans="1:33">
      <c r="A1142" t="s">
        <v>87</v>
      </c>
      <c r="B1142" t="s">
        <v>431</v>
      </c>
      <c r="C1142" t="s">
        <v>463</v>
      </c>
      <c r="D1142">
        <v>2</v>
      </c>
      <c r="E1142" t="s">
        <v>515</v>
      </c>
      <c r="F1142" t="s">
        <v>517</v>
      </c>
      <c r="G1142">
        <v>0.28100000000000003</v>
      </c>
      <c r="H1142">
        <v>158</v>
      </c>
      <c r="I1142">
        <v>1560.6849999999999</v>
      </c>
      <c r="J1142">
        <v>0.28100000000000003</v>
      </c>
      <c r="K1142">
        <v>159</v>
      </c>
      <c r="L1142">
        <v>6.45931848096329E-2</v>
      </c>
      <c r="M1142">
        <v>58.616</v>
      </c>
      <c r="N1142">
        <v>0.03</v>
      </c>
      <c r="O1142">
        <v>2.23</v>
      </c>
      <c r="P1142">
        <v>4.42</v>
      </c>
      <c r="Q1142">
        <v>4.95</v>
      </c>
      <c r="R1142">
        <v>8.27</v>
      </c>
      <c r="S1142">
        <v>12.76</v>
      </c>
      <c r="T1142">
        <v>16.579999999999998</v>
      </c>
      <c r="U1142">
        <v>24.36</v>
      </c>
      <c r="V1142">
        <v>26.59</v>
      </c>
      <c r="W1142">
        <v>0.03</v>
      </c>
      <c r="X1142">
        <v>2.2000000000000002</v>
      </c>
      <c r="Y1142">
        <v>2.19</v>
      </c>
      <c r="Z1142">
        <v>0.53</v>
      </c>
      <c r="AA1142">
        <v>3.32</v>
      </c>
      <c r="AB1142">
        <v>4.49</v>
      </c>
      <c r="AC1142">
        <v>3.85</v>
      </c>
      <c r="AD1142">
        <v>9.98</v>
      </c>
      <c r="AE1142">
        <f t="shared" si="17"/>
        <v>24.36</v>
      </c>
      <c r="AF1142" cm="1">
        <f t="array" ref="AF1142">_xlfn.IFS(C1142="solar",(AE1142*1000/45),C1142="onshore",(AE1142*1000/2.7),C1142="offshore",(0))</f>
        <v>541.33333333333337</v>
      </c>
      <c r="AG1142" cm="1">
        <f t="array" ref="AG1142">_xlfn.IFS(C1142="solar",(0),C1142="onshore",(0),C1142="offshore",(AE1142*1000/4.8))</f>
        <v>0</v>
      </c>
    </row>
    <row r="1143" spans="1:33">
      <c r="A1143" t="s">
        <v>87</v>
      </c>
      <c r="B1143" t="s">
        <v>432</v>
      </c>
      <c r="C1143" t="s">
        <v>463</v>
      </c>
      <c r="D1143">
        <v>1</v>
      </c>
      <c r="E1143" t="s">
        <v>515</v>
      </c>
      <c r="F1143" t="s">
        <v>516</v>
      </c>
      <c r="G1143">
        <v>0.28199999999999997</v>
      </c>
      <c r="H1143">
        <v>314</v>
      </c>
      <c r="I1143">
        <v>1560.6849999999999</v>
      </c>
      <c r="J1143">
        <v>0.28199999999999997</v>
      </c>
      <c r="K1143">
        <v>330</v>
      </c>
      <c r="L1143">
        <v>0.133585932186923</v>
      </c>
      <c r="M1143">
        <v>2.3570000000000002</v>
      </c>
      <c r="N1143">
        <v>0</v>
      </c>
      <c r="O1143">
        <v>0.01</v>
      </c>
      <c r="P1143">
        <v>0.01</v>
      </c>
      <c r="Q1143">
        <v>0.02</v>
      </c>
      <c r="R1143">
        <v>0.02</v>
      </c>
      <c r="S1143">
        <v>0.02</v>
      </c>
      <c r="T1143">
        <v>0.02</v>
      </c>
      <c r="U1143">
        <v>0.02</v>
      </c>
      <c r="V1143">
        <v>0.03</v>
      </c>
      <c r="W1143">
        <v>0</v>
      </c>
      <c r="X1143">
        <v>0.01</v>
      </c>
      <c r="Y1143">
        <v>0</v>
      </c>
      <c r="Z1143">
        <v>0.01</v>
      </c>
      <c r="AA1143">
        <v>0</v>
      </c>
      <c r="AB1143">
        <v>0</v>
      </c>
      <c r="AC1143">
        <v>0</v>
      </c>
      <c r="AD1143">
        <v>0.01</v>
      </c>
      <c r="AE1143">
        <f t="shared" si="17"/>
        <v>0.02</v>
      </c>
      <c r="AF1143" cm="1">
        <f t="array" ref="AF1143">_xlfn.IFS(C1143="solar",(AE1143*1000/45),C1143="onshore",(AE1143*1000/2.7),C1143="offshore",(0))</f>
        <v>0.44444444444444442</v>
      </c>
      <c r="AG1143" cm="1">
        <f t="array" ref="AG1143">_xlfn.IFS(C1143="solar",(0),C1143="onshore",(0),C1143="offshore",(AE1143*1000/4.8))</f>
        <v>0</v>
      </c>
    </row>
    <row r="1144" spans="1:33">
      <c r="A1144" t="s">
        <v>87</v>
      </c>
      <c r="B1144" t="s">
        <v>431</v>
      </c>
      <c r="C1144" t="s">
        <v>463</v>
      </c>
      <c r="D1144">
        <v>2</v>
      </c>
      <c r="E1144" t="s">
        <v>515</v>
      </c>
      <c r="F1144" t="s">
        <v>516</v>
      </c>
      <c r="G1144">
        <v>0.28100000000000003</v>
      </c>
      <c r="H1144">
        <v>158</v>
      </c>
      <c r="I1144">
        <v>1560.6849999999999</v>
      </c>
      <c r="J1144">
        <v>0.28100000000000003</v>
      </c>
      <c r="K1144">
        <v>159</v>
      </c>
      <c r="L1144">
        <v>6.45931848096329E-2</v>
      </c>
      <c r="M1144">
        <v>60.258000000000003</v>
      </c>
      <c r="N1144">
        <v>0.03</v>
      </c>
      <c r="O1144">
        <v>2.23</v>
      </c>
      <c r="P1144">
        <v>4.42</v>
      </c>
      <c r="Q1144">
        <v>4.95</v>
      </c>
      <c r="R1144">
        <v>8.27</v>
      </c>
      <c r="S1144">
        <v>12.76</v>
      </c>
      <c r="T1144">
        <v>16.579999999999998</v>
      </c>
      <c r="U1144">
        <v>24.36</v>
      </c>
      <c r="V1144">
        <v>26.59</v>
      </c>
      <c r="W1144">
        <v>0.03</v>
      </c>
      <c r="X1144">
        <v>2.2000000000000002</v>
      </c>
      <c r="Y1144">
        <v>2.19</v>
      </c>
      <c r="Z1144">
        <v>0.53</v>
      </c>
      <c r="AA1144">
        <v>3.32</v>
      </c>
      <c r="AB1144">
        <v>4.49</v>
      </c>
      <c r="AC1144">
        <v>3.85</v>
      </c>
      <c r="AD1144">
        <v>9.98</v>
      </c>
      <c r="AE1144">
        <f t="shared" si="17"/>
        <v>24.36</v>
      </c>
      <c r="AF1144" cm="1">
        <f t="array" ref="AF1144">_xlfn.IFS(C1144="solar",(AE1144*1000/45),C1144="onshore",(AE1144*1000/2.7),C1144="offshore",(0))</f>
        <v>541.33333333333337</v>
      </c>
      <c r="AG1144" cm="1">
        <f t="array" ref="AG1144">_xlfn.IFS(C1144="solar",(0),C1144="onshore",(0),C1144="offshore",(AE1144*1000/4.8))</f>
        <v>0</v>
      </c>
    </row>
    <row r="1145" spans="1:33">
      <c r="A1145" t="s">
        <v>87</v>
      </c>
      <c r="B1145" t="s">
        <v>432</v>
      </c>
      <c r="C1145" t="s">
        <v>463</v>
      </c>
      <c r="D1145">
        <v>1</v>
      </c>
      <c r="E1145" t="s">
        <v>515</v>
      </c>
      <c r="F1145" t="s">
        <v>514</v>
      </c>
      <c r="G1145">
        <v>0.28199999999999997</v>
      </c>
      <c r="H1145">
        <v>314</v>
      </c>
      <c r="I1145">
        <v>1560.6849999999999</v>
      </c>
      <c r="J1145">
        <v>0.28199999999999997</v>
      </c>
      <c r="K1145">
        <v>330</v>
      </c>
      <c r="L1145">
        <v>0.133585932186923</v>
      </c>
      <c r="M1145">
        <v>2.3570000000000002</v>
      </c>
      <c r="N1145">
        <v>0</v>
      </c>
      <c r="O1145">
        <v>0.01</v>
      </c>
      <c r="P1145">
        <v>0.01</v>
      </c>
      <c r="Q1145">
        <v>0.02</v>
      </c>
      <c r="R1145">
        <v>0.02</v>
      </c>
      <c r="S1145">
        <v>0.02</v>
      </c>
      <c r="T1145">
        <v>0.02</v>
      </c>
      <c r="U1145">
        <v>0.02</v>
      </c>
      <c r="V1145">
        <v>0.03</v>
      </c>
      <c r="W1145">
        <v>0</v>
      </c>
      <c r="X1145">
        <v>0.01</v>
      </c>
      <c r="Y1145">
        <v>0</v>
      </c>
      <c r="Z1145">
        <v>0.01</v>
      </c>
      <c r="AA1145">
        <v>0</v>
      </c>
      <c r="AB1145">
        <v>0</v>
      </c>
      <c r="AC1145">
        <v>0</v>
      </c>
      <c r="AD1145">
        <v>0.01</v>
      </c>
      <c r="AE1145">
        <f t="shared" si="17"/>
        <v>0.02</v>
      </c>
      <c r="AF1145" cm="1">
        <f t="array" ref="AF1145">_xlfn.IFS(C1145="solar",(AE1145*1000/45),C1145="onshore",(AE1145*1000/2.7),C1145="offshore",(0))</f>
        <v>0.44444444444444442</v>
      </c>
      <c r="AG1145" cm="1">
        <f t="array" ref="AG1145">_xlfn.IFS(C1145="solar",(0),C1145="onshore",(0),C1145="offshore",(AE1145*1000/4.8))</f>
        <v>0</v>
      </c>
    </row>
    <row r="1146" spans="1:33">
      <c r="A1146" t="s">
        <v>87</v>
      </c>
      <c r="B1146" t="s">
        <v>431</v>
      </c>
      <c r="C1146" t="s">
        <v>463</v>
      </c>
      <c r="D1146">
        <v>2</v>
      </c>
      <c r="E1146" t="s">
        <v>515</v>
      </c>
      <c r="F1146" t="s">
        <v>514</v>
      </c>
      <c r="G1146">
        <v>0.28100000000000003</v>
      </c>
      <c r="H1146">
        <v>158</v>
      </c>
      <c r="I1146">
        <v>1560.6849999999999</v>
      </c>
      <c r="J1146">
        <v>0.28100000000000003</v>
      </c>
      <c r="K1146">
        <v>159</v>
      </c>
      <c r="L1146">
        <v>6.45931848096329E-2</v>
      </c>
      <c r="M1146">
        <v>60.301000000000002</v>
      </c>
      <c r="N1146">
        <v>0.03</v>
      </c>
      <c r="O1146">
        <v>2.23</v>
      </c>
      <c r="P1146">
        <v>4.42</v>
      </c>
      <c r="Q1146">
        <v>4.95</v>
      </c>
      <c r="R1146">
        <v>8.27</v>
      </c>
      <c r="S1146">
        <v>12.76</v>
      </c>
      <c r="T1146">
        <v>16.579999999999998</v>
      </c>
      <c r="U1146">
        <v>24.36</v>
      </c>
      <c r="V1146">
        <v>26.59</v>
      </c>
      <c r="W1146">
        <v>0.03</v>
      </c>
      <c r="X1146">
        <v>2.2000000000000002</v>
      </c>
      <c r="Y1146">
        <v>2.19</v>
      </c>
      <c r="Z1146">
        <v>0.53</v>
      </c>
      <c r="AA1146">
        <v>3.32</v>
      </c>
      <c r="AB1146">
        <v>4.49</v>
      </c>
      <c r="AC1146">
        <v>3.85</v>
      </c>
      <c r="AD1146">
        <v>9.98</v>
      </c>
      <c r="AE1146">
        <f t="shared" si="17"/>
        <v>24.36</v>
      </c>
      <c r="AF1146" cm="1">
        <f t="array" ref="AF1146">_xlfn.IFS(C1146="solar",(AE1146*1000/45),C1146="onshore",(AE1146*1000/2.7),C1146="offshore",(0))</f>
        <v>541.33333333333337</v>
      </c>
      <c r="AG1146" cm="1">
        <f t="array" ref="AG1146">_xlfn.IFS(C1146="solar",(0),C1146="onshore",(0),C1146="offshore",(AE1146*1000/4.8))</f>
        <v>0</v>
      </c>
    </row>
    <row r="1147" spans="1:33">
      <c r="A1147" t="s">
        <v>87</v>
      </c>
      <c r="B1147" t="s">
        <v>426</v>
      </c>
      <c r="C1147" t="s">
        <v>464</v>
      </c>
      <c r="D1147">
        <v>1</v>
      </c>
      <c r="E1147" t="s">
        <v>515</v>
      </c>
      <c r="F1147" t="s">
        <v>519</v>
      </c>
      <c r="G1147">
        <v>0.31</v>
      </c>
      <c r="H1147">
        <v>278</v>
      </c>
      <c r="I1147">
        <v>2023.1869999999999</v>
      </c>
      <c r="J1147">
        <v>0.313</v>
      </c>
      <c r="K1147">
        <v>312</v>
      </c>
      <c r="L1147">
        <v>0.113790537879119</v>
      </c>
      <c r="M1147">
        <v>0.23</v>
      </c>
      <c r="N1147">
        <v>0</v>
      </c>
      <c r="O1147">
        <v>0.12</v>
      </c>
      <c r="P1147">
        <v>0.23</v>
      </c>
      <c r="Q1147">
        <v>0.23</v>
      </c>
      <c r="R1147">
        <v>0.23</v>
      </c>
      <c r="S1147">
        <v>0.23</v>
      </c>
      <c r="T1147">
        <v>0.22</v>
      </c>
      <c r="U1147">
        <v>0.11</v>
      </c>
      <c r="V1147">
        <v>0.23</v>
      </c>
      <c r="W1147">
        <v>0</v>
      </c>
      <c r="X1147">
        <v>0.12</v>
      </c>
      <c r="Y1147">
        <v>0.11</v>
      </c>
      <c r="Z1147">
        <v>0</v>
      </c>
      <c r="AA1147">
        <v>0</v>
      </c>
      <c r="AB1147">
        <v>0</v>
      </c>
      <c r="AC1147">
        <v>0</v>
      </c>
      <c r="AD1147">
        <v>0.01</v>
      </c>
      <c r="AE1147">
        <f t="shared" si="17"/>
        <v>0.23</v>
      </c>
      <c r="AF1147" cm="1">
        <f t="array" ref="AF1147">_xlfn.IFS(C1147="solar",(AE1147*1000/45),C1147="onshore",(AE1147*1000/2.7),C1147="offshore",(0))</f>
        <v>85.185185185185176</v>
      </c>
      <c r="AG1147" cm="1">
        <f t="array" ref="AG1147">_xlfn.IFS(C1147="solar",(0),C1147="onshore",(0),C1147="offshore",(AE1147*1000/4.8))</f>
        <v>0</v>
      </c>
    </row>
    <row r="1148" spans="1:33">
      <c r="A1148" t="s">
        <v>87</v>
      </c>
      <c r="B1148" t="s">
        <v>425</v>
      </c>
      <c r="C1148" t="s">
        <v>464</v>
      </c>
      <c r="D1148">
        <v>2</v>
      </c>
      <c r="E1148" t="s">
        <v>515</v>
      </c>
      <c r="F1148" t="s">
        <v>519</v>
      </c>
      <c r="G1148">
        <v>0.314</v>
      </c>
      <c r="H1148">
        <v>0</v>
      </c>
      <c r="I1148">
        <v>2023.1869999999999</v>
      </c>
      <c r="J1148">
        <v>0.314</v>
      </c>
      <c r="K1148">
        <v>593</v>
      </c>
      <c r="L1148">
        <v>0.21558619085012901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f t="shared" si="17"/>
        <v>0</v>
      </c>
      <c r="AF1148" cm="1">
        <f t="array" ref="AF1148">_xlfn.IFS(C1148="solar",(AE1148*1000/45),C1148="onshore",(AE1148*1000/2.7),C1148="offshore",(0))</f>
        <v>0</v>
      </c>
      <c r="AG1148" cm="1">
        <f t="array" ref="AG1148">_xlfn.IFS(C1148="solar",(0),C1148="onshore",(0),C1148="offshore",(AE1148*1000/4.8))</f>
        <v>0</v>
      </c>
    </row>
    <row r="1149" spans="1:33">
      <c r="A1149" t="s">
        <v>87</v>
      </c>
      <c r="B1149" t="s">
        <v>424</v>
      </c>
      <c r="C1149" t="s">
        <v>464</v>
      </c>
      <c r="D1149">
        <v>3</v>
      </c>
      <c r="E1149" t="s">
        <v>515</v>
      </c>
      <c r="F1149" t="s">
        <v>519</v>
      </c>
      <c r="G1149">
        <v>0.30099999999999999</v>
      </c>
      <c r="H1149">
        <v>149</v>
      </c>
      <c r="I1149">
        <v>2023.1869999999999</v>
      </c>
      <c r="J1149">
        <v>0.30099999999999999</v>
      </c>
      <c r="K1149">
        <v>175</v>
      </c>
      <c r="L1149">
        <v>6.6369332059042205E-2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f t="shared" si="17"/>
        <v>0</v>
      </c>
      <c r="AF1149" cm="1">
        <f t="array" ref="AF1149">_xlfn.IFS(C1149="solar",(AE1149*1000/45),C1149="onshore",(AE1149*1000/2.7),C1149="offshore",(0))</f>
        <v>0</v>
      </c>
      <c r="AG1149" cm="1">
        <f t="array" ref="AG1149">_xlfn.IFS(C1149="solar",(0),C1149="onshore",(0),C1149="offshore",(AE1149*1000/4.8))</f>
        <v>0</v>
      </c>
    </row>
    <row r="1150" spans="1:33">
      <c r="A1150" t="s">
        <v>87</v>
      </c>
      <c r="B1150" t="s">
        <v>423</v>
      </c>
      <c r="C1150" t="s">
        <v>464</v>
      </c>
      <c r="D1150">
        <v>4</v>
      </c>
      <c r="E1150" t="s">
        <v>515</v>
      </c>
      <c r="F1150" t="s">
        <v>519</v>
      </c>
      <c r="G1150">
        <v>0.26800000000000002</v>
      </c>
      <c r="H1150">
        <v>490</v>
      </c>
      <c r="I1150">
        <v>2023.1869999999999</v>
      </c>
      <c r="J1150">
        <v>0.27100000000000002</v>
      </c>
      <c r="K1150">
        <v>485</v>
      </c>
      <c r="L1150">
        <v>0.20429998820536099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f t="shared" si="17"/>
        <v>0</v>
      </c>
      <c r="AF1150" cm="1">
        <f t="array" ref="AF1150">_xlfn.IFS(C1150="solar",(AE1150*1000/45),C1150="onshore",(AE1150*1000/2.7),C1150="offshore",(0))</f>
        <v>0</v>
      </c>
      <c r="AG1150" cm="1">
        <f t="array" ref="AG1150">_xlfn.IFS(C1150="solar",(0),C1150="onshore",(0),C1150="offshore",(AE1150*1000/4.8))</f>
        <v>0</v>
      </c>
    </row>
    <row r="1151" spans="1:33">
      <c r="A1151" t="s">
        <v>87</v>
      </c>
      <c r="B1151" t="s">
        <v>422</v>
      </c>
      <c r="C1151" t="s">
        <v>464</v>
      </c>
      <c r="D1151">
        <v>5</v>
      </c>
      <c r="E1151" t="s">
        <v>515</v>
      </c>
      <c r="F1151" t="s">
        <v>519</v>
      </c>
      <c r="G1151">
        <v>0.26100000000000001</v>
      </c>
      <c r="H1151">
        <v>543</v>
      </c>
      <c r="I1151">
        <v>2023.1869999999999</v>
      </c>
      <c r="J1151">
        <v>0.26300000000000001</v>
      </c>
      <c r="K1151">
        <v>550</v>
      </c>
      <c r="L1151">
        <v>0.23872771151275199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f t="shared" si="17"/>
        <v>0</v>
      </c>
      <c r="AF1151" cm="1">
        <f t="array" ref="AF1151">_xlfn.IFS(C1151="solar",(AE1151*1000/45),C1151="onshore",(AE1151*1000/2.7),C1151="offshore",(0))</f>
        <v>0</v>
      </c>
      <c r="AG1151" cm="1">
        <f t="array" ref="AG1151">_xlfn.IFS(C1151="solar",(0),C1151="onshore",(0),C1151="offshore",(AE1151*1000/4.8))</f>
        <v>0</v>
      </c>
    </row>
    <row r="1152" spans="1:33">
      <c r="A1152" t="s">
        <v>87</v>
      </c>
      <c r="B1152" t="s">
        <v>425</v>
      </c>
      <c r="C1152" t="s">
        <v>464</v>
      </c>
      <c r="D1152">
        <v>2</v>
      </c>
      <c r="E1152" t="s">
        <v>515</v>
      </c>
      <c r="F1152" t="s">
        <v>518</v>
      </c>
      <c r="G1152">
        <v>0.314</v>
      </c>
      <c r="H1152">
        <v>0</v>
      </c>
      <c r="I1152">
        <v>2023.1869999999999</v>
      </c>
      <c r="J1152">
        <v>0.314</v>
      </c>
      <c r="K1152">
        <v>593</v>
      </c>
      <c r="L1152">
        <v>0.21558619085012901</v>
      </c>
      <c r="M1152">
        <v>0.64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f t="shared" si="17"/>
        <v>0</v>
      </c>
      <c r="AF1152" cm="1">
        <f t="array" ref="AF1152">_xlfn.IFS(C1152="solar",(AE1152*1000/45),C1152="onshore",(AE1152*1000/2.7),C1152="offshore",(0))</f>
        <v>0</v>
      </c>
      <c r="AG1152" cm="1">
        <f t="array" ref="AG1152">_xlfn.IFS(C1152="solar",(0),C1152="onshore",(0),C1152="offshore",(AE1152*1000/4.8))</f>
        <v>0</v>
      </c>
    </row>
    <row r="1153" spans="1:33">
      <c r="A1153" t="s">
        <v>87</v>
      </c>
      <c r="B1153" t="s">
        <v>426</v>
      </c>
      <c r="C1153" t="s">
        <v>464</v>
      </c>
      <c r="D1153">
        <v>1</v>
      </c>
      <c r="E1153" t="s">
        <v>515</v>
      </c>
      <c r="F1153" t="s">
        <v>518</v>
      </c>
      <c r="G1153">
        <v>0.31</v>
      </c>
      <c r="H1153">
        <v>278</v>
      </c>
      <c r="I1153">
        <v>2023.1869999999999</v>
      </c>
      <c r="J1153">
        <v>0.313</v>
      </c>
      <c r="K1153">
        <v>312</v>
      </c>
      <c r="L1153">
        <v>0.113790537879119</v>
      </c>
      <c r="M1153">
        <v>3.4780000000000002</v>
      </c>
      <c r="N1153">
        <v>0</v>
      </c>
      <c r="O1153">
        <v>0.11899999999999999</v>
      </c>
      <c r="P1153">
        <v>0.22800000000000001</v>
      </c>
      <c r="Q1153">
        <v>0.22800000000000001</v>
      </c>
      <c r="R1153">
        <v>0.22800000000000001</v>
      </c>
      <c r="S1153">
        <v>0.22800000000000001</v>
      </c>
      <c r="T1153">
        <v>0.218</v>
      </c>
      <c r="U1153">
        <v>0.109</v>
      </c>
      <c r="V1153">
        <v>0.22800000000000001</v>
      </c>
      <c r="W1153">
        <v>0</v>
      </c>
      <c r="X1153">
        <v>0.11899999999999999</v>
      </c>
      <c r="Y1153">
        <v>0.109</v>
      </c>
      <c r="Z1153">
        <v>0</v>
      </c>
      <c r="AA1153">
        <v>0</v>
      </c>
      <c r="AB1153">
        <v>0</v>
      </c>
      <c r="AC1153">
        <v>0</v>
      </c>
      <c r="AD1153">
        <v>0.01</v>
      </c>
      <c r="AE1153">
        <f t="shared" si="17"/>
        <v>0.22800000000000001</v>
      </c>
      <c r="AF1153" cm="1">
        <f t="array" ref="AF1153">_xlfn.IFS(C1153="solar",(AE1153*1000/45),C1153="onshore",(AE1153*1000/2.7),C1153="offshore",(0))</f>
        <v>84.444444444444443</v>
      </c>
      <c r="AG1153" cm="1">
        <f t="array" ref="AG1153">_xlfn.IFS(C1153="solar",(0),C1153="onshore",(0),C1153="offshore",(AE1153*1000/4.8))</f>
        <v>0</v>
      </c>
    </row>
    <row r="1154" spans="1:33">
      <c r="A1154" t="s">
        <v>87</v>
      </c>
      <c r="B1154" t="s">
        <v>422</v>
      </c>
      <c r="C1154" t="s">
        <v>464</v>
      </c>
      <c r="D1154">
        <v>5</v>
      </c>
      <c r="E1154" t="s">
        <v>515</v>
      </c>
      <c r="F1154" t="s">
        <v>518</v>
      </c>
      <c r="G1154">
        <v>0.26100000000000001</v>
      </c>
      <c r="H1154">
        <v>543</v>
      </c>
      <c r="I1154">
        <v>2023.1869999999999</v>
      </c>
      <c r="J1154">
        <v>0.26300000000000001</v>
      </c>
      <c r="K1154">
        <v>550</v>
      </c>
      <c r="L1154">
        <v>0.23872771151275199</v>
      </c>
      <c r="M1154">
        <v>3.8410000000000002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f t="shared" ref="AE1154:AE1217" si="18">MAX(N1154:U1154)</f>
        <v>0</v>
      </c>
      <c r="AF1154" cm="1">
        <f t="array" ref="AF1154">_xlfn.IFS(C1154="solar",(AE1154*1000/45),C1154="onshore",(AE1154*1000/2.7),C1154="offshore",(0))</f>
        <v>0</v>
      </c>
      <c r="AG1154" cm="1">
        <f t="array" ref="AG1154">_xlfn.IFS(C1154="solar",(0),C1154="onshore",(0),C1154="offshore",(AE1154*1000/4.8))</f>
        <v>0</v>
      </c>
    </row>
    <row r="1155" spans="1:33">
      <c r="A1155" t="s">
        <v>87</v>
      </c>
      <c r="B1155" t="s">
        <v>423</v>
      </c>
      <c r="C1155" t="s">
        <v>464</v>
      </c>
      <c r="D1155">
        <v>4</v>
      </c>
      <c r="E1155" t="s">
        <v>515</v>
      </c>
      <c r="F1155" t="s">
        <v>518</v>
      </c>
      <c r="G1155">
        <v>0.26800000000000002</v>
      </c>
      <c r="H1155">
        <v>490</v>
      </c>
      <c r="I1155">
        <v>2023.1869999999999</v>
      </c>
      <c r="J1155">
        <v>0.27100000000000002</v>
      </c>
      <c r="K1155">
        <v>485</v>
      </c>
      <c r="L1155">
        <v>0.20429998820536099</v>
      </c>
      <c r="M1155">
        <v>4.1900000000000004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f t="shared" si="18"/>
        <v>0</v>
      </c>
      <c r="AF1155" cm="1">
        <f t="array" ref="AF1155">_xlfn.IFS(C1155="solar",(AE1155*1000/45),C1155="onshore",(AE1155*1000/2.7),C1155="offshore",(0))</f>
        <v>0</v>
      </c>
      <c r="AG1155" cm="1">
        <f t="array" ref="AG1155">_xlfn.IFS(C1155="solar",(0),C1155="onshore",(0),C1155="offshore",(AE1155*1000/4.8))</f>
        <v>0</v>
      </c>
    </row>
    <row r="1156" spans="1:33">
      <c r="A1156" t="s">
        <v>87</v>
      </c>
      <c r="B1156" t="s">
        <v>424</v>
      </c>
      <c r="C1156" t="s">
        <v>464</v>
      </c>
      <c r="D1156">
        <v>3</v>
      </c>
      <c r="E1156" t="s">
        <v>515</v>
      </c>
      <c r="F1156" t="s">
        <v>518</v>
      </c>
      <c r="G1156">
        <v>0.30099999999999999</v>
      </c>
      <c r="H1156">
        <v>149</v>
      </c>
      <c r="I1156">
        <v>2023.1869999999999</v>
      </c>
      <c r="J1156">
        <v>0.30099999999999999</v>
      </c>
      <c r="K1156">
        <v>175</v>
      </c>
      <c r="L1156">
        <v>6.6369332059042205E-2</v>
      </c>
      <c r="M1156">
        <v>14.871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f t="shared" si="18"/>
        <v>0</v>
      </c>
      <c r="AF1156" cm="1">
        <f t="array" ref="AF1156">_xlfn.IFS(C1156="solar",(AE1156*1000/45),C1156="onshore",(AE1156*1000/2.7),C1156="offshore",(0))</f>
        <v>0</v>
      </c>
      <c r="AG1156" cm="1">
        <f t="array" ref="AG1156">_xlfn.IFS(C1156="solar",(0),C1156="onshore",(0),C1156="offshore",(AE1156*1000/4.8))</f>
        <v>0</v>
      </c>
    </row>
    <row r="1157" spans="1:33">
      <c r="A1157" t="s">
        <v>87</v>
      </c>
      <c r="B1157" t="s">
        <v>425</v>
      </c>
      <c r="C1157" t="s">
        <v>464</v>
      </c>
      <c r="D1157">
        <v>2</v>
      </c>
      <c r="E1157" t="s">
        <v>515</v>
      </c>
      <c r="F1157" t="s">
        <v>517</v>
      </c>
      <c r="G1157">
        <v>0.314</v>
      </c>
      <c r="H1157">
        <v>0</v>
      </c>
      <c r="I1157">
        <v>2023.1869999999999</v>
      </c>
      <c r="J1157">
        <v>0.314</v>
      </c>
      <c r="K1157">
        <v>593</v>
      </c>
      <c r="L1157">
        <v>0.21558619085012901</v>
      </c>
      <c r="M1157">
        <v>0.24299999999999999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f t="shared" si="18"/>
        <v>0</v>
      </c>
      <c r="AF1157" cm="1">
        <f t="array" ref="AF1157">_xlfn.IFS(C1157="solar",(AE1157*1000/45),C1157="onshore",(AE1157*1000/2.7),C1157="offshore",(0))</f>
        <v>0</v>
      </c>
      <c r="AG1157" cm="1">
        <f t="array" ref="AG1157">_xlfn.IFS(C1157="solar",(0),C1157="onshore",(0),C1157="offshore",(AE1157*1000/4.8))</f>
        <v>0</v>
      </c>
    </row>
    <row r="1158" spans="1:33">
      <c r="A1158" t="s">
        <v>87</v>
      </c>
      <c r="B1158" t="s">
        <v>426</v>
      </c>
      <c r="C1158" t="s">
        <v>464</v>
      </c>
      <c r="D1158">
        <v>1</v>
      </c>
      <c r="E1158" t="s">
        <v>515</v>
      </c>
      <c r="F1158" t="s">
        <v>517</v>
      </c>
      <c r="G1158">
        <v>0.31</v>
      </c>
      <c r="H1158">
        <v>278</v>
      </c>
      <c r="I1158">
        <v>2023.1869999999999</v>
      </c>
      <c r="J1158">
        <v>0.313</v>
      </c>
      <c r="K1158">
        <v>312</v>
      </c>
      <c r="L1158">
        <v>0.113790537879119</v>
      </c>
      <c r="M1158">
        <v>2.8130000000000002</v>
      </c>
      <c r="N1158">
        <v>0</v>
      </c>
      <c r="O1158">
        <v>0.11899999999999999</v>
      </c>
      <c r="P1158">
        <v>0.22800000000000001</v>
      </c>
      <c r="Q1158">
        <v>0.22800000000000001</v>
      </c>
      <c r="R1158">
        <v>0.22800000000000001</v>
      </c>
      <c r="S1158">
        <v>0.22800000000000001</v>
      </c>
      <c r="T1158">
        <v>0.218</v>
      </c>
      <c r="U1158">
        <v>0.109</v>
      </c>
      <c r="V1158">
        <v>0.22800000000000001</v>
      </c>
      <c r="W1158">
        <v>0</v>
      </c>
      <c r="X1158">
        <v>0.11899999999999999</v>
      </c>
      <c r="Y1158">
        <v>0.109</v>
      </c>
      <c r="Z1158">
        <v>0</v>
      </c>
      <c r="AA1158">
        <v>0</v>
      </c>
      <c r="AB1158">
        <v>0</v>
      </c>
      <c r="AC1158">
        <v>0</v>
      </c>
      <c r="AD1158">
        <v>0.01</v>
      </c>
      <c r="AE1158">
        <f t="shared" si="18"/>
        <v>0.22800000000000001</v>
      </c>
      <c r="AF1158" cm="1">
        <f t="array" ref="AF1158">_xlfn.IFS(C1158="solar",(AE1158*1000/45),C1158="onshore",(AE1158*1000/2.7),C1158="offshore",(0))</f>
        <v>84.444444444444443</v>
      </c>
      <c r="AG1158" cm="1">
        <f t="array" ref="AG1158">_xlfn.IFS(C1158="solar",(0),C1158="onshore",(0),C1158="offshore",(AE1158*1000/4.8))</f>
        <v>0</v>
      </c>
    </row>
    <row r="1159" spans="1:33">
      <c r="A1159" t="s">
        <v>87</v>
      </c>
      <c r="B1159" t="s">
        <v>422</v>
      </c>
      <c r="C1159" t="s">
        <v>464</v>
      </c>
      <c r="D1159">
        <v>5</v>
      </c>
      <c r="E1159" t="s">
        <v>515</v>
      </c>
      <c r="F1159" t="s">
        <v>517</v>
      </c>
      <c r="G1159">
        <v>0.26100000000000001</v>
      </c>
      <c r="H1159">
        <v>543</v>
      </c>
      <c r="I1159">
        <v>2023.1869999999999</v>
      </c>
      <c r="J1159">
        <v>0.26300000000000001</v>
      </c>
      <c r="K1159">
        <v>550</v>
      </c>
      <c r="L1159">
        <v>0.23872771151275199</v>
      </c>
      <c r="M1159">
        <v>3.8410000000000002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f t="shared" si="18"/>
        <v>0</v>
      </c>
      <c r="AF1159" cm="1">
        <f t="array" ref="AF1159">_xlfn.IFS(C1159="solar",(AE1159*1000/45),C1159="onshore",(AE1159*1000/2.7),C1159="offshore",(0))</f>
        <v>0</v>
      </c>
      <c r="AG1159" cm="1">
        <f t="array" ref="AG1159">_xlfn.IFS(C1159="solar",(0),C1159="onshore",(0),C1159="offshore",(AE1159*1000/4.8))</f>
        <v>0</v>
      </c>
    </row>
    <row r="1160" spans="1:33">
      <c r="A1160" t="s">
        <v>87</v>
      </c>
      <c r="B1160" t="s">
        <v>423</v>
      </c>
      <c r="C1160" t="s">
        <v>464</v>
      </c>
      <c r="D1160">
        <v>4</v>
      </c>
      <c r="E1160" t="s">
        <v>515</v>
      </c>
      <c r="F1160" t="s">
        <v>517</v>
      </c>
      <c r="G1160">
        <v>0.26800000000000002</v>
      </c>
      <c r="H1160">
        <v>490</v>
      </c>
      <c r="I1160">
        <v>2023.1869999999999</v>
      </c>
      <c r="J1160">
        <v>0.27100000000000002</v>
      </c>
      <c r="K1160">
        <v>485</v>
      </c>
      <c r="L1160">
        <v>0.20429998820536099</v>
      </c>
      <c r="M1160">
        <v>4.1900000000000004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f t="shared" si="18"/>
        <v>0</v>
      </c>
      <c r="AF1160" cm="1">
        <f t="array" ref="AF1160">_xlfn.IFS(C1160="solar",(AE1160*1000/45),C1160="onshore",(AE1160*1000/2.7),C1160="offshore",(0))</f>
        <v>0</v>
      </c>
      <c r="AG1160" cm="1">
        <f t="array" ref="AG1160">_xlfn.IFS(C1160="solar",(0),C1160="onshore",(0),C1160="offshore",(AE1160*1000/4.8))</f>
        <v>0</v>
      </c>
    </row>
    <row r="1161" spans="1:33">
      <c r="A1161" t="s">
        <v>87</v>
      </c>
      <c r="B1161" t="s">
        <v>424</v>
      </c>
      <c r="C1161" t="s">
        <v>464</v>
      </c>
      <c r="D1161">
        <v>3</v>
      </c>
      <c r="E1161" t="s">
        <v>515</v>
      </c>
      <c r="F1161" t="s">
        <v>517</v>
      </c>
      <c r="G1161">
        <v>0.30099999999999999</v>
      </c>
      <c r="H1161">
        <v>149</v>
      </c>
      <c r="I1161">
        <v>2023.1869999999999</v>
      </c>
      <c r="J1161">
        <v>0.30099999999999999</v>
      </c>
      <c r="K1161">
        <v>175</v>
      </c>
      <c r="L1161">
        <v>6.6369332059042205E-2</v>
      </c>
      <c r="M1161">
        <v>14.871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f t="shared" si="18"/>
        <v>0</v>
      </c>
      <c r="AF1161" cm="1">
        <f t="array" ref="AF1161">_xlfn.IFS(C1161="solar",(AE1161*1000/45),C1161="onshore",(AE1161*1000/2.7),C1161="offshore",(0))</f>
        <v>0</v>
      </c>
      <c r="AG1161" cm="1">
        <f t="array" ref="AG1161">_xlfn.IFS(C1161="solar",(0),C1161="onshore",(0),C1161="offshore",(AE1161*1000/4.8))</f>
        <v>0</v>
      </c>
    </row>
    <row r="1162" spans="1:33">
      <c r="A1162" t="s">
        <v>87</v>
      </c>
      <c r="B1162" t="s">
        <v>425</v>
      </c>
      <c r="C1162" t="s">
        <v>464</v>
      </c>
      <c r="D1162">
        <v>2</v>
      </c>
      <c r="E1162" t="s">
        <v>515</v>
      </c>
      <c r="F1162" t="s">
        <v>516</v>
      </c>
      <c r="G1162">
        <v>0.314</v>
      </c>
      <c r="H1162">
        <v>0</v>
      </c>
      <c r="I1162">
        <v>2023.1869999999999</v>
      </c>
      <c r="J1162">
        <v>0.314</v>
      </c>
      <c r="K1162">
        <v>593</v>
      </c>
      <c r="L1162">
        <v>0.21558619085012901</v>
      </c>
      <c r="M1162">
        <v>0.64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f t="shared" si="18"/>
        <v>0</v>
      </c>
      <c r="AF1162" cm="1">
        <f t="array" ref="AF1162">_xlfn.IFS(C1162="solar",(AE1162*1000/45),C1162="onshore",(AE1162*1000/2.7),C1162="offshore",(0))</f>
        <v>0</v>
      </c>
      <c r="AG1162" cm="1">
        <f t="array" ref="AG1162">_xlfn.IFS(C1162="solar",(0),C1162="onshore",(0),C1162="offshore",(AE1162*1000/4.8))</f>
        <v>0</v>
      </c>
    </row>
    <row r="1163" spans="1:33">
      <c r="A1163" t="s">
        <v>87</v>
      </c>
      <c r="B1163" t="s">
        <v>426</v>
      </c>
      <c r="C1163" t="s">
        <v>464</v>
      </c>
      <c r="D1163">
        <v>1</v>
      </c>
      <c r="E1163" t="s">
        <v>515</v>
      </c>
      <c r="F1163" t="s">
        <v>516</v>
      </c>
      <c r="G1163">
        <v>0.31</v>
      </c>
      <c r="H1163">
        <v>278</v>
      </c>
      <c r="I1163">
        <v>2023.1869999999999</v>
      </c>
      <c r="J1163">
        <v>0.313</v>
      </c>
      <c r="K1163">
        <v>312</v>
      </c>
      <c r="L1163">
        <v>0.113790537879119</v>
      </c>
      <c r="M1163">
        <v>3.4780000000000002</v>
      </c>
      <c r="N1163">
        <v>0</v>
      </c>
      <c r="O1163">
        <v>0.11899999999999999</v>
      </c>
      <c r="P1163">
        <v>0.22800000000000001</v>
      </c>
      <c r="Q1163">
        <v>0.22800000000000001</v>
      </c>
      <c r="R1163">
        <v>0.22800000000000001</v>
      </c>
      <c r="S1163">
        <v>0.22800000000000001</v>
      </c>
      <c r="T1163">
        <v>0.218</v>
      </c>
      <c r="U1163">
        <v>0.109</v>
      </c>
      <c r="V1163">
        <v>0.22800000000000001</v>
      </c>
      <c r="W1163">
        <v>0</v>
      </c>
      <c r="X1163">
        <v>0.11899999999999999</v>
      </c>
      <c r="Y1163">
        <v>0.109</v>
      </c>
      <c r="Z1163">
        <v>0</v>
      </c>
      <c r="AA1163">
        <v>0</v>
      </c>
      <c r="AB1163">
        <v>0</v>
      </c>
      <c r="AC1163">
        <v>0</v>
      </c>
      <c r="AD1163">
        <v>0.01</v>
      </c>
      <c r="AE1163">
        <f t="shared" si="18"/>
        <v>0.22800000000000001</v>
      </c>
      <c r="AF1163" cm="1">
        <f t="array" ref="AF1163">_xlfn.IFS(C1163="solar",(AE1163*1000/45),C1163="onshore",(AE1163*1000/2.7),C1163="offshore",(0))</f>
        <v>84.444444444444443</v>
      </c>
      <c r="AG1163" cm="1">
        <f t="array" ref="AG1163">_xlfn.IFS(C1163="solar",(0),C1163="onshore",(0),C1163="offshore",(AE1163*1000/4.8))</f>
        <v>0</v>
      </c>
    </row>
    <row r="1164" spans="1:33">
      <c r="A1164" t="s">
        <v>87</v>
      </c>
      <c r="B1164" t="s">
        <v>422</v>
      </c>
      <c r="C1164" t="s">
        <v>464</v>
      </c>
      <c r="D1164">
        <v>5</v>
      </c>
      <c r="E1164" t="s">
        <v>515</v>
      </c>
      <c r="F1164" t="s">
        <v>516</v>
      </c>
      <c r="G1164">
        <v>0.26100000000000001</v>
      </c>
      <c r="H1164">
        <v>543</v>
      </c>
      <c r="I1164">
        <v>2023.1869999999999</v>
      </c>
      <c r="J1164">
        <v>0.26300000000000001</v>
      </c>
      <c r="K1164">
        <v>550</v>
      </c>
      <c r="L1164">
        <v>0.23872771151275199</v>
      </c>
      <c r="M1164">
        <v>3.8410000000000002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f t="shared" si="18"/>
        <v>0</v>
      </c>
      <c r="AF1164" cm="1">
        <f t="array" ref="AF1164">_xlfn.IFS(C1164="solar",(AE1164*1000/45),C1164="onshore",(AE1164*1000/2.7),C1164="offshore",(0))</f>
        <v>0</v>
      </c>
      <c r="AG1164" cm="1">
        <f t="array" ref="AG1164">_xlfn.IFS(C1164="solar",(0),C1164="onshore",(0),C1164="offshore",(AE1164*1000/4.8))</f>
        <v>0</v>
      </c>
    </row>
    <row r="1165" spans="1:33">
      <c r="A1165" t="s">
        <v>87</v>
      </c>
      <c r="B1165" t="s">
        <v>423</v>
      </c>
      <c r="C1165" t="s">
        <v>464</v>
      </c>
      <c r="D1165">
        <v>4</v>
      </c>
      <c r="E1165" t="s">
        <v>515</v>
      </c>
      <c r="F1165" t="s">
        <v>516</v>
      </c>
      <c r="G1165">
        <v>0.26800000000000002</v>
      </c>
      <c r="H1165">
        <v>490</v>
      </c>
      <c r="I1165">
        <v>2023.1869999999999</v>
      </c>
      <c r="J1165">
        <v>0.27100000000000002</v>
      </c>
      <c r="K1165">
        <v>485</v>
      </c>
      <c r="L1165">
        <v>0.20429998820536099</v>
      </c>
      <c r="M1165">
        <v>4.1900000000000004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f t="shared" si="18"/>
        <v>0</v>
      </c>
      <c r="AF1165" cm="1">
        <f t="array" ref="AF1165">_xlfn.IFS(C1165="solar",(AE1165*1000/45),C1165="onshore",(AE1165*1000/2.7),C1165="offshore",(0))</f>
        <v>0</v>
      </c>
      <c r="AG1165" cm="1">
        <f t="array" ref="AG1165">_xlfn.IFS(C1165="solar",(0),C1165="onshore",(0),C1165="offshore",(AE1165*1000/4.8))</f>
        <v>0</v>
      </c>
    </row>
    <row r="1166" spans="1:33">
      <c r="A1166" t="s">
        <v>87</v>
      </c>
      <c r="B1166" t="s">
        <v>424</v>
      </c>
      <c r="C1166" t="s">
        <v>464</v>
      </c>
      <c r="D1166">
        <v>3</v>
      </c>
      <c r="E1166" t="s">
        <v>515</v>
      </c>
      <c r="F1166" t="s">
        <v>516</v>
      </c>
      <c r="G1166">
        <v>0.30099999999999999</v>
      </c>
      <c r="H1166">
        <v>149</v>
      </c>
      <c r="I1166">
        <v>2023.1869999999999</v>
      </c>
      <c r="J1166">
        <v>0.30099999999999999</v>
      </c>
      <c r="K1166">
        <v>175</v>
      </c>
      <c r="L1166">
        <v>6.6369332059042205E-2</v>
      </c>
      <c r="M1166">
        <v>14.871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f t="shared" si="18"/>
        <v>0</v>
      </c>
      <c r="AF1166" cm="1">
        <f t="array" ref="AF1166">_xlfn.IFS(C1166="solar",(AE1166*1000/45),C1166="onshore",(AE1166*1000/2.7),C1166="offshore",(0))</f>
        <v>0</v>
      </c>
      <c r="AG1166" cm="1">
        <f t="array" ref="AG1166">_xlfn.IFS(C1166="solar",(0),C1166="onshore",(0),C1166="offshore",(AE1166*1000/4.8))</f>
        <v>0</v>
      </c>
    </row>
    <row r="1167" spans="1:33">
      <c r="A1167" t="s">
        <v>87</v>
      </c>
      <c r="B1167" t="s">
        <v>425</v>
      </c>
      <c r="C1167" t="s">
        <v>464</v>
      </c>
      <c r="D1167">
        <v>2</v>
      </c>
      <c r="E1167" t="s">
        <v>515</v>
      </c>
      <c r="F1167" t="s">
        <v>514</v>
      </c>
      <c r="G1167">
        <v>0.314</v>
      </c>
      <c r="H1167">
        <v>0</v>
      </c>
      <c r="I1167">
        <v>2023.1869999999999</v>
      </c>
      <c r="J1167">
        <v>0.314</v>
      </c>
      <c r="K1167">
        <v>593</v>
      </c>
      <c r="L1167">
        <v>0.21558619085012901</v>
      </c>
      <c r="M1167">
        <v>2.5779999999999998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f t="shared" si="18"/>
        <v>0</v>
      </c>
      <c r="AF1167" cm="1">
        <f t="array" ref="AF1167">_xlfn.IFS(C1167="solar",(AE1167*1000/45),C1167="onshore",(AE1167*1000/2.7),C1167="offshore",(0))</f>
        <v>0</v>
      </c>
      <c r="AG1167" cm="1">
        <f t="array" ref="AG1167">_xlfn.IFS(C1167="solar",(0),C1167="onshore",(0),C1167="offshore",(AE1167*1000/4.8))</f>
        <v>0</v>
      </c>
    </row>
    <row r="1168" spans="1:33">
      <c r="A1168" t="s">
        <v>87</v>
      </c>
      <c r="B1168" t="s">
        <v>426</v>
      </c>
      <c r="C1168" t="s">
        <v>464</v>
      </c>
      <c r="D1168">
        <v>1</v>
      </c>
      <c r="E1168" t="s">
        <v>515</v>
      </c>
      <c r="F1168" t="s">
        <v>514</v>
      </c>
      <c r="G1168">
        <v>0.31</v>
      </c>
      <c r="H1168">
        <v>278</v>
      </c>
      <c r="I1168">
        <v>2023.1869999999999</v>
      </c>
      <c r="J1168">
        <v>0.313</v>
      </c>
      <c r="K1168">
        <v>312</v>
      </c>
      <c r="L1168">
        <v>0.113790537879119</v>
      </c>
      <c r="M1168">
        <v>3.5059999999999998</v>
      </c>
      <c r="N1168">
        <v>0</v>
      </c>
      <c r="O1168">
        <v>0.11899999999999999</v>
      </c>
      <c r="P1168">
        <v>0.22800000000000001</v>
      </c>
      <c r="Q1168">
        <v>0.22800000000000001</v>
      </c>
      <c r="R1168">
        <v>0.22800000000000001</v>
      </c>
      <c r="S1168">
        <v>0.22800000000000001</v>
      </c>
      <c r="T1168">
        <v>0.218</v>
      </c>
      <c r="U1168">
        <v>0.109</v>
      </c>
      <c r="V1168">
        <v>0.22800000000000001</v>
      </c>
      <c r="W1168">
        <v>0</v>
      </c>
      <c r="X1168">
        <v>0.11899999999999999</v>
      </c>
      <c r="Y1168">
        <v>0.109</v>
      </c>
      <c r="Z1168">
        <v>0</v>
      </c>
      <c r="AA1168">
        <v>0</v>
      </c>
      <c r="AB1168">
        <v>0</v>
      </c>
      <c r="AC1168">
        <v>0</v>
      </c>
      <c r="AD1168">
        <v>0.01</v>
      </c>
      <c r="AE1168">
        <f t="shared" si="18"/>
        <v>0.22800000000000001</v>
      </c>
      <c r="AF1168" cm="1">
        <f t="array" ref="AF1168">_xlfn.IFS(C1168="solar",(AE1168*1000/45),C1168="onshore",(AE1168*1000/2.7),C1168="offshore",(0))</f>
        <v>84.444444444444443</v>
      </c>
      <c r="AG1168" cm="1">
        <f t="array" ref="AG1168">_xlfn.IFS(C1168="solar",(0),C1168="onshore",(0),C1168="offshore",(AE1168*1000/4.8))</f>
        <v>0</v>
      </c>
    </row>
    <row r="1169" spans="1:33">
      <c r="A1169" t="s">
        <v>87</v>
      </c>
      <c r="B1169" t="s">
        <v>422</v>
      </c>
      <c r="C1169" t="s">
        <v>464</v>
      </c>
      <c r="D1169">
        <v>5</v>
      </c>
      <c r="E1169" t="s">
        <v>515</v>
      </c>
      <c r="F1169" t="s">
        <v>514</v>
      </c>
      <c r="G1169">
        <v>0.26100000000000001</v>
      </c>
      <c r="H1169">
        <v>543</v>
      </c>
      <c r="I1169">
        <v>2023.1869999999999</v>
      </c>
      <c r="J1169">
        <v>0.26300000000000001</v>
      </c>
      <c r="K1169">
        <v>550</v>
      </c>
      <c r="L1169">
        <v>0.23872771151275199</v>
      </c>
      <c r="M1169">
        <v>3.8410000000000002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f t="shared" si="18"/>
        <v>0</v>
      </c>
      <c r="AF1169" cm="1">
        <f t="array" ref="AF1169">_xlfn.IFS(C1169="solar",(AE1169*1000/45),C1169="onshore",(AE1169*1000/2.7),C1169="offshore",(0))</f>
        <v>0</v>
      </c>
      <c r="AG1169" cm="1">
        <f t="array" ref="AG1169">_xlfn.IFS(C1169="solar",(0),C1169="onshore",(0),C1169="offshore",(AE1169*1000/4.8))</f>
        <v>0</v>
      </c>
    </row>
    <row r="1170" spans="1:33">
      <c r="A1170" t="s">
        <v>87</v>
      </c>
      <c r="B1170" t="s">
        <v>423</v>
      </c>
      <c r="C1170" t="s">
        <v>464</v>
      </c>
      <c r="D1170">
        <v>4</v>
      </c>
      <c r="E1170" t="s">
        <v>515</v>
      </c>
      <c r="F1170" t="s">
        <v>514</v>
      </c>
      <c r="G1170">
        <v>0.26800000000000002</v>
      </c>
      <c r="H1170">
        <v>490</v>
      </c>
      <c r="I1170">
        <v>2023.1869999999999</v>
      </c>
      <c r="J1170">
        <v>0.27100000000000002</v>
      </c>
      <c r="K1170">
        <v>485</v>
      </c>
      <c r="L1170">
        <v>0.20429998820536099</v>
      </c>
      <c r="M1170">
        <v>4.1900000000000004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f t="shared" si="18"/>
        <v>0</v>
      </c>
      <c r="AF1170" cm="1">
        <f t="array" ref="AF1170">_xlfn.IFS(C1170="solar",(AE1170*1000/45),C1170="onshore",(AE1170*1000/2.7),C1170="offshore",(0))</f>
        <v>0</v>
      </c>
      <c r="AG1170" cm="1">
        <f t="array" ref="AG1170">_xlfn.IFS(C1170="solar",(0),C1170="onshore",(0),C1170="offshore",(AE1170*1000/4.8))</f>
        <v>0</v>
      </c>
    </row>
    <row r="1171" spans="1:33">
      <c r="A1171" t="s">
        <v>87</v>
      </c>
      <c r="B1171" t="s">
        <v>424</v>
      </c>
      <c r="C1171" t="s">
        <v>464</v>
      </c>
      <c r="D1171">
        <v>3</v>
      </c>
      <c r="E1171" t="s">
        <v>515</v>
      </c>
      <c r="F1171" t="s">
        <v>514</v>
      </c>
      <c r="G1171">
        <v>0.30099999999999999</v>
      </c>
      <c r="H1171">
        <v>149</v>
      </c>
      <c r="I1171">
        <v>2023.1869999999999</v>
      </c>
      <c r="J1171">
        <v>0.30099999999999999</v>
      </c>
      <c r="K1171">
        <v>175</v>
      </c>
      <c r="L1171">
        <v>6.6369332059042205E-2</v>
      </c>
      <c r="M1171">
        <v>14.871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f t="shared" si="18"/>
        <v>0</v>
      </c>
      <c r="AF1171" cm="1">
        <f t="array" ref="AF1171">_xlfn.IFS(C1171="solar",(AE1171*1000/45),C1171="onshore",(AE1171*1000/2.7),C1171="offshore",(0))</f>
        <v>0</v>
      </c>
      <c r="AG1171" cm="1">
        <f t="array" ref="AG1171">_xlfn.IFS(C1171="solar",(0),C1171="onshore",(0),C1171="offshore",(AE1171*1000/4.8))</f>
        <v>0</v>
      </c>
    </row>
    <row r="1172" spans="1:33">
      <c r="A1172" t="s">
        <v>87</v>
      </c>
      <c r="B1172" t="s">
        <v>417</v>
      </c>
      <c r="C1172" t="s">
        <v>460</v>
      </c>
      <c r="D1172">
        <v>1</v>
      </c>
      <c r="E1172" t="s">
        <v>515</v>
      </c>
      <c r="F1172" t="s">
        <v>519</v>
      </c>
      <c r="G1172">
        <v>0.63200000000000001</v>
      </c>
      <c r="H1172">
        <v>0</v>
      </c>
      <c r="I1172">
        <v>0</v>
      </c>
      <c r="J1172">
        <v>0.63200000000000001</v>
      </c>
      <c r="K1172">
        <v>688</v>
      </c>
      <c r="L1172">
        <v>0.12427027339460101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f t="shared" si="18"/>
        <v>0</v>
      </c>
      <c r="AF1172" cm="1">
        <f t="array" ref="AF1172">_xlfn.IFS(C1172="solar",(AE1172*1000/45),C1172="onshore",(AE1172*1000/2.7),C1172="offshore",(0))</f>
        <v>0</v>
      </c>
      <c r="AG1172" cm="1">
        <f t="array" ref="AG1172">_xlfn.IFS(C1172="solar",(0),C1172="onshore",(0),C1172="offshore",(AE1172*1000/4.8))</f>
        <v>0</v>
      </c>
    </row>
    <row r="1173" spans="1:33">
      <c r="A1173" t="s">
        <v>87</v>
      </c>
      <c r="B1173" t="s">
        <v>416</v>
      </c>
      <c r="C1173" t="s">
        <v>460</v>
      </c>
      <c r="D1173">
        <v>2</v>
      </c>
      <c r="E1173" t="s">
        <v>515</v>
      </c>
      <c r="F1173" t="s">
        <v>519</v>
      </c>
      <c r="G1173">
        <v>0.64200000000000002</v>
      </c>
      <c r="H1173">
        <v>0</v>
      </c>
      <c r="I1173">
        <v>0</v>
      </c>
      <c r="J1173">
        <v>0.64200000000000002</v>
      </c>
      <c r="K1173">
        <v>965</v>
      </c>
      <c r="L1173">
        <v>0.171588500547661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f t="shared" si="18"/>
        <v>0</v>
      </c>
      <c r="AF1173" cm="1">
        <f t="array" ref="AF1173">_xlfn.IFS(C1173="solar",(AE1173*1000/45),C1173="onshore",(AE1173*1000/2.7),C1173="offshore",(0))</f>
        <v>0</v>
      </c>
      <c r="AG1173" cm="1">
        <f t="array" ref="AG1173">_xlfn.IFS(C1173="solar",(0),C1173="onshore",(0),C1173="offshore",(AE1173*1000/4.8))</f>
        <v>0</v>
      </c>
    </row>
    <row r="1174" spans="1:33">
      <c r="A1174" t="s">
        <v>87</v>
      </c>
      <c r="B1174" t="s">
        <v>416</v>
      </c>
      <c r="C1174" t="s">
        <v>460</v>
      </c>
      <c r="D1174">
        <v>2</v>
      </c>
      <c r="E1174" t="s">
        <v>515</v>
      </c>
      <c r="F1174" t="s">
        <v>518</v>
      </c>
      <c r="G1174">
        <v>0.64200000000000002</v>
      </c>
      <c r="H1174">
        <v>0</v>
      </c>
      <c r="I1174">
        <v>0</v>
      </c>
      <c r="J1174">
        <v>0.64200000000000002</v>
      </c>
      <c r="K1174">
        <v>965</v>
      </c>
      <c r="L1174">
        <v>0.171588500547661</v>
      </c>
      <c r="M1174">
        <v>0.36199999999999999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f t="shared" si="18"/>
        <v>0</v>
      </c>
      <c r="AF1174" cm="1">
        <f t="array" ref="AF1174">_xlfn.IFS(C1174="solar",(AE1174*1000/45),C1174="onshore",(AE1174*1000/2.7),C1174="offshore",(0))</f>
        <v>0</v>
      </c>
      <c r="AG1174" cm="1">
        <f t="array" ref="AG1174">_xlfn.IFS(C1174="solar",(0),C1174="onshore",(0),C1174="offshore",(AE1174*1000/4.8))</f>
        <v>0</v>
      </c>
    </row>
    <row r="1175" spans="1:33">
      <c r="A1175" t="s">
        <v>87</v>
      </c>
      <c r="B1175" t="s">
        <v>417</v>
      </c>
      <c r="C1175" t="s">
        <v>460</v>
      </c>
      <c r="D1175">
        <v>1</v>
      </c>
      <c r="E1175" t="s">
        <v>515</v>
      </c>
      <c r="F1175" t="s">
        <v>518</v>
      </c>
      <c r="G1175">
        <v>0.63200000000000001</v>
      </c>
      <c r="H1175">
        <v>0</v>
      </c>
      <c r="I1175">
        <v>0</v>
      </c>
      <c r="J1175">
        <v>0.63200000000000001</v>
      </c>
      <c r="K1175">
        <v>688</v>
      </c>
      <c r="L1175">
        <v>0.12427027339460101</v>
      </c>
      <c r="M1175">
        <v>16.597000000000001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f t="shared" si="18"/>
        <v>0</v>
      </c>
      <c r="AF1175" cm="1">
        <f t="array" ref="AF1175">_xlfn.IFS(C1175="solar",(AE1175*1000/45),C1175="onshore",(AE1175*1000/2.7),C1175="offshore",(0))</f>
        <v>0</v>
      </c>
      <c r="AG1175" cm="1">
        <f t="array" ref="AG1175">_xlfn.IFS(C1175="solar",(0),C1175="onshore",(0),C1175="offshore",(AE1175*1000/4.8))</f>
        <v>0</v>
      </c>
    </row>
    <row r="1176" spans="1:33">
      <c r="A1176" t="s">
        <v>87</v>
      </c>
      <c r="B1176" t="s">
        <v>416</v>
      </c>
      <c r="C1176" t="s">
        <v>460</v>
      </c>
      <c r="D1176">
        <v>2</v>
      </c>
      <c r="E1176" t="s">
        <v>515</v>
      </c>
      <c r="F1176" t="s">
        <v>517</v>
      </c>
      <c r="G1176">
        <v>0.64200000000000002</v>
      </c>
      <c r="H1176">
        <v>0</v>
      </c>
      <c r="I1176">
        <v>0</v>
      </c>
      <c r="J1176">
        <v>0.64200000000000002</v>
      </c>
      <c r="K1176">
        <v>965</v>
      </c>
      <c r="L1176">
        <v>0.171588500547661</v>
      </c>
      <c r="M1176">
        <v>0.36199999999999999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f t="shared" si="18"/>
        <v>0</v>
      </c>
      <c r="AF1176" cm="1">
        <f t="array" ref="AF1176">_xlfn.IFS(C1176="solar",(AE1176*1000/45),C1176="onshore",(AE1176*1000/2.7),C1176="offshore",(0))</f>
        <v>0</v>
      </c>
      <c r="AG1176" cm="1">
        <f t="array" ref="AG1176">_xlfn.IFS(C1176="solar",(0),C1176="onshore",(0),C1176="offshore",(AE1176*1000/4.8))</f>
        <v>0</v>
      </c>
    </row>
    <row r="1177" spans="1:33">
      <c r="A1177" t="s">
        <v>87</v>
      </c>
      <c r="B1177" t="s">
        <v>417</v>
      </c>
      <c r="C1177" t="s">
        <v>460</v>
      </c>
      <c r="D1177">
        <v>1</v>
      </c>
      <c r="E1177" t="s">
        <v>515</v>
      </c>
      <c r="F1177" t="s">
        <v>517</v>
      </c>
      <c r="G1177">
        <v>0.63200000000000001</v>
      </c>
      <c r="H1177">
        <v>0</v>
      </c>
      <c r="I1177">
        <v>0</v>
      </c>
      <c r="J1177">
        <v>0.63200000000000001</v>
      </c>
      <c r="K1177">
        <v>688</v>
      </c>
      <c r="L1177">
        <v>0.12427027339460101</v>
      </c>
      <c r="M1177">
        <v>16.597000000000001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f t="shared" si="18"/>
        <v>0</v>
      </c>
      <c r="AF1177" cm="1">
        <f t="array" ref="AF1177">_xlfn.IFS(C1177="solar",(AE1177*1000/45),C1177="onshore",(AE1177*1000/2.7),C1177="offshore",(0))</f>
        <v>0</v>
      </c>
      <c r="AG1177" cm="1">
        <f t="array" ref="AG1177">_xlfn.IFS(C1177="solar",(0),C1177="onshore",(0),C1177="offshore",(AE1177*1000/4.8))</f>
        <v>0</v>
      </c>
    </row>
    <row r="1178" spans="1:33">
      <c r="A1178" t="s">
        <v>87</v>
      </c>
      <c r="B1178" t="s">
        <v>416</v>
      </c>
      <c r="C1178" t="s">
        <v>460</v>
      </c>
      <c r="D1178">
        <v>2</v>
      </c>
      <c r="E1178" t="s">
        <v>515</v>
      </c>
      <c r="F1178" t="s">
        <v>516</v>
      </c>
      <c r="G1178">
        <v>0.64200000000000002</v>
      </c>
      <c r="H1178">
        <v>0</v>
      </c>
      <c r="I1178">
        <v>0</v>
      </c>
      <c r="J1178">
        <v>0.64200000000000002</v>
      </c>
      <c r="K1178">
        <v>965</v>
      </c>
      <c r="L1178">
        <v>0.171588500547661</v>
      </c>
      <c r="M1178">
        <v>0.36199999999999999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f t="shared" si="18"/>
        <v>0</v>
      </c>
      <c r="AF1178" cm="1">
        <f t="array" ref="AF1178">_xlfn.IFS(C1178="solar",(AE1178*1000/45),C1178="onshore",(AE1178*1000/2.7),C1178="offshore",(0))</f>
        <v>0</v>
      </c>
      <c r="AG1178" cm="1">
        <f t="array" ref="AG1178">_xlfn.IFS(C1178="solar",(0),C1178="onshore",(0),C1178="offshore",(AE1178*1000/4.8))</f>
        <v>0</v>
      </c>
    </row>
    <row r="1179" spans="1:33">
      <c r="A1179" t="s">
        <v>87</v>
      </c>
      <c r="B1179" t="s">
        <v>417</v>
      </c>
      <c r="C1179" t="s">
        <v>460</v>
      </c>
      <c r="D1179">
        <v>1</v>
      </c>
      <c r="E1179" t="s">
        <v>515</v>
      </c>
      <c r="F1179" t="s">
        <v>516</v>
      </c>
      <c r="G1179">
        <v>0.63200000000000001</v>
      </c>
      <c r="H1179">
        <v>0</v>
      </c>
      <c r="I1179">
        <v>0</v>
      </c>
      <c r="J1179">
        <v>0.63200000000000001</v>
      </c>
      <c r="K1179">
        <v>688</v>
      </c>
      <c r="L1179">
        <v>0.12427027339460101</v>
      </c>
      <c r="M1179">
        <v>16.597000000000001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f t="shared" si="18"/>
        <v>0</v>
      </c>
      <c r="AF1179" cm="1">
        <f t="array" ref="AF1179">_xlfn.IFS(C1179="solar",(AE1179*1000/45),C1179="onshore",(AE1179*1000/2.7),C1179="offshore",(0))</f>
        <v>0</v>
      </c>
      <c r="AG1179" cm="1">
        <f t="array" ref="AG1179">_xlfn.IFS(C1179="solar",(0),C1179="onshore",(0),C1179="offshore",(AE1179*1000/4.8))</f>
        <v>0</v>
      </c>
    </row>
    <row r="1180" spans="1:33">
      <c r="A1180" t="s">
        <v>87</v>
      </c>
      <c r="B1180" t="s">
        <v>416</v>
      </c>
      <c r="C1180" t="s">
        <v>460</v>
      </c>
      <c r="D1180">
        <v>2</v>
      </c>
      <c r="E1180" t="s">
        <v>515</v>
      </c>
      <c r="F1180" t="s">
        <v>514</v>
      </c>
      <c r="G1180">
        <v>0.64200000000000002</v>
      </c>
      <c r="H1180">
        <v>0</v>
      </c>
      <c r="I1180">
        <v>0</v>
      </c>
      <c r="J1180">
        <v>0.64200000000000002</v>
      </c>
      <c r="K1180">
        <v>965</v>
      </c>
      <c r="L1180">
        <v>0.171588500547661</v>
      </c>
      <c r="M1180">
        <v>0.36199999999999999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f t="shared" si="18"/>
        <v>0</v>
      </c>
      <c r="AF1180" cm="1">
        <f t="array" ref="AF1180">_xlfn.IFS(C1180="solar",(AE1180*1000/45),C1180="onshore",(AE1180*1000/2.7),C1180="offshore",(0))</f>
        <v>0</v>
      </c>
      <c r="AG1180" cm="1">
        <f t="array" ref="AG1180">_xlfn.IFS(C1180="solar",(0),C1180="onshore",(0),C1180="offshore",(AE1180*1000/4.8))</f>
        <v>0</v>
      </c>
    </row>
    <row r="1181" spans="1:33">
      <c r="A1181" t="s">
        <v>87</v>
      </c>
      <c r="B1181" t="s">
        <v>417</v>
      </c>
      <c r="C1181" t="s">
        <v>460</v>
      </c>
      <c r="D1181">
        <v>1</v>
      </c>
      <c r="E1181" t="s">
        <v>515</v>
      </c>
      <c r="F1181" t="s">
        <v>514</v>
      </c>
      <c r="G1181">
        <v>0.63200000000000001</v>
      </c>
      <c r="H1181">
        <v>0</v>
      </c>
      <c r="I1181">
        <v>0</v>
      </c>
      <c r="J1181">
        <v>0.63200000000000001</v>
      </c>
      <c r="K1181">
        <v>688</v>
      </c>
      <c r="L1181">
        <v>0.12427027339460101</v>
      </c>
      <c r="M1181">
        <v>16.846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f t="shared" si="18"/>
        <v>0</v>
      </c>
      <c r="AF1181" cm="1">
        <f t="array" ref="AF1181">_xlfn.IFS(C1181="solar",(AE1181*1000/45),C1181="onshore",(AE1181*1000/2.7),C1181="offshore",(0))</f>
        <v>0</v>
      </c>
      <c r="AG1181" cm="1">
        <f t="array" ref="AG1181">_xlfn.IFS(C1181="solar",(0),C1181="onshore",(0),C1181="offshore",(AE1181*1000/4.8))</f>
        <v>0</v>
      </c>
    </row>
    <row r="1182" spans="1:33">
      <c r="A1182" t="s">
        <v>91</v>
      </c>
      <c r="B1182" t="s">
        <v>431</v>
      </c>
      <c r="C1182" t="s">
        <v>463</v>
      </c>
      <c r="D1182">
        <v>2</v>
      </c>
      <c r="E1182" t="s">
        <v>515</v>
      </c>
      <c r="F1182" t="s">
        <v>519</v>
      </c>
      <c r="G1182">
        <v>0.23200000000000001</v>
      </c>
      <c r="H1182">
        <v>150</v>
      </c>
      <c r="I1182">
        <v>1560.6849999999999</v>
      </c>
      <c r="J1182">
        <v>0.23200000000000001</v>
      </c>
      <c r="K1182">
        <v>152</v>
      </c>
      <c r="L1182">
        <v>7.4791371437568893E-2</v>
      </c>
      <c r="M1182">
        <v>0.33</v>
      </c>
      <c r="N1182">
        <v>0.33</v>
      </c>
      <c r="O1182">
        <v>0.33</v>
      </c>
      <c r="P1182">
        <v>0.33</v>
      </c>
      <c r="Q1182">
        <v>0.33</v>
      </c>
      <c r="R1182">
        <v>0.33</v>
      </c>
      <c r="S1182">
        <v>0.33</v>
      </c>
      <c r="T1182">
        <v>0.33</v>
      </c>
      <c r="U1182">
        <v>0.33</v>
      </c>
      <c r="V1182">
        <v>0.66</v>
      </c>
      <c r="W1182">
        <v>0.33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0.33</v>
      </c>
      <c r="AD1182">
        <v>0</v>
      </c>
      <c r="AE1182">
        <f t="shared" si="18"/>
        <v>0.33</v>
      </c>
      <c r="AF1182" cm="1">
        <f t="array" ref="AF1182">_xlfn.IFS(C1182="solar",(AE1182*1000/45),C1182="onshore",(AE1182*1000/2.7),C1182="offshore",(0))</f>
        <v>7.333333333333333</v>
      </c>
      <c r="AG1182" cm="1">
        <f t="array" ref="AG1182">_xlfn.IFS(C1182="solar",(0),C1182="onshore",(0),C1182="offshore",(AE1182*1000/4.8))</f>
        <v>0</v>
      </c>
    </row>
    <row r="1183" spans="1:33">
      <c r="A1183" t="s">
        <v>91</v>
      </c>
      <c r="B1183" t="s">
        <v>430</v>
      </c>
      <c r="C1183" t="s">
        <v>463</v>
      </c>
      <c r="D1183">
        <v>3</v>
      </c>
      <c r="E1183" t="s">
        <v>515</v>
      </c>
      <c r="F1183" t="s">
        <v>519</v>
      </c>
      <c r="G1183">
        <v>0.23</v>
      </c>
      <c r="H1183">
        <v>374</v>
      </c>
      <c r="I1183">
        <v>1560.6849999999999</v>
      </c>
      <c r="J1183">
        <v>0.219</v>
      </c>
      <c r="K1183">
        <v>351</v>
      </c>
      <c r="L1183">
        <v>0.18296115593920101</v>
      </c>
      <c r="M1183">
        <v>20.059999999999999</v>
      </c>
      <c r="N1183">
        <v>0.48</v>
      </c>
      <c r="O1183">
        <v>3.33</v>
      </c>
      <c r="P1183">
        <v>6.18</v>
      </c>
      <c r="Q1183">
        <v>9.02</v>
      </c>
      <c r="R1183">
        <v>12.97</v>
      </c>
      <c r="S1183">
        <v>16.920000000000002</v>
      </c>
      <c r="T1183">
        <v>20.059999999999999</v>
      </c>
      <c r="U1183">
        <v>20.059999999999999</v>
      </c>
      <c r="V1183">
        <v>23.39</v>
      </c>
      <c r="W1183">
        <v>0.48</v>
      </c>
      <c r="X1183">
        <v>2.85</v>
      </c>
      <c r="Y1183">
        <v>2.85</v>
      </c>
      <c r="Z1183">
        <v>2.84</v>
      </c>
      <c r="AA1183">
        <v>3.95</v>
      </c>
      <c r="AB1183">
        <v>3.95</v>
      </c>
      <c r="AC1183">
        <v>3.62</v>
      </c>
      <c r="AD1183">
        <v>2.85</v>
      </c>
      <c r="AE1183">
        <f t="shared" si="18"/>
        <v>20.059999999999999</v>
      </c>
      <c r="AF1183" cm="1">
        <f t="array" ref="AF1183">_xlfn.IFS(C1183="solar",(AE1183*1000/45),C1183="onshore",(AE1183*1000/2.7),C1183="offshore",(0))</f>
        <v>445.77777777777777</v>
      </c>
      <c r="AG1183" cm="1">
        <f t="array" ref="AG1183">_xlfn.IFS(C1183="solar",(0),C1183="onshore",(0),C1183="offshore",(AE1183*1000/4.8))</f>
        <v>0</v>
      </c>
    </row>
    <row r="1184" spans="1:33">
      <c r="A1184" t="s">
        <v>91</v>
      </c>
      <c r="B1184" t="s">
        <v>429</v>
      </c>
      <c r="C1184" t="s">
        <v>463</v>
      </c>
      <c r="D1184">
        <v>4</v>
      </c>
      <c r="E1184" t="s">
        <v>515</v>
      </c>
      <c r="F1184" t="s">
        <v>519</v>
      </c>
      <c r="G1184">
        <v>0.18099999999999999</v>
      </c>
      <c r="H1184">
        <v>247</v>
      </c>
      <c r="I1184">
        <v>1560.6849999999999</v>
      </c>
      <c r="J1184">
        <v>0.182</v>
      </c>
      <c r="K1184">
        <v>270</v>
      </c>
      <c r="L1184">
        <v>0.169351196748457</v>
      </c>
      <c r="M1184">
        <v>0.02</v>
      </c>
      <c r="N1184">
        <v>0</v>
      </c>
      <c r="O1184">
        <v>0</v>
      </c>
      <c r="P1184">
        <v>0.01</v>
      </c>
      <c r="Q1184">
        <v>0.01</v>
      </c>
      <c r="R1184">
        <v>0.01</v>
      </c>
      <c r="S1184">
        <v>0.01</v>
      </c>
      <c r="T1184">
        <v>0.02</v>
      </c>
      <c r="U1184">
        <v>0.02</v>
      </c>
      <c r="V1184">
        <v>0.02</v>
      </c>
      <c r="W1184">
        <v>0</v>
      </c>
      <c r="X1184">
        <v>0</v>
      </c>
      <c r="Y1184">
        <v>0.01</v>
      </c>
      <c r="Z1184">
        <v>0</v>
      </c>
      <c r="AA1184">
        <v>0</v>
      </c>
      <c r="AB1184">
        <v>0</v>
      </c>
      <c r="AC1184">
        <v>0.01</v>
      </c>
      <c r="AD1184">
        <v>0</v>
      </c>
      <c r="AE1184">
        <f t="shared" si="18"/>
        <v>0.02</v>
      </c>
      <c r="AF1184" cm="1">
        <f t="array" ref="AF1184">_xlfn.IFS(C1184="solar",(AE1184*1000/45),C1184="onshore",(AE1184*1000/2.7),C1184="offshore",(0))</f>
        <v>0.44444444444444442</v>
      </c>
      <c r="AG1184" cm="1">
        <f t="array" ref="AG1184">_xlfn.IFS(C1184="solar",(0),C1184="onshore",(0),C1184="offshore",(AE1184*1000/4.8))</f>
        <v>0</v>
      </c>
    </row>
    <row r="1185" spans="1:33">
      <c r="A1185" t="s">
        <v>91</v>
      </c>
      <c r="B1185" t="s">
        <v>431</v>
      </c>
      <c r="C1185" t="s">
        <v>463</v>
      </c>
      <c r="D1185">
        <v>2</v>
      </c>
      <c r="E1185" t="s">
        <v>515</v>
      </c>
      <c r="F1185" t="s">
        <v>518</v>
      </c>
      <c r="G1185">
        <v>0.23200000000000001</v>
      </c>
      <c r="H1185">
        <v>150</v>
      </c>
      <c r="I1185">
        <v>1560.6849999999999</v>
      </c>
      <c r="J1185">
        <v>0.23200000000000001</v>
      </c>
      <c r="K1185">
        <v>152</v>
      </c>
      <c r="L1185">
        <v>7.4791371437568893E-2</v>
      </c>
      <c r="M1185">
        <v>0.254</v>
      </c>
      <c r="N1185">
        <v>0.254</v>
      </c>
      <c r="O1185">
        <v>0.254</v>
      </c>
      <c r="P1185">
        <v>0.254</v>
      </c>
      <c r="Q1185">
        <v>0.254</v>
      </c>
      <c r="R1185">
        <v>0.254</v>
      </c>
      <c r="S1185">
        <v>0.254</v>
      </c>
      <c r="T1185">
        <v>0.254</v>
      </c>
      <c r="U1185">
        <v>0.254</v>
      </c>
      <c r="V1185">
        <v>0.50800000000000001</v>
      </c>
      <c r="W1185">
        <v>0.254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0.254</v>
      </c>
      <c r="AD1185">
        <v>0</v>
      </c>
      <c r="AE1185">
        <f t="shared" si="18"/>
        <v>0.254</v>
      </c>
      <c r="AF1185" cm="1">
        <f t="array" ref="AF1185">_xlfn.IFS(C1185="solar",(AE1185*1000/45),C1185="onshore",(AE1185*1000/2.7),C1185="offshore",(0))</f>
        <v>5.6444444444444448</v>
      </c>
      <c r="AG1185" cm="1">
        <f t="array" ref="AG1185">_xlfn.IFS(C1185="solar",(0),C1185="onshore",(0),C1185="offshore",(AE1185*1000/4.8))</f>
        <v>0</v>
      </c>
    </row>
    <row r="1186" spans="1:33">
      <c r="A1186" t="s">
        <v>91</v>
      </c>
      <c r="B1186" t="s">
        <v>429</v>
      </c>
      <c r="C1186" t="s">
        <v>463</v>
      </c>
      <c r="D1186">
        <v>4</v>
      </c>
      <c r="E1186" t="s">
        <v>515</v>
      </c>
      <c r="F1186" t="s">
        <v>518</v>
      </c>
      <c r="G1186">
        <v>0.18099999999999999</v>
      </c>
      <c r="H1186">
        <v>247</v>
      </c>
      <c r="I1186">
        <v>1560.6849999999999</v>
      </c>
      <c r="J1186">
        <v>0.182</v>
      </c>
      <c r="K1186">
        <v>270</v>
      </c>
      <c r="L1186">
        <v>0.169351196748457</v>
      </c>
      <c r="M1186">
        <v>92.055999999999997</v>
      </c>
      <c r="N1186">
        <v>9.7000000000000003E-2</v>
      </c>
      <c r="O1186">
        <v>9.7000000000000003E-2</v>
      </c>
      <c r="P1186">
        <v>0.107</v>
      </c>
      <c r="Q1186">
        <v>0.107</v>
      </c>
      <c r="R1186">
        <v>0.107</v>
      </c>
      <c r="S1186">
        <v>0.107</v>
      </c>
      <c r="T1186">
        <v>3.2639999999999998</v>
      </c>
      <c r="U1186">
        <v>3.2639999999999998</v>
      </c>
      <c r="V1186">
        <v>3.3610000000000002</v>
      </c>
      <c r="W1186">
        <v>9.7000000000000003E-2</v>
      </c>
      <c r="X1186">
        <v>0</v>
      </c>
      <c r="Y1186">
        <v>0.01</v>
      </c>
      <c r="Z1186">
        <v>0</v>
      </c>
      <c r="AA1186">
        <v>0</v>
      </c>
      <c r="AB1186">
        <v>0</v>
      </c>
      <c r="AC1186">
        <v>3.254</v>
      </c>
      <c r="AD1186">
        <v>0</v>
      </c>
      <c r="AE1186">
        <f t="shared" si="18"/>
        <v>3.2639999999999998</v>
      </c>
      <c r="AF1186" cm="1">
        <f t="array" ref="AF1186">_xlfn.IFS(C1186="solar",(AE1186*1000/45),C1186="onshore",(AE1186*1000/2.7),C1186="offshore",(0))</f>
        <v>72.533333333333331</v>
      </c>
      <c r="AG1186" cm="1">
        <f t="array" ref="AG1186">_xlfn.IFS(C1186="solar",(0),C1186="onshore",(0),C1186="offshore",(AE1186*1000/4.8))</f>
        <v>0</v>
      </c>
    </row>
    <row r="1187" spans="1:33">
      <c r="A1187" t="s">
        <v>91</v>
      </c>
      <c r="B1187" t="s">
        <v>430</v>
      </c>
      <c r="C1187" t="s">
        <v>463</v>
      </c>
      <c r="D1187">
        <v>3</v>
      </c>
      <c r="E1187" t="s">
        <v>515</v>
      </c>
      <c r="F1187" t="s">
        <v>518</v>
      </c>
      <c r="G1187">
        <v>0.23</v>
      </c>
      <c r="H1187">
        <v>374</v>
      </c>
      <c r="I1187">
        <v>1560.6849999999999</v>
      </c>
      <c r="J1187">
        <v>0.219</v>
      </c>
      <c r="K1187">
        <v>351</v>
      </c>
      <c r="L1187">
        <v>0.18296115593920101</v>
      </c>
      <c r="M1187">
        <v>18.452000000000002</v>
      </c>
      <c r="N1187">
        <v>0.504</v>
      </c>
      <c r="O1187">
        <v>3.4969999999999999</v>
      </c>
      <c r="P1187">
        <v>6.49</v>
      </c>
      <c r="Q1187">
        <v>9.4730000000000008</v>
      </c>
      <c r="R1187">
        <v>13.621</v>
      </c>
      <c r="S1187">
        <v>17.77</v>
      </c>
      <c r="T1187">
        <v>18.452000000000002</v>
      </c>
      <c r="U1187">
        <v>18.452000000000002</v>
      </c>
      <c r="V1187">
        <v>21.949000000000002</v>
      </c>
      <c r="W1187">
        <v>0.504</v>
      </c>
      <c r="X1187">
        <v>2.9929999999999999</v>
      </c>
      <c r="Y1187">
        <v>2.9929999999999999</v>
      </c>
      <c r="Z1187">
        <v>2.9830000000000001</v>
      </c>
      <c r="AA1187">
        <v>4.1479999999999997</v>
      </c>
      <c r="AB1187">
        <v>4.149</v>
      </c>
      <c r="AC1187">
        <v>1.1859999999999999</v>
      </c>
      <c r="AD1187">
        <v>2.9929999999999999</v>
      </c>
      <c r="AE1187">
        <f t="shared" si="18"/>
        <v>18.452000000000002</v>
      </c>
      <c r="AF1187" cm="1">
        <f t="array" ref="AF1187">_xlfn.IFS(C1187="solar",(AE1187*1000/45),C1187="onshore",(AE1187*1000/2.7),C1187="offshore",(0))</f>
        <v>410.04444444444442</v>
      </c>
      <c r="AG1187" cm="1">
        <f t="array" ref="AG1187">_xlfn.IFS(C1187="solar",(0),C1187="onshore",(0),C1187="offshore",(AE1187*1000/4.8))</f>
        <v>0</v>
      </c>
    </row>
    <row r="1188" spans="1:33">
      <c r="A1188" t="s">
        <v>91</v>
      </c>
      <c r="B1188" t="s">
        <v>431</v>
      </c>
      <c r="C1188" t="s">
        <v>463</v>
      </c>
      <c r="D1188">
        <v>2</v>
      </c>
      <c r="E1188" t="s">
        <v>515</v>
      </c>
      <c r="F1188" t="s">
        <v>517</v>
      </c>
      <c r="G1188">
        <v>0.23200000000000001</v>
      </c>
      <c r="H1188">
        <v>150</v>
      </c>
      <c r="I1188">
        <v>1560.6849999999999</v>
      </c>
      <c r="J1188">
        <v>0.23200000000000001</v>
      </c>
      <c r="K1188">
        <v>152</v>
      </c>
      <c r="L1188">
        <v>7.4791371437568893E-2</v>
      </c>
      <c r="M1188">
        <v>0.254</v>
      </c>
      <c r="N1188">
        <v>0.254</v>
      </c>
      <c r="O1188">
        <v>0.254</v>
      </c>
      <c r="P1188">
        <v>0.254</v>
      </c>
      <c r="Q1188">
        <v>0.254</v>
      </c>
      <c r="R1188">
        <v>0.254</v>
      </c>
      <c r="S1188">
        <v>0.254</v>
      </c>
      <c r="T1188">
        <v>0.254</v>
      </c>
      <c r="U1188">
        <v>0.254</v>
      </c>
      <c r="V1188">
        <v>0.50800000000000001</v>
      </c>
      <c r="W1188">
        <v>0.254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0.254</v>
      </c>
      <c r="AD1188">
        <v>0</v>
      </c>
      <c r="AE1188">
        <f t="shared" si="18"/>
        <v>0.254</v>
      </c>
      <c r="AF1188" cm="1">
        <f t="array" ref="AF1188">_xlfn.IFS(C1188="solar",(AE1188*1000/45),C1188="onshore",(AE1188*1000/2.7),C1188="offshore",(0))</f>
        <v>5.6444444444444448</v>
      </c>
      <c r="AG1188" cm="1">
        <f t="array" ref="AG1188">_xlfn.IFS(C1188="solar",(0),C1188="onshore",(0),C1188="offshore",(AE1188*1000/4.8))</f>
        <v>0</v>
      </c>
    </row>
    <row r="1189" spans="1:33">
      <c r="A1189" t="s">
        <v>91</v>
      </c>
      <c r="B1189" t="s">
        <v>429</v>
      </c>
      <c r="C1189" t="s">
        <v>463</v>
      </c>
      <c r="D1189">
        <v>4</v>
      </c>
      <c r="E1189" t="s">
        <v>515</v>
      </c>
      <c r="F1189" t="s">
        <v>517</v>
      </c>
      <c r="G1189">
        <v>0.18099999999999999</v>
      </c>
      <c r="H1189">
        <v>247</v>
      </c>
      <c r="I1189">
        <v>1560.6849999999999</v>
      </c>
      <c r="J1189">
        <v>0.182</v>
      </c>
      <c r="K1189">
        <v>270</v>
      </c>
      <c r="L1189">
        <v>0.169351196748457</v>
      </c>
      <c r="M1189">
        <v>89.52</v>
      </c>
      <c r="N1189">
        <v>9.7000000000000003E-2</v>
      </c>
      <c r="O1189">
        <v>9.7000000000000003E-2</v>
      </c>
      <c r="P1189">
        <v>0.107</v>
      </c>
      <c r="Q1189">
        <v>0.107</v>
      </c>
      <c r="R1189">
        <v>0.78800000000000003</v>
      </c>
      <c r="S1189">
        <v>5.78</v>
      </c>
      <c r="T1189">
        <v>9.7579999999999991</v>
      </c>
      <c r="U1189">
        <v>9.7579999999999991</v>
      </c>
      <c r="V1189">
        <v>9.8550000000000004</v>
      </c>
      <c r="W1189">
        <v>9.7000000000000003E-2</v>
      </c>
      <c r="X1189">
        <v>0</v>
      </c>
      <c r="Y1189">
        <v>0.01</v>
      </c>
      <c r="Z1189">
        <v>0</v>
      </c>
      <c r="AA1189">
        <v>0.68100000000000005</v>
      </c>
      <c r="AB1189">
        <v>4.992</v>
      </c>
      <c r="AC1189">
        <v>4.0750000000000002</v>
      </c>
      <c r="AD1189">
        <v>0</v>
      </c>
      <c r="AE1189">
        <f t="shared" si="18"/>
        <v>9.7579999999999991</v>
      </c>
      <c r="AF1189" cm="1">
        <f t="array" ref="AF1189">_xlfn.IFS(C1189="solar",(AE1189*1000/45),C1189="onshore",(AE1189*1000/2.7),C1189="offshore",(0))</f>
        <v>216.84444444444443</v>
      </c>
      <c r="AG1189" cm="1">
        <f t="array" ref="AG1189">_xlfn.IFS(C1189="solar",(0),C1189="onshore",(0),C1189="offshore",(AE1189*1000/4.8))</f>
        <v>0</v>
      </c>
    </row>
    <row r="1190" spans="1:33">
      <c r="A1190" t="s">
        <v>91</v>
      </c>
      <c r="B1190" t="s">
        <v>430</v>
      </c>
      <c r="C1190" t="s">
        <v>463</v>
      </c>
      <c r="D1190">
        <v>3</v>
      </c>
      <c r="E1190" t="s">
        <v>515</v>
      </c>
      <c r="F1190" t="s">
        <v>517</v>
      </c>
      <c r="G1190">
        <v>0.23</v>
      </c>
      <c r="H1190">
        <v>374</v>
      </c>
      <c r="I1190">
        <v>1560.6849999999999</v>
      </c>
      <c r="J1190">
        <v>0.219</v>
      </c>
      <c r="K1190">
        <v>351</v>
      </c>
      <c r="L1190">
        <v>0.18296115593920101</v>
      </c>
      <c r="M1190">
        <v>13.055</v>
      </c>
      <c r="N1190">
        <v>0.504</v>
      </c>
      <c r="O1190">
        <v>3.4969999999999999</v>
      </c>
      <c r="P1190">
        <v>6.49</v>
      </c>
      <c r="Q1190">
        <v>9.4730000000000008</v>
      </c>
      <c r="R1190">
        <v>13.055</v>
      </c>
      <c r="S1190">
        <v>13.055</v>
      </c>
      <c r="T1190">
        <v>13.055</v>
      </c>
      <c r="U1190">
        <v>13.055</v>
      </c>
      <c r="V1190">
        <v>16.552</v>
      </c>
      <c r="W1190">
        <v>0.504</v>
      </c>
      <c r="X1190">
        <v>2.9929999999999999</v>
      </c>
      <c r="Y1190">
        <v>2.9929999999999999</v>
      </c>
      <c r="Z1190">
        <v>2.9830000000000001</v>
      </c>
      <c r="AA1190">
        <v>3.5819999999999999</v>
      </c>
      <c r="AB1190">
        <v>0</v>
      </c>
      <c r="AC1190">
        <v>0.504</v>
      </c>
      <c r="AD1190">
        <v>2.9929999999999999</v>
      </c>
      <c r="AE1190">
        <f t="shared" si="18"/>
        <v>13.055</v>
      </c>
      <c r="AF1190" cm="1">
        <f t="array" ref="AF1190">_xlfn.IFS(C1190="solar",(AE1190*1000/45),C1190="onshore",(AE1190*1000/2.7),C1190="offshore",(0))</f>
        <v>290.11111111111109</v>
      </c>
      <c r="AG1190" cm="1">
        <f t="array" ref="AG1190">_xlfn.IFS(C1190="solar",(0),C1190="onshore",(0),C1190="offshore",(AE1190*1000/4.8))</f>
        <v>0</v>
      </c>
    </row>
    <row r="1191" spans="1:33">
      <c r="A1191" t="s">
        <v>91</v>
      </c>
      <c r="B1191" t="s">
        <v>431</v>
      </c>
      <c r="C1191" t="s">
        <v>463</v>
      </c>
      <c r="D1191">
        <v>2</v>
      </c>
      <c r="E1191" t="s">
        <v>515</v>
      </c>
      <c r="F1191" t="s">
        <v>516</v>
      </c>
      <c r="G1191">
        <v>0.23200000000000001</v>
      </c>
      <c r="H1191">
        <v>150</v>
      </c>
      <c r="I1191">
        <v>1560.6849999999999</v>
      </c>
      <c r="J1191">
        <v>0.23200000000000001</v>
      </c>
      <c r="K1191">
        <v>152</v>
      </c>
      <c r="L1191">
        <v>7.4791371437568893E-2</v>
      </c>
      <c r="M1191">
        <v>0.254</v>
      </c>
      <c r="N1191">
        <v>0.254</v>
      </c>
      <c r="O1191">
        <v>0.254</v>
      </c>
      <c r="P1191">
        <v>0.254</v>
      </c>
      <c r="Q1191">
        <v>0.254</v>
      </c>
      <c r="R1191">
        <v>0.254</v>
      </c>
      <c r="S1191">
        <v>0.254</v>
      </c>
      <c r="T1191">
        <v>0.254</v>
      </c>
      <c r="U1191">
        <v>0.254</v>
      </c>
      <c r="V1191">
        <v>0.50800000000000001</v>
      </c>
      <c r="W1191">
        <v>0.254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0.254</v>
      </c>
      <c r="AD1191">
        <v>0</v>
      </c>
      <c r="AE1191">
        <f t="shared" si="18"/>
        <v>0.254</v>
      </c>
      <c r="AF1191" cm="1">
        <f t="array" ref="AF1191">_xlfn.IFS(C1191="solar",(AE1191*1000/45),C1191="onshore",(AE1191*1000/2.7),C1191="offshore",(0))</f>
        <v>5.6444444444444448</v>
      </c>
      <c r="AG1191" cm="1">
        <f t="array" ref="AG1191">_xlfn.IFS(C1191="solar",(0),C1191="onshore",(0),C1191="offshore",(AE1191*1000/4.8))</f>
        <v>0</v>
      </c>
    </row>
    <row r="1192" spans="1:33">
      <c r="A1192" t="s">
        <v>91</v>
      </c>
      <c r="B1192" t="s">
        <v>429</v>
      </c>
      <c r="C1192" t="s">
        <v>463</v>
      </c>
      <c r="D1192">
        <v>4</v>
      </c>
      <c r="E1192" t="s">
        <v>515</v>
      </c>
      <c r="F1192" t="s">
        <v>516</v>
      </c>
      <c r="G1192">
        <v>0.18099999999999999</v>
      </c>
      <c r="H1192">
        <v>247</v>
      </c>
      <c r="I1192">
        <v>1560.6849999999999</v>
      </c>
      <c r="J1192">
        <v>0.182</v>
      </c>
      <c r="K1192">
        <v>270</v>
      </c>
      <c r="L1192">
        <v>0.169351196748457</v>
      </c>
      <c r="M1192">
        <v>91.947999999999993</v>
      </c>
      <c r="N1192">
        <v>9.7000000000000003E-2</v>
      </c>
      <c r="O1192">
        <v>9.7000000000000003E-2</v>
      </c>
      <c r="P1192">
        <v>0.107</v>
      </c>
      <c r="Q1192">
        <v>0.107</v>
      </c>
      <c r="R1192">
        <v>0.107</v>
      </c>
      <c r="S1192">
        <v>0.72</v>
      </c>
      <c r="T1192">
        <v>4.6980000000000004</v>
      </c>
      <c r="U1192">
        <v>4.6980000000000004</v>
      </c>
      <c r="V1192">
        <v>4.7949999999999999</v>
      </c>
      <c r="W1192">
        <v>9.7000000000000003E-2</v>
      </c>
      <c r="X1192">
        <v>0</v>
      </c>
      <c r="Y1192">
        <v>0.01</v>
      </c>
      <c r="Z1192">
        <v>0</v>
      </c>
      <c r="AA1192">
        <v>0</v>
      </c>
      <c r="AB1192">
        <v>0.61299999999999999</v>
      </c>
      <c r="AC1192">
        <v>4.0750000000000002</v>
      </c>
      <c r="AD1192">
        <v>0</v>
      </c>
      <c r="AE1192">
        <f t="shared" si="18"/>
        <v>4.6980000000000004</v>
      </c>
      <c r="AF1192" cm="1">
        <f t="array" ref="AF1192">_xlfn.IFS(C1192="solar",(AE1192*1000/45),C1192="onshore",(AE1192*1000/2.7),C1192="offshore",(0))</f>
        <v>104.4</v>
      </c>
      <c r="AG1192" cm="1">
        <f t="array" ref="AG1192">_xlfn.IFS(C1192="solar",(0),C1192="onshore",(0),C1192="offshore",(AE1192*1000/4.8))</f>
        <v>0</v>
      </c>
    </row>
    <row r="1193" spans="1:33">
      <c r="A1193" t="s">
        <v>91</v>
      </c>
      <c r="B1193" t="s">
        <v>430</v>
      </c>
      <c r="C1193" t="s">
        <v>463</v>
      </c>
      <c r="D1193">
        <v>3</v>
      </c>
      <c r="E1193" t="s">
        <v>515</v>
      </c>
      <c r="F1193" t="s">
        <v>516</v>
      </c>
      <c r="G1193">
        <v>0.23</v>
      </c>
      <c r="H1193">
        <v>374</v>
      </c>
      <c r="I1193">
        <v>1560.6849999999999</v>
      </c>
      <c r="J1193">
        <v>0.219</v>
      </c>
      <c r="K1193">
        <v>351</v>
      </c>
      <c r="L1193">
        <v>0.18296115593920101</v>
      </c>
      <c r="M1193">
        <v>17.260000000000002</v>
      </c>
      <c r="N1193">
        <v>0.504</v>
      </c>
      <c r="O1193">
        <v>3.4969999999999999</v>
      </c>
      <c r="P1193">
        <v>6.49</v>
      </c>
      <c r="Q1193">
        <v>9.4730000000000008</v>
      </c>
      <c r="R1193">
        <v>13.621</v>
      </c>
      <c r="S1193">
        <v>17.260000000000002</v>
      </c>
      <c r="T1193">
        <v>17.260000000000002</v>
      </c>
      <c r="U1193">
        <v>17.260000000000002</v>
      </c>
      <c r="V1193">
        <v>20.757000000000001</v>
      </c>
      <c r="W1193">
        <v>0.504</v>
      </c>
      <c r="X1193">
        <v>2.9929999999999999</v>
      </c>
      <c r="Y1193">
        <v>2.9929999999999999</v>
      </c>
      <c r="Z1193">
        <v>2.9830000000000001</v>
      </c>
      <c r="AA1193">
        <v>4.1479999999999997</v>
      </c>
      <c r="AB1193">
        <v>3.6389999999999998</v>
      </c>
      <c r="AC1193">
        <v>0.504</v>
      </c>
      <c r="AD1193">
        <v>2.9929999999999999</v>
      </c>
      <c r="AE1193">
        <f t="shared" si="18"/>
        <v>17.260000000000002</v>
      </c>
      <c r="AF1193" cm="1">
        <f t="array" ref="AF1193">_xlfn.IFS(C1193="solar",(AE1193*1000/45),C1193="onshore",(AE1193*1000/2.7),C1193="offshore",(0))</f>
        <v>383.55555555555554</v>
      </c>
      <c r="AG1193" cm="1">
        <f t="array" ref="AG1193">_xlfn.IFS(C1193="solar",(0),C1193="onshore",(0),C1193="offshore",(AE1193*1000/4.8))</f>
        <v>0</v>
      </c>
    </row>
    <row r="1194" spans="1:33">
      <c r="A1194" t="s">
        <v>91</v>
      </c>
      <c r="B1194" t="s">
        <v>431</v>
      </c>
      <c r="C1194" t="s">
        <v>463</v>
      </c>
      <c r="D1194">
        <v>2</v>
      </c>
      <c r="E1194" t="s">
        <v>515</v>
      </c>
      <c r="F1194" t="s">
        <v>514</v>
      </c>
      <c r="G1194">
        <v>0.23200000000000001</v>
      </c>
      <c r="H1194">
        <v>150</v>
      </c>
      <c r="I1194">
        <v>1560.6849999999999</v>
      </c>
      <c r="J1194">
        <v>0.23200000000000001</v>
      </c>
      <c r="K1194">
        <v>152</v>
      </c>
      <c r="L1194">
        <v>7.4791371437568893E-2</v>
      </c>
      <c r="M1194">
        <v>0.57199999999999995</v>
      </c>
      <c r="N1194">
        <v>0.33</v>
      </c>
      <c r="O1194">
        <v>0.33</v>
      </c>
      <c r="P1194">
        <v>0.33</v>
      </c>
      <c r="Q1194">
        <v>0.33</v>
      </c>
      <c r="R1194">
        <v>0.33</v>
      </c>
      <c r="S1194">
        <v>0.33</v>
      </c>
      <c r="T1194">
        <v>0.33</v>
      </c>
      <c r="U1194">
        <v>0.33</v>
      </c>
      <c r="V1194">
        <v>0.66</v>
      </c>
      <c r="W1194">
        <v>0.33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0.33</v>
      </c>
      <c r="AD1194">
        <v>0</v>
      </c>
      <c r="AE1194">
        <f t="shared" si="18"/>
        <v>0.33</v>
      </c>
      <c r="AF1194" cm="1">
        <f t="array" ref="AF1194">_xlfn.IFS(C1194="solar",(AE1194*1000/45),C1194="onshore",(AE1194*1000/2.7),C1194="offshore",(0))</f>
        <v>7.333333333333333</v>
      </c>
      <c r="AG1194" cm="1">
        <f t="array" ref="AG1194">_xlfn.IFS(C1194="solar",(0),C1194="onshore",(0),C1194="offshore",(AE1194*1000/4.8))</f>
        <v>0</v>
      </c>
    </row>
    <row r="1195" spans="1:33">
      <c r="A1195" t="s">
        <v>91</v>
      </c>
      <c r="B1195" t="s">
        <v>430</v>
      </c>
      <c r="C1195" t="s">
        <v>463</v>
      </c>
      <c r="D1195">
        <v>3</v>
      </c>
      <c r="E1195" t="s">
        <v>515</v>
      </c>
      <c r="F1195" t="s">
        <v>514</v>
      </c>
      <c r="G1195">
        <v>0.23</v>
      </c>
      <c r="H1195">
        <v>374</v>
      </c>
      <c r="I1195">
        <v>1560.6849999999999</v>
      </c>
      <c r="J1195">
        <v>0.219</v>
      </c>
      <c r="K1195">
        <v>351</v>
      </c>
      <c r="L1195">
        <v>0.18296115593920101</v>
      </c>
      <c r="M1195">
        <v>109.13200000000001</v>
      </c>
      <c r="N1195">
        <v>0.504</v>
      </c>
      <c r="O1195">
        <v>3.4969999999999999</v>
      </c>
      <c r="P1195">
        <v>6.49</v>
      </c>
      <c r="Q1195">
        <v>9.4730000000000008</v>
      </c>
      <c r="R1195">
        <v>13.621</v>
      </c>
      <c r="S1195">
        <v>17.77</v>
      </c>
      <c r="T1195">
        <v>21.068000000000001</v>
      </c>
      <c r="U1195">
        <v>21.068000000000001</v>
      </c>
      <c r="V1195">
        <v>24.565000000000001</v>
      </c>
      <c r="W1195">
        <v>0.504</v>
      </c>
      <c r="X1195">
        <v>2.9929999999999999</v>
      </c>
      <c r="Y1195">
        <v>2.9929999999999999</v>
      </c>
      <c r="Z1195">
        <v>2.9830000000000001</v>
      </c>
      <c r="AA1195">
        <v>4.1479999999999997</v>
      </c>
      <c r="AB1195">
        <v>4.149</v>
      </c>
      <c r="AC1195">
        <v>3.802</v>
      </c>
      <c r="AD1195">
        <v>2.9929999999999999</v>
      </c>
      <c r="AE1195">
        <f t="shared" si="18"/>
        <v>21.068000000000001</v>
      </c>
      <c r="AF1195" cm="1">
        <f t="array" ref="AF1195">_xlfn.IFS(C1195="solar",(AE1195*1000/45),C1195="onshore",(AE1195*1000/2.7),C1195="offshore",(0))</f>
        <v>468.17777777777781</v>
      </c>
      <c r="AG1195" cm="1">
        <f t="array" ref="AG1195">_xlfn.IFS(C1195="solar",(0),C1195="onshore",(0),C1195="offshore",(AE1195*1000/4.8))</f>
        <v>0</v>
      </c>
    </row>
    <row r="1196" spans="1:33">
      <c r="A1196" t="s">
        <v>91</v>
      </c>
      <c r="B1196" t="s">
        <v>429</v>
      </c>
      <c r="C1196" t="s">
        <v>463</v>
      </c>
      <c r="D1196">
        <v>4</v>
      </c>
      <c r="E1196" t="s">
        <v>515</v>
      </c>
      <c r="F1196" t="s">
        <v>514</v>
      </c>
      <c r="G1196">
        <v>0.18099999999999999</v>
      </c>
      <c r="H1196">
        <v>247</v>
      </c>
      <c r="I1196">
        <v>1560.6849999999999</v>
      </c>
      <c r="J1196">
        <v>0.182</v>
      </c>
      <c r="K1196">
        <v>270</v>
      </c>
      <c r="L1196">
        <v>0.169351196748457</v>
      </c>
      <c r="M1196">
        <v>203.09100000000001</v>
      </c>
      <c r="N1196">
        <v>0</v>
      </c>
      <c r="O1196">
        <v>0</v>
      </c>
      <c r="P1196">
        <v>0.01</v>
      </c>
      <c r="Q1196">
        <v>0.01</v>
      </c>
      <c r="R1196">
        <v>0.01</v>
      </c>
      <c r="S1196">
        <v>0.01</v>
      </c>
      <c r="T1196">
        <v>0.02</v>
      </c>
      <c r="U1196">
        <v>0.02</v>
      </c>
      <c r="V1196">
        <v>0.02</v>
      </c>
      <c r="W1196">
        <v>0</v>
      </c>
      <c r="X1196">
        <v>0</v>
      </c>
      <c r="Y1196">
        <v>0.01</v>
      </c>
      <c r="Z1196">
        <v>0</v>
      </c>
      <c r="AA1196">
        <v>0</v>
      </c>
      <c r="AB1196">
        <v>0</v>
      </c>
      <c r="AC1196">
        <v>0.01</v>
      </c>
      <c r="AD1196">
        <v>0</v>
      </c>
      <c r="AE1196">
        <f t="shared" si="18"/>
        <v>0.02</v>
      </c>
      <c r="AF1196" cm="1">
        <f t="array" ref="AF1196">_xlfn.IFS(C1196="solar",(AE1196*1000/45),C1196="onshore",(AE1196*1000/2.7),C1196="offshore",(0))</f>
        <v>0.44444444444444442</v>
      </c>
      <c r="AG1196" cm="1">
        <f t="array" ref="AG1196">_xlfn.IFS(C1196="solar",(0),C1196="onshore",(0),C1196="offshore",(AE1196*1000/4.8))</f>
        <v>0</v>
      </c>
    </row>
    <row r="1197" spans="1:33">
      <c r="A1197" t="s">
        <v>91</v>
      </c>
      <c r="B1197" t="s">
        <v>426</v>
      </c>
      <c r="C1197" t="s">
        <v>464</v>
      </c>
      <c r="D1197">
        <v>1</v>
      </c>
      <c r="E1197" t="s">
        <v>515</v>
      </c>
      <c r="F1197" t="s">
        <v>519</v>
      </c>
      <c r="G1197">
        <v>0.318</v>
      </c>
      <c r="H1197">
        <v>370</v>
      </c>
      <c r="I1197">
        <v>2023.1869999999999</v>
      </c>
      <c r="J1197">
        <v>0.32200000000000001</v>
      </c>
      <c r="K1197">
        <v>399</v>
      </c>
      <c r="L1197">
        <v>0.14145324597975001</v>
      </c>
      <c r="M1197">
        <v>30.59</v>
      </c>
      <c r="N1197">
        <v>3.14</v>
      </c>
      <c r="O1197">
        <v>6.29</v>
      </c>
      <c r="P1197">
        <v>19.71</v>
      </c>
      <c r="Q1197">
        <v>30.59</v>
      </c>
      <c r="R1197">
        <v>30.59</v>
      </c>
      <c r="S1197">
        <v>30.59</v>
      </c>
      <c r="T1197">
        <v>27.45</v>
      </c>
      <c r="U1197">
        <v>24.31</v>
      </c>
      <c r="V1197">
        <v>30.6</v>
      </c>
      <c r="W1197">
        <v>3.14</v>
      </c>
      <c r="X1197">
        <v>3.15</v>
      </c>
      <c r="Y1197">
        <v>13.42</v>
      </c>
      <c r="Z1197">
        <v>10.88</v>
      </c>
      <c r="AA1197">
        <v>0</v>
      </c>
      <c r="AB1197">
        <v>0</v>
      </c>
      <c r="AC1197">
        <v>0</v>
      </c>
      <c r="AD1197">
        <v>0.01</v>
      </c>
      <c r="AE1197">
        <f t="shared" si="18"/>
        <v>30.59</v>
      </c>
      <c r="AF1197" cm="1">
        <f t="array" ref="AF1197">_xlfn.IFS(C1197="solar",(AE1197*1000/45),C1197="onshore",(AE1197*1000/2.7),C1197="offshore",(0))</f>
        <v>11329.62962962963</v>
      </c>
      <c r="AG1197" cm="1">
        <f t="array" ref="AG1197">_xlfn.IFS(C1197="solar",(0),C1197="onshore",(0),C1197="offshore",(AE1197*1000/4.8))</f>
        <v>0</v>
      </c>
    </row>
    <row r="1198" spans="1:33">
      <c r="A1198" t="s">
        <v>91</v>
      </c>
      <c r="B1198" t="s">
        <v>425</v>
      </c>
      <c r="C1198" t="s">
        <v>464</v>
      </c>
      <c r="D1198">
        <v>2</v>
      </c>
      <c r="E1198" t="s">
        <v>515</v>
      </c>
      <c r="F1198" t="s">
        <v>519</v>
      </c>
      <c r="G1198">
        <v>0.30499999999999999</v>
      </c>
      <c r="H1198">
        <v>598</v>
      </c>
      <c r="I1198">
        <v>2023.1869999999999</v>
      </c>
      <c r="J1198">
        <v>0.307</v>
      </c>
      <c r="K1198">
        <v>615</v>
      </c>
      <c r="L1198">
        <v>0.22868234349203501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f t="shared" si="18"/>
        <v>0</v>
      </c>
      <c r="AF1198" cm="1">
        <f t="array" ref="AF1198">_xlfn.IFS(C1198="solar",(AE1198*1000/45),C1198="onshore",(AE1198*1000/2.7),C1198="offshore",(0))</f>
        <v>0</v>
      </c>
      <c r="AG1198" cm="1">
        <f t="array" ref="AG1198">_xlfn.IFS(C1198="solar",(0),C1198="onshore",(0),C1198="offshore",(AE1198*1000/4.8))</f>
        <v>0</v>
      </c>
    </row>
    <row r="1199" spans="1:33">
      <c r="A1199" t="s">
        <v>91</v>
      </c>
      <c r="B1199" t="s">
        <v>424</v>
      </c>
      <c r="C1199" t="s">
        <v>464</v>
      </c>
      <c r="D1199">
        <v>3</v>
      </c>
      <c r="E1199" t="s">
        <v>515</v>
      </c>
      <c r="F1199" t="s">
        <v>519</v>
      </c>
      <c r="G1199">
        <v>0.29699999999999999</v>
      </c>
      <c r="H1199">
        <v>233</v>
      </c>
      <c r="I1199">
        <v>2023.1869999999999</v>
      </c>
      <c r="J1199">
        <v>0.29899999999999999</v>
      </c>
      <c r="K1199">
        <v>243</v>
      </c>
      <c r="L1199">
        <v>9.2775003436111295E-2</v>
      </c>
      <c r="M1199">
        <v>2.5299999999999998</v>
      </c>
      <c r="N1199">
        <v>0</v>
      </c>
      <c r="O1199">
        <v>0</v>
      </c>
      <c r="P1199">
        <v>0</v>
      </c>
      <c r="Q1199">
        <v>2.5299999999999998</v>
      </c>
      <c r="R1199">
        <v>2.5299999999999998</v>
      </c>
      <c r="S1199">
        <v>2.5299999999999998</v>
      </c>
      <c r="T1199">
        <v>2.5099999999999998</v>
      </c>
      <c r="U1199">
        <v>2.5</v>
      </c>
      <c r="V1199">
        <v>2.5099999999999998</v>
      </c>
      <c r="W1199">
        <v>0</v>
      </c>
      <c r="X1199">
        <v>0</v>
      </c>
      <c r="Y1199">
        <v>0</v>
      </c>
      <c r="Z1199">
        <v>2.5299999999999998</v>
      </c>
      <c r="AA1199">
        <v>0</v>
      </c>
      <c r="AB1199">
        <v>0</v>
      </c>
      <c r="AC1199">
        <v>0</v>
      </c>
      <c r="AD1199">
        <v>0</v>
      </c>
      <c r="AE1199">
        <f t="shared" si="18"/>
        <v>2.5299999999999998</v>
      </c>
      <c r="AF1199" cm="1">
        <f t="array" ref="AF1199">_xlfn.IFS(C1199="solar",(AE1199*1000/45),C1199="onshore",(AE1199*1000/2.7),C1199="offshore",(0))</f>
        <v>937.03703703703695</v>
      </c>
      <c r="AG1199" cm="1">
        <f t="array" ref="AG1199">_xlfn.IFS(C1199="solar",(0),C1199="onshore",(0),C1199="offshore",(AE1199*1000/4.8))</f>
        <v>0</v>
      </c>
    </row>
    <row r="1200" spans="1:33">
      <c r="A1200" t="s">
        <v>91</v>
      </c>
      <c r="B1200" t="s">
        <v>423</v>
      </c>
      <c r="C1200" t="s">
        <v>464</v>
      </c>
      <c r="D1200">
        <v>4</v>
      </c>
      <c r="E1200" t="s">
        <v>515</v>
      </c>
      <c r="F1200" t="s">
        <v>519</v>
      </c>
      <c r="G1200">
        <v>0.28499999999999998</v>
      </c>
      <c r="H1200">
        <v>416</v>
      </c>
      <c r="I1200">
        <v>2023.1869999999999</v>
      </c>
      <c r="J1200">
        <v>0.28499999999999998</v>
      </c>
      <c r="K1200">
        <v>457</v>
      </c>
      <c r="L1200">
        <v>0.183048946567332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f t="shared" si="18"/>
        <v>0</v>
      </c>
      <c r="AF1200" cm="1">
        <f t="array" ref="AF1200">_xlfn.IFS(C1200="solar",(AE1200*1000/45),C1200="onshore",(AE1200*1000/2.7),C1200="offshore",(0))</f>
        <v>0</v>
      </c>
      <c r="AG1200" cm="1">
        <f t="array" ref="AG1200">_xlfn.IFS(C1200="solar",(0),C1200="onshore",(0),C1200="offshore",(AE1200*1000/4.8))</f>
        <v>0</v>
      </c>
    </row>
    <row r="1201" spans="1:33">
      <c r="A1201" t="s">
        <v>91</v>
      </c>
      <c r="B1201" t="s">
        <v>422</v>
      </c>
      <c r="C1201" t="s">
        <v>464</v>
      </c>
      <c r="D1201">
        <v>5</v>
      </c>
      <c r="E1201" t="s">
        <v>515</v>
      </c>
      <c r="F1201" t="s">
        <v>519</v>
      </c>
      <c r="G1201">
        <v>0.28899999999999998</v>
      </c>
      <c r="H1201">
        <v>651</v>
      </c>
      <c r="I1201">
        <v>2023.1869999999999</v>
      </c>
      <c r="J1201">
        <v>0.28899999999999998</v>
      </c>
      <c r="K1201">
        <v>675</v>
      </c>
      <c r="L1201">
        <v>0.26662558657628999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f t="shared" si="18"/>
        <v>0</v>
      </c>
      <c r="AF1201" cm="1">
        <f t="array" ref="AF1201">_xlfn.IFS(C1201="solar",(AE1201*1000/45),C1201="onshore",(AE1201*1000/2.7),C1201="offshore",(0))</f>
        <v>0</v>
      </c>
      <c r="AG1201" cm="1">
        <f t="array" ref="AG1201">_xlfn.IFS(C1201="solar",(0),C1201="onshore",(0),C1201="offshore",(AE1201*1000/4.8))</f>
        <v>0</v>
      </c>
    </row>
    <row r="1202" spans="1:33">
      <c r="A1202" t="s">
        <v>91</v>
      </c>
      <c r="B1202" t="s">
        <v>424</v>
      </c>
      <c r="C1202" t="s">
        <v>464</v>
      </c>
      <c r="D1202">
        <v>3</v>
      </c>
      <c r="E1202" t="s">
        <v>515</v>
      </c>
      <c r="F1202" t="s">
        <v>518</v>
      </c>
      <c r="G1202">
        <v>0.29699999999999999</v>
      </c>
      <c r="H1202">
        <v>233</v>
      </c>
      <c r="I1202">
        <v>2023.1869999999999</v>
      </c>
      <c r="J1202">
        <v>0.29899999999999999</v>
      </c>
      <c r="K1202">
        <v>243</v>
      </c>
      <c r="L1202">
        <v>9.2775003436111295E-2</v>
      </c>
      <c r="M1202">
        <v>2.7530000000000001</v>
      </c>
      <c r="N1202">
        <v>0</v>
      </c>
      <c r="O1202">
        <v>0</v>
      </c>
      <c r="P1202">
        <v>0</v>
      </c>
      <c r="Q1202">
        <v>2.5129999999999999</v>
      </c>
      <c r="R1202">
        <v>2.5129999999999999</v>
      </c>
      <c r="S1202">
        <v>2.5129999999999999</v>
      </c>
      <c r="T1202">
        <v>2.4929999999999999</v>
      </c>
      <c r="U1202">
        <v>2.4830000000000001</v>
      </c>
      <c r="V1202">
        <v>2.4929999999999999</v>
      </c>
      <c r="W1202">
        <v>0</v>
      </c>
      <c r="X1202">
        <v>0</v>
      </c>
      <c r="Y1202">
        <v>0</v>
      </c>
      <c r="Z1202">
        <v>2.5129999999999999</v>
      </c>
      <c r="AA1202">
        <v>0</v>
      </c>
      <c r="AB1202">
        <v>0</v>
      </c>
      <c r="AC1202">
        <v>0</v>
      </c>
      <c r="AD1202">
        <v>0</v>
      </c>
      <c r="AE1202">
        <f t="shared" si="18"/>
        <v>2.5129999999999999</v>
      </c>
      <c r="AF1202" cm="1">
        <f t="array" ref="AF1202">_xlfn.IFS(C1202="solar",(AE1202*1000/45),C1202="onshore",(AE1202*1000/2.7),C1202="offshore",(0))</f>
        <v>930.74074074074065</v>
      </c>
      <c r="AG1202" cm="1">
        <f t="array" ref="AG1202">_xlfn.IFS(C1202="solar",(0),C1202="onshore",(0),C1202="offshore",(AE1202*1000/4.8))</f>
        <v>0</v>
      </c>
    </row>
    <row r="1203" spans="1:33">
      <c r="A1203" t="s">
        <v>91</v>
      </c>
      <c r="B1203" t="s">
        <v>426</v>
      </c>
      <c r="C1203" t="s">
        <v>464</v>
      </c>
      <c r="D1203">
        <v>1</v>
      </c>
      <c r="E1203" t="s">
        <v>515</v>
      </c>
      <c r="F1203" t="s">
        <v>518</v>
      </c>
      <c r="G1203">
        <v>0.318</v>
      </c>
      <c r="H1203">
        <v>370</v>
      </c>
      <c r="I1203">
        <v>2023.1869999999999</v>
      </c>
      <c r="J1203">
        <v>0.32200000000000001</v>
      </c>
      <c r="K1203">
        <v>399</v>
      </c>
      <c r="L1203">
        <v>0.14145324597975001</v>
      </c>
      <c r="M1203">
        <v>31.966000000000001</v>
      </c>
      <c r="N1203">
        <v>3.101</v>
      </c>
      <c r="O1203">
        <v>6.2119999999999997</v>
      </c>
      <c r="P1203">
        <v>19.465</v>
      </c>
      <c r="Q1203">
        <v>30.21</v>
      </c>
      <c r="R1203">
        <v>30.21</v>
      </c>
      <c r="S1203">
        <v>30.21</v>
      </c>
      <c r="T1203">
        <v>27.109000000000002</v>
      </c>
      <c r="U1203">
        <v>24.007999999999999</v>
      </c>
      <c r="V1203">
        <v>30.22</v>
      </c>
      <c r="W1203">
        <v>3.101</v>
      </c>
      <c r="X1203">
        <v>3.1110000000000002</v>
      </c>
      <c r="Y1203">
        <v>13.253</v>
      </c>
      <c r="Z1203">
        <v>10.744999999999999</v>
      </c>
      <c r="AA1203">
        <v>0</v>
      </c>
      <c r="AB1203">
        <v>0</v>
      </c>
      <c r="AC1203">
        <v>0</v>
      </c>
      <c r="AD1203">
        <v>0.01</v>
      </c>
      <c r="AE1203">
        <f t="shared" si="18"/>
        <v>30.21</v>
      </c>
      <c r="AF1203" cm="1">
        <f t="array" ref="AF1203">_xlfn.IFS(C1203="solar",(AE1203*1000/45),C1203="onshore",(AE1203*1000/2.7),C1203="offshore",(0))</f>
        <v>11188.888888888889</v>
      </c>
      <c r="AG1203" cm="1">
        <f t="array" ref="AG1203">_xlfn.IFS(C1203="solar",(0),C1203="onshore",(0),C1203="offshore",(AE1203*1000/4.8))</f>
        <v>0</v>
      </c>
    </row>
    <row r="1204" spans="1:33">
      <c r="A1204" t="s">
        <v>91</v>
      </c>
      <c r="B1204" t="s">
        <v>423</v>
      </c>
      <c r="C1204" t="s">
        <v>464</v>
      </c>
      <c r="D1204">
        <v>4</v>
      </c>
      <c r="E1204" t="s">
        <v>515</v>
      </c>
      <c r="F1204" t="s">
        <v>518</v>
      </c>
      <c r="G1204">
        <v>0.28499999999999998</v>
      </c>
      <c r="H1204">
        <v>416</v>
      </c>
      <c r="I1204">
        <v>2023.1869999999999</v>
      </c>
      <c r="J1204">
        <v>0.28499999999999998</v>
      </c>
      <c r="K1204">
        <v>457</v>
      </c>
      <c r="L1204">
        <v>0.183048946567332</v>
      </c>
      <c r="M1204">
        <v>11.798999999999999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f t="shared" si="18"/>
        <v>0</v>
      </c>
      <c r="AF1204" cm="1">
        <f t="array" ref="AF1204">_xlfn.IFS(C1204="solar",(AE1204*1000/45),C1204="onshore",(AE1204*1000/2.7),C1204="offshore",(0))</f>
        <v>0</v>
      </c>
      <c r="AG1204" cm="1">
        <f t="array" ref="AG1204">_xlfn.IFS(C1204="solar",(0),C1204="onshore",(0),C1204="offshore",(AE1204*1000/4.8))</f>
        <v>0</v>
      </c>
    </row>
    <row r="1205" spans="1:33">
      <c r="A1205" t="s">
        <v>91</v>
      </c>
      <c r="B1205" t="s">
        <v>422</v>
      </c>
      <c r="C1205" t="s">
        <v>464</v>
      </c>
      <c r="D1205">
        <v>5</v>
      </c>
      <c r="E1205" t="s">
        <v>515</v>
      </c>
      <c r="F1205" t="s">
        <v>518</v>
      </c>
      <c r="G1205">
        <v>0.28899999999999998</v>
      </c>
      <c r="H1205">
        <v>651</v>
      </c>
      <c r="I1205">
        <v>2023.1869999999999</v>
      </c>
      <c r="J1205">
        <v>0.28899999999999998</v>
      </c>
      <c r="K1205">
        <v>675</v>
      </c>
      <c r="L1205">
        <v>0.26662558657628999</v>
      </c>
      <c r="M1205">
        <v>12.896000000000001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f t="shared" si="18"/>
        <v>0</v>
      </c>
      <c r="AF1205" cm="1">
        <f t="array" ref="AF1205">_xlfn.IFS(C1205="solar",(AE1205*1000/45),C1205="onshore",(AE1205*1000/2.7),C1205="offshore",(0))</f>
        <v>0</v>
      </c>
      <c r="AG1205" cm="1">
        <f t="array" ref="AG1205">_xlfn.IFS(C1205="solar",(0),C1205="onshore",(0),C1205="offshore",(AE1205*1000/4.8))</f>
        <v>0</v>
      </c>
    </row>
    <row r="1206" spans="1:33">
      <c r="A1206" t="s">
        <v>91</v>
      </c>
      <c r="B1206" t="s">
        <v>425</v>
      </c>
      <c r="C1206" t="s">
        <v>464</v>
      </c>
      <c r="D1206">
        <v>2</v>
      </c>
      <c r="E1206" t="s">
        <v>515</v>
      </c>
      <c r="F1206" t="s">
        <v>518</v>
      </c>
      <c r="G1206">
        <v>0.30499999999999999</v>
      </c>
      <c r="H1206">
        <v>598</v>
      </c>
      <c r="I1206">
        <v>2023.1869999999999</v>
      </c>
      <c r="J1206">
        <v>0.307</v>
      </c>
      <c r="K1206">
        <v>615</v>
      </c>
      <c r="L1206">
        <v>0.22868234349203501</v>
      </c>
      <c r="M1206">
        <v>30.079000000000001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f t="shared" si="18"/>
        <v>0</v>
      </c>
      <c r="AF1206" cm="1">
        <f t="array" ref="AF1206">_xlfn.IFS(C1206="solar",(AE1206*1000/45),C1206="onshore",(AE1206*1000/2.7),C1206="offshore",(0))</f>
        <v>0</v>
      </c>
      <c r="AG1206" cm="1">
        <f t="array" ref="AG1206">_xlfn.IFS(C1206="solar",(0),C1206="onshore",(0),C1206="offshore",(AE1206*1000/4.8))</f>
        <v>0</v>
      </c>
    </row>
    <row r="1207" spans="1:33">
      <c r="A1207" t="s">
        <v>91</v>
      </c>
      <c r="B1207" t="s">
        <v>426</v>
      </c>
      <c r="C1207" t="s">
        <v>464</v>
      </c>
      <c r="D1207">
        <v>1</v>
      </c>
      <c r="E1207" t="s">
        <v>515</v>
      </c>
      <c r="F1207" t="s">
        <v>517</v>
      </c>
      <c r="G1207">
        <v>0.318</v>
      </c>
      <c r="H1207">
        <v>370</v>
      </c>
      <c r="I1207">
        <v>2023.1869999999999</v>
      </c>
      <c r="J1207">
        <v>0.32200000000000001</v>
      </c>
      <c r="K1207">
        <v>399</v>
      </c>
      <c r="L1207">
        <v>0.14145324597975001</v>
      </c>
      <c r="M1207">
        <v>17.27</v>
      </c>
      <c r="N1207">
        <v>3.101</v>
      </c>
      <c r="O1207">
        <v>6.2119999999999997</v>
      </c>
      <c r="P1207">
        <v>17.27</v>
      </c>
      <c r="Q1207">
        <v>17.27</v>
      </c>
      <c r="R1207">
        <v>17.27</v>
      </c>
      <c r="S1207">
        <v>17.27</v>
      </c>
      <c r="T1207">
        <v>14.169</v>
      </c>
      <c r="U1207">
        <v>11.068</v>
      </c>
      <c r="V1207">
        <v>17.28</v>
      </c>
      <c r="W1207">
        <v>3.101</v>
      </c>
      <c r="X1207">
        <v>3.1110000000000002</v>
      </c>
      <c r="Y1207">
        <v>11.058</v>
      </c>
      <c r="Z1207">
        <v>0</v>
      </c>
      <c r="AA1207">
        <v>0</v>
      </c>
      <c r="AB1207">
        <v>0</v>
      </c>
      <c r="AC1207">
        <v>0</v>
      </c>
      <c r="AD1207">
        <v>0.01</v>
      </c>
      <c r="AE1207">
        <f t="shared" si="18"/>
        <v>17.27</v>
      </c>
      <c r="AF1207" cm="1">
        <f t="array" ref="AF1207">_xlfn.IFS(C1207="solar",(AE1207*1000/45),C1207="onshore",(AE1207*1000/2.7),C1207="offshore",(0))</f>
        <v>6396.2962962962956</v>
      </c>
      <c r="AG1207" cm="1">
        <f t="array" ref="AG1207">_xlfn.IFS(C1207="solar",(0),C1207="onshore",(0),C1207="offshore",(AE1207*1000/4.8))</f>
        <v>0</v>
      </c>
    </row>
    <row r="1208" spans="1:33">
      <c r="A1208" t="s">
        <v>91</v>
      </c>
      <c r="B1208" t="s">
        <v>424</v>
      </c>
      <c r="C1208" t="s">
        <v>464</v>
      </c>
      <c r="D1208">
        <v>3</v>
      </c>
      <c r="E1208" t="s">
        <v>515</v>
      </c>
      <c r="F1208" t="s">
        <v>517</v>
      </c>
      <c r="G1208">
        <v>0.29699999999999999</v>
      </c>
      <c r="H1208">
        <v>233</v>
      </c>
      <c r="I1208">
        <v>2023.1869999999999</v>
      </c>
      <c r="J1208">
        <v>0.29899999999999999</v>
      </c>
      <c r="K1208">
        <v>243</v>
      </c>
      <c r="L1208">
        <v>9.2775003436111295E-2</v>
      </c>
      <c r="M1208">
        <v>1.518</v>
      </c>
      <c r="N1208">
        <v>0</v>
      </c>
      <c r="O1208">
        <v>0</v>
      </c>
      <c r="P1208">
        <v>1.518</v>
      </c>
      <c r="Q1208">
        <v>1.518</v>
      </c>
      <c r="R1208">
        <v>1.518</v>
      </c>
      <c r="S1208">
        <v>1.518</v>
      </c>
      <c r="T1208">
        <v>1.498</v>
      </c>
      <c r="U1208">
        <v>1.488</v>
      </c>
      <c r="V1208">
        <v>1.498</v>
      </c>
      <c r="W1208">
        <v>0</v>
      </c>
      <c r="X1208">
        <v>0</v>
      </c>
      <c r="Y1208">
        <v>1.518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f t="shared" si="18"/>
        <v>1.518</v>
      </c>
      <c r="AF1208" cm="1">
        <f t="array" ref="AF1208">_xlfn.IFS(C1208="solar",(AE1208*1000/45),C1208="onshore",(AE1208*1000/2.7),C1208="offshore",(0))</f>
        <v>562.22222222222217</v>
      </c>
      <c r="AG1208" cm="1">
        <f t="array" ref="AG1208">_xlfn.IFS(C1208="solar",(0),C1208="onshore",(0),C1208="offshore",(AE1208*1000/4.8))</f>
        <v>0</v>
      </c>
    </row>
    <row r="1209" spans="1:33">
      <c r="A1209" t="s">
        <v>91</v>
      </c>
      <c r="B1209" t="s">
        <v>423</v>
      </c>
      <c r="C1209" t="s">
        <v>464</v>
      </c>
      <c r="D1209">
        <v>4</v>
      </c>
      <c r="E1209" t="s">
        <v>515</v>
      </c>
      <c r="F1209" t="s">
        <v>517</v>
      </c>
      <c r="G1209">
        <v>0.28499999999999998</v>
      </c>
      <c r="H1209">
        <v>416</v>
      </c>
      <c r="I1209">
        <v>2023.1869999999999</v>
      </c>
      <c r="J1209">
        <v>0.28499999999999998</v>
      </c>
      <c r="K1209">
        <v>457</v>
      </c>
      <c r="L1209">
        <v>0.183048946567332</v>
      </c>
      <c r="M1209">
        <v>2.9140000000000001</v>
      </c>
      <c r="N1209">
        <v>0</v>
      </c>
      <c r="O1209">
        <v>0</v>
      </c>
      <c r="P1209">
        <v>0.88800000000000001</v>
      </c>
      <c r="Q1209">
        <v>2.9140000000000001</v>
      </c>
      <c r="R1209">
        <v>2.9140000000000001</v>
      </c>
      <c r="S1209">
        <v>2.9140000000000001</v>
      </c>
      <c r="T1209">
        <v>2.9140000000000001</v>
      </c>
      <c r="U1209">
        <v>2.9140000000000001</v>
      </c>
      <c r="V1209">
        <v>2.9140000000000001</v>
      </c>
      <c r="W1209">
        <v>0</v>
      </c>
      <c r="X1209">
        <v>0</v>
      </c>
      <c r="Y1209">
        <v>0.88800000000000001</v>
      </c>
      <c r="Z1209">
        <v>2.0259999999999998</v>
      </c>
      <c r="AA1209">
        <v>0</v>
      </c>
      <c r="AB1209">
        <v>0</v>
      </c>
      <c r="AC1209">
        <v>0</v>
      </c>
      <c r="AD1209">
        <v>0</v>
      </c>
      <c r="AE1209">
        <f t="shared" si="18"/>
        <v>2.9140000000000001</v>
      </c>
      <c r="AF1209" cm="1">
        <f t="array" ref="AF1209">_xlfn.IFS(C1209="solar",(AE1209*1000/45),C1209="onshore",(AE1209*1000/2.7),C1209="offshore",(0))</f>
        <v>1079.2592592592591</v>
      </c>
      <c r="AG1209" cm="1">
        <f t="array" ref="AG1209">_xlfn.IFS(C1209="solar",(0),C1209="onshore",(0),C1209="offshore",(AE1209*1000/4.8))</f>
        <v>0</v>
      </c>
    </row>
    <row r="1210" spans="1:33">
      <c r="A1210" t="s">
        <v>91</v>
      </c>
      <c r="B1210" t="s">
        <v>425</v>
      </c>
      <c r="C1210" t="s">
        <v>464</v>
      </c>
      <c r="D1210">
        <v>2</v>
      </c>
      <c r="E1210" t="s">
        <v>515</v>
      </c>
      <c r="F1210" t="s">
        <v>517</v>
      </c>
      <c r="G1210">
        <v>0.30499999999999999</v>
      </c>
      <c r="H1210">
        <v>598</v>
      </c>
      <c r="I1210">
        <v>2023.1869999999999</v>
      </c>
      <c r="J1210">
        <v>0.307</v>
      </c>
      <c r="K1210">
        <v>615</v>
      </c>
      <c r="L1210">
        <v>0.22868234349203501</v>
      </c>
      <c r="M1210">
        <v>17.332999999999998</v>
      </c>
      <c r="N1210">
        <v>0</v>
      </c>
      <c r="O1210">
        <v>0</v>
      </c>
      <c r="P1210">
        <v>0</v>
      </c>
      <c r="Q1210">
        <v>11.836</v>
      </c>
      <c r="R1210">
        <v>11.836</v>
      </c>
      <c r="S1210">
        <v>11.836</v>
      </c>
      <c r="T1210">
        <v>11.836</v>
      </c>
      <c r="U1210">
        <v>11.836</v>
      </c>
      <c r="V1210">
        <v>11.836</v>
      </c>
      <c r="W1210">
        <v>0</v>
      </c>
      <c r="X1210">
        <v>0</v>
      </c>
      <c r="Y1210">
        <v>0</v>
      </c>
      <c r="Z1210">
        <v>11.836</v>
      </c>
      <c r="AA1210">
        <v>0</v>
      </c>
      <c r="AB1210">
        <v>0</v>
      </c>
      <c r="AC1210">
        <v>0</v>
      </c>
      <c r="AD1210">
        <v>0</v>
      </c>
      <c r="AE1210">
        <f t="shared" si="18"/>
        <v>11.836</v>
      </c>
      <c r="AF1210" cm="1">
        <f t="array" ref="AF1210">_xlfn.IFS(C1210="solar",(AE1210*1000/45),C1210="onshore",(AE1210*1000/2.7),C1210="offshore",(0))</f>
        <v>4383.7037037037035</v>
      </c>
      <c r="AG1210" cm="1">
        <f t="array" ref="AG1210">_xlfn.IFS(C1210="solar",(0),C1210="onshore",(0),C1210="offshore",(AE1210*1000/4.8))</f>
        <v>0</v>
      </c>
    </row>
    <row r="1211" spans="1:33">
      <c r="A1211" t="s">
        <v>91</v>
      </c>
      <c r="B1211" t="s">
        <v>422</v>
      </c>
      <c r="C1211" t="s">
        <v>464</v>
      </c>
      <c r="D1211">
        <v>5</v>
      </c>
      <c r="E1211" t="s">
        <v>515</v>
      </c>
      <c r="F1211" t="s">
        <v>517</v>
      </c>
      <c r="G1211">
        <v>0.28899999999999998</v>
      </c>
      <c r="H1211">
        <v>651</v>
      </c>
      <c r="I1211">
        <v>2023.1869999999999</v>
      </c>
      <c r="J1211">
        <v>0.28899999999999998</v>
      </c>
      <c r="K1211">
        <v>675</v>
      </c>
      <c r="L1211">
        <v>0.26662558657628999</v>
      </c>
      <c r="M1211">
        <v>9.4169999999999998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f t="shared" si="18"/>
        <v>0</v>
      </c>
      <c r="AF1211" cm="1">
        <f t="array" ref="AF1211">_xlfn.IFS(C1211="solar",(AE1211*1000/45),C1211="onshore",(AE1211*1000/2.7),C1211="offshore",(0))</f>
        <v>0</v>
      </c>
      <c r="AG1211" cm="1">
        <f t="array" ref="AG1211">_xlfn.IFS(C1211="solar",(0),C1211="onshore",(0),C1211="offshore",(AE1211*1000/4.8))</f>
        <v>0</v>
      </c>
    </row>
    <row r="1212" spans="1:33">
      <c r="A1212" t="s">
        <v>91</v>
      </c>
      <c r="B1212" t="s">
        <v>424</v>
      </c>
      <c r="C1212" t="s">
        <v>464</v>
      </c>
      <c r="D1212">
        <v>3</v>
      </c>
      <c r="E1212" t="s">
        <v>515</v>
      </c>
      <c r="F1212" t="s">
        <v>516</v>
      </c>
      <c r="G1212">
        <v>0.29699999999999999</v>
      </c>
      <c r="H1212">
        <v>233</v>
      </c>
      <c r="I1212">
        <v>2023.1869999999999</v>
      </c>
      <c r="J1212">
        <v>0.29899999999999999</v>
      </c>
      <c r="K1212">
        <v>243</v>
      </c>
      <c r="L1212">
        <v>9.2775003436111295E-2</v>
      </c>
      <c r="M1212">
        <v>2.7450000000000001</v>
      </c>
      <c r="N1212">
        <v>0</v>
      </c>
      <c r="O1212">
        <v>0</v>
      </c>
      <c r="P1212">
        <v>0</v>
      </c>
      <c r="Q1212">
        <v>2.5129999999999999</v>
      </c>
      <c r="R1212">
        <v>2.5129999999999999</v>
      </c>
      <c r="S1212">
        <v>2.5129999999999999</v>
      </c>
      <c r="T1212">
        <v>2.4929999999999999</v>
      </c>
      <c r="U1212">
        <v>2.4830000000000001</v>
      </c>
      <c r="V1212">
        <v>2.4929999999999999</v>
      </c>
      <c r="W1212">
        <v>0</v>
      </c>
      <c r="X1212">
        <v>0</v>
      </c>
      <c r="Y1212">
        <v>0</v>
      </c>
      <c r="Z1212">
        <v>2.5129999999999999</v>
      </c>
      <c r="AA1212">
        <v>0</v>
      </c>
      <c r="AB1212">
        <v>0</v>
      </c>
      <c r="AC1212">
        <v>0</v>
      </c>
      <c r="AD1212">
        <v>0</v>
      </c>
      <c r="AE1212">
        <f t="shared" si="18"/>
        <v>2.5129999999999999</v>
      </c>
      <c r="AF1212" cm="1">
        <f t="array" ref="AF1212">_xlfn.IFS(C1212="solar",(AE1212*1000/45),C1212="onshore",(AE1212*1000/2.7),C1212="offshore",(0))</f>
        <v>930.74074074074065</v>
      </c>
      <c r="AG1212" cm="1">
        <f t="array" ref="AG1212">_xlfn.IFS(C1212="solar",(0),C1212="onshore",(0),C1212="offshore",(AE1212*1000/4.8))</f>
        <v>0</v>
      </c>
    </row>
    <row r="1213" spans="1:33">
      <c r="A1213" t="s">
        <v>91</v>
      </c>
      <c r="B1213" t="s">
        <v>426</v>
      </c>
      <c r="C1213" t="s">
        <v>464</v>
      </c>
      <c r="D1213">
        <v>1</v>
      </c>
      <c r="E1213" t="s">
        <v>515</v>
      </c>
      <c r="F1213" t="s">
        <v>516</v>
      </c>
      <c r="G1213">
        <v>0.318</v>
      </c>
      <c r="H1213">
        <v>370</v>
      </c>
      <c r="I1213">
        <v>2023.1869999999999</v>
      </c>
      <c r="J1213">
        <v>0.32200000000000001</v>
      </c>
      <c r="K1213">
        <v>399</v>
      </c>
      <c r="L1213">
        <v>0.14145324597975001</v>
      </c>
      <c r="M1213">
        <v>30.814</v>
      </c>
      <c r="N1213">
        <v>3.101</v>
      </c>
      <c r="O1213">
        <v>6.2119999999999997</v>
      </c>
      <c r="P1213">
        <v>19.465</v>
      </c>
      <c r="Q1213">
        <v>30.21</v>
      </c>
      <c r="R1213">
        <v>30.21</v>
      </c>
      <c r="S1213">
        <v>30.21</v>
      </c>
      <c r="T1213">
        <v>27.109000000000002</v>
      </c>
      <c r="U1213">
        <v>24.007999999999999</v>
      </c>
      <c r="V1213">
        <v>30.22</v>
      </c>
      <c r="W1213">
        <v>3.101</v>
      </c>
      <c r="X1213">
        <v>3.1110000000000002</v>
      </c>
      <c r="Y1213">
        <v>13.253</v>
      </c>
      <c r="Z1213">
        <v>10.744999999999999</v>
      </c>
      <c r="AA1213">
        <v>0</v>
      </c>
      <c r="AB1213">
        <v>0</v>
      </c>
      <c r="AC1213">
        <v>0</v>
      </c>
      <c r="AD1213">
        <v>0.01</v>
      </c>
      <c r="AE1213">
        <f t="shared" si="18"/>
        <v>30.21</v>
      </c>
      <c r="AF1213" cm="1">
        <f t="array" ref="AF1213">_xlfn.IFS(C1213="solar",(AE1213*1000/45),C1213="onshore",(AE1213*1000/2.7),C1213="offshore",(0))</f>
        <v>11188.888888888889</v>
      </c>
      <c r="AG1213" cm="1">
        <f t="array" ref="AG1213">_xlfn.IFS(C1213="solar",(0),C1213="onshore",(0),C1213="offshore",(AE1213*1000/4.8))</f>
        <v>0</v>
      </c>
    </row>
    <row r="1214" spans="1:33">
      <c r="A1214" t="s">
        <v>91</v>
      </c>
      <c r="B1214" t="s">
        <v>423</v>
      </c>
      <c r="C1214" t="s">
        <v>464</v>
      </c>
      <c r="D1214">
        <v>4</v>
      </c>
      <c r="E1214" t="s">
        <v>515</v>
      </c>
      <c r="F1214" t="s">
        <v>516</v>
      </c>
      <c r="G1214">
        <v>0.28499999999999998</v>
      </c>
      <c r="H1214">
        <v>416</v>
      </c>
      <c r="I1214">
        <v>2023.1869999999999</v>
      </c>
      <c r="J1214">
        <v>0.28499999999999998</v>
      </c>
      <c r="K1214">
        <v>457</v>
      </c>
      <c r="L1214">
        <v>0.183048946567332</v>
      </c>
      <c r="M1214">
        <v>10.342000000000001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f t="shared" si="18"/>
        <v>0</v>
      </c>
      <c r="AF1214" cm="1">
        <f t="array" ref="AF1214">_xlfn.IFS(C1214="solar",(AE1214*1000/45),C1214="onshore",(AE1214*1000/2.7),C1214="offshore",(0))</f>
        <v>0</v>
      </c>
      <c r="AG1214" cm="1">
        <f t="array" ref="AG1214">_xlfn.IFS(C1214="solar",(0),C1214="onshore",(0),C1214="offshore",(AE1214*1000/4.8))</f>
        <v>0</v>
      </c>
    </row>
    <row r="1215" spans="1:33">
      <c r="A1215" t="s">
        <v>91</v>
      </c>
      <c r="B1215" t="s">
        <v>422</v>
      </c>
      <c r="C1215" t="s">
        <v>464</v>
      </c>
      <c r="D1215">
        <v>5</v>
      </c>
      <c r="E1215" t="s">
        <v>515</v>
      </c>
      <c r="F1215" t="s">
        <v>516</v>
      </c>
      <c r="G1215">
        <v>0.28899999999999998</v>
      </c>
      <c r="H1215">
        <v>651</v>
      </c>
      <c r="I1215">
        <v>2023.1869999999999</v>
      </c>
      <c r="J1215">
        <v>0.28899999999999998</v>
      </c>
      <c r="K1215">
        <v>675</v>
      </c>
      <c r="L1215">
        <v>0.26662558657628999</v>
      </c>
      <c r="M1215">
        <v>12.17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f t="shared" si="18"/>
        <v>0</v>
      </c>
      <c r="AF1215" cm="1">
        <f t="array" ref="AF1215">_xlfn.IFS(C1215="solar",(AE1215*1000/45),C1215="onshore",(AE1215*1000/2.7),C1215="offshore",(0))</f>
        <v>0</v>
      </c>
      <c r="AG1215" cm="1">
        <f t="array" ref="AG1215">_xlfn.IFS(C1215="solar",(0),C1215="onshore",(0),C1215="offshore",(AE1215*1000/4.8))</f>
        <v>0</v>
      </c>
    </row>
    <row r="1216" spans="1:33">
      <c r="A1216" t="s">
        <v>91</v>
      </c>
      <c r="B1216" t="s">
        <v>425</v>
      </c>
      <c r="C1216" t="s">
        <v>464</v>
      </c>
      <c r="D1216">
        <v>2</v>
      </c>
      <c r="E1216" t="s">
        <v>515</v>
      </c>
      <c r="F1216" t="s">
        <v>516</v>
      </c>
      <c r="G1216">
        <v>0.30499999999999999</v>
      </c>
      <c r="H1216">
        <v>598</v>
      </c>
      <c r="I1216">
        <v>2023.1869999999999</v>
      </c>
      <c r="J1216">
        <v>0.307</v>
      </c>
      <c r="K1216">
        <v>615</v>
      </c>
      <c r="L1216">
        <v>0.22868234349203501</v>
      </c>
      <c r="M1216">
        <v>26.981999999999999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f t="shared" si="18"/>
        <v>0</v>
      </c>
      <c r="AF1216" cm="1">
        <f t="array" ref="AF1216">_xlfn.IFS(C1216="solar",(AE1216*1000/45),C1216="onshore",(AE1216*1000/2.7),C1216="offshore",(0))</f>
        <v>0</v>
      </c>
      <c r="AG1216" cm="1">
        <f t="array" ref="AG1216">_xlfn.IFS(C1216="solar",(0),C1216="onshore",(0),C1216="offshore",(AE1216*1000/4.8))</f>
        <v>0</v>
      </c>
    </row>
    <row r="1217" spans="1:33">
      <c r="A1217" t="s">
        <v>91</v>
      </c>
      <c r="B1217" t="s">
        <v>424</v>
      </c>
      <c r="C1217" t="s">
        <v>464</v>
      </c>
      <c r="D1217">
        <v>3</v>
      </c>
      <c r="E1217" t="s">
        <v>515</v>
      </c>
      <c r="F1217" t="s">
        <v>514</v>
      </c>
      <c r="G1217">
        <v>0.29699999999999999</v>
      </c>
      <c r="H1217">
        <v>233</v>
      </c>
      <c r="I1217">
        <v>2023.1869999999999</v>
      </c>
      <c r="J1217">
        <v>0.29899999999999999</v>
      </c>
      <c r="K1217">
        <v>243</v>
      </c>
      <c r="L1217">
        <v>9.2775003436111295E-2</v>
      </c>
      <c r="M1217">
        <v>3.4529999999999998</v>
      </c>
      <c r="N1217">
        <v>0</v>
      </c>
      <c r="O1217">
        <v>0</v>
      </c>
      <c r="P1217">
        <v>0</v>
      </c>
      <c r="Q1217">
        <v>2.5129999999999999</v>
      </c>
      <c r="R1217">
        <v>2.5129999999999999</v>
      </c>
      <c r="S1217">
        <v>2.5129999999999999</v>
      </c>
      <c r="T1217">
        <v>2.4929999999999999</v>
      </c>
      <c r="U1217">
        <v>2.4830000000000001</v>
      </c>
      <c r="V1217">
        <v>2.4929999999999999</v>
      </c>
      <c r="W1217">
        <v>0</v>
      </c>
      <c r="X1217">
        <v>0</v>
      </c>
      <c r="Y1217">
        <v>0</v>
      </c>
      <c r="Z1217">
        <v>2.5129999999999999</v>
      </c>
      <c r="AA1217">
        <v>0</v>
      </c>
      <c r="AB1217">
        <v>0</v>
      </c>
      <c r="AC1217">
        <v>0</v>
      </c>
      <c r="AD1217">
        <v>0</v>
      </c>
      <c r="AE1217">
        <f t="shared" si="18"/>
        <v>2.5129999999999999</v>
      </c>
      <c r="AF1217" cm="1">
        <f t="array" ref="AF1217">_xlfn.IFS(C1217="solar",(AE1217*1000/45),C1217="onshore",(AE1217*1000/2.7),C1217="offshore",(0))</f>
        <v>930.74074074074065</v>
      </c>
      <c r="AG1217" cm="1">
        <f t="array" ref="AG1217">_xlfn.IFS(C1217="solar",(0),C1217="onshore",(0),C1217="offshore",(AE1217*1000/4.8))</f>
        <v>0</v>
      </c>
    </row>
    <row r="1218" spans="1:33">
      <c r="A1218" t="s">
        <v>91</v>
      </c>
      <c r="B1218" t="s">
        <v>422</v>
      </c>
      <c r="C1218" t="s">
        <v>464</v>
      </c>
      <c r="D1218">
        <v>5</v>
      </c>
      <c r="E1218" t="s">
        <v>515</v>
      </c>
      <c r="F1218" t="s">
        <v>514</v>
      </c>
      <c r="G1218">
        <v>0.28899999999999998</v>
      </c>
      <c r="H1218">
        <v>651</v>
      </c>
      <c r="I1218">
        <v>2023.1869999999999</v>
      </c>
      <c r="J1218">
        <v>0.28899999999999998</v>
      </c>
      <c r="K1218">
        <v>675</v>
      </c>
      <c r="L1218">
        <v>0.26662558657628999</v>
      </c>
      <c r="M1218">
        <v>13.893000000000001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f t="shared" ref="AE1218:AE1281" si="19">MAX(N1218:U1218)</f>
        <v>0</v>
      </c>
      <c r="AF1218" cm="1">
        <f t="array" ref="AF1218">_xlfn.IFS(C1218="solar",(AE1218*1000/45),C1218="onshore",(AE1218*1000/2.7),C1218="offshore",(0))</f>
        <v>0</v>
      </c>
      <c r="AG1218" cm="1">
        <f t="array" ref="AG1218">_xlfn.IFS(C1218="solar",(0),C1218="onshore",(0),C1218="offshore",(AE1218*1000/4.8))</f>
        <v>0</v>
      </c>
    </row>
    <row r="1219" spans="1:33">
      <c r="A1219" t="s">
        <v>91</v>
      </c>
      <c r="B1219" t="s">
        <v>423</v>
      </c>
      <c r="C1219" t="s">
        <v>464</v>
      </c>
      <c r="D1219">
        <v>4</v>
      </c>
      <c r="E1219" t="s">
        <v>515</v>
      </c>
      <c r="F1219" t="s">
        <v>514</v>
      </c>
      <c r="G1219">
        <v>0.28499999999999998</v>
      </c>
      <c r="H1219">
        <v>416</v>
      </c>
      <c r="I1219">
        <v>2023.1869999999999</v>
      </c>
      <c r="J1219">
        <v>0.28499999999999998</v>
      </c>
      <c r="K1219">
        <v>457</v>
      </c>
      <c r="L1219">
        <v>0.183048946567332</v>
      </c>
      <c r="M1219">
        <v>15.414999999999999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f t="shared" si="19"/>
        <v>0</v>
      </c>
      <c r="AF1219" cm="1">
        <f t="array" ref="AF1219">_xlfn.IFS(C1219="solar",(AE1219*1000/45),C1219="onshore",(AE1219*1000/2.7),C1219="offshore",(0))</f>
        <v>0</v>
      </c>
      <c r="AG1219" cm="1">
        <f t="array" ref="AG1219">_xlfn.IFS(C1219="solar",(0),C1219="onshore",(0),C1219="offshore",(AE1219*1000/4.8))</f>
        <v>0</v>
      </c>
    </row>
    <row r="1220" spans="1:33">
      <c r="A1220" t="s">
        <v>91</v>
      </c>
      <c r="B1220" t="s">
        <v>426</v>
      </c>
      <c r="C1220" t="s">
        <v>464</v>
      </c>
      <c r="D1220">
        <v>1</v>
      </c>
      <c r="E1220" t="s">
        <v>515</v>
      </c>
      <c r="F1220" t="s">
        <v>514</v>
      </c>
      <c r="G1220">
        <v>0.318</v>
      </c>
      <c r="H1220">
        <v>370</v>
      </c>
      <c r="I1220">
        <v>2023.1869999999999</v>
      </c>
      <c r="J1220">
        <v>0.32200000000000001</v>
      </c>
      <c r="K1220">
        <v>399</v>
      </c>
      <c r="L1220">
        <v>0.14145324597975001</v>
      </c>
      <c r="M1220">
        <v>59.511000000000003</v>
      </c>
      <c r="N1220">
        <v>3.101</v>
      </c>
      <c r="O1220">
        <v>6.2119999999999997</v>
      </c>
      <c r="P1220">
        <v>19.465</v>
      </c>
      <c r="Q1220">
        <v>30.21</v>
      </c>
      <c r="R1220">
        <v>30.21</v>
      </c>
      <c r="S1220">
        <v>30.21</v>
      </c>
      <c r="T1220">
        <v>27.109000000000002</v>
      </c>
      <c r="U1220">
        <v>24.007999999999999</v>
      </c>
      <c r="V1220">
        <v>30.22</v>
      </c>
      <c r="W1220">
        <v>3.101</v>
      </c>
      <c r="X1220">
        <v>3.1110000000000002</v>
      </c>
      <c r="Y1220">
        <v>13.253</v>
      </c>
      <c r="Z1220">
        <v>10.744999999999999</v>
      </c>
      <c r="AA1220">
        <v>0</v>
      </c>
      <c r="AB1220">
        <v>0</v>
      </c>
      <c r="AC1220">
        <v>0</v>
      </c>
      <c r="AD1220">
        <v>0.01</v>
      </c>
      <c r="AE1220">
        <f t="shared" si="19"/>
        <v>30.21</v>
      </c>
      <c r="AF1220" cm="1">
        <f t="array" ref="AF1220">_xlfn.IFS(C1220="solar",(AE1220*1000/45),C1220="onshore",(AE1220*1000/2.7),C1220="offshore",(0))</f>
        <v>11188.888888888889</v>
      </c>
      <c r="AG1220" cm="1">
        <f t="array" ref="AG1220">_xlfn.IFS(C1220="solar",(0),C1220="onshore",(0),C1220="offshore",(AE1220*1000/4.8))</f>
        <v>0</v>
      </c>
    </row>
    <row r="1221" spans="1:33">
      <c r="A1221" t="s">
        <v>91</v>
      </c>
      <c r="B1221" t="s">
        <v>425</v>
      </c>
      <c r="C1221" t="s">
        <v>464</v>
      </c>
      <c r="D1221">
        <v>2</v>
      </c>
      <c r="E1221" t="s">
        <v>515</v>
      </c>
      <c r="F1221" t="s">
        <v>514</v>
      </c>
      <c r="G1221">
        <v>0.30499999999999999</v>
      </c>
      <c r="H1221">
        <v>598</v>
      </c>
      <c r="I1221">
        <v>2023.1869999999999</v>
      </c>
      <c r="J1221">
        <v>0.307</v>
      </c>
      <c r="K1221">
        <v>615</v>
      </c>
      <c r="L1221">
        <v>0.22868234349203501</v>
      </c>
      <c r="M1221">
        <v>44.152999999999999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f t="shared" si="19"/>
        <v>0</v>
      </c>
      <c r="AF1221" cm="1">
        <f t="array" ref="AF1221">_xlfn.IFS(C1221="solar",(AE1221*1000/45),C1221="onshore",(AE1221*1000/2.7),C1221="offshore",(0))</f>
        <v>0</v>
      </c>
      <c r="AG1221" cm="1">
        <f t="array" ref="AG1221">_xlfn.IFS(C1221="solar",(0),C1221="onshore",(0),C1221="offshore",(AE1221*1000/4.8))</f>
        <v>0</v>
      </c>
    </row>
    <row r="1222" spans="1:33">
      <c r="A1222" t="s">
        <v>91</v>
      </c>
      <c r="B1222" t="s">
        <v>417</v>
      </c>
      <c r="C1222" t="s">
        <v>460</v>
      </c>
      <c r="D1222">
        <v>1</v>
      </c>
      <c r="E1222" t="s">
        <v>515</v>
      </c>
      <c r="F1222" t="s">
        <v>519</v>
      </c>
      <c r="G1222">
        <v>0.64300000000000002</v>
      </c>
      <c r="H1222">
        <v>1004</v>
      </c>
      <c r="I1222">
        <v>3422.9769999999999</v>
      </c>
      <c r="J1222">
        <v>0.625</v>
      </c>
      <c r="K1222">
        <v>943</v>
      </c>
      <c r="L1222">
        <v>0.172237442922374</v>
      </c>
      <c r="M1222">
        <v>2.83</v>
      </c>
      <c r="N1222">
        <v>0</v>
      </c>
      <c r="O1222">
        <v>0.23</v>
      </c>
      <c r="P1222">
        <v>1.53</v>
      </c>
      <c r="Q1222">
        <v>2.83</v>
      </c>
      <c r="R1222">
        <v>2.83</v>
      </c>
      <c r="S1222">
        <v>2.83</v>
      </c>
      <c r="T1222">
        <v>2.83</v>
      </c>
      <c r="U1222">
        <v>2.64</v>
      </c>
      <c r="V1222">
        <v>2.87</v>
      </c>
      <c r="W1222">
        <v>0</v>
      </c>
      <c r="X1222">
        <v>0.23</v>
      </c>
      <c r="Y1222">
        <v>1.3</v>
      </c>
      <c r="Z1222">
        <v>1.3</v>
      </c>
      <c r="AA1222">
        <v>0</v>
      </c>
      <c r="AB1222">
        <v>0</v>
      </c>
      <c r="AC1222">
        <v>0</v>
      </c>
      <c r="AD1222">
        <v>0.04</v>
      </c>
      <c r="AE1222">
        <f t="shared" si="19"/>
        <v>2.83</v>
      </c>
      <c r="AF1222" cm="1">
        <f t="array" ref="AF1222">_xlfn.IFS(C1222="solar",(AE1222*1000/45),C1222="onshore",(AE1222*1000/2.7),C1222="offshore",(0))</f>
        <v>0</v>
      </c>
      <c r="AG1222" cm="1">
        <f t="array" ref="AG1222">_xlfn.IFS(C1222="solar",(0),C1222="onshore",(0),C1222="offshore",(AE1222*1000/4.8))</f>
        <v>589.58333333333337</v>
      </c>
    </row>
    <row r="1223" spans="1:33">
      <c r="A1223" t="s">
        <v>91</v>
      </c>
      <c r="B1223" t="s">
        <v>416</v>
      </c>
      <c r="C1223" t="s">
        <v>460</v>
      </c>
      <c r="D1223">
        <v>2</v>
      </c>
      <c r="E1223" t="s">
        <v>515</v>
      </c>
      <c r="F1223" t="s">
        <v>519</v>
      </c>
      <c r="G1223">
        <v>0.60899999999999999</v>
      </c>
      <c r="H1223">
        <v>1483</v>
      </c>
      <c r="I1223">
        <v>3727.422</v>
      </c>
      <c r="J1223">
        <v>0.63900000000000001</v>
      </c>
      <c r="K1223">
        <v>1068</v>
      </c>
      <c r="L1223">
        <v>0.19079469204879199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f t="shared" si="19"/>
        <v>0</v>
      </c>
      <c r="AF1223" cm="1">
        <f t="array" ref="AF1223">_xlfn.IFS(C1223="solar",(AE1223*1000/45),C1223="onshore",(AE1223*1000/2.7),C1223="offshore",(0))</f>
        <v>0</v>
      </c>
      <c r="AG1223" cm="1">
        <f t="array" ref="AG1223">_xlfn.IFS(C1223="solar",(0),C1223="onshore",(0),C1223="offshore",(AE1223*1000/4.8))</f>
        <v>0</v>
      </c>
    </row>
    <row r="1224" spans="1:33">
      <c r="A1224" t="s">
        <v>91</v>
      </c>
      <c r="B1224" t="s">
        <v>415</v>
      </c>
      <c r="C1224" t="s">
        <v>460</v>
      </c>
      <c r="D1224">
        <v>3</v>
      </c>
      <c r="E1224" t="s">
        <v>515</v>
      </c>
      <c r="F1224" t="s">
        <v>519</v>
      </c>
      <c r="G1224">
        <v>0.48699999999999999</v>
      </c>
      <c r="H1224">
        <v>958</v>
      </c>
      <c r="I1224">
        <v>3017.0459999999998</v>
      </c>
      <c r="J1224">
        <v>0.45800000000000002</v>
      </c>
      <c r="K1224">
        <v>952</v>
      </c>
      <c r="L1224">
        <v>0.237283404119559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f t="shared" si="19"/>
        <v>0</v>
      </c>
      <c r="AF1224" cm="1">
        <f t="array" ref="AF1224">_xlfn.IFS(C1224="solar",(AE1224*1000/45),C1224="onshore",(AE1224*1000/2.7),C1224="offshore",(0))</f>
        <v>0</v>
      </c>
      <c r="AG1224" cm="1">
        <f t="array" ref="AG1224">_xlfn.IFS(C1224="solar",(0),C1224="onshore",(0),C1224="offshore",(AE1224*1000/4.8))</f>
        <v>0</v>
      </c>
    </row>
    <row r="1225" spans="1:33">
      <c r="A1225" t="s">
        <v>91</v>
      </c>
      <c r="B1225" t="s">
        <v>414</v>
      </c>
      <c r="C1225" t="s">
        <v>460</v>
      </c>
      <c r="D1225">
        <v>4</v>
      </c>
      <c r="E1225" t="s">
        <v>515</v>
      </c>
      <c r="F1225" t="s">
        <v>519</v>
      </c>
      <c r="G1225">
        <v>0.47</v>
      </c>
      <c r="H1225">
        <v>1529</v>
      </c>
      <c r="I1225">
        <v>2938.7080000000001</v>
      </c>
      <c r="J1225">
        <v>0.55000000000000004</v>
      </c>
      <c r="K1225">
        <v>1349</v>
      </c>
      <c r="L1225">
        <v>0.27999169779991701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f t="shared" si="19"/>
        <v>0</v>
      </c>
      <c r="AF1225" cm="1">
        <f t="array" ref="AF1225">_xlfn.IFS(C1225="solar",(AE1225*1000/45),C1225="onshore",(AE1225*1000/2.7),C1225="offshore",(0))</f>
        <v>0</v>
      </c>
      <c r="AG1225" cm="1">
        <f t="array" ref="AG1225">_xlfn.IFS(C1225="solar",(0),C1225="onshore",(0),C1225="offshore",(AE1225*1000/4.8))</f>
        <v>0</v>
      </c>
    </row>
    <row r="1226" spans="1:33">
      <c r="A1226" t="s">
        <v>91</v>
      </c>
      <c r="B1226" t="s">
        <v>413</v>
      </c>
      <c r="C1226" t="s">
        <v>460</v>
      </c>
      <c r="D1226">
        <v>5</v>
      </c>
      <c r="E1226" t="s">
        <v>515</v>
      </c>
      <c r="F1226" t="s">
        <v>519</v>
      </c>
      <c r="G1226">
        <v>0.46700000000000003</v>
      </c>
      <c r="H1226">
        <v>0</v>
      </c>
      <c r="I1226">
        <v>0</v>
      </c>
      <c r="J1226">
        <v>0.46700000000000003</v>
      </c>
      <c r="K1226">
        <v>1287</v>
      </c>
      <c r="L1226">
        <v>0.31459916106890401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f t="shared" si="19"/>
        <v>0</v>
      </c>
      <c r="AF1226" cm="1">
        <f t="array" ref="AF1226">_xlfn.IFS(C1226="solar",(AE1226*1000/45),C1226="onshore",(AE1226*1000/2.7),C1226="offshore",(0))</f>
        <v>0</v>
      </c>
      <c r="AG1226" cm="1">
        <f t="array" ref="AG1226">_xlfn.IFS(C1226="solar",(0),C1226="onshore",(0),C1226="offshore",(AE1226*1000/4.8))</f>
        <v>0</v>
      </c>
    </row>
    <row r="1227" spans="1:33">
      <c r="A1227" t="s">
        <v>91</v>
      </c>
      <c r="B1227" t="s">
        <v>414</v>
      </c>
      <c r="C1227" t="s">
        <v>460</v>
      </c>
      <c r="D1227">
        <v>4</v>
      </c>
      <c r="E1227" t="s">
        <v>515</v>
      </c>
      <c r="F1227" t="s">
        <v>518</v>
      </c>
      <c r="G1227">
        <v>0.47</v>
      </c>
      <c r="H1227">
        <v>1529</v>
      </c>
      <c r="I1227">
        <v>2938.7080000000001</v>
      </c>
      <c r="J1227">
        <v>0.55000000000000004</v>
      </c>
      <c r="K1227">
        <v>1349</v>
      </c>
      <c r="L1227">
        <v>0.27999169779991701</v>
      </c>
      <c r="M1227">
        <v>0.999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f t="shared" si="19"/>
        <v>0</v>
      </c>
      <c r="AF1227" cm="1">
        <f t="array" ref="AF1227">_xlfn.IFS(C1227="solar",(AE1227*1000/45),C1227="onshore",(AE1227*1000/2.7),C1227="offshore",(0))</f>
        <v>0</v>
      </c>
      <c r="AG1227" cm="1">
        <f t="array" ref="AG1227">_xlfn.IFS(C1227="solar",(0),C1227="onshore",(0),C1227="offshore",(AE1227*1000/4.8))</f>
        <v>0</v>
      </c>
    </row>
    <row r="1228" spans="1:33">
      <c r="A1228" t="s">
        <v>91</v>
      </c>
      <c r="B1228" t="s">
        <v>413</v>
      </c>
      <c r="C1228" t="s">
        <v>460</v>
      </c>
      <c r="D1228">
        <v>5</v>
      </c>
      <c r="E1228" t="s">
        <v>515</v>
      </c>
      <c r="F1228" t="s">
        <v>518</v>
      </c>
      <c r="G1228">
        <v>0.46700000000000003</v>
      </c>
      <c r="H1228">
        <v>0</v>
      </c>
      <c r="I1228">
        <v>0</v>
      </c>
      <c r="J1228">
        <v>0.46700000000000003</v>
      </c>
      <c r="K1228">
        <v>1287</v>
      </c>
      <c r="L1228">
        <v>0.31459916106890401</v>
      </c>
      <c r="M1228">
        <v>1.4019999999999999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f t="shared" si="19"/>
        <v>0</v>
      </c>
      <c r="AF1228" cm="1">
        <f t="array" ref="AF1228">_xlfn.IFS(C1228="solar",(AE1228*1000/45),C1228="onshore",(AE1228*1000/2.7),C1228="offshore",(0))</f>
        <v>0</v>
      </c>
      <c r="AG1228" cm="1">
        <f t="array" ref="AG1228">_xlfn.IFS(C1228="solar",(0),C1228="onshore",(0),C1228="offshore",(AE1228*1000/4.8))</f>
        <v>0</v>
      </c>
    </row>
    <row r="1229" spans="1:33">
      <c r="A1229" t="s">
        <v>91</v>
      </c>
      <c r="B1229" t="s">
        <v>415</v>
      </c>
      <c r="C1229" t="s">
        <v>460</v>
      </c>
      <c r="D1229">
        <v>3</v>
      </c>
      <c r="E1229" t="s">
        <v>515</v>
      </c>
      <c r="F1229" t="s">
        <v>518</v>
      </c>
      <c r="G1229">
        <v>0.48699999999999999</v>
      </c>
      <c r="H1229">
        <v>958</v>
      </c>
      <c r="I1229">
        <v>3017.0459999999998</v>
      </c>
      <c r="J1229">
        <v>0.45800000000000002</v>
      </c>
      <c r="K1229">
        <v>952</v>
      </c>
      <c r="L1229">
        <v>0.237283404119559</v>
      </c>
      <c r="M1229">
        <v>7.3620000000000001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f t="shared" si="19"/>
        <v>0</v>
      </c>
      <c r="AF1229" cm="1">
        <f t="array" ref="AF1229">_xlfn.IFS(C1229="solar",(AE1229*1000/45),C1229="onshore",(AE1229*1000/2.7),C1229="offshore",(0))</f>
        <v>0</v>
      </c>
      <c r="AG1229" cm="1">
        <f t="array" ref="AG1229">_xlfn.IFS(C1229="solar",(0),C1229="onshore",(0),C1229="offshore",(AE1229*1000/4.8))</f>
        <v>0</v>
      </c>
    </row>
    <row r="1230" spans="1:33">
      <c r="A1230" t="s">
        <v>91</v>
      </c>
      <c r="B1230" t="s">
        <v>417</v>
      </c>
      <c r="C1230" t="s">
        <v>460</v>
      </c>
      <c r="D1230">
        <v>1</v>
      </c>
      <c r="E1230" t="s">
        <v>515</v>
      </c>
      <c r="F1230" t="s">
        <v>518</v>
      </c>
      <c r="G1230">
        <v>0.64300000000000002</v>
      </c>
      <c r="H1230">
        <v>1004</v>
      </c>
      <c r="I1230">
        <v>3422.9769999999999</v>
      </c>
      <c r="J1230">
        <v>0.625</v>
      </c>
      <c r="K1230">
        <v>943</v>
      </c>
      <c r="L1230">
        <v>0.172237442922374</v>
      </c>
      <c r="M1230">
        <v>18.797000000000001</v>
      </c>
      <c r="N1230">
        <v>0</v>
      </c>
      <c r="O1230">
        <v>0.23699999999999999</v>
      </c>
      <c r="P1230">
        <v>1.5740000000000001</v>
      </c>
      <c r="Q1230">
        <v>2.9119999999999999</v>
      </c>
      <c r="R1230">
        <v>2.9119999999999999</v>
      </c>
      <c r="S1230">
        <v>2.9119999999999999</v>
      </c>
      <c r="T1230">
        <v>2.9119999999999999</v>
      </c>
      <c r="U1230">
        <v>2.7160000000000002</v>
      </c>
      <c r="V1230">
        <v>2.9529999999999998</v>
      </c>
      <c r="W1230">
        <v>0</v>
      </c>
      <c r="X1230">
        <v>0.23699999999999999</v>
      </c>
      <c r="Y1230">
        <v>1.337</v>
      </c>
      <c r="Z1230">
        <v>1.3380000000000001</v>
      </c>
      <c r="AA1230">
        <v>0</v>
      </c>
      <c r="AB1230">
        <v>0</v>
      </c>
      <c r="AC1230">
        <v>0</v>
      </c>
      <c r="AD1230">
        <v>4.1000000000000002E-2</v>
      </c>
      <c r="AE1230">
        <f t="shared" si="19"/>
        <v>2.9119999999999999</v>
      </c>
      <c r="AF1230" cm="1">
        <f t="array" ref="AF1230">_xlfn.IFS(C1230="solar",(AE1230*1000/45),C1230="onshore",(AE1230*1000/2.7),C1230="offshore",(0))</f>
        <v>0</v>
      </c>
      <c r="AG1230" cm="1">
        <f t="array" ref="AG1230">_xlfn.IFS(C1230="solar",(0),C1230="onshore",(0),C1230="offshore",(AE1230*1000/4.8))</f>
        <v>606.66666666666674</v>
      </c>
    </row>
    <row r="1231" spans="1:33">
      <c r="A1231" t="s">
        <v>91</v>
      </c>
      <c r="B1231" t="s">
        <v>416</v>
      </c>
      <c r="C1231" t="s">
        <v>460</v>
      </c>
      <c r="D1231">
        <v>2</v>
      </c>
      <c r="E1231" t="s">
        <v>515</v>
      </c>
      <c r="F1231" t="s">
        <v>518</v>
      </c>
      <c r="G1231">
        <v>0.60899999999999999</v>
      </c>
      <c r="H1231">
        <v>1483</v>
      </c>
      <c r="I1231">
        <v>3727.422</v>
      </c>
      <c r="J1231">
        <v>0.63900000000000001</v>
      </c>
      <c r="K1231">
        <v>1068</v>
      </c>
      <c r="L1231">
        <v>0.19079469204879199</v>
      </c>
      <c r="M1231">
        <v>35.966000000000001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f t="shared" si="19"/>
        <v>0</v>
      </c>
      <c r="AF1231" cm="1">
        <f t="array" ref="AF1231">_xlfn.IFS(C1231="solar",(AE1231*1000/45),C1231="onshore",(AE1231*1000/2.7),C1231="offshore",(0))</f>
        <v>0</v>
      </c>
      <c r="AG1231" cm="1">
        <f t="array" ref="AG1231">_xlfn.IFS(C1231="solar",(0),C1231="onshore",(0),C1231="offshore",(AE1231*1000/4.8))</f>
        <v>0</v>
      </c>
    </row>
    <row r="1232" spans="1:33">
      <c r="A1232" t="s">
        <v>91</v>
      </c>
      <c r="B1232" t="s">
        <v>414</v>
      </c>
      <c r="C1232" t="s">
        <v>460</v>
      </c>
      <c r="D1232">
        <v>4</v>
      </c>
      <c r="E1232" t="s">
        <v>515</v>
      </c>
      <c r="F1232" t="s">
        <v>517</v>
      </c>
      <c r="G1232">
        <v>0.47</v>
      </c>
      <c r="H1232">
        <v>1529</v>
      </c>
      <c r="I1232">
        <v>2938.7080000000001</v>
      </c>
      <c r="J1232">
        <v>0.55000000000000004</v>
      </c>
      <c r="K1232">
        <v>1349</v>
      </c>
      <c r="L1232">
        <v>0.27999169779991701</v>
      </c>
      <c r="M1232">
        <v>0.999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f t="shared" si="19"/>
        <v>0</v>
      </c>
      <c r="AF1232" cm="1">
        <f t="array" ref="AF1232">_xlfn.IFS(C1232="solar",(AE1232*1000/45),C1232="onshore",(AE1232*1000/2.7),C1232="offshore",(0))</f>
        <v>0</v>
      </c>
      <c r="AG1232" cm="1">
        <f t="array" ref="AG1232">_xlfn.IFS(C1232="solar",(0),C1232="onshore",(0),C1232="offshore",(AE1232*1000/4.8))</f>
        <v>0</v>
      </c>
    </row>
    <row r="1233" spans="1:33">
      <c r="A1233" t="s">
        <v>91</v>
      </c>
      <c r="B1233" t="s">
        <v>413</v>
      </c>
      <c r="C1233" t="s">
        <v>460</v>
      </c>
      <c r="D1233">
        <v>5</v>
      </c>
      <c r="E1233" t="s">
        <v>515</v>
      </c>
      <c r="F1233" t="s">
        <v>517</v>
      </c>
      <c r="G1233">
        <v>0.46700000000000003</v>
      </c>
      <c r="H1233">
        <v>0</v>
      </c>
      <c r="I1233">
        <v>0</v>
      </c>
      <c r="J1233">
        <v>0.46700000000000003</v>
      </c>
      <c r="K1233">
        <v>1287</v>
      </c>
      <c r="L1233">
        <v>0.31459916106890401</v>
      </c>
      <c r="M1233">
        <v>1.4019999999999999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f t="shared" si="19"/>
        <v>0</v>
      </c>
      <c r="AF1233" cm="1">
        <f t="array" ref="AF1233">_xlfn.IFS(C1233="solar",(AE1233*1000/45),C1233="onshore",(AE1233*1000/2.7),C1233="offshore",(0))</f>
        <v>0</v>
      </c>
      <c r="AG1233" cm="1">
        <f t="array" ref="AG1233">_xlfn.IFS(C1233="solar",(0),C1233="onshore",(0),C1233="offshore",(AE1233*1000/4.8))</f>
        <v>0</v>
      </c>
    </row>
    <row r="1234" spans="1:33">
      <c r="A1234" t="s">
        <v>91</v>
      </c>
      <c r="B1234" t="s">
        <v>415</v>
      </c>
      <c r="C1234" t="s">
        <v>460</v>
      </c>
      <c r="D1234">
        <v>3</v>
      </c>
      <c r="E1234" t="s">
        <v>515</v>
      </c>
      <c r="F1234" t="s">
        <v>517</v>
      </c>
      <c r="G1234">
        <v>0.48699999999999999</v>
      </c>
      <c r="H1234">
        <v>958</v>
      </c>
      <c r="I1234">
        <v>3017.0459999999998</v>
      </c>
      <c r="J1234">
        <v>0.45800000000000002</v>
      </c>
      <c r="K1234">
        <v>952</v>
      </c>
      <c r="L1234">
        <v>0.237283404119559</v>
      </c>
      <c r="M1234">
        <v>7.3620000000000001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f t="shared" si="19"/>
        <v>0</v>
      </c>
      <c r="AF1234" cm="1">
        <f t="array" ref="AF1234">_xlfn.IFS(C1234="solar",(AE1234*1000/45),C1234="onshore",(AE1234*1000/2.7),C1234="offshore",(0))</f>
        <v>0</v>
      </c>
      <c r="AG1234" cm="1">
        <f t="array" ref="AG1234">_xlfn.IFS(C1234="solar",(0),C1234="onshore",(0),C1234="offshore",(AE1234*1000/4.8))</f>
        <v>0</v>
      </c>
    </row>
    <row r="1235" spans="1:33">
      <c r="A1235" t="s">
        <v>91</v>
      </c>
      <c r="B1235" t="s">
        <v>417</v>
      </c>
      <c r="C1235" t="s">
        <v>460</v>
      </c>
      <c r="D1235">
        <v>1</v>
      </c>
      <c r="E1235" t="s">
        <v>515</v>
      </c>
      <c r="F1235" t="s">
        <v>517</v>
      </c>
      <c r="G1235">
        <v>0.64300000000000002</v>
      </c>
      <c r="H1235">
        <v>1004</v>
      </c>
      <c r="I1235">
        <v>3422.9769999999999</v>
      </c>
      <c r="J1235">
        <v>0.625</v>
      </c>
      <c r="K1235">
        <v>943</v>
      </c>
      <c r="L1235">
        <v>0.172237442922374</v>
      </c>
      <c r="M1235">
        <v>18.797000000000001</v>
      </c>
      <c r="N1235">
        <v>0</v>
      </c>
      <c r="O1235">
        <v>0.23699999999999999</v>
      </c>
      <c r="P1235">
        <v>1.5740000000000001</v>
      </c>
      <c r="Q1235">
        <v>2.9119999999999999</v>
      </c>
      <c r="R1235">
        <v>2.9119999999999999</v>
      </c>
      <c r="S1235">
        <v>2.9119999999999999</v>
      </c>
      <c r="T1235">
        <v>2.9119999999999999</v>
      </c>
      <c r="U1235">
        <v>2.7160000000000002</v>
      </c>
      <c r="V1235">
        <v>2.9529999999999998</v>
      </c>
      <c r="W1235">
        <v>0</v>
      </c>
      <c r="X1235">
        <v>0.23699999999999999</v>
      </c>
      <c r="Y1235">
        <v>1.337</v>
      </c>
      <c r="Z1235">
        <v>1.3380000000000001</v>
      </c>
      <c r="AA1235">
        <v>0</v>
      </c>
      <c r="AB1235">
        <v>0</v>
      </c>
      <c r="AC1235">
        <v>0</v>
      </c>
      <c r="AD1235">
        <v>4.1000000000000002E-2</v>
      </c>
      <c r="AE1235">
        <f t="shared" si="19"/>
        <v>2.9119999999999999</v>
      </c>
      <c r="AF1235" cm="1">
        <f t="array" ref="AF1235">_xlfn.IFS(C1235="solar",(AE1235*1000/45),C1235="onshore",(AE1235*1000/2.7),C1235="offshore",(0))</f>
        <v>0</v>
      </c>
      <c r="AG1235" cm="1">
        <f t="array" ref="AG1235">_xlfn.IFS(C1235="solar",(0),C1235="onshore",(0),C1235="offshore",(AE1235*1000/4.8))</f>
        <v>606.66666666666674</v>
      </c>
    </row>
    <row r="1236" spans="1:33">
      <c r="A1236" t="s">
        <v>91</v>
      </c>
      <c r="B1236" t="s">
        <v>416</v>
      </c>
      <c r="C1236" t="s">
        <v>460</v>
      </c>
      <c r="D1236">
        <v>2</v>
      </c>
      <c r="E1236" t="s">
        <v>515</v>
      </c>
      <c r="F1236" t="s">
        <v>517</v>
      </c>
      <c r="G1236">
        <v>0.60899999999999999</v>
      </c>
      <c r="H1236">
        <v>1483</v>
      </c>
      <c r="I1236">
        <v>3727.422</v>
      </c>
      <c r="J1236">
        <v>0.63900000000000001</v>
      </c>
      <c r="K1236">
        <v>1068</v>
      </c>
      <c r="L1236">
        <v>0.19079469204879199</v>
      </c>
      <c r="M1236">
        <v>35.966000000000001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f t="shared" si="19"/>
        <v>0</v>
      </c>
      <c r="AF1236" cm="1">
        <f t="array" ref="AF1236">_xlfn.IFS(C1236="solar",(AE1236*1000/45),C1236="onshore",(AE1236*1000/2.7),C1236="offshore",(0))</f>
        <v>0</v>
      </c>
      <c r="AG1236" cm="1">
        <f t="array" ref="AG1236">_xlfn.IFS(C1236="solar",(0),C1236="onshore",(0),C1236="offshore",(AE1236*1000/4.8))</f>
        <v>0</v>
      </c>
    </row>
    <row r="1237" spans="1:33">
      <c r="A1237" t="s">
        <v>91</v>
      </c>
      <c r="B1237" t="s">
        <v>414</v>
      </c>
      <c r="C1237" t="s">
        <v>460</v>
      </c>
      <c r="D1237">
        <v>4</v>
      </c>
      <c r="E1237" t="s">
        <v>515</v>
      </c>
      <c r="F1237" t="s">
        <v>516</v>
      </c>
      <c r="G1237">
        <v>0.47</v>
      </c>
      <c r="H1237">
        <v>1529</v>
      </c>
      <c r="I1237">
        <v>2938.7080000000001</v>
      </c>
      <c r="J1237">
        <v>0.55000000000000004</v>
      </c>
      <c r="K1237">
        <v>1349</v>
      </c>
      <c r="L1237">
        <v>0.27999169779991701</v>
      </c>
      <c r="M1237">
        <v>0.999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f t="shared" si="19"/>
        <v>0</v>
      </c>
      <c r="AF1237" cm="1">
        <f t="array" ref="AF1237">_xlfn.IFS(C1237="solar",(AE1237*1000/45),C1237="onshore",(AE1237*1000/2.7),C1237="offshore",(0))</f>
        <v>0</v>
      </c>
      <c r="AG1237" cm="1">
        <f t="array" ref="AG1237">_xlfn.IFS(C1237="solar",(0),C1237="onshore",(0),C1237="offshore",(AE1237*1000/4.8))</f>
        <v>0</v>
      </c>
    </row>
    <row r="1238" spans="1:33">
      <c r="A1238" t="s">
        <v>91</v>
      </c>
      <c r="B1238" t="s">
        <v>413</v>
      </c>
      <c r="C1238" t="s">
        <v>460</v>
      </c>
      <c r="D1238">
        <v>5</v>
      </c>
      <c r="E1238" t="s">
        <v>515</v>
      </c>
      <c r="F1238" t="s">
        <v>516</v>
      </c>
      <c r="G1238">
        <v>0.46700000000000003</v>
      </c>
      <c r="H1238">
        <v>0</v>
      </c>
      <c r="I1238">
        <v>0</v>
      </c>
      <c r="J1238">
        <v>0.46700000000000003</v>
      </c>
      <c r="K1238">
        <v>1287</v>
      </c>
      <c r="L1238">
        <v>0.31459916106890401</v>
      </c>
      <c r="M1238">
        <v>1.4019999999999999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f t="shared" si="19"/>
        <v>0</v>
      </c>
      <c r="AF1238" cm="1">
        <f t="array" ref="AF1238">_xlfn.IFS(C1238="solar",(AE1238*1000/45),C1238="onshore",(AE1238*1000/2.7),C1238="offshore",(0))</f>
        <v>0</v>
      </c>
      <c r="AG1238" cm="1">
        <f t="array" ref="AG1238">_xlfn.IFS(C1238="solar",(0),C1238="onshore",(0),C1238="offshore",(AE1238*1000/4.8))</f>
        <v>0</v>
      </c>
    </row>
    <row r="1239" spans="1:33">
      <c r="A1239" t="s">
        <v>91</v>
      </c>
      <c r="B1239" t="s">
        <v>415</v>
      </c>
      <c r="C1239" t="s">
        <v>460</v>
      </c>
      <c r="D1239">
        <v>3</v>
      </c>
      <c r="E1239" t="s">
        <v>515</v>
      </c>
      <c r="F1239" t="s">
        <v>516</v>
      </c>
      <c r="G1239">
        <v>0.48699999999999999</v>
      </c>
      <c r="H1239">
        <v>958</v>
      </c>
      <c r="I1239">
        <v>3017.0459999999998</v>
      </c>
      <c r="J1239">
        <v>0.45800000000000002</v>
      </c>
      <c r="K1239">
        <v>952</v>
      </c>
      <c r="L1239">
        <v>0.237283404119559</v>
      </c>
      <c r="M1239">
        <v>7.3620000000000001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f t="shared" si="19"/>
        <v>0</v>
      </c>
      <c r="AF1239" cm="1">
        <f t="array" ref="AF1239">_xlfn.IFS(C1239="solar",(AE1239*1000/45),C1239="onshore",(AE1239*1000/2.7),C1239="offshore",(0))</f>
        <v>0</v>
      </c>
      <c r="AG1239" cm="1">
        <f t="array" ref="AG1239">_xlfn.IFS(C1239="solar",(0),C1239="onshore",(0),C1239="offshore",(AE1239*1000/4.8))</f>
        <v>0</v>
      </c>
    </row>
    <row r="1240" spans="1:33">
      <c r="A1240" t="s">
        <v>91</v>
      </c>
      <c r="B1240" t="s">
        <v>417</v>
      </c>
      <c r="C1240" t="s">
        <v>460</v>
      </c>
      <c r="D1240">
        <v>1</v>
      </c>
      <c r="E1240" t="s">
        <v>515</v>
      </c>
      <c r="F1240" t="s">
        <v>516</v>
      </c>
      <c r="G1240">
        <v>0.64300000000000002</v>
      </c>
      <c r="H1240">
        <v>1004</v>
      </c>
      <c r="I1240">
        <v>3422.9769999999999</v>
      </c>
      <c r="J1240">
        <v>0.625</v>
      </c>
      <c r="K1240">
        <v>943</v>
      </c>
      <c r="L1240">
        <v>0.172237442922374</v>
      </c>
      <c r="M1240">
        <v>18.797000000000001</v>
      </c>
      <c r="N1240">
        <v>0</v>
      </c>
      <c r="O1240">
        <v>0.23699999999999999</v>
      </c>
      <c r="P1240">
        <v>1.5740000000000001</v>
      </c>
      <c r="Q1240">
        <v>2.9119999999999999</v>
      </c>
      <c r="R1240">
        <v>2.9119999999999999</v>
      </c>
      <c r="S1240">
        <v>2.9119999999999999</v>
      </c>
      <c r="T1240">
        <v>2.9119999999999999</v>
      </c>
      <c r="U1240">
        <v>2.7160000000000002</v>
      </c>
      <c r="V1240">
        <v>2.9529999999999998</v>
      </c>
      <c r="W1240">
        <v>0</v>
      </c>
      <c r="X1240">
        <v>0.23699999999999999</v>
      </c>
      <c r="Y1240">
        <v>1.337</v>
      </c>
      <c r="Z1240">
        <v>1.3380000000000001</v>
      </c>
      <c r="AA1240">
        <v>0</v>
      </c>
      <c r="AB1240">
        <v>0</v>
      </c>
      <c r="AC1240">
        <v>0</v>
      </c>
      <c r="AD1240">
        <v>4.1000000000000002E-2</v>
      </c>
      <c r="AE1240">
        <f t="shared" si="19"/>
        <v>2.9119999999999999</v>
      </c>
      <c r="AF1240" cm="1">
        <f t="array" ref="AF1240">_xlfn.IFS(C1240="solar",(AE1240*1000/45),C1240="onshore",(AE1240*1000/2.7),C1240="offshore",(0))</f>
        <v>0</v>
      </c>
      <c r="AG1240" cm="1">
        <f t="array" ref="AG1240">_xlfn.IFS(C1240="solar",(0),C1240="onshore",(0),C1240="offshore",(AE1240*1000/4.8))</f>
        <v>606.66666666666674</v>
      </c>
    </row>
    <row r="1241" spans="1:33">
      <c r="A1241" t="s">
        <v>91</v>
      </c>
      <c r="B1241" t="s">
        <v>416</v>
      </c>
      <c r="C1241" t="s">
        <v>460</v>
      </c>
      <c r="D1241">
        <v>2</v>
      </c>
      <c r="E1241" t="s">
        <v>515</v>
      </c>
      <c r="F1241" t="s">
        <v>516</v>
      </c>
      <c r="G1241">
        <v>0.60899999999999999</v>
      </c>
      <c r="H1241">
        <v>1483</v>
      </c>
      <c r="I1241">
        <v>3727.422</v>
      </c>
      <c r="J1241">
        <v>0.63900000000000001</v>
      </c>
      <c r="K1241">
        <v>1068</v>
      </c>
      <c r="L1241">
        <v>0.19079469204879199</v>
      </c>
      <c r="M1241">
        <v>35.966000000000001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f t="shared" si="19"/>
        <v>0</v>
      </c>
      <c r="AF1241" cm="1">
        <f t="array" ref="AF1241">_xlfn.IFS(C1241="solar",(AE1241*1000/45),C1241="onshore",(AE1241*1000/2.7),C1241="offshore",(0))</f>
        <v>0</v>
      </c>
      <c r="AG1241" cm="1">
        <f t="array" ref="AG1241">_xlfn.IFS(C1241="solar",(0),C1241="onshore",(0),C1241="offshore",(AE1241*1000/4.8))</f>
        <v>0</v>
      </c>
    </row>
    <row r="1242" spans="1:33">
      <c r="A1242" t="s">
        <v>91</v>
      </c>
      <c r="B1242" t="s">
        <v>414</v>
      </c>
      <c r="C1242" t="s">
        <v>460</v>
      </c>
      <c r="D1242">
        <v>4</v>
      </c>
      <c r="E1242" t="s">
        <v>515</v>
      </c>
      <c r="F1242" t="s">
        <v>514</v>
      </c>
      <c r="G1242">
        <v>0.47</v>
      </c>
      <c r="H1242">
        <v>1529</v>
      </c>
      <c r="I1242">
        <v>2938.7080000000001</v>
      </c>
      <c r="J1242">
        <v>0.55000000000000004</v>
      </c>
      <c r="K1242">
        <v>1349</v>
      </c>
      <c r="L1242">
        <v>0.27999169779991701</v>
      </c>
      <c r="M1242">
        <v>1.1499999999999999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f t="shared" si="19"/>
        <v>0</v>
      </c>
      <c r="AF1242" cm="1">
        <f t="array" ref="AF1242">_xlfn.IFS(C1242="solar",(AE1242*1000/45),C1242="onshore",(AE1242*1000/2.7),C1242="offshore",(0))</f>
        <v>0</v>
      </c>
      <c r="AG1242" cm="1">
        <f t="array" ref="AG1242">_xlfn.IFS(C1242="solar",(0),C1242="onshore",(0),C1242="offshore",(AE1242*1000/4.8))</f>
        <v>0</v>
      </c>
    </row>
    <row r="1243" spans="1:33">
      <c r="A1243" t="s">
        <v>91</v>
      </c>
      <c r="B1243" t="s">
        <v>413</v>
      </c>
      <c r="C1243" t="s">
        <v>460</v>
      </c>
      <c r="D1243">
        <v>5</v>
      </c>
      <c r="E1243" t="s">
        <v>515</v>
      </c>
      <c r="F1243" t="s">
        <v>514</v>
      </c>
      <c r="G1243">
        <v>0.46700000000000003</v>
      </c>
      <c r="H1243">
        <v>0</v>
      </c>
      <c r="I1243">
        <v>0</v>
      </c>
      <c r="J1243">
        <v>0.46700000000000003</v>
      </c>
      <c r="K1243">
        <v>1287</v>
      </c>
      <c r="L1243">
        <v>0.31459916106890401</v>
      </c>
      <c r="M1243">
        <v>1.2310000000000001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f t="shared" si="19"/>
        <v>0</v>
      </c>
      <c r="AF1243" cm="1">
        <f t="array" ref="AF1243">_xlfn.IFS(C1243="solar",(AE1243*1000/45),C1243="onshore",(AE1243*1000/2.7),C1243="offshore",(0))</f>
        <v>0</v>
      </c>
      <c r="AG1243" cm="1">
        <f t="array" ref="AG1243">_xlfn.IFS(C1243="solar",(0),C1243="onshore",(0),C1243="offshore",(AE1243*1000/4.8))</f>
        <v>0</v>
      </c>
    </row>
    <row r="1244" spans="1:33">
      <c r="A1244" t="s">
        <v>91</v>
      </c>
      <c r="B1244" t="s">
        <v>415</v>
      </c>
      <c r="C1244" t="s">
        <v>460</v>
      </c>
      <c r="D1244">
        <v>3</v>
      </c>
      <c r="E1244" t="s">
        <v>515</v>
      </c>
      <c r="F1244" t="s">
        <v>514</v>
      </c>
      <c r="G1244">
        <v>0.48699999999999999</v>
      </c>
      <c r="H1244">
        <v>958</v>
      </c>
      <c r="I1244">
        <v>3017.0459999999998</v>
      </c>
      <c r="J1244">
        <v>0.45800000000000002</v>
      </c>
      <c r="K1244">
        <v>952</v>
      </c>
      <c r="L1244">
        <v>0.237283404119559</v>
      </c>
      <c r="M1244">
        <v>8.3390000000000004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f t="shared" si="19"/>
        <v>0</v>
      </c>
      <c r="AF1244" cm="1">
        <f t="array" ref="AF1244">_xlfn.IFS(C1244="solar",(AE1244*1000/45),C1244="onshore",(AE1244*1000/2.7),C1244="offshore",(0))</f>
        <v>0</v>
      </c>
      <c r="AG1244" cm="1">
        <f t="array" ref="AG1244">_xlfn.IFS(C1244="solar",(0),C1244="onshore",(0),C1244="offshore",(AE1244*1000/4.8))</f>
        <v>0</v>
      </c>
    </row>
    <row r="1245" spans="1:33">
      <c r="A1245" t="s">
        <v>91</v>
      </c>
      <c r="B1245" t="s">
        <v>417</v>
      </c>
      <c r="C1245" t="s">
        <v>460</v>
      </c>
      <c r="D1245">
        <v>1</v>
      </c>
      <c r="E1245" t="s">
        <v>515</v>
      </c>
      <c r="F1245" t="s">
        <v>514</v>
      </c>
      <c r="G1245">
        <v>0.64300000000000002</v>
      </c>
      <c r="H1245">
        <v>1004</v>
      </c>
      <c r="I1245">
        <v>3422.9769999999999</v>
      </c>
      <c r="J1245">
        <v>0.625</v>
      </c>
      <c r="K1245">
        <v>943</v>
      </c>
      <c r="L1245">
        <v>0.172237442922374</v>
      </c>
      <c r="M1245">
        <v>18.898</v>
      </c>
      <c r="N1245">
        <v>0</v>
      </c>
      <c r="O1245">
        <v>0.23699999999999999</v>
      </c>
      <c r="P1245">
        <v>1.5740000000000001</v>
      </c>
      <c r="Q1245">
        <v>2.9119999999999999</v>
      </c>
      <c r="R1245">
        <v>2.9119999999999999</v>
      </c>
      <c r="S1245">
        <v>2.9119999999999999</v>
      </c>
      <c r="T1245">
        <v>2.9119999999999999</v>
      </c>
      <c r="U1245">
        <v>2.7160000000000002</v>
      </c>
      <c r="V1245">
        <v>2.9529999999999998</v>
      </c>
      <c r="W1245">
        <v>0</v>
      </c>
      <c r="X1245">
        <v>0.23699999999999999</v>
      </c>
      <c r="Y1245">
        <v>1.337</v>
      </c>
      <c r="Z1245">
        <v>1.3380000000000001</v>
      </c>
      <c r="AA1245">
        <v>0</v>
      </c>
      <c r="AB1245">
        <v>0</v>
      </c>
      <c r="AC1245">
        <v>0</v>
      </c>
      <c r="AD1245">
        <v>4.1000000000000002E-2</v>
      </c>
      <c r="AE1245">
        <f t="shared" si="19"/>
        <v>2.9119999999999999</v>
      </c>
      <c r="AF1245" cm="1">
        <f t="array" ref="AF1245">_xlfn.IFS(C1245="solar",(AE1245*1000/45),C1245="onshore",(AE1245*1000/2.7),C1245="offshore",(0))</f>
        <v>0</v>
      </c>
      <c r="AG1245" cm="1">
        <f t="array" ref="AG1245">_xlfn.IFS(C1245="solar",(0),C1245="onshore",(0),C1245="offshore",(AE1245*1000/4.8))</f>
        <v>606.66666666666674</v>
      </c>
    </row>
    <row r="1246" spans="1:33">
      <c r="A1246" t="s">
        <v>91</v>
      </c>
      <c r="B1246" t="s">
        <v>416</v>
      </c>
      <c r="C1246" t="s">
        <v>460</v>
      </c>
      <c r="D1246">
        <v>2</v>
      </c>
      <c r="E1246" t="s">
        <v>515</v>
      </c>
      <c r="F1246" t="s">
        <v>514</v>
      </c>
      <c r="G1246">
        <v>0.60899999999999999</v>
      </c>
      <c r="H1246">
        <v>1483</v>
      </c>
      <c r="I1246">
        <v>3727.422</v>
      </c>
      <c r="J1246">
        <v>0.63900000000000001</v>
      </c>
      <c r="K1246">
        <v>1068</v>
      </c>
      <c r="L1246">
        <v>0.19079469204879199</v>
      </c>
      <c r="M1246">
        <v>35.966000000000001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f t="shared" si="19"/>
        <v>0</v>
      </c>
      <c r="AF1246" cm="1">
        <f t="array" ref="AF1246">_xlfn.IFS(C1246="solar",(AE1246*1000/45),C1246="onshore",(AE1246*1000/2.7),C1246="offshore",(0))</f>
        <v>0</v>
      </c>
      <c r="AG1246" cm="1">
        <f t="array" ref="AG1246">_xlfn.IFS(C1246="solar",(0),C1246="onshore",(0),C1246="offshore",(AE1246*1000/4.8))</f>
        <v>0</v>
      </c>
    </row>
    <row r="1247" spans="1:33">
      <c r="A1247" t="s">
        <v>98</v>
      </c>
      <c r="B1247" t="s">
        <v>429</v>
      </c>
      <c r="C1247" t="s">
        <v>463</v>
      </c>
      <c r="D1247">
        <v>4</v>
      </c>
      <c r="E1247" t="s">
        <v>515</v>
      </c>
      <c r="F1247" t="s">
        <v>519</v>
      </c>
      <c r="G1247">
        <v>0.17199999999999999</v>
      </c>
      <c r="H1247">
        <v>237</v>
      </c>
      <c r="I1247">
        <v>1560.6849999999999</v>
      </c>
      <c r="J1247">
        <v>0.17399999999999999</v>
      </c>
      <c r="K1247">
        <v>245</v>
      </c>
      <c r="L1247">
        <v>0.16073584212459999</v>
      </c>
      <c r="M1247">
        <v>0.03</v>
      </c>
      <c r="N1247">
        <v>0</v>
      </c>
      <c r="O1247">
        <v>0.01</v>
      </c>
      <c r="P1247">
        <v>0.01</v>
      </c>
      <c r="Q1247">
        <v>0.01</v>
      </c>
      <c r="R1247">
        <v>0.02</v>
      </c>
      <c r="S1247">
        <v>0.03</v>
      </c>
      <c r="T1247">
        <v>0.03</v>
      </c>
      <c r="U1247">
        <v>0.03</v>
      </c>
      <c r="V1247">
        <v>0.04</v>
      </c>
      <c r="W1247">
        <v>0</v>
      </c>
      <c r="X1247">
        <v>0.01</v>
      </c>
      <c r="Y1247">
        <v>0</v>
      </c>
      <c r="Z1247">
        <v>0</v>
      </c>
      <c r="AA1247">
        <v>0.01</v>
      </c>
      <c r="AB1247">
        <v>0.01</v>
      </c>
      <c r="AC1247">
        <v>0</v>
      </c>
      <c r="AD1247">
        <v>0.01</v>
      </c>
      <c r="AE1247">
        <f t="shared" si="19"/>
        <v>0.03</v>
      </c>
      <c r="AF1247" cm="1">
        <f t="array" ref="AF1247">_xlfn.IFS(C1247="solar",(AE1247*1000/45),C1247="onshore",(AE1247*1000/2.7),C1247="offshore",(0))</f>
        <v>0.66666666666666663</v>
      </c>
      <c r="AG1247" cm="1">
        <f t="array" ref="AG1247">_xlfn.IFS(C1247="solar",(0),C1247="onshore",(0),C1247="offshore",(AE1247*1000/4.8))</f>
        <v>0</v>
      </c>
    </row>
    <row r="1248" spans="1:33">
      <c r="A1248" t="s">
        <v>98</v>
      </c>
      <c r="B1248" t="s">
        <v>429</v>
      </c>
      <c r="C1248" t="s">
        <v>463</v>
      </c>
      <c r="D1248">
        <v>4</v>
      </c>
      <c r="E1248" t="s">
        <v>515</v>
      </c>
      <c r="F1248" t="s">
        <v>518</v>
      </c>
      <c r="G1248">
        <v>0.17199999999999999</v>
      </c>
      <c r="H1248">
        <v>237</v>
      </c>
      <c r="I1248">
        <v>1560.6849999999999</v>
      </c>
      <c r="J1248">
        <v>0.17399999999999999</v>
      </c>
      <c r="K1248">
        <v>245</v>
      </c>
      <c r="L1248">
        <v>0.16073584212459999</v>
      </c>
      <c r="M1248">
        <v>7.1639999999999997</v>
      </c>
      <c r="N1248">
        <v>0</v>
      </c>
      <c r="O1248">
        <v>0.01</v>
      </c>
      <c r="P1248">
        <v>0.01</v>
      </c>
      <c r="Q1248">
        <v>0.01</v>
      </c>
      <c r="R1248">
        <v>0.02</v>
      </c>
      <c r="S1248">
        <v>0.03</v>
      </c>
      <c r="T1248">
        <v>0.03</v>
      </c>
      <c r="U1248">
        <v>0.03</v>
      </c>
      <c r="V1248">
        <v>0.04</v>
      </c>
      <c r="W1248">
        <v>0</v>
      </c>
      <c r="X1248">
        <v>0.01</v>
      </c>
      <c r="Y1248">
        <v>0</v>
      </c>
      <c r="Z1248">
        <v>0</v>
      </c>
      <c r="AA1248">
        <v>0.01</v>
      </c>
      <c r="AB1248">
        <v>0.01</v>
      </c>
      <c r="AC1248">
        <v>0</v>
      </c>
      <c r="AD1248">
        <v>0.01</v>
      </c>
      <c r="AE1248">
        <f t="shared" si="19"/>
        <v>0.03</v>
      </c>
      <c r="AF1248" cm="1">
        <f t="array" ref="AF1248">_xlfn.IFS(C1248="solar",(AE1248*1000/45),C1248="onshore",(AE1248*1000/2.7),C1248="offshore",(0))</f>
        <v>0.66666666666666663</v>
      </c>
      <c r="AG1248" cm="1">
        <f t="array" ref="AG1248">_xlfn.IFS(C1248="solar",(0),C1248="onshore",(0),C1248="offshore",(AE1248*1000/4.8))</f>
        <v>0</v>
      </c>
    </row>
    <row r="1249" spans="1:33">
      <c r="A1249" t="s">
        <v>98</v>
      </c>
      <c r="B1249" t="s">
        <v>429</v>
      </c>
      <c r="C1249" t="s">
        <v>463</v>
      </c>
      <c r="D1249">
        <v>4</v>
      </c>
      <c r="E1249" t="s">
        <v>515</v>
      </c>
      <c r="F1249" t="s">
        <v>517</v>
      </c>
      <c r="G1249">
        <v>0.17199999999999999</v>
      </c>
      <c r="H1249">
        <v>237</v>
      </c>
      <c r="I1249">
        <v>1560.6849999999999</v>
      </c>
      <c r="J1249">
        <v>0.17399999999999999</v>
      </c>
      <c r="K1249">
        <v>245</v>
      </c>
      <c r="L1249">
        <v>0.16073584212459999</v>
      </c>
      <c r="M1249">
        <v>7.1379999999999999</v>
      </c>
      <c r="N1249">
        <v>0</v>
      </c>
      <c r="O1249">
        <v>0.01</v>
      </c>
      <c r="P1249">
        <v>0.01</v>
      </c>
      <c r="Q1249">
        <v>0.01</v>
      </c>
      <c r="R1249">
        <v>0.02</v>
      </c>
      <c r="S1249">
        <v>0.03</v>
      </c>
      <c r="T1249">
        <v>0.03</v>
      </c>
      <c r="U1249">
        <v>0.03</v>
      </c>
      <c r="V1249">
        <v>0.04</v>
      </c>
      <c r="W1249">
        <v>0</v>
      </c>
      <c r="X1249">
        <v>0.01</v>
      </c>
      <c r="Y1249">
        <v>0</v>
      </c>
      <c r="Z1249">
        <v>0</v>
      </c>
      <c r="AA1249">
        <v>0.01</v>
      </c>
      <c r="AB1249">
        <v>0.01</v>
      </c>
      <c r="AC1249">
        <v>0</v>
      </c>
      <c r="AD1249">
        <v>0.01</v>
      </c>
      <c r="AE1249">
        <f t="shared" si="19"/>
        <v>0.03</v>
      </c>
      <c r="AF1249" cm="1">
        <f t="array" ref="AF1249">_xlfn.IFS(C1249="solar",(AE1249*1000/45),C1249="onshore",(AE1249*1000/2.7),C1249="offshore",(0))</f>
        <v>0.66666666666666663</v>
      </c>
      <c r="AG1249" cm="1">
        <f t="array" ref="AG1249">_xlfn.IFS(C1249="solar",(0),C1249="onshore",(0),C1249="offshore",(AE1249*1000/4.8))</f>
        <v>0</v>
      </c>
    </row>
    <row r="1250" spans="1:33">
      <c r="A1250" t="s">
        <v>98</v>
      </c>
      <c r="B1250" t="s">
        <v>429</v>
      </c>
      <c r="C1250" t="s">
        <v>463</v>
      </c>
      <c r="D1250">
        <v>4</v>
      </c>
      <c r="E1250" t="s">
        <v>515</v>
      </c>
      <c r="F1250" t="s">
        <v>516</v>
      </c>
      <c r="G1250">
        <v>0.17199999999999999</v>
      </c>
      <c r="H1250">
        <v>237</v>
      </c>
      <c r="I1250">
        <v>1560.6849999999999</v>
      </c>
      <c r="J1250">
        <v>0.17399999999999999</v>
      </c>
      <c r="K1250">
        <v>245</v>
      </c>
      <c r="L1250">
        <v>0.16073584212459999</v>
      </c>
      <c r="M1250">
        <v>7.16</v>
      </c>
      <c r="N1250">
        <v>0</v>
      </c>
      <c r="O1250">
        <v>0.01</v>
      </c>
      <c r="P1250">
        <v>0.01</v>
      </c>
      <c r="Q1250">
        <v>0.01</v>
      </c>
      <c r="R1250">
        <v>0.02</v>
      </c>
      <c r="S1250">
        <v>0.03</v>
      </c>
      <c r="T1250">
        <v>0.03</v>
      </c>
      <c r="U1250">
        <v>0.03</v>
      </c>
      <c r="V1250">
        <v>0.04</v>
      </c>
      <c r="W1250">
        <v>0</v>
      </c>
      <c r="X1250">
        <v>0.01</v>
      </c>
      <c r="Y1250">
        <v>0</v>
      </c>
      <c r="Z1250">
        <v>0</v>
      </c>
      <c r="AA1250">
        <v>0.01</v>
      </c>
      <c r="AB1250">
        <v>0.01</v>
      </c>
      <c r="AC1250">
        <v>0</v>
      </c>
      <c r="AD1250">
        <v>0.01</v>
      </c>
      <c r="AE1250">
        <f t="shared" si="19"/>
        <v>0.03</v>
      </c>
      <c r="AF1250" cm="1">
        <f t="array" ref="AF1250">_xlfn.IFS(C1250="solar",(AE1250*1000/45),C1250="onshore",(AE1250*1000/2.7),C1250="offshore",(0))</f>
        <v>0.66666666666666663</v>
      </c>
      <c r="AG1250" cm="1">
        <f t="array" ref="AG1250">_xlfn.IFS(C1250="solar",(0),C1250="onshore",(0),C1250="offshore",(AE1250*1000/4.8))</f>
        <v>0</v>
      </c>
    </row>
    <row r="1251" spans="1:33">
      <c r="A1251" t="s">
        <v>98</v>
      </c>
      <c r="B1251" t="s">
        <v>429</v>
      </c>
      <c r="C1251" t="s">
        <v>463</v>
      </c>
      <c r="D1251">
        <v>4</v>
      </c>
      <c r="E1251" t="s">
        <v>515</v>
      </c>
      <c r="F1251" t="s">
        <v>514</v>
      </c>
      <c r="G1251">
        <v>0.17199999999999999</v>
      </c>
      <c r="H1251">
        <v>237</v>
      </c>
      <c r="I1251">
        <v>1560.6849999999999</v>
      </c>
      <c r="J1251">
        <v>0.17399999999999999</v>
      </c>
      <c r="K1251">
        <v>245</v>
      </c>
      <c r="L1251">
        <v>0.16073584212459999</v>
      </c>
      <c r="M1251">
        <v>24.585999999999999</v>
      </c>
      <c r="N1251">
        <v>0</v>
      </c>
      <c r="O1251">
        <v>0.01</v>
      </c>
      <c r="P1251">
        <v>0.01</v>
      </c>
      <c r="Q1251">
        <v>0.01</v>
      </c>
      <c r="R1251">
        <v>0.02</v>
      </c>
      <c r="S1251">
        <v>0.03</v>
      </c>
      <c r="T1251">
        <v>0.03</v>
      </c>
      <c r="U1251">
        <v>0.03</v>
      </c>
      <c r="V1251">
        <v>0.04</v>
      </c>
      <c r="W1251">
        <v>0</v>
      </c>
      <c r="X1251">
        <v>0.01</v>
      </c>
      <c r="Y1251">
        <v>0</v>
      </c>
      <c r="Z1251">
        <v>0</v>
      </c>
      <c r="AA1251">
        <v>0.01</v>
      </c>
      <c r="AB1251">
        <v>0.01</v>
      </c>
      <c r="AC1251">
        <v>0</v>
      </c>
      <c r="AD1251">
        <v>0.01</v>
      </c>
      <c r="AE1251">
        <f t="shared" si="19"/>
        <v>0.03</v>
      </c>
      <c r="AF1251" cm="1">
        <f t="array" ref="AF1251">_xlfn.IFS(C1251="solar",(AE1251*1000/45),C1251="onshore",(AE1251*1000/2.7),C1251="offshore",(0))</f>
        <v>0.66666666666666663</v>
      </c>
      <c r="AG1251" cm="1">
        <f t="array" ref="AG1251">_xlfn.IFS(C1251="solar",(0),C1251="onshore",(0),C1251="offshore",(AE1251*1000/4.8))</f>
        <v>0</v>
      </c>
    </row>
    <row r="1252" spans="1:33">
      <c r="A1252" t="s">
        <v>98</v>
      </c>
      <c r="B1252" t="s">
        <v>426</v>
      </c>
      <c r="C1252" t="s">
        <v>464</v>
      </c>
      <c r="D1252">
        <v>1</v>
      </c>
      <c r="E1252" t="s">
        <v>515</v>
      </c>
      <c r="F1252" t="s">
        <v>519</v>
      </c>
      <c r="G1252">
        <v>0.33600000000000002</v>
      </c>
      <c r="H1252">
        <v>304</v>
      </c>
      <c r="I1252">
        <v>2023.1869999999999</v>
      </c>
      <c r="J1252">
        <v>0.32900000000000001</v>
      </c>
      <c r="K1252">
        <v>305</v>
      </c>
      <c r="L1252">
        <v>0.105827816407822</v>
      </c>
      <c r="M1252">
        <v>0.95</v>
      </c>
      <c r="N1252">
        <v>0.32</v>
      </c>
      <c r="O1252">
        <v>0.64</v>
      </c>
      <c r="P1252">
        <v>0.95</v>
      </c>
      <c r="Q1252">
        <v>0.95</v>
      </c>
      <c r="R1252">
        <v>0.95</v>
      </c>
      <c r="S1252">
        <v>0.95</v>
      </c>
      <c r="T1252">
        <v>0.95</v>
      </c>
      <c r="U1252">
        <v>0.95</v>
      </c>
      <c r="V1252">
        <v>1.59</v>
      </c>
      <c r="W1252">
        <v>0.32</v>
      </c>
      <c r="X1252">
        <v>0.32</v>
      </c>
      <c r="Y1252">
        <v>0.31</v>
      </c>
      <c r="Z1252">
        <v>0</v>
      </c>
      <c r="AA1252">
        <v>0</v>
      </c>
      <c r="AB1252">
        <v>0</v>
      </c>
      <c r="AC1252">
        <v>0.32</v>
      </c>
      <c r="AD1252">
        <v>0.32</v>
      </c>
      <c r="AE1252">
        <f t="shared" si="19"/>
        <v>0.95</v>
      </c>
      <c r="AF1252" cm="1">
        <f t="array" ref="AF1252">_xlfn.IFS(C1252="solar",(AE1252*1000/45),C1252="onshore",(AE1252*1000/2.7),C1252="offshore",(0))</f>
        <v>351.85185185185185</v>
      </c>
      <c r="AG1252" cm="1">
        <f t="array" ref="AG1252">_xlfn.IFS(C1252="solar",(0),C1252="onshore",(0),C1252="offshore",(AE1252*1000/4.8))</f>
        <v>0</v>
      </c>
    </row>
    <row r="1253" spans="1:33">
      <c r="A1253" t="s">
        <v>98</v>
      </c>
      <c r="B1253" t="s">
        <v>424</v>
      </c>
      <c r="C1253" t="s">
        <v>464</v>
      </c>
      <c r="D1253">
        <v>3</v>
      </c>
      <c r="E1253" t="s">
        <v>515</v>
      </c>
      <c r="F1253" t="s">
        <v>519</v>
      </c>
      <c r="G1253">
        <v>0.30399999999999999</v>
      </c>
      <c r="H1253">
        <v>0</v>
      </c>
      <c r="I1253">
        <v>2023.1869999999999</v>
      </c>
      <c r="J1253">
        <v>0.30399999999999999</v>
      </c>
      <c r="K1253">
        <v>207</v>
      </c>
      <c r="L1253">
        <v>7.7730713770728196E-2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f t="shared" si="19"/>
        <v>0</v>
      </c>
      <c r="AF1253" cm="1">
        <f t="array" ref="AF1253">_xlfn.IFS(C1253="solar",(AE1253*1000/45),C1253="onshore",(AE1253*1000/2.7),C1253="offshore",(0))</f>
        <v>0</v>
      </c>
      <c r="AG1253" cm="1">
        <f t="array" ref="AG1253">_xlfn.IFS(C1253="solar",(0),C1253="onshore",(0),C1253="offshore",(AE1253*1000/4.8))</f>
        <v>0</v>
      </c>
    </row>
    <row r="1254" spans="1:33">
      <c r="A1254" t="s">
        <v>98</v>
      </c>
      <c r="B1254" t="s">
        <v>423</v>
      </c>
      <c r="C1254" t="s">
        <v>464</v>
      </c>
      <c r="D1254">
        <v>4</v>
      </c>
      <c r="E1254" t="s">
        <v>515</v>
      </c>
      <c r="F1254" t="s">
        <v>519</v>
      </c>
      <c r="G1254">
        <v>0.26800000000000002</v>
      </c>
      <c r="H1254">
        <v>0</v>
      </c>
      <c r="I1254">
        <v>2023.1869999999999</v>
      </c>
      <c r="J1254">
        <v>0.26800000000000002</v>
      </c>
      <c r="K1254">
        <v>342</v>
      </c>
      <c r="L1254">
        <v>0.145675730934369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f t="shared" si="19"/>
        <v>0</v>
      </c>
      <c r="AF1254" cm="1">
        <f t="array" ref="AF1254">_xlfn.IFS(C1254="solar",(AE1254*1000/45),C1254="onshore",(AE1254*1000/2.7),C1254="offshore",(0))</f>
        <v>0</v>
      </c>
      <c r="AG1254" cm="1">
        <f t="array" ref="AG1254">_xlfn.IFS(C1254="solar",(0),C1254="onshore",(0),C1254="offshore",(AE1254*1000/4.8))</f>
        <v>0</v>
      </c>
    </row>
    <row r="1255" spans="1:33">
      <c r="A1255" t="s">
        <v>98</v>
      </c>
      <c r="B1255" t="s">
        <v>422</v>
      </c>
      <c r="C1255" t="s">
        <v>464</v>
      </c>
      <c r="D1255">
        <v>5</v>
      </c>
      <c r="E1255" t="s">
        <v>515</v>
      </c>
      <c r="F1255" t="s">
        <v>519</v>
      </c>
      <c r="G1255">
        <v>0.26600000000000001</v>
      </c>
      <c r="H1255">
        <v>0</v>
      </c>
      <c r="I1255">
        <v>2023.1869999999999</v>
      </c>
      <c r="J1255">
        <v>0.26600000000000001</v>
      </c>
      <c r="K1255">
        <v>555</v>
      </c>
      <c r="L1255">
        <v>0.23818106911113399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f t="shared" si="19"/>
        <v>0</v>
      </c>
      <c r="AF1255" cm="1">
        <f t="array" ref="AF1255">_xlfn.IFS(C1255="solar",(AE1255*1000/45),C1255="onshore",(AE1255*1000/2.7),C1255="offshore",(0))</f>
        <v>0</v>
      </c>
      <c r="AG1255" cm="1">
        <f t="array" ref="AG1255">_xlfn.IFS(C1255="solar",(0),C1255="onshore",(0),C1255="offshore",(AE1255*1000/4.8))</f>
        <v>0</v>
      </c>
    </row>
    <row r="1256" spans="1:33">
      <c r="A1256" t="s">
        <v>98</v>
      </c>
      <c r="B1256" t="s">
        <v>423</v>
      </c>
      <c r="C1256" t="s">
        <v>464</v>
      </c>
      <c r="D1256">
        <v>4</v>
      </c>
      <c r="E1256" t="s">
        <v>515</v>
      </c>
      <c r="F1256" t="s">
        <v>518</v>
      </c>
      <c r="G1256">
        <v>0.26800000000000002</v>
      </c>
      <c r="H1256">
        <v>0</v>
      </c>
      <c r="I1256">
        <v>2023.1869999999999</v>
      </c>
      <c r="J1256">
        <v>0.26800000000000002</v>
      </c>
      <c r="K1256">
        <v>342</v>
      </c>
      <c r="L1256">
        <v>0.145675730934369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f t="shared" si="19"/>
        <v>0</v>
      </c>
      <c r="AF1256" cm="1">
        <f t="array" ref="AF1256">_xlfn.IFS(C1256="solar",(AE1256*1000/45),C1256="onshore",(AE1256*1000/2.7),C1256="offshore",(0))</f>
        <v>0</v>
      </c>
      <c r="AG1256" cm="1">
        <f t="array" ref="AG1256">_xlfn.IFS(C1256="solar",(0),C1256="onshore",(0),C1256="offshore",(AE1256*1000/4.8))</f>
        <v>0</v>
      </c>
    </row>
    <row r="1257" spans="1:33">
      <c r="A1257" t="s">
        <v>98</v>
      </c>
      <c r="B1257" t="s">
        <v>424</v>
      </c>
      <c r="C1257" t="s">
        <v>464</v>
      </c>
      <c r="D1257">
        <v>3</v>
      </c>
      <c r="E1257" t="s">
        <v>515</v>
      </c>
      <c r="F1257" t="s">
        <v>518</v>
      </c>
      <c r="G1257">
        <v>0.30399999999999999</v>
      </c>
      <c r="H1257">
        <v>0</v>
      </c>
      <c r="I1257">
        <v>2023.1869999999999</v>
      </c>
      <c r="J1257">
        <v>0.30399999999999999</v>
      </c>
      <c r="K1257">
        <v>207</v>
      </c>
      <c r="L1257">
        <v>7.7730713770728196E-2</v>
      </c>
      <c r="M1257">
        <v>5.0999999999999997E-2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f t="shared" si="19"/>
        <v>0</v>
      </c>
      <c r="AF1257" cm="1">
        <f t="array" ref="AF1257">_xlfn.IFS(C1257="solar",(AE1257*1000/45),C1257="onshore",(AE1257*1000/2.7),C1257="offshore",(0))</f>
        <v>0</v>
      </c>
      <c r="AG1257" cm="1">
        <f t="array" ref="AG1257">_xlfn.IFS(C1257="solar",(0),C1257="onshore",(0),C1257="offshore",(AE1257*1000/4.8))</f>
        <v>0</v>
      </c>
    </row>
    <row r="1258" spans="1:33">
      <c r="A1258" t="s">
        <v>98</v>
      </c>
      <c r="B1258" t="s">
        <v>422</v>
      </c>
      <c r="C1258" t="s">
        <v>464</v>
      </c>
      <c r="D1258">
        <v>5</v>
      </c>
      <c r="E1258" t="s">
        <v>515</v>
      </c>
      <c r="F1258" t="s">
        <v>518</v>
      </c>
      <c r="G1258">
        <v>0.26600000000000001</v>
      </c>
      <c r="H1258">
        <v>0</v>
      </c>
      <c r="I1258">
        <v>2023.1869999999999</v>
      </c>
      <c r="J1258">
        <v>0.26600000000000001</v>
      </c>
      <c r="K1258">
        <v>555</v>
      </c>
      <c r="L1258">
        <v>0.23818106911113399</v>
      </c>
      <c r="M1258">
        <v>7.6999999999999999E-2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f t="shared" si="19"/>
        <v>0</v>
      </c>
      <c r="AF1258" cm="1">
        <f t="array" ref="AF1258">_xlfn.IFS(C1258="solar",(AE1258*1000/45),C1258="onshore",(AE1258*1000/2.7),C1258="offshore",(0))</f>
        <v>0</v>
      </c>
      <c r="AG1258" cm="1">
        <f t="array" ref="AG1258">_xlfn.IFS(C1258="solar",(0),C1258="onshore",(0),C1258="offshore",(AE1258*1000/4.8))</f>
        <v>0</v>
      </c>
    </row>
    <row r="1259" spans="1:33">
      <c r="A1259" t="s">
        <v>98</v>
      </c>
      <c r="B1259" t="s">
        <v>426</v>
      </c>
      <c r="C1259" t="s">
        <v>464</v>
      </c>
      <c r="D1259">
        <v>1</v>
      </c>
      <c r="E1259" t="s">
        <v>515</v>
      </c>
      <c r="F1259" t="s">
        <v>518</v>
      </c>
      <c r="G1259">
        <v>0.33600000000000002</v>
      </c>
      <c r="H1259">
        <v>304</v>
      </c>
      <c r="I1259">
        <v>2023.1869999999999</v>
      </c>
      <c r="J1259">
        <v>0.32900000000000001</v>
      </c>
      <c r="K1259">
        <v>305</v>
      </c>
      <c r="L1259">
        <v>0.105827816407822</v>
      </c>
      <c r="M1259">
        <v>2.0009999999999999</v>
      </c>
      <c r="N1259">
        <v>0.32700000000000001</v>
      </c>
      <c r="O1259">
        <v>0.65400000000000003</v>
      </c>
      <c r="P1259">
        <v>0.97</v>
      </c>
      <c r="Q1259">
        <v>0.97</v>
      </c>
      <c r="R1259">
        <v>0.97</v>
      </c>
      <c r="S1259">
        <v>0.97</v>
      </c>
      <c r="T1259">
        <v>0.97</v>
      </c>
      <c r="U1259">
        <v>0.97</v>
      </c>
      <c r="V1259">
        <v>1.6240000000000001</v>
      </c>
      <c r="W1259">
        <v>0.32700000000000001</v>
      </c>
      <c r="X1259">
        <v>0.32700000000000001</v>
      </c>
      <c r="Y1259">
        <v>0.316</v>
      </c>
      <c r="Z1259">
        <v>0</v>
      </c>
      <c r="AA1259">
        <v>0</v>
      </c>
      <c r="AB1259">
        <v>0</v>
      </c>
      <c r="AC1259">
        <v>0.32700000000000001</v>
      </c>
      <c r="AD1259">
        <v>0.32700000000000001</v>
      </c>
      <c r="AE1259">
        <f t="shared" si="19"/>
        <v>0.97</v>
      </c>
      <c r="AF1259" cm="1">
        <f t="array" ref="AF1259">_xlfn.IFS(C1259="solar",(AE1259*1000/45),C1259="onshore",(AE1259*1000/2.7),C1259="offshore",(0))</f>
        <v>359.25925925925924</v>
      </c>
      <c r="AG1259" cm="1">
        <f t="array" ref="AG1259">_xlfn.IFS(C1259="solar",(0),C1259="onshore",(0),C1259="offshore",(AE1259*1000/4.8))</f>
        <v>0</v>
      </c>
    </row>
    <row r="1260" spans="1:33">
      <c r="A1260" t="s">
        <v>98</v>
      </c>
      <c r="B1260" t="s">
        <v>423</v>
      </c>
      <c r="C1260" t="s">
        <v>464</v>
      </c>
      <c r="D1260">
        <v>4</v>
      </c>
      <c r="E1260" t="s">
        <v>515</v>
      </c>
      <c r="F1260" t="s">
        <v>517</v>
      </c>
      <c r="G1260">
        <v>0.26800000000000002</v>
      </c>
      <c r="H1260">
        <v>0</v>
      </c>
      <c r="I1260">
        <v>2023.1869999999999</v>
      </c>
      <c r="J1260">
        <v>0.26800000000000002</v>
      </c>
      <c r="K1260">
        <v>342</v>
      </c>
      <c r="L1260">
        <v>0.145675730934369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f t="shared" si="19"/>
        <v>0</v>
      </c>
      <c r="AF1260" cm="1">
        <f t="array" ref="AF1260">_xlfn.IFS(C1260="solar",(AE1260*1000/45),C1260="onshore",(AE1260*1000/2.7),C1260="offshore",(0))</f>
        <v>0</v>
      </c>
      <c r="AG1260" cm="1">
        <f t="array" ref="AG1260">_xlfn.IFS(C1260="solar",(0),C1260="onshore",(0),C1260="offshore",(AE1260*1000/4.8))</f>
        <v>0</v>
      </c>
    </row>
    <row r="1261" spans="1:33">
      <c r="A1261" t="s">
        <v>98</v>
      </c>
      <c r="B1261" t="s">
        <v>424</v>
      </c>
      <c r="C1261" t="s">
        <v>464</v>
      </c>
      <c r="D1261">
        <v>3</v>
      </c>
      <c r="E1261" t="s">
        <v>515</v>
      </c>
      <c r="F1261" t="s">
        <v>517</v>
      </c>
      <c r="G1261">
        <v>0.30399999999999999</v>
      </c>
      <c r="H1261">
        <v>0</v>
      </c>
      <c r="I1261">
        <v>2023.1869999999999</v>
      </c>
      <c r="J1261">
        <v>0.30399999999999999</v>
      </c>
      <c r="K1261">
        <v>207</v>
      </c>
      <c r="L1261">
        <v>7.7730713770728196E-2</v>
      </c>
      <c r="M1261">
        <v>5.0999999999999997E-2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f t="shared" si="19"/>
        <v>0</v>
      </c>
      <c r="AF1261" cm="1">
        <f t="array" ref="AF1261">_xlfn.IFS(C1261="solar",(AE1261*1000/45),C1261="onshore",(AE1261*1000/2.7),C1261="offshore",(0))</f>
        <v>0</v>
      </c>
      <c r="AG1261" cm="1">
        <f t="array" ref="AG1261">_xlfn.IFS(C1261="solar",(0),C1261="onshore",(0),C1261="offshore",(AE1261*1000/4.8))</f>
        <v>0</v>
      </c>
    </row>
    <row r="1262" spans="1:33">
      <c r="A1262" t="s">
        <v>98</v>
      </c>
      <c r="B1262" t="s">
        <v>422</v>
      </c>
      <c r="C1262" t="s">
        <v>464</v>
      </c>
      <c r="D1262">
        <v>5</v>
      </c>
      <c r="E1262" t="s">
        <v>515</v>
      </c>
      <c r="F1262" t="s">
        <v>517</v>
      </c>
      <c r="G1262">
        <v>0.26600000000000001</v>
      </c>
      <c r="H1262">
        <v>0</v>
      </c>
      <c r="I1262">
        <v>2023.1869999999999</v>
      </c>
      <c r="J1262">
        <v>0.26600000000000001</v>
      </c>
      <c r="K1262">
        <v>555</v>
      </c>
      <c r="L1262">
        <v>0.23818106911113399</v>
      </c>
      <c r="M1262">
        <v>7.6999999999999999E-2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f t="shared" si="19"/>
        <v>0</v>
      </c>
      <c r="AF1262" cm="1">
        <f t="array" ref="AF1262">_xlfn.IFS(C1262="solar",(AE1262*1000/45),C1262="onshore",(AE1262*1000/2.7),C1262="offshore",(0))</f>
        <v>0</v>
      </c>
      <c r="AG1262" cm="1">
        <f t="array" ref="AG1262">_xlfn.IFS(C1262="solar",(0),C1262="onshore",(0),C1262="offshore",(AE1262*1000/4.8))</f>
        <v>0</v>
      </c>
    </row>
    <row r="1263" spans="1:33">
      <c r="A1263" t="s">
        <v>98</v>
      </c>
      <c r="B1263" t="s">
        <v>426</v>
      </c>
      <c r="C1263" t="s">
        <v>464</v>
      </c>
      <c r="D1263">
        <v>1</v>
      </c>
      <c r="E1263" t="s">
        <v>515</v>
      </c>
      <c r="F1263" t="s">
        <v>517</v>
      </c>
      <c r="G1263">
        <v>0.33600000000000002</v>
      </c>
      <c r="H1263">
        <v>304</v>
      </c>
      <c r="I1263">
        <v>2023.1869999999999</v>
      </c>
      <c r="J1263">
        <v>0.32900000000000001</v>
      </c>
      <c r="K1263">
        <v>305</v>
      </c>
      <c r="L1263">
        <v>0.105827816407822</v>
      </c>
      <c r="M1263">
        <v>2.0009999999999999</v>
      </c>
      <c r="N1263">
        <v>0.32700000000000001</v>
      </c>
      <c r="O1263">
        <v>0.65400000000000003</v>
      </c>
      <c r="P1263">
        <v>0.97</v>
      </c>
      <c r="Q1263">
        <v>0.97</v>
      </c>
      <c r="R1263">
        <v>0.97</v>
      </c>
      <c r="S1263">
        <v>0.97</v>
      </c>
      <c r="T1263">
        <v>0.97</v>
      </c>
      <c r="U1263">
        <v>0.97</v>
      </c>
      <c r="V1263">
        <v>1.6240000000000001</v>
      </c>
      <c r="W1263">
        <v>0.32700000000000001</v>
      </c>
      <c r="X1263">
        <v>0.32700000000000001</v>
      </c>
      <c r="Y1263">
        <v>0.316</v>
      </c>
      <c r="Z1263">
        <v>0</v>
      </c>
      <c r="AA1263">
        <v>0</v>
      </c>
      <c r="AB1263">
        <v>0</v>
      </c>
      <c r="AC1263">
        <v>0.32700000000000001</v>
      </c>
      <c r="AD1263">
        <v>0.32700000000000001</v>
      </c>
      <c r="AE1263">
        <f t="shared" si="19"/>
        <v>0.97</v>
      </c>
      <c r="AF1263" cm="1">
        <f t="array" ref="AF1263">_xlfn.IFS(C1263="solar",(AE1263*1000/45),C1263="onshore",(AE1263*1000/2.7),C1263="offshore",(0))</f>
        <v>359.25925925925924</v>
      </c>
      <c r="AG1263" cm="1">
        <f t="array" ref="AG1263">_xlfn.IFS(C1263="solar",(0),C1263="onshore",(0),C1263="offshore",(AE1263*1000/4.8))</f>
        <v>0</v>
      </c>
    </row>
    <row r="1264" spans="1:33">
      <c r="A1264" t="s">
        <v>98</v>
      </c>
      <c r="B1264" t="s">
        <v>423</v>
      </c>
      <c r="C1264" t="s">
        <v>464</v>
      </c>
      <c r="D1264">
        <v>4</v>
      </c>
      <c r="E1264" t="s">
        <v>515</v>
      </c>
      <c r="F1264" t="s">
        <v>516</v>
      </c>
      <c r="G1264">
        <v>0.26800000000000002</v>
      </c>
      <c r="H1264">
        <v>0</v>
      </c>
      <c r="I1264">
        <v>2023.1869999999999</v>
      </c>
      <c r="J1264">
        <v>0.26800000000000002</v>
      </c>
      <c r="K1264">
        <v>342</v>
      </c>
      <c r="L1264">
        <v>0.145675730934369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f t="shared" si="19"/>
        <v>0</v>
      </c>
      <c r="AF1264" cm="1">
        <f t="array" ref="AF1264">_xlfn.IFS(C1264="solar",(AE1264*1000/45),C1264="onshore",(AE1264*1000/2.7),C1264="offshore",(0))</f>
        <v>0</v>
      </c>
      <c r="AG1264" cm="1">
        <f t="array" ref="AG1264">_xlfn.IFS(C1264="solar",(0),C1264="onshore",(0),C1264="offshore",(AE1264*1000/4.8))</f>
        <v>0</v>
      </c>
    </row>
    <row r="1265" spans="1:33">
      <c r="A1265" t="s">
        <v>98</v>
      </c>
      <c r="B1265" t="s">
        <v>424</v>
      </c>
      <c r="C1265" t="s">
        <v>464</v>
      </c>
      <c r="D1265">
        <v>3</v>
      </c>
      <c r="E1265" t="s">
        <v>515</v>
      </c>
      <c r="F1265" t="s">
        <v>516</v>
      </c>
      <c r="G1265">
        <v>0.30399999999999999</v>
      </c>
      <c r="H1265">
        <v>0</v>
      </c>
      <c r="I1265">
        <v>2023.1869999999999</v>
      </c>
      <c r="J1265">
        <v>0.30399999999999999</v>
      </c>
      <c r="K1265">
        <v>207</v>
      </c>
      <c r="L1265">
        <v>7.7730713770728196E-2</v>
      </c>
      <c r="M1265">
        <v>5.0999999999999997E-2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f t="shared" si="19"/>
        <v>0</v>
      </c>
      <c r="AF1265" cm="1">
        <f t="array" ref="AF1265">_xlfn.IFS(C1265="solar",(AE1265*1000/45),C1265="onshore",(AE1265*1000/2.7),C1265="offshore",(0))</f>
        <v>0</v>
      </c>
      <c r="AG1265" cm="1">
        <f t="array" ref="AG1265">_xlfn.IFS(C1265="solar",(0),C1265="onshore",(0),C1265="offshore",(AE1265*1000/4.8))</f>
        <v>0</v>
      </c>
    </row>
    <row r="1266" spans="1:33">
      <c r="A1266" t="s">
        <v>98</v>
      </c>
      <c r="B1266" t="s">
        <v>422</v>
      </c>
      <c r="C1266" t="s">
        <v>464</v>
      </c>
      <c r="D1266">
        <v>5</v>
      </c>
      <c r="E1266" t="s">
        <v>515</v>
      </c>
      <c r="F1266" t="s">
        <v>516</v>
      </c>
      <c r="G1266">
        <v>0.26600000000000001</v>
      </c>
      <c r="H1266">
        <v>0</v>
      </c>
      <c r="I1266">
        <v>2023.1869999999999</v>
      </c>
      <c r="J1266">
        <v>0.26600000000000001</v>
      </c>
      <c r="K1266">
        <v>555</v>
      </c>
      <c r="L1266">
        <v>0.23818106911113399</v>
      </c>
      <c r="M1266">
        <v>7.6999999999999999E-2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f t="shared" si="19"/>
        <v>0</v>
      </c>
      <c r="AF1266" cm="1">
        <f t="array" ref="AF1266">_xlfn.IFS(C1266="solar",(AE1266*1000/45),C1266="onshore",(AE1266*1000/2.7),C1266="offshore",(0))</f>
        <v>0</v>
      </c>
      <c r="AG1266" cm="1">
        <f t="array" ref="AG1266">_xlfn.IFS(C1266="solar",(0),C1266="onshore",(0),C1266="offshore",(AE1266*1000/4.8))</f>
        <v>0</v>
      </c>
    </row>
    <row r="1267" spans="1:33">
      <c r="A1267" t="s">
        <v>98</v>
      </c>
      <c r="B1267" t="s">
        <v>426</v>
      </c>
      <c r="C1267" t="s">
        <v>464</v>
      </c>
      <c r="D1267">
        <v>1</v>
      </c>
      <c r="E1267" t="s">
        <v>515</v>
      </c>
      <c r="F1267" t="s">
        <v>516</v>
      </c>
      <c r="G1267">
        <v>0.33600000000000002</v>
      </c>
      <c r="H1267">
        <v>304</v>
      </c>
      <c r="I1267">
        <v>2023.1869999999999</v>
      </c>
      <c r="J1267">
        <v>0.32900000000000001</v>
      </c>
      <c r="K1267">
        <v>305</v>
      </c>
      <c r="L1267">
        <v>0.105827816407822</v>
      </c>
      <c r="M1267">
        <v>2.0009999999999999</v>
      </c>
      <c r="N1267">
        <v>0.32700000000000001</v>
      </c>
      <c r="O1267">
        <v>0.65400000000000003</v>
      </c>
      <c r="P1267">
        <v>0.97</v>
      </c>
      <c r="Q1267">
        <v>0.97</v>
      </c>
      <c r="R1267">
        <v>0.97</v>
      </c>
      <c r="S1267">
        <v>0.97</v>
      </c>
      <c r="T1267">
        <v>0.97</v>
      </c>
      <c r="U1267">
        <v>0.97</v>
      </c>
      <c r="V1267">
        <v>1.6240000000000001</v>
      </c>
      <c r="W1267">
        <v>0.32700000000000001</v>
      </c>
      <c r="X1267">
        <v>0.32700000000000001</v>
      </c>
      <c r="Y1267">
        <v>0.316</v>
      </c>
      <c r="Z1267">
        <v>0</v>
      </c>
      <c r="AA1267">
        <v>0</v>
      </c>
      <c r="AB1267">
        <v>0</v>
      </c>
      <c r="AC1267">
        <v>0.32700000000000001</v>
      </c>
      <c r="AD1267">
        <v>0.32700000000000001</v>
      </c>
      <c r="AE1267">
        <f t="shared" si="19"/>
        <v>0.97</v>
      </c>
      <c r="AF1267" cm="1">
        <f t="array" ref="AF1267">_xlfn.IFS(C1267="solar",(AE1267*1000/45),C1267="onshore",(AE1267*1000/2.7),C1267="offshore",(0))</f>
        <v>359.25925925925924</v>
      </c>
      <c r="AG1267" cm="1">
        <f t="array" ref="AG1267">_xlfn.IFS(C1267="solar",(0),C1267="onshore",(0),C1267="offshore",(AE1267*1000/4.8))</f>
        <v>0</v>
      </c>
    </row>
    <row r="1268" spans="1:33">
      <c r="A1268" t="s">
        <v>98</v>
      </c>
      <c r="B1268" t="s">
        <v>422</v>
      </c>
      <c r="C1268" t="s">
        <v>464</v>
      </c>
      <c r="D1268">
        <v>5</v>
      </c>
      <c r="E1268" t="s">
        <v>515</v>
      </c>
      <c r="F1268" t="s">
        <v>514</v>
      </c>
      <c r="G1268">
        <v>0.26600000000000001</v>
      </c>
      <c r="H1268">
        <v>0</v>
      </c>
      <c r="I1268">
        <v>2023.1869999999999</v>
      </c>
      <c r="J1268">
        <v>0.26600000000000001</v>
      </c>
      <c r="K1268">
        <v>555</v>
      </c>
      <c r="L1268">
        <v>0.23818106911113399</v>
      </c>
      <c r="M1268">
        <v>0.35899999999999999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f t="shared" si="19"/>
        <v>0</v>
      </c>
      <c r="AF1268" cm="1">
        <f t="array" ref="AF1268">_xlfn.IFS(C1268="solar",(AE1268*1000/45),C1268="onshore",(AE1268*1000/2.7),C1268="offshore",(0))</f>
        <v>0</v>
      </c>
      <c r="AG1268" cm="1">
        <f t="array" ref="AG1268">_xlfn.IFS(C1268="solar",(0),C1268="onshore",(0),C1268="offshore",(AE1268*1000/4.8))</f>
        <v>0</v>
      </c>
    </row>
    <row r="1269" spans="1:33">
      <c r="A1269" t="s">
        <v>98</v>
      </c>
      <c r="B1269" t="s">
        <v>423</v>
      </c>
      <c r="C1269" t="s">
        <v>464</v>
      </c>
      <c r="D1269">
        <v>4</v>
      </c>
      <c r="E1269" t="s">
        <v>515</v>
      </c>
      <c r="F1269" t="s">
        <v>514</v>
      </c>
      <c r="G1269">
        <v>0.26800000000000002</v>
      </c>
      <c r="H1269">
        <v>0</v>
      </c>
      <c r="I1269">
        <v>2023.1869999999999</v>
      </c>
      <c r="J1269">
        <v>0.26800000000000002</v>
      </c>
      <c r="K1269">
        <v>342</v>
      </c>
      <c r="L1269">
        <v>0.145675730934369</v>
      </c>
      <c r="M1269">
        <v>0.74199999999999999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f t="shared" si="19"/>
        <v>0</v>
      </c>
      <c r="AF1269" cm="1">
        <f t="array" ref="AF1269">_xlfn.IFS(C1269="solar",(AE1269*1000/45),C1269="onshore",(AE1269*1000/2.7),C1269="offshore",(0))</f>
        <v>0</v>
      </c>
      <c r="AG1269" cm="1">
        <f t="array" ref="AG1269">_xlfn.IFS(C1269="solar",(0),C1269="onshore",(0),C1269="offshore",(AE1269*1000/4.8))</f>
        <v>0</v>
      </c>
    </row>
    <row r="1270" spans="1:33">
      <c r="A1270" t="s">
        <v>98</v>
      </c>
      <c r="B1270" t="s">
        <v>424</v>
      </c>
      <c r="C1270" t="s">
        <v>464</v>
      </c>
      <c r="D1270">
        <v>3</v>
      </c>
      <c r="E1270" t="s">
        <v>515</v>
      </c>
      <c r="F1270" t="s">
        <v>514</v>
      </c>
      <c r="G1270">
        <v>0.30399999999999999</v>
      </c>
      <c r="H1270">
        <v>0</v>
      </c>
      <c r="I1270">
        <v>2023.1869999999999</v>
      </c>
      <c r="J1270">
        <v>0.30399999999999999</v>
      </c>
      <c r="K1270">
        <v>207</v>
      </c>
      <c r="L1270">
        <v>7.7730713770728196E-2</v>
      </c>
      <c r="M1270">
        <v>1.85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f t="shared" si="19"/>
        <v>0</v>
      </c>
      <c r="AF1270" cm="1">
        <f t="array" ref="AF1270">_xlfn.IFS(C1270="solar",(AE1270*1000/45),C1270="onshore",(AE1270*1000/2.7),C1270="offshore",(0))</f>
        <v>0</v>
      </c>
      <c r="AG1270" cm="1">
        <f t="array" ref="AG1270">_xlfn.IFS(C1270="solar",(0),C1270="onshore",(0),C1270="offshore",(AE1270*1000/4.8))</f>
        <v>0</v>
      </c>
    </row>
    <row r="1271" spans="1:33">
      <c r="A1271" t="s">
        <v>98</v>
      </c>
      <c r="B1271" t="s">
        <v>426</v>
      </c>
      <c r="C1271" t="s">
        <v>464</v>
      </c>
      <c r="D1271">
        <v>1</v>
      </c>
      <c r="E1271" t="s">
        <v>515</v>
      </c>
      <c r="F1271" t="s">
        <v>514</v>
      </c>
      <c r="G1271">
        <v>0.33600000000000002</v>
      </c>
      <c r="H1271">
        <v>304</v>
      </c>
      <c r="I1271">
        <v>2023.1869999999999</v>
      </c>
      <c r="J1271">
        <v>0.32900000000000001</v>
      </c>
      <c r="K1271">
        <v>305</v>
      </c>
      <c r="L1271">
        <v>0.105827816407822</v>
      </c>
      <c r="M1271">
        <v>3.1379999999999999</v>
      </c>
      <c r="N1271">
        <v>0.32700000000000001</v>
      </c>
      <c r="O1271">
        <v>0.65400000000000003</v>
      </c>
      <c r="P1271">
        <v>0.97</v>
      </c>
      <c r="Q1271">
        <v>0.97</v>
      </c>
      <c r="R1271">
        <v>0.97</v>
      </c>
      <c r="S1271">
        <v>0.97</v>
      </c>
      <c r="T1271">
        <v>0.97</v>
      </c>
      <c r="U1271">
        <v>0.97</v>
      </c>
      <c r="V1271">
        <v>1.6240000000000001</v>
      </c>
      <c r="W1271">
        <v>0.32700000000000001</v>
      </c>
      <c r="X1271">
        <v>0.32700000000000001</v>
      </c>
      <c r="Y1271">
        <v>0.316</v>
      </c>
      <c r="Z1271">
        <v>0</v>
      </c>
      <c r="AA1271">
        <v>0</v>
      </c>
      <c r="AB1271">
        <v>0</v>
      </c>
      <c r="AC1271">
        <v>0.32700000000000001</v>
      </c>
      <c r="AD1271">
        <v>0.32700000000000001</v>
      </c>
      <c r="AE1271">
        <f t="shared" si="19"/>
        <v>0.97</v>
      </c>
      <c r="AF1271" cm="1">
        <f t="array" ref="AF1271">_xlfn.IFS(C1271="solar",(AE1271*1000/45),C1271="onshore",(AE1271*1000/2.7),C1271="offshore",(0))</f>
        <v>359.25925925925924</v>
      </c>
      <c r="AG1271" cm="1">
        <f t="array" ref="AG1271">_xlfn.IFS(C1271="solar",(0),C1271="onshore",(0),C1271="offshore",(AE1271*1000/4.8))</f>
        <v>0</v>
      </c>
    </row>
    <row r="1272" spans="1:33">
      <c r="A1272" t="s">
        <v>98</v>
      </c>
      <c r="B1272" t="s">
        <v>417</v>
      </c>
      <c r="C1272" t="s">
        <v>460</v>
      </c>
      <c r="D1272">
        <v>1</v>
      </c>
      <c r="E1272" t="s">
        <v>515</v>
      </c>
      <c r="F1272" t="s">
        <v>519</v>
      </c>
      <c r="G1272">
        <v>0.66500000000000004</v>
      </c>
      <c r="H1272">
        <v>1116</v>
      </c>
      <c r="I1272">
        <v>3114.962</v>
      </c>
      <c r="J1272">
        <v>0.65800000000000003</v>
      </c>
      <c r="K1272">
        <v>816</v>
      </c>
      <c r="L1272">
        <v>0.14156639047341499</v>
      </c>
      <c r="M1272">
        <v>96.27</v>
      </c>
      <c r="N1272">
        <v>0</v>
      </c>
      <c r="O1272">
        <v>0.96</v>
      </c>
      <c r="P1272">
        <v>9.42</v>
      </c>
      <c r="Q1272">
        <v>37.15</v>
      </c>
      <c r="R1272">
        <v>63.11</v>
      </c>
      <c r="S1272">
        <v>89.04</v>
      </c>
      <c r="T1272">
        <v>96.27</v>
      </c>
      <c r="U1272">
        <v>96.25</v>
      </c>
      <c r="V1272">
        <v>97.21</v>
      </c>
      <c r="W1272">
        <v>0</v>
      </c>
      <c r="X1272">
        <v>0.96</v>
      </c>
      <c r="Y1272">
        <v>8.4600000000000009</v>
      </c>
      <c r="Z1272">
        <v>27.73</v>
      </c>
      <c r="AA1272">
        <v>25.96</v>
      </c>
      <c r="AB1272">
        <v>25.93</v>
      </c>
      <c r="AC1272">
        <v>7.23</v>
      </c>
      <c r="AD1272">
        <v>0.94</v>
      </c>
      <c r="AE1272">
        <f t="shared" si="19"/>
        <v>96.27</v>
      </c>
      <c r="AF1272" cm="1">
        <f t="array" ref="AF1272">_xlfn.IFS(C1272="solar",(AE1272*1000/45),C1272="onshore",(AE1272*1000/2.7),C1272="offshore",(0))</f>
        <v>0</v>
      </c>
      <c r="AG1272" cm="1">
        <f t="array" ref="AG1272">_xlfn.IFS(C1272="solar",(0),C1272="onshore",(0),C1272="offshore",(AE1272*1000/4.8))</f>
        <v>20056.25</v>
      </c>
    </row>
    <row r="1273" spans="1:33">
      <c r="A1273" t="s">
        <v>98</v>
      </c>
      <c r="B1273" t="s">
        <v>416</v>
      </c>
      <c r="C1273" t="s">
        <v>460</v>
      </c>
      <c r="D1273">
        <v>2</v>
      </c>
      <c r="E1273" t="s">
        <v>515</v>
      </c>
      <c r="F1273" t="s">
        <v>519</v>
      </c>
      <c r="G1273">
        <v>0.65200000000000002</v>
      </c>
      <c r="H1273">
        <v>1432</v>
      </c>
      <c r="I1273">
        <v>3091.7449999999999</v>
      </c>
      <c r="J1273">
        <v>0.65400000000000003</v>
      </c>
      <c r="K1273">
        <v>1038</v>
      </c>
      <c r="L1273">
        <v>0.18118218759163801</v>
      </c>
      <c r="M1273">
        <v>2.14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0.82</v>
      </c>
      <c r="U1273">
        <v>2.14</v>
      </c>
      <c r="V1273">
        <v>2.14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0.82</v>
      </c>
      <c r="AD1273">
        <v>1.32</v>
      </c>
      <c r="AE1273">
        <f t="shared" si="19"/>
        <v>2.14</v>
      </c>
      <c r="AF1273" cm="1">
        <f t="array" ref="AF1273">_xlfn.IFS(C1273="solar",(AE1273*1000/45),C1273="onshore",(AE1273*1000/2.7),C1273="offshore",(0))</f>
        <v>0</v>
      </c>
      <c r="AG1273" cm="1">
        <f t="array" ref="AG1273">_xlfn.IFS(C1273="solar",(0),C1273="onshore",(0),C1273="offshore",(AE1273*1000/4.8))</f>
        <v>445.83333333333337</v>
      </c>
    </row>
    <row r="1274" spans="1:33">
      <c r="A1274" t="s">
        <v>98</v>
      </c>
      <c r="B1274" t="s">
        <v>415</v>
      </c>
      <c r="C1274" t="s">
        <v>460</v>
      </c>
      <c r="D1274">
        <v>3</v>
      </c>
      <c r="E1274" t="s">
        <v>515</v>
      </c>
      <c r="F1274" t="s">
        <v>519</v>
      </c>
      <c r="G1274">
        <v>0.5</v>
      </c>
      <c r="H1274">
        <v>902</v>
      </c>
      <c r="I1274">
        <v>3295.904</v>
      </c>
      <c r="J1274">
        <v>0.44500000000000001</v>
      </c>
      <c r="K1274">
        <v>791</v>
      </c>
      <c r="L1274">
        <v>0.202914165512288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f t="shared" si="19"/>
        <v>0</v>
      </c>
      <c r="AF1274" cm="1">
        <f t="array" ref="AF1274">_xlfn.IFS(C1274="solar",(AE1274*1000/45),C1274="onshore",(AE1274*1000/2.7),C1274="offshore",(0))</f>
        <v>0</v>
      </c>
      <c r="AG1274" cm="1">
        <f t="array" ref="AG1274">_xlfn.IFS(C1274="solar",(0),C1274="onshore",(0),C1274="offshore",(AE1274*1000/4.8))</f>
        <v>0</v>
      </c>
    </row>
    <row r="1275" spans="1:33">
      <c r="A1275" t="s">
        <v>98</v>
      </c>
      <c r="B1275" t="s">
        <v>414</v>
      </c>
      <c r="C1275" t="s">
        <v>460</v>
      </c>
      <c r="D1275">
        <v>4</v>
      </c>
      <c r="E1275" t="s">
        <v>515</v>
      </c>
      <c r="F1275" t="s">
        <v>519</v>
      </c>
      <c r="G1275">
        <v>0.49199999999999999</v>
      </c>
      <c r="H1275">
        <v>1354</v>
      </c>
      <c r="I1275">
        <v>3084.643</v>
      </c>
      <c r="J1275">
        <v>0.51100000000000001</v>
      </c>
      <c r="K1275">
        <v>1317</v>
      </c>
      <c r="L1275">
        <v>0.294212261748385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f t="shared" si="19"/>
        <v>0</v>
      </c>
      <c r="AF1275" cm="1">
        <f t="array" ref="AF1275">_xlfn.IFS(C1275="solar",(AE1275*1000/45),C1275="onshore",(AE1275*1000/2.7),C1275="offshore",(0))</f>
        <v>0</v>
      </c>
      <c r="AG1275" cm="1">
        <f t="array" ref="AG1275">_xlfn.IFS(C1275="solar",(0),C1275="onshore",(0),C1275="offshore",(AE1275*1000/4.8))</f>
        <v>0</v>
      </c>
    </row>
    <row r="1276" spans="1:33">
      <c r="A1276" t="s">
        <v>98</v>
      </c>
      <c r="B1276" t="s">
        <v>414</v>
      </c>
      <c r="C1276" t="s">
        <v>460</v>
      </c>
      <c r="D1276">
        <v>4</v>
      </c>
      <c r="E1276" t="s">
        <v>515</v>
      </c>
      <c r="F1276" t="s">
        <v>518</v>
      </c>
      <c r="G1276">
        <v>0.49199999999999999</v>
      </c>
      <c r="H1276">
        <v>1354</v>
      </c>
      <c r="I1276">
        <v>3084.643</v>
      </c>
      <c r="J1276">
        <v>0.51100000000000001</v>
      </c>
      <c r="K1276">
        <v>1317</v>
      </c>
      <c r="L1276">
        <v>0.294212261748385</v>
      </c>
      <c r="M1276">
        <v>0.32700000000000001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f t="shared" si="19"/>
        <v>0</v>
      </c>
      <c r="AF1276" cm="1">
        <f t="array" ref="AF1276">_xlfn.IFS(C1276="solar",(AE1276*1000/45),C1276="onshore",(AE1276*1000/2.7),C1276="offshore",(0))</f>
        <v>0</v>
      </c>
      <c r="AG1276" cm="1">
        <f t="array" ref="AG1276">_xlfn.IFS(C1276="solar",(0),C1276="onshore",(0),C1276="offshore",(AE1276*1000/4.8))</f>
        <v>0</v>
      </c>
    </row>
    <row r="1277" spans="1:33">
      <c r="A1277" t="s">
        <v>98</v>
      </c>
      <c r="B1277" t="s">
        <v>417</v>
      </c>
      <c r="C1277" t="s">
        <v>460</v>
      </c>
      <c r="D1277">
        <v>1</v>
      </c>
      <c r="E1277" t="s">
        <v>515</v>
      </c>
      <c r="F1277" t="s">
        <v>518</v>
      </c>
      <c r="G1277">
        <v>0.66500000000000004</v>
      </c>
      <c r="H1277">
        <v>1116</v>
      </c>
      <c r="I1277">
        <v>3114.962</v>
      </c>
      <c r="J1277">
        <v>0.65800000000000003</v>
      </c>
      <c r="K1277">
        <v>816</v>
      </c>
      <c r="L1277">
        <v>0.14156639047341499</v>
      </c>
      <c r="M1277">
        <v>100.642</v>
      </c>
      <c r="N1277">
        <v>0</v>
      </c>
      <c r="O1277">
        <v>0.97</v>
      </c>
      <c r="P1277">
        <v>9.52</v>
      </c>
      <c r="Q1277">
        <v>37.545000000000002</v>
      </c>
      <c r="R1277">
        <v>63.780999999999999</v>
      </c>
      <c r="S1277">
        <v>89.986999999999995</v>
      </c>
      <c r="T1277">
        <v>97.293999999999997</v>
      </c>
      <c r="U1277">
        <v>97.274000000000001</v>
      </c>
      <c r="V1277">
        <v>98.244</v>
      </c>
      <c r="W1277">
        <v>0</v>
      </c>
      <c r="X1277">
        <v>0.97</v>
      </c>
      <c r="Y1277">
        <v>8.5500000000000007</v>
      </c>
      <c r="Z1277">
        <v>28.024999999999999</v>
      </c>
      <c r="AA1277">
        <v>26.236000000000001</v>
      </c>
      <c r="AB1277">
        <v>26.206</v>
      </c>
      <c r="AC1277">
        <v>7.3070000000000004</v>
      </c>
      <c r="AD1277">
        <v>0.95</v>
      </c>
      <c r="AE1277">
        <f t="shared" si="19"/>
        <v>97.293999999999997</v>
      </c>
      <c r="AF1277" cm="1">
        <f t="array" ref="AF1277">_xlfn.IFS(C1277="solar",(AE1277*1000/45),C1277="onshore",(AE1277*1000/2.7),C1277="offshore",(0))</f>
        <v>0</v>
      </c>
      <c r="AG1277" cm="1">
        <f t="array" ref="AG1277">_xlfn.IFS(C1277="solar",(0),C1277="onshore",(0),C1277="offshore",(AE1277*1000/4.8))</f>
        <v>20269.583333333336</v>
      </c>
    </row>
    <row r="1278" spans="1:33">
      <c r="A1278" t="s">
        <v>98</v>
      </c>
      <c r="B1278" t="s">
        <v>416</v>
      </c>
      <c r="C1278" t="s">
        <v>460</v>
      </c>
      <c r="D1278">
        <v>2</v>
      </c>
      <c r="E1278" t="s">
        <v>515</v>
      </c>
      <c r="F1278" t="s">
        <v>518</v>
      </c>
      <c r="G1278">
        <v>0.65200000000000002</v>
      </c>
      <c r="H1278">
        <v>1432</v>
      </c>
      <c r="I1278">
        <v>3091.7449999999999</v>
      </c>
      <c r="J1278">
        <v>0.65400000000000003</v>
      </c>
      <c r="K1278">
        <v>1038</v>
      </c>
      <c r="L1278">
        <v>0.18118218759163801</v>
      </c>
      <c r="M1278">
        <v>7.3689999999999998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0.81699999999999995</v>
      </c>
      <c r="U1278">
        <v>2.133</v>
      </c>
      <c r="V1278">
        <v>2.133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0.81699999999999995</v>
      </c>
      <c r="AD1278">
        <v>1.3160000000000001</v>
      </c>
      <c r="AE1278">
        <f t="shared" si="19"/>
        <v>2.133</v>
      </c>
      <c r="AF1278" cm="1">
        <f t="array" ref="AF1278">_xlfn.IFS(C1278="solar",(AE1278*1000/45),C1278="onshore",(AE1278*1000/2.7),C1278="offshore",(0))</f>
        <v>0</v>
      </c>
      <c r="AG1278" cm="1">
        <f t="array" ref="AG1278">_xlfn.IFS(C1278="solar",(0),C1278="onshore",(0),C1278="offshore",(AE1278*1000/4.8))</f>
        <v>444.375</v>
      </c>
    </row>
    <row r="1279" spans="1:33">
      <c r="A1279" t="s">
        <v>98</v>
      </c>
      <c r="B1279" t="s">
        <v>415</v>
      </c>
      <c r="C1279" t="s">
        <v>460</v>
      </c>
      <c r="D1279">
        <v>3</v>
      </c>
      <c r="E1279" t="s">
        <v>515</v>
      </c>
      <c r="F1279" t="s">
        <v>518</v>
      </c>
      <c r="G1279">
        <v>0.5</v>
      </c>
      <c r="H1279">
        <v>902</v>
      </c>
      <c r="I1279">
        <v>3295.904</v>
      </c>
      <c r="J1279">
        <v>0.44500000000000001</v>
      </c>
      <c r="K1279">
        <v>791</v>
      </c>
      <c r="L1279">
        <v>0.202914165512288</v>
      </c>
      <c r="M1279">
        <v>24.388000000000002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f t="shared" si="19"/>
        <v>0</v>
      </c>
      <c r="AF1279" cm="1">
        <f t="array" ref="AF1279">_xlfn.IFS(C1279="solar",(AE1279*1000/45),C1279="onshore",(AE1279*1000/2.7),C1279="offshore",(0))</f>
        <v>0</v>
      </c>
      <c r="AG1279" cm="1">
        <f t="array" ref="AG1279">_xlfn.IFS(C1279="solar",(0),C1279="onshore",(0),C1279="offshore",(AE1279*1000/4.8))</f>
        <v>0</v>
      </c>
    </row>
    <row r="1280" spans="1:33">
      <c r="A1280" t="s">
        <v>98</v>
      </c>
      <c r="B1280" t="s">
        <v>414</v>
      </c>
      <c r="C1280" t="s">
        <v>460</v>
      </c>
      <c r="D1280">
        <v>4</v>
      </c>
      <c r="E1280" t="s">
        <v>515</v>
      </c>
      <c r="F1280" t="s">
        <v>517</v>
      </c>
      <c r="G1280">
        <v>0.49199999999999999</v>
      </c>
      <c r="H1280">
        <v>1354</v>
      </c>
      <c r="I1280">
        <v>3084.643</v>
      </c>
      <c r="J1280">
        <v>0.51100000000000001</v>
      </c>
      <c r="K1280">
        <v>1317</v>
      </c>
      <c r="L1280">
        <v>0.294212261748385</v>
      </c>
      <c r="M1280">
        <v>0.32700000000000001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f t="shared" si="19"/>
        <v>0</v>
      </c>
      <c r="AF1280" cm="1">
        <f t="array" ref="AF1280">_xlfn.IFS(C1280="solar",(AE1280*1000/45),C1280="onshore",(AE1280*1000/2.7),C1280="offshore",(0))</f>
        <v>0</v>
      </c>
      <c r="AG1280" cm="1">
        <f t="array" ref="AG1280">_xlfn.IFS(C1280="solar",(0),C1280="onshore",(0),C1280="offshore",(AE1280*1000/4.8))</f>
        <v>0</v>
      </c>
    </row>
    <row r="1281" spans="1:33">
      <c r="A1281" t="s">
        <v>98</v>
      </c>
      <c r="B1281" t="s">
        <v>417</v>
      </c>
      <c r="C1281" t="s">
        <v>460</v>
      </c>
      <c r="D1281">
        <v>1</v>
      </c>
      <c r="E1281" t="s">
        <v>515</v>
      </c>
      <c r="F1281" t="s">
        <v>517</v>
      </c>
      <c r="G1281">
        <v>0.66500000000000004</v>
      </c>
      <c r="H1281">
        <v>1116</v>
      </c>
      <c r="I1281">
        <v>3114.962</v>
      </c>
      <c r="J1281">
        <v>0.65800000000000003</v>
      </c>
      <c r="K1281">
        <v>816</v>
      </c>
      <c r="L1281">
        <v>0.14156639047341499</v>
      </c>
      <c r="M1281">
        <v>100.64100000000001</v>
      </c>
      <c r="N1281">
        <v>0</v>
      </c>
      <c r="O1281">
        <v>0.97</v>
      </c>
      <c r="P1281">
        <v>9.52</v>
      </c>
      <c r="Q1281">
        <v>37.545000000000002</v>
      </c>
      <c r="R1281">
        <v>63.780999999999999</v>
      </c>
      <c r="S1281">
        <v>89.986999999999995</v>
      </c>
      <c r="T1281">
        <v>97.293999999999997</v>
      </c>
      <c r="U1281">
        <v>97.274000000000001</v>
      </c>
      <c r="V1281">
        <v>98.244</v>
      </c>
      <c r="W1281">
        <v>0</v>
      </c>
      <c r="X1281">
        <v>0.97</v>
      </c>
      <c r="Y1281">
        <v>8.5500000000000007</v>
      </c>
      <c r="Z1281">
        <v>28.024999999999999</v>
      </c>
      <c r="AA1281">
        <v>26.236000000000001</v>
      </c>
      <c r="AB1281">
        <v>26.206</v>
      </c>
      <c r="AC1281">
        <v>7.3070000000000004</v>
      </c>
      <c r="AD1281">
        <v>0.95</v>
      </c>
      <c r="AE1281">
        <f t="shared" si="19"/>
        <v>97.293999999999997</v>
      </c>
      <c r="AF1281" cm="1">
        <f t="array" ref="AF1281">_xlfn.IFS(C1281="solar",(AE1281*1000/45),C1281="onshore",(AE1281*1000/2.7),C1281="offshore",(0))</f>
        <v>0</v>
      </c>
      <c r="AG1281" cm="1">
        <f t="array" ref="AG1281">_xlfn.IFS(C1281="solar",(0),C1281="onshore",(0),C1281="offshore",(AE1281*1000/4.8))</f>
        <v>20269.583333333336</v>
      </c>
    </row>
    <row r="1282" spans="1:33">
      <c r="A1282" t="s">
        <v>98</v>
      </c>
      <c r="B1282" t="s">
        <v>416</v>
      </c>
      <c r="C1282" t="s">
        <v>460</v>
      </c>
      <c r="D1282">
        <v>2</v>
      </c>
      <c r="E1282" t="s">
        <v>515</v>
      </c>
      <c r="F1282" t="s">
        <v>517</v>
      </c>
      <c r="G1282">
        <v>0.65200000000000002</v>
      </c>
      <c r="H1282">
        <v>1432</v>
      </c>
      <c r="I1282">
        <v>3091.7449999999999</v>
      </c>
      <c r="J1282">
        <v>0.65400000000000003</v>
      </c>
      <c r="K1282">
        <v>1038</v>
      </c>
      <c r="L1282">
        <v>0.18118218759163801</v>
      </c>
      <c r="M1282">
        <v>7.3689999999999998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0.81699999999999995</v>
      </c>
      <c r="U1282">
        <v>2.133</v>
      </c>
      <c r="V1282">
        <v>2.133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0.81699999999999995</v>
      </c>
      <c r="AD1282">
        <v>1.3160000000000001</v>
      </c>
      <c r="AE1282">
        <f t="shared" ref="AE1282:AE1345" si="20">MAX(N1282:U1282)</f>
        <v>2.133</v>
      </c>
      <c r="AF1282" cm="1">
        <f t="array" ref="AF1282">_xlfn.IFS(C1282="solar",(AE1282*1000/45),C1282="onshore",(AE1282*1000/2.7),C1282="offshore",(0))</f>
        <v>0</v>
      </c>
      <c r="AG1282" cm="1">
        <f t="array" ref="AG1282">_xlfn.IFS(C1282="solar",(0),C1282="onshore",(0),C1282="offshore",(AE1282*1000/4.8))</f>
        <v>444.375</v>
      </c>
    </row>
    <row r="1283" spans="1:33">
      <c r="A1283" t="s">
        <v>98</v>
      </c>
      <c r="B1283" t="s">
        <v>415</v>
      </c>
      <c r="C1283" t="s">
        <v>460</v>
      </c>
      <c r="D1283">
        <v>3</v>
      </c>
      <c r="E1283" t="s">
        <v>515</v>
      </c>
      <c r="F1283" t="s">
        <v>517</v>
      </c>
      <c r="G1283">
        <v>0.5</v>
      </c>
      <c r="H1283">
        <v>902</v>
      </c>
      <c r="I1283">
        <v>3295.904</v>
      </c>
      <c r="J1283">
        <v>0.44500000000000001</v>
      </c>
      <c r="K1283">
        <v>791</v>
      </c>
      <c r="L1283">
        <v>0.202914165512288</v>
      </c>
      <c r="M1283">
        <v>24.385000000000002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f t="shared" si="20"/>
        <v>0</v>
      </c>
      <c r="AF1283" cm="1">
        <f t="array" ref="AF1283">_xlfn.IFS(C1283="solar",(AE1283*1000/45),C1283="onshore",(AE1283*1000/2.7),C1283="offshore",(0))</f>
        <v>0</v>
      </c>
      <c r="AG1283" cm="1">
        <f t="array" ref="AG1283">_xlfn.IFS(C1283="solar",(0),C1283="onshore",(0),C1283="offshore",(AE1283*1000/4.8))</f>
        <v>0</v>
      </c>
    </row>
    <row r="1284" spans="1:33">
      <c r="A1284" t="s">
        <v>98</v>
      </c>
      <c r="B1284" t="s">
        <v>414</v>
      </c>
      <c r="C1284" t="s">
        <v>460</v>
      </c>
      <c r="D1284">
        <v>4</v>
      </c>
      <c r="E1284" t="s">
        <v>515</v>
      </c>
      <c r="F1284" t="s">
        <v>516</v>
      </c>
      <c r="G1284">
        <v>0.49199999999999999</v>
      </c>
      <c r="H1284">
        <v>1354</v>
      </c>
      <c r="I1284">
        <v>3084.643</v>
      </c>
      <c r="J1284">
        <v>0.51100000000000001</v>
      </c>
      <c r="K1284">
        <v>1317</v>
      </c>
      <c r="L1284">
        <v>0.294212261748385</v>
      </c>
      <c r="M1284">
        <v>0.32700000000000001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f t="shared" si="20"/>
        <v>0</v>
      </c>
      <c r="AF1284" cm="1">
        <f t="array" ref="AF1284">_xlfn.IFS(C1284="solar",(AE1284*1000/45),C1284="onshore",(AE1284*1000/2.7),C1284="offshore",(0))</f>
        <v>0</v>
      </c>
      <c r="AG1284" cm="1">
        <f t="array" ref="AG1284">_xlfn.IFS(C1284="solar",(0),C1284="onshore",(0),C1284="offshore",(AE1284*1000/4.8))</f>
        <v>0</v>
      </c>
    </row>
    <row r="1285" spans="1:33">
      <c r="A1285" t="s">
        <v>98</v>
      </c>
      <c r="B1285" t="s">
        <v>417</v>
      </c>
      <c r="C1285" t="s">
        <v>460</v>
      </c>
      <c r="D1285">
        <v>1</v>
      </c>
      <c r="E1285" t="s">
        <v>515</v>
      </c>
      <c r="F1285" t="s">
        <v>516</v>
      </c>
      <c r="G1285">
        <v>0.66500000000000004</v>
      </c>
      <c r="H1285">
        <v>1116</v>
      </c>
      <c r="I1285">
        <v>3114.962</v>
      </c>
      <c r="J1285">
        <v>0.65800000000000003</v>
      </c>
      <c r="K1285">
        <v>816</v>
      </c>
      <c r="L1285">
        <v>0.14156639047341499</v>
      </c>
      <c r="M1285">
        <v>100.64100000000001</v>
      </c>
      <c r="N1285">
        <v>0</v>
      </c>
      <c r="O1285">
        <v>0.97</v>
      </c>
      <c r="P1285">
        <v>9.52</v>
      </c>
      <c r="Q1285">
        <v>37.545000000000002</v>
      </c>
      <c r="R1285">
        <v>63.780999999999999</v>
      </c>
      <c r="S1285">
        <v>89.986999999999995</v>
      </c>
      <c r="T1285">
        <v>97.293999999999997</v>
      </c>
      <c r="U1285">
        <v>97.274000000000001</v>
      </c>
      <c r="V1285">
        <v>98.244</v>
      </c>
      <c r="W1285">
        <v>0</v>
      </c>
      <c r="X1285">
        <v>0.97</v>
      </c>
      <c r="Y1285">
        <v>8.5500000000000007</v>
      </c>
      <c r="Z1285">
        <v>28.024999999999999</v>
      </c>
      <c r="AA1285">
        <v>26.236000000000001</v>
      </c>
      <c r="AB1285">
        <v>26.206</v>
      </c>
      <c r="AC1285">
        <v>7.3070000000000004</v>
      </c>
      <c r="AD1285">
        <v>0.95</v>
      </c>
      <c r="AE1285">
        <f t="shared" si="20"/>
        <v>97.293999999999997</v>
      </c>
      <c r="AF1285" cm="1">
        <f t="array" ref="AF1285">_xlfn.IFS(C1285="solar",(AE1285*1000/45),C1285="onshore",(AE1285*1000/2.7),C1285="offshore",(0))</f>
        <v>0</v>
      </c>
      <c r="AG1285" cm="1">
        <f t="array" ref="AG1285">_xlfn.IFS(C1285="solar",(0),C1285="onshore",(0),C1285="offshore",(AE1285*1000/4.8))</f>
        <v>20269.583333333336</v>
      </c>
    </row>
    <row r="1286" spans="1:33">
      <c r="A1286" t="s">
        <v>98</v>
      </c>
      <c r="B1286" t="s">
        <v>416</v>
      </c>
      <c r="C1286" t="s">
        <v>460</v>
      </c>
      <c r="D1286">
        <v>2</v>
      </c>
      <c r="E1286" t="s">
        <v>515</v>
      </c>
      <c r="F1286" t="s">
        <v>516</v>
      </c>
      <c r="G1286">
        <v>0.65200000000000002</v>
      </c>
      <c r="H1286">
        <v>1432</v>
      </c>
      <c r="I1286">
        <v>3091.7449999999999</v>
      </c>
      <c r="J1286">
        <v>0.65400000000000003</v>
      </c>
      <c r="K1286">
        <v>1038</v>
      </c>
      <c r="L1286">
        <v>0.18118218759163801</v>
      </c>
      <c r="M1286">
        <v>7.3689999999999998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0.81699999999999995</v>
      </c>
      <c r="U1286">
        <v>2.133</v>
      </c>
      <c r="V1286">
        <v>2.133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0.81699999999999995</v>
      </c>
      <c r="AD1286">
        <v>1.3160000000000001</v>
      </c>
      <c r="AE1286">
        <f t="shared" si="20"/>
        <v>2.133</v>
      </c>
      <c r="AF1286" cm="1">
        <f t="array" ref="AF1286">_xlfn.IFS(C1286="solar",(AE1286*1000/45),C1286="onshore",(AE1286*1000/2.7),C1286="offshore",(0))</f>
        <v>0</v>
      </c>
      <c r="AG1286" cm="1">
        <f t="array" ref="AG1286">_xlfn.IFS(C1286="solar",(0),C1286="onshore",(0),C1286="offshore",(AE1286*1000/4.8))</f>
        <v>444.375</v>
      </c>
    </row>
    <row r="1287" spans="1:33">
      <c r="A1287" t="s">
        <v>98</v>
      </c>
      <c r="B1287" t="s">
        <v>415</v>
      </c>
      <c r="C1287" t="s">
        <v>460</v>
      </c>
      <c r="D1287">
        <v>3</v>
      </c>
      <c r="E1287" t="s">
        <v>515</v>
      </c>
      <c r="F1287" t="s">
        <v>516</v>
      </c>
      <c r="G1287">
        <v>0.5</v>
      </c>
      <c r="H1287">
        <v>902</v>
      </c>
      <c r="I1287">
        <v>3295.904</v>
      </c>
      <c r="J1287">
        <v>0.44500000000000001</v>
      </c>
      <c r="K1287">
        <v>791</v>
      </c>
      <c r="L1287">
        <v>0.202914165512288</v>
      </c>
      <c r="M1287">
        <v>24.385000000000002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f t="shared" si="20"/>
        <v>0</v>
      </c>
      <c r="AF1287" cm="1">
        <f t="array" ref="AF1287">_xlfn.IFS(C1287="solar",(AE1287*1000/45),C1287="onshore",(AE1287*1000/2.7),C1287="offshore",(0))</f>
        <v>0</v>
      </c>
      <c r="AG1287" cm="1">
        <f t="array" ref="AG1287">_xlfn.IFS(C1287="solar",(0),C1287="onshore",(0),C1287="offshore",(AE1287*1000/4.8))</f>
        <v>0</v>
      </c>
    </row>
    <row r="1288" spans="1:33">
      <c r="A1288" t="s">
        <v>98</v>
      </c>
      <c r="B1288" t="s">
        <v>414</v>
      </c>
      <c r="C1288" t="s">
        <v>460</v>
      </c>
      <c r="D1288">
        <v>4</v>
      </c>
      <c r="E1288" t="s">
        <v>515</v>
      </c>
      <c r="F1288" t="s">
        <v>514</v>
      </c>
      <c r="G1288">
        <v>0.49199999999999999</v>
      </c>
      <c r="H1288">
        <v>1354</v>
      </c>
      <c r="I1288">
        <v>3084.643</v>
      </c>
      <c r="J1288">
        <v>0.51100000000000001</v>
      </c>
      <c r="K1288">
        <v>1317</v>
      </c>
      <c r="L1288">
        <v>0.294212261748385</v>
      </c>
      <c r="M1288">
        <v>0.32700000000000001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f t="shared" si="20"/>
        <v>0</v>
      </c>
      <c r="AF1288" cm="1">
        <f t="array" ref="AF1288">_xlfn.IFS(C1288="solar",(AE1288*1000/45),C1288="onshore",(AE1288*1000/2.7),C1288="offshore",(0))</f>
        <v>0</v>
      </c>
      <c r="AG1288" cm="1">
        <f t="array" ref="AG1288">_xlfn.IFS(C1288="solar",(0),C1288="onshore",(0),C1288="offshore",(AE1288*1000/4.8))</f>
        <v>0</v>
      </c>
    </row>
    <row r="1289" spans="1:33">
      <c r="A1289" t="s">
        <v>98</v>
      </c>
      <c r="B1289" t="s">
        <v>417</v>
      </c>
      <c r="C1289" t="s">
        <v>460</v>
      </c>
      <c r="D1289">
        <v>1</v>
      </c>
      <c r="E1289" t="s">
        <v>515</v>
      </c>
      <c r="F1289" t="s">
        <v>514</v>
      </c>
      <c r="G1289">
        <v>0.66500000000000004</v>
      </c>
      <c r="H1289">
        <v>1116</v>
      </c>
      <c r="I1289">
        <v>3114.962</v>
      </c>
      <c r="J1289">
        <v>0.65800000000000003</v>
      </c>
      <c r="K1289">
        <v>816</v>
      </c>
      <c r="L1289">
        <v>0.14156639047341499</v>
      </c>
      <c r="M1289">
        <v>100.642</v>
      </c>
      <c r="N1289">
        <v>0</v>
      </c>
      <c r="O1289">
        <v>0.97</v>
      </c>
      <c r="P1289">
        <v>9.52</v>
      </c>
      <c r="Q1289">
        <v>37.545000000000002</v>
      </c>
      <c r="R1289">
        <v>63.780999999999999</v>
      </c>
      <c r="S1289">
        <v>89.986999999999995</v>
      </c>
      <c r="T1289">
        <v>97.293999999999997</v>
      </c>
      <c r="U1289">
        <v>97.274000000000001</v>
      </c>
      <c r="V1289">
        <v>98.244</v>
      </c>
      <c r="W1289">
        <v>0</v>
      </c>
      <c r="X1289">
        <v>0.97</v>
      </c>
      <c r="Y1289">
        <v>8.5500000000000007</v>
      </c>
      <c r="Z1289">
        <v>28.024999999999999</v>
      </c>
      <c r="AA1289">
        <v>26.236000000000001</v>
      </c>
      <c r="AB1289">
        <v>26.206</v>
      </c>
      <c r="AC1289">
        <v>7.3070000000000004</v>
      </c>
      <c r="AD1289">
        <v>0.95</v>
      </c>
      <c r="AE1289">
        <f t="shared" si="20"/>
        <v>97.293999999999997</v>
      </c>
      <c r="AF1289" cm="1">
        <f t="array" ref="AF1289">_xlfn.IFS(C1289="solar",(AE1289*1000/45),C1289="onshore",(AE1289*1000/2.7),C1289="offshore",(0))</f>
        <v>0</v>
      </c>
      <c r="AG1289" cm="1">
        <f t="array" ref="AG1289">_xlfn.IFS(C1289="solar",(0),C1289="onshore",(0),C1289="offshore",(AE1289*1000/4.8))</f>
        <v>20269.583333333336</v>
      </c>
    </row>
    <row r="1290" spans="1:33">
      <c r="A1290" t="s">
        <v>98</v>
      </c>
      <c r="B1290" t="s">
        <v>416</v>
      </c>
      <c r="C1290" t="s">
        <v>460</v>
      </c>
      <c r="D1290">
        <v>2</v>
      </c>
      <c r="E1290" t="s">
        <v>515</v>
      </c>
      <c r="F1290" t="s">
        <v>514</v>
      </c>
      <c r="G1290">
        <v>0.65200000000000002</v>
      </c>
      <c r="H1290">
        <v>1432</v>
      </c>
      <c r="I1290">
        <v>3091.7449999999999</v>
      </c>
      <c r="J1290">
        <v>0.65400000000000003</v>
      </c>
      <c r="K1290">
        <v>1038</v>
      </c>
      <c r="L1290">
        <v>0.18118218759163801</v>
      </c>
      <c r="M1290">
        <v>7.42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0.81699999999999995</v>
      </c>
      <c r="U1290">
        <v>2.133</v>
      </c>
      <c r="V1290">
        <v>2.133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0.81699999999999995</v>
      </c>
      <c r="AD1290">
        <v>1.3160000000000001</v>
      </c>
      <c r="AE1290">
        <f t="shared" si="20"/>
        <v>2.133</v>
      </c>
      <c r="AF1290" cm="1">
        <f t="array" ref="AF1290">_xlfn.IFS(C1290="solar",(AE1290*1000/45),C1290="onshore",(AE1290*1000/2.7),C1290="offshore",(0))</f>
        <v>0</v>
      </c>
      <c r="AG1290" cm="1">
        <f t="array" ref="AG1290">_xlfn.IFS(C1290="solar",(0),C1290="onshore",(0),C1290="offshore",(AE1290*1000/4.8))</f>
        <v>444.375</v>
      </c>
    </row>
    <row r="1291" spans="1:33">
      <c r="A1291" t="s">
        <v>98</v>
      </c>
      <c r="B1291" t="s">
        <v>415</v>
      </c>
      <c r="C1291" t="s">
        <v>460</v>
      </c>
      <c r="D1291">
        <v>3</v>
      </c>
      <c r="E1291" t="s">
        <v>515</v>
      </c>
      <c r="F1291" t="s">
        <v>514</v>
      </c>
      <c r="G1291">
        <v>0.5</v>
      </c>
      <c r="H1291">
        <v>902</v>
      </c>
      <c r="I1291">
        <v>3295.904</v>
      </c>
      <c r="J1291">
        <v>0.44500000000000001</v>
      </c>
      <c r="K1291">
        <v>791</v>
      </c>
      <c r="L1291">
        <v>0.202914165512288</v>
      </c>
      <c r="M1291">
        <v>24.952999999999999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f t="shared" si="20"/>
        <v>0</v>
      </c>
      <c r="AF1291" cm="1">
        <f t="array" ref="AF1291">_xlfn.IFS(C1291="solar",(AE1291*1000/45),C1291="onshore",(AE1291*1000/2.7),C1291="offshore",(0))</f>
        <v>0</v>
      </c>
      <c r="AG1291" cm="1">
        <f t="array" ref="AG1291">_xlfn.IFS(C1291="solar",(0),C1291="onshore",(0),C1291="offshore",(AE1291*1000/4.8))</f>
        <v>0</v>
      </c>
    </row>
    <row r="1292" spans="1:33">
      <c r="A1292" t="s">
        <v>102</v>
      </c>
      <c r="B1292" t="s">
        <v>429</v>
      </c>
      <c r="C1292" t="s">
        <v>463</v>
      </c>
      <c r="D1292">
        <v>4</v>
      </c>
      <c r="E1292" t="s">
        <v>515</v>
      </c>
      <c r="F1292" t="s">
        <v>519</v>
      </c>
      <c r="G1292">
        <v>0.16600000000000001</v>
      </c>
      <c r="H1292">
        <v>233</v>
      </c>
      <c r="I1292">
        <v>1560.6849999999999</v>
      </c>
      <c r="J1292">
        <v>0.16700000000000001</v>
      </c>
      <c r="K1292">
        <v>295</v>
      </c>
      <c r="L1292">
        <v>0.201651491537473</v>
      </c>
      <c r="M1292">
        <v>4.66</v>
      </c>
      <c r="N1292">
        <v>0</v>
      </c>
      <c r="O1292">
        <v>0.88</v>
      </c>
      <c r="P1292">
        <v>0.89</v>
      </c>
      <c r="Q1292">
        <v>0.89</v>
      </c>
      <c r="R1292">
        <v>0.97</v>
      </c>
      <c r="S1292">
        <v>1.36</v>
      </c>
      <c r="T1292">
        <v>1.74</v>
      </c>
      <c r="U1292">
        <v>4.66</v>
      </c>
      <c r="V1292">
        <v>5.54</v>
      </c>
      <c r="W1292">
        <v>0</v>
      </c>
      <c r="X1292">
        <v>0.88</v>
      </c>
      <c r="Y1292">
        <v>0.01</v>
      </c>
      <c r="Z1292">
        <v>0</v>
      </c>
      <c r="AA1292">
        <v>0.08</v>
      </c>
      <c r="AB1292">
        <v>0.39</v>
      </c>
      <c r="AC1292">
        <v>0.38</v>
      </c>
      <c r="AD1292">
        <v>3.8</v>
      </c>
      <c r="AE1292">
        <f t="shared" si="20"/>
        <v>4.66</v>
      </c>
      <c r="AF1292" cm="1">
        <f t="array" ref="AF1292">_xlfn.IFS(C1292="solar",(AE1292*1000/45),C1292="onshore",(AE1292*1000/2.7),C1292="offshore",(0))</f>
        <v>103.55555555555556</v>
      </c>
      <c r="AG1292" cm="1">
        <f t="array" ref="AG1292">_xlfn.IFS(C1292="solar",(0),C1292="onshore",(0),C1292="offshore",(AE1292*1000/4.8))</f>
        <v>0</v>
      </c>
    </row>
    <row r="1293" spans="1:33">
      <c r="A1293" t="s">
        <v>102</v>
      </c>
      <c r="B1293" t="s">
        <v>429</v>
      </c>
      <c r="C1293" t="s">
        <v>463</v>
      </c>
      <c r="D1293">
        <v>4</v>
      </c>
      <c r="E1293" t="s">
        <v>515</v>
      </c>
      <c r="F1293" t="s">
        <v>518</v>
      </c>
      <c r="G1293">
        <v>0.16600000000000001</v>
      </c>
      <c r="H1293">
        <v>233</v>
      </c>
      <c r="I1293">
        <v>1560.6849999999999</v>
      </c>
      <c r="J1293">
        <v>0.16700000000000001</v>
      </c>
      <c r="K1293">
        <v>295</v>
      </c>
      <c r="L1293">
        <v>0.201651491537473</v>
      </c>
      <c r="M1293">
        <v>7.4790000000000001</v>
      </c>
      <c r="N1293">
        <v>0</v>
      </c>
      <c r="O1293">
        <v>0.875</v>
      </c>
      <c r="P1293">
        <v>0.88500000000000001</v>
      </c>
      <c r="Q1293">
        <v>0.88500000000000001</v>
      </c>
      <c r="R1293">
        <v>0.96399999999999997</v>
      </c>
      <c r="S1293">
        <v>1.3520000000000001</v>
      </c>
      <c r="T1293">
        <v>1.73</v>
      </c>
      <c r="U1293">
        <v>4.6319999999999997</v>
      </c>
      <c r="V1293">
        <v>5.5069999999999997</v>
      </c>
      <c r="W1293">
        <v>0</v>
      </c>
      <c r="X1293">
        <v>0.875</v>
      </c>
      <c r="Y1293">
        <v>0.01</v>
      </c>
      <c r="Z1293">
        <v>0</v>
      </c>
      <c r="AA1293">
        <v>7.9000000000000001E-2</v>
      </c>
      <c r="AB1293">
        <v>0.38800000000000001</v>
      </c>
      <c r="AC1293">
        <v>0.378</v>
      </c>
      <c r="AD1293">
        <v>3.7770000000000001</v>
      </c>
      <c r="AE1293">
        <f t="shared" si="20"/>
        <v>4.6319999999999997</v>
      </c>
      <c r="AF1293" cm="1">
        <f t="array" ref="AF1293">_xlfn.IFS(C1293="solar",(AE1293*1000/45),C1293="onshore",(AE1293*1000/2.7),C1293="offshore",(0))</f>
        <v>102.93333333333334</v>
      </c>
      <c r="AG1293" cm="1">
        <f t="array" ref="AG1293">_xlfn.IFS(C1293="solar",(0),C1293="onshore",(0),C1293="offshore",(AE1293*1000/4.8))</f>
        <v>0</v>
      </c>
    </row>
    <row r="1294" spans="1:33">
      <c r="A1294" t="s">
        <v>102</v>
      </c>
      <c r="B1294" t="s">
        <v>429</v>
      </c>
      <c r="C1294" t="s">
        <v>463</v>
      </c>
      <c r="D1294">
        <v>4</v>
      </c>
      <c r="E1294" t="s">
        <v>515</v>
      </c>
      <c r="F1294" t="s">
        <v>517</v>
      </c>
      <c r="G1294">
        <v>0.16600000000000001</v>
      </c>
      <c r="H1294">
        <v>233</v>
      </c>
      <c r="I1294">
        <v>1560.6849999999999</v>
      </c>
      <c r="J1294">
        <v>0.16700000000000001</v>
      </c>
      <c r="K1294">
        <v>295</v>
      </c>
      <c r="L1294">
        <v>0.201651491537473</v>
      </c>
      <c r="M1294">
        <v>3.3740000000000001</v>
      </c>
      <c r="N1294">
        <v>0</v>
      </c>
      <c r="O1294">
        <v>0.875</v>
      </c>
      <c r="P1294">
        <v>0.88500000000000001</v>
      </c>
      <c r="Q1294">
        <v>0.88500000000000001</v>
      </c>
      <c r="R1294">
        <v>0.96399999999999997</v>
      </c>
      <c r="S1294">
        <v>1.3520000000000001</v>
      </c>
      <c r="T1294">
        <v>1.73</v>
      </c>
      <c r="U1294">
        <v>9999999</v>
      </c>
      <c r="V1294">
        <v>9999999</v>
      </c>
      <c r="W1294">
        <v>0</v>
      </c>
      <c r="X1294">
        <v>0.875</v>
      </c>
      <c r="Y1294">
        <v>0.01</v>
      </c>
      <c r="Z1294">
        <v>0</v>
      </c>
      <c r="AA1294">
        <v>7.9000000000000001E-2</v>
      </c>
      <c r="AB1294">
        <v>0.38800000000000001</v>
      </c>
      <c r="AC1294">
        <v>0.378</v>
      </c>
      <c r="AD1294">
        <v>9999998.1449999996</v>
      </c>
      <c r="AE1294">
        <f t="shared" si="20"/>
        <v>9999999</v>
      </c>
      <c r="AF1294" cm="1">
        <f t="array" ref="AF1294">_xlfn.IFS(C1294="solar",(AE1294*1000/45),C1294="onshore",(AE1294*1000/2.7),C1294="offshore",(0))</f>
        <v>222222200</v>
      </c>
      <c r="AG1294" cm="1">
        <f t="array" ref="AG1294">_xlfn.IFS(C1294="solar",(0),C1294="onshore",(0),C1294="offshore",(AE1294*1000/4.8))</f>
        <v>0</v>
      </c>
    </row>
    <row r="1295" spans="1:33">
      <c r="A1295" t="s">
        <v>102</v>
      </c>
      <c r="B1295" t="s">
        <v>429</v>
      </c>
      <c r="C1295" t="s">
        <v>463</v>
      </c>
      <c r="D1295">
        <v>4</v>
      </c>
      <c r="E1295" t="s">
        <v>515</v>
      </c>
      <c r="F1295" t="s">
        <v>516</v>
      </c>
      <c r="G1295">
        <v>0.16600000000000001</v>
      </c>
      <c r="H1295">
        <v>233</v>
      </c>
      <c r="I1295">
        <v>1560.6849999999999</v>
      </c>
      <c r="J1295">
        <v>0.16700000000000001</v>
      </c>
      <c r="K1295">
        <v>295</v>
      </c>
      <c r="L1295">
        <v>0.201651491537473</v>
      </c>
      <c r="M1295">
        <v>7.4790000000000001</v>
      </c>
      <c r="N1295">
        <v>0</v>
      </c>
      <c r="O1295">
        <v>0.875</v>
      </c>
      <c r="P1295">
        <v>0.88500000000000001</v>
      </c>
      <c r="Q1295">
        <v>0.88500000000000001</v>
      </c>
      <c r="R1295">
        <v>0.96399999999999997</v>
      </c>
      <c r="S1295">
        <v>1.3520000000000001</v>
      </c>
      <c r="T1295">
        <v>1.73</v>
      </c>
      <c r="U1295">
        <v>4.6319999999999997</v>
      </c>
      <c r="V1295">
        <v>5.5069999999999997</v>
      </c>
      <c r="W1295">
        <v>0</v>
      </c>
      <c r="X1295">
        <v>0.875</v>
      </c>
      <c r="Y1295">
        <v>0.01</v>
      </c>
      <c r="Z1295">
        <v>0</v>
      </c>
      <c r="AA1295">
        <v>7.9000000000000001E-2</v>
      </c>
      <c r="AB1295">
        <v>0.38800000000000001</v>
      </c>
      <c r="AC1295">
        <v>0.378</v>
      </c>
      <c r="AD1295">
        <v>3.7770000000000001</v>
      </c>
      <c r="AE1295">
        <f t="shared" si="20"/>
        <v>4.6319999999999997</v>
      </c>
      <c r="AF1295" cm="1">
        <f t="array" ref="AF1295">_xlfn.IFS(C1295="solar",(AE1295*1000/45),C1295="onshore",(AE1295*1000/2.7),C1295="offshore",(0))</f>
        <v>102.93333333333334</v>
      </c>
      <c r="AG1295" cm="1">
        <f t="array" ref="AG1295">_xlfn.IFS(C1295="solar",(0),C1295="onshore",(0),C1295="offshore",(AE1295*1000/4.8))</f>
        <v>0</v>
      </c>
    </row>
    <row r="1296" spans="1:33">
      <c r="A1296" t="s">
        <v>102</v>
      </c>
      <c r="B1296" t="s">
        <v>429</v>
      </c>
      <c r="C1296" t="s">
        <v>463</v>
      </c>
      <c r="D1296">
        <v>4</v>
      </c>
      <c r="E1296" t="s">
        <v>515</v>
      </c>
      <c r="F1296" t="s">
        <v>514</v>
      </c>
      <c r="G1296">
        <v>0.16600000000000001</v>
      </c>
      <c r="H1296">
        <v>233</v>
      </c>
      <c r="I1296">
        <v>1560.6849999999999</v>
      </c>
      <c r="J1296">
        <v>0.16700000000000001</v>
      </c>
      <c r="K1296">
        <v>295</v>
      </c>
      <c r="L1296">
        <v>0.201651491537473</v>
      </c>
      <c r="M1296">
        <v>24.196000000000002</v>
      </c>
      <c r="N1296">
        <v>0</v>
      </c>
      <c r="O1296">
        <v>0.875</v>
      </c>
      <c r="P1296">
        <v>0.88500000000000001</v>
      </c>
      <c r="Q1296">
        <v>0.88500000000000001</v>
      </c>
      <c r="R1296">
        <v>0.96399999999999997</v>
      </c>
      <c r="S1296">
        <v>1.3520000000000001</v>
      </c>
      <c r="T1296">
        <v>1.73</v>
      </c>
      <c r="U1296">
        <v>4.6319999999999997</v>
      </c>
      <c r="V1296">
        <v>5.5069999999999997</v>
      </c>
      <c r="W1296">
        <v>0</v>
      </c>
      <c r="X1296">
        <v>0.875</v>
      </c>
      <c r="Y1296">
        <v>0.01</v>
      </c>
      <c r="Z1296">
        <v>0</v>
      </c>
      <c r="AA1296">
        <v>7.9000000000000001E-2</v>
      </c>
      <c r="AB1296">
        <v>0.38800000000000001</v>
      </c>
      <c r="AC1296">
        <v>0.378</v>
      </c>
      <c r="AD1296">
        <v>3.7770000000000001</v>
      </c>
      <c r="AE1296">
        <f t="shared" si="20"/>
        <v>4.6319999999999997</v>
      </c>
      <c r="AF1296" cm="1">
        <f t="array" ref="AF1296">_xlfn.IFS(C1296="solar",(AE1296*1000/45),C1296="onshore",(AE1296*1000/2.7),C1296="offshore",(0))</f>
        <v>102.93333333333334</v>
      </c>
      <c r="AG1296" cm="1">
        <f t="array" ref="AG1296">_xlfn.IFS(C1296="solar",(0),C1296="onshore",(0),C1296="offshore",(AE1296*1000/4.8))</f>
        <v>0</v>
      </c>
    </row>
    <row r="1297" spans="1:33">
      <c r="A1297" t="s">
        <v>102</v>
      </c>
      <c r="B1297" t="s">
        <v>426</v>
      </c>
      <c r="C1297" t="s">
        <v>464</v>
      </c>
      <c r="D1297">
        <v>1</v>
      </c>
      <c r="E1297" t="s">
        <v>515</v>
      </c>
      <c r="F1297" t="s">
        <v>519</v>
      </c>
      <c r="G1297">
        <v>0.34300000000000003</v>
      </c>
      <c r="H1297">
        <v>0</v>
      </c>
      <c r="I1297">
        <v>2023.1869999999999</v>
      </c>
      <c r="J1297">
        <v>0.34300000000000003</v>
      </c>
      <c r="K1297">
        <v>395</v>
      </c>
      <c r="L1297">
        <v>0.131461586591584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f t="shared" si="20"/>
        <v>0</v>
      </c>
      <c r="AF1297" cm="1">
        <f t="array" ref="AF1297">_xlfn.IFS(C1297="solar",(AE1297*1000/45),C1297="onshore",(AE1297*1000/2.7),C1297="offshore",(0))</f>
        <v>0</v>
      </c>
      <c r="AG1297" cm="1">
        <f t="array" ref="AG1297">_xlfn.IFS(C1297="solar",(0),C1297="onshore",(0),C1297="offshore",(AE1297*1000/4.8))</f>
        <v>0</v>
      </c>
    </row>
    <row r="1298" spans="1:33">
      <c r="A1298" t="s">
        <v>102</v>
      </c>
      <c r="B1298" t="s">
        <v>425</v>
      </c>
      <c r="C1298" t="s">
        <v>464</v>
      </c>
      <c r="D1298">
        <v>2</v>
      </c>
      <c r="E1298" t="s">
        <v>515</v>
      </c>
      <c r="F1298" t="s">
        <v>519</v>
      </c>
      <c r="G1298">
        <v>0.34899999999999998</v>
      </c>
      <c r="H1298">
        <v>0</v>
      </c>
      <c r="I1298">
        <v>2023.1869999999999</v>
      </c>
      <c r="J1298">
        <v>0.34899999999999998</v>
      </c>
      <c r="K1298">
        <v>642</v>
      </c>
      <c r="L1298">
        <v>0.209993327314833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f t="shared" si="20"/>
        <v>0</v>
      </c>
      <c r="AF1298" cm="1">
        <f t="array" ref="AF1298">_xlfn.IFS(C1298="solar",(AE1298*1000/45),C1298="onshore",(AE1298*1000/2.7),C1298="offshore",(0))</f>
        <v>0</v>
      </c>
      <c r="AG1298" cm="1">
        <f t="array" ref="AG1298">_xlfn.IFS(C1298="solar",(0),C1298="onshore",(0),C1298="offshore",(AE1298*1000/4.8))</f>
        <v>0</v>
      </c>
    </row>
    <row r="1299" spans="1:33">
      <c r="A1299" t="s">
        <v>102</v>
      </c>
      <c r="B1299" t="s">
        <v>424</v>
      </c>
      <c r="C1299" t="s">
        <v>464</v>
      </c>
      <c r="D1299">
        <v>3</v>
      </c>
      <c r="E1299" t="s">
        <v>515</v>
      </c>
      <c r="F1299" t="s">
        <v>519</v>
      </c>
      <c r="G1299">
        <v>0.307</v>
      </c>
      <c r="H1299">
        <v>0</v>
      </c>
      <c r="I1299">
        <v>2023.1869999999999</v>
      </c>
      <c r="J1299">
        <v>0.307</v>
      </c>
      <c r="K1299">
        <v>223</v>
      </c>
      <c r="L1299">
        <v>8.2920589591420901E-2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f t="shared" si="20"/>
        <v>0</v>
      </c>
      <c r="AF1299" cm="1">
        <f t="array" ref="AF1299">_xlfn.IFS(C1299="solar",(AE1299*1000/45),C1299="onshore",(AE1299*1000/2.7),C1299="offshore",(0))</f>
        <v>0</v>
      </c>
      <c r="AG1299" cm="1">
        <f t="array" ref="AG1299">_xlfn.IFS(C1299="solar",(0),C1299="onshore",(0),C1299="offshore",(AE1299*1000/4.8))</f>
        <v>0</v>
      </c>
    </row>
    <row r="1300" spans="1:33">
      <c r="A1300" t="s">
        <v>102</v>
      </c>
      <c r="B1300" t="s">
        <v>423</v>
      </c>
      <c r="C1300" t="s">
        <v>464</v>
      </c>
      <c r="D1300">
        <v>4</v>
      </c>
      <c r="E1300" t="s">
        <v>515</v>
      </c>
      <c r="F1300" t="s">
        <v>519</v>
      </c>
      <c r="G1300">
        <v>0.27500000000000002</v>
      </c>
      <c r="H1300">
        <v>0</v>
      </c>
      <c r="I1300">
        <v>2023.1869999999999</v>
      </c>
      <c r="J1300">
        <v>0.27500000000000002</v>
      </c>
      <c r="K1300">
        <v>398</v>
      </c>
      <c r="L1300">
        <v>0.16521378165213799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f t="shared" si="20"/>
        <v>0</v>
      </c>
      <c r="AF1300" cm="1">
        <f t="array" ref="AF1300">_xlfn.IFS(C1300="solar",(AE1300*1000/45),C1300="onshore",(AE1300*1000/2.7),C1300="offshore",(0))</f>
        <v>0</v>
      </c>
      <c r="AG1300" cm="1">
        <f t="array" ref="AG1300">_xlfn.IFS(C1300="solar",(0),C1300="onshore",(0),C1300="offshore",(AE1300*1000/4.8))</f>
        <v>0</v>
      </c>
    </row>
    <row r="1301" spans="1:33">
      <c r="A1301" t="s">
        <v>102</v>
      </c>
      <c r="B1301" t="s">
        <v>422</v>
      </c>
      <c r="C1301" t="s">
        <v>464</v>
      </c>
      <c r="D1301">
        <v>5</v>
      </c>
      <c r="E1301" t="s">
        <v>515</v>
      </c>
      <c r="F1301" t="s">
        <v>519</v>
      </c>
      <c r="G1301">
        <v>0.28299999999999997</v>
      </c>
      <c r="H1301">
        <v>0</v>
      </c>
      <c r="I1301">
        <v>2023.1869999999999</v>
      </c>
      <c r="J1301">
        <v>0.28299999999999997</v>
      </c>
      <c r="K1301">
        <v>670</v>
      </c>
      <c r="L1301">
        <v>0.27026154863901097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f t="shared" si="20"/>
        <v>0</v>
      </c>
      <c r="AF1301" cm="1">
        <f t="array" ref="AF1301">_xlfn.IFS(C1301="solar",(AE1301*1000/45),C1301="onshore",(AE1301*1000/2.7),C1301="offshore",(0))</f>
        <v>0</v>
      </c>
      <c r="AG1301" cm="1">
        <f t="array" ref="AG1301">_xlfn.IFS(C1301="solar",(0),C1301="onshore",(0),C1301="offshore",(AE1301*1000/4.8))</f>
        <v>0</v>
      </c>
    </row>
    <row r="1302" spans="1:33">
      <c r="A1302" t="s">
        <v>102</v>
      </c>
      <c r="B1302" t="s">
        <v>422</v>
      </c>
      <c r="C1302" t="s">
        <v>464</v>
      </c>
      <c r="D1302">
        <v>5</v>
      </c>
      <c r="E1302" t="s">
        <v>515</v>
      </c>
      <c r="F1302" t="s">
        <v>518</v>
      </c>
      <c r="G1302">
        <v>0.28299999999999997</v>
      </c>
      <c r="H1302">
        <v>0</v>
      </c>
      <c r="I1302">
        <v>2023.1869999999999</v>
      </c>
      <c r="J1302">
        <v>0.28299999999999997</v>
      </c>
      <c r="K1302">
        <v>670</v>
      </c>
      <c r="L1302">
        <v>0.27026154863901097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f t="shared" si="20"/>
        <v>0</v>
      </c>
      <c r="AF1302" cm="1">
        <f t="array" ref="AF1302">_xlfn.IFS(C1302="solar",(AE1302*1000/45),C1302="onshore",(AE1302*1000/2.7),C1302="offshore",(0))</f>
        <v>0</v>
      </c>
      <c r="AG1302" cm="1">
        <f t="array" ref="AG1302">_xlfn.IFS(C1302="solar",(0),C1302="onshore",(0),C1302="offshore",(AE1302*1000/4.8))</f>
        <v>0</v>
      </c>
    </row>
    <row r="1303" spans="1:33">
      <c r="A1303" t="s">
        <v>102</v>
      </c>
      <c r="B1303" t="s">
        <v>424</v>
      </c>
      <c r="C1303" t="s">
        <v>464</v>
      </c>
      <c r="D1303">
        <v>3</v>
      </c>
      <c r="E1303" t="s">
        <v>515</v>
      </c>
      <c r="F1303" t="s">
        <v>518</v>
      </c>
      <c r="G1303">
        <v>0.307</v>
      </c>
      <c r="H1303">
        <v>0</v>
      </c>
      <c r="I1303">
        <v>2023.1869999999999</v>
      </c>
      <c r="J1303">
        <v>0.307</v>
      </c>
      <c r="K1303">
        <v>223</v>
      </c>
      <c r="L1303">
        <v>8.2920589591420901E-2</v>
      </c>
      <c r="M1303">
        <v>0.20699999999999999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f t="shared" si="20"/>
        <v>0</v>
      </c>
      <c r="AF1303" cm="1">
        <f t="array" ref="AF1303">_xlfn.IFS(C1303="solar",(AE1303*1000/45),C1303="onshore",(AE1303*1000/2.7),C1303="offshore",(0))</f>
        <v>0</v>
      </c>
      <c r="AG1303" cm="1">
        <f t="array" ref="AG1303">_xlfn.IFS(C1303="solar",(0),C1303="onshore",(0),C1303="offshore",(AE1303*1000/4.8))</f>
        <v>0</v>
      </c>
    </row>
    <row r="1304" spans="1:33">
      <c r="A1304" t="s">
        <v>102</v>
      </c>
      <c r="B1304" t="s">
        <v>423</v>
      </c>
      <c r="C1304" t="s">
        <v>464</v>
      </c>
      <c r="D1304">
        <v>4</v>
      </c>
      <c r="E1304" t="s">
        <v>515</v>
      </c>
      <c r="F1304" t="s">
        <v>518</v>
      </c>
      <c r="G1304">
        <v>0.27500000000000002</v>
      </c>
      <c r="H1304">
        <v>0</v>
      </c>
      <c r="I1304">
        <v>2023.1869999999999</v>
      </c>
      <c r="J1304">
        <v>0.27500000000000002</v>
      </c>
      <c r="K1304">
        <v>398</v>
      </c>
      <c r="L1304">
        <v>0.16521378165213799</v>
      </c>
      <c r="M1304">
        <v>0.27900000000000003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f t="shared" si="20"/>
        <v>0</v>
      </c>
      <c r="AF1304" cm="1">
        <f t="array" ref="AF1304">_xlfn.IFS(C1304="solar",(AE1304*1000/45),C1304="onshore",(AE1304*1000/2.7),C1304="offshore",(0))</f>
        <v>0</v>
      </c>
      <c r="AG1304" cm="1">
        <f t="array" ref="AG1304">_xlfn.IFS(C1304="solar",(0),C1304="onshore",(0),C1304="offshore",(AE1304*1000/4.8))</f>
        <v>0</v>
      </c>
    </row>
    <row r="1305" spans="1:33">
      <c r="A1305" t="s">
        <v>102</v>
      </c>
      <c r="B1305" t="s">
        <v>425</v>
      </c>
      <c r="C1305" t="s">
        <v>464</v>
      </c>
      <c r="D1305">
        <v>2</v>
      </c>
      <c r="E1305" t="s">
        <v>515</v>
      </c>
      <c r="F1305" t="s">
        <v>518</v>
      </c>
      <c r="G1305">
        <v>0.34899999999999998</v>
      </c>
      <c r="H1305">
        <v>0</v>
      </c>
      <c r="I1305">
        <v>2023.1869999999999</v>
      </c>
      <c r="J1305">
        <v>0.34899999999999998</v>
      </c>
      <c r="K1305">
        <v>642</v>
      </c>
      <c r="L1305">
        <v>0.209993327314833</v>
      </c>
      <c r="M1305">
        <v>0.41199999999999998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f t="shared" si="20"/>
        <v>0</v>
      </c>
      <c r="AF1305" cm="1">
        <f t="array" ref="AF1305">_xlfn.IFS(C1305="solar",(AE1305*1000/45),C1305="onshore",(AE1305*1000/2.7),C1305="offshore",(0))</f>
        <v>0</v>
      </c>
      <c r="AG1305" cm="1">
        <f t="array" ref="AG1305">_xlfn.IFS(C1305="solar",(0),C1305="onshore",(0),C1305="offshore",(AE1305*1000/4.8))</f>
        <v>0</v>
      </c>
    </row>
    <row r="1306" spans="1:33">
      <c r="A1306" t="s">
        <v>102</v>
      </c>
      <c r="B1306" t="s">
        <v>426</v>
      </c>
      <c r="C1306" t="s">
        <v>464</v>
      </c>
      <c r="D1306">
        <v>1</v>
      </c>
      <c r="E1306" t="s">
        <v>515</v>
      </c>
      <c r="F1306" t="s">
        <v>518</v>
      </c>
      <c r="G1306">
        <v>0.34300000000000003</v>
      </c>
      <c r="H1306">
        <v>0</v>
      </c>
      <c r="I1306">
        <v>2023.1869999999999</v>
      </c>
      <c r="J1306">
        <v>0.34300000000000003</v>
      </c>
      <c r="K1306">
        <v>395</v>
      </c>
      <c r="L1306">
        <v>0.131461586591584</v>
      </c>
      <c r="M1306">
        <v>0.66200000000000003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f t="shared" si="20"/>
        <v>0</v>
      </c>
      <c r="AF1306" cm="1">
        <f t="array" ref="AF1306">_xlfn.IFS(C1306="solar",(AE1306*1000/45),C1306="onshore",(AE1306*1000/2.7),C1306="offshore",(0))</f>
        <v>0</v>
      </c>
      <c r="AG1306" cm="1">
        <f t="array" ref="AG1306">_xlfn.IFS(C1306="solar",(0),C1306="onshore",(0),C1306="offshore",(AE1306*1000/4.8))</f>
        <v>0</v>
      </c>
    </row>
    <row r="1307" spans="1:33">
      <c r="A1307" t="s">
        <v>102</v>
      </c>
      <c r="B1307" t="s">
        <v>424</v>
      </c>
      <c r="C1307" t="s">
        <v>464</v>
      </c>
      <c r="D1307">
        <v>3</v>
      </c>
      <c r="E1307" t="s">
        <v>515</v>
      </c>
      <c r="F1307" t="s">
        <v>517</v>
      </c>
      <c r="G1307">
        <v>0.307</v>
      </c>
      <c r="H1307">
        <v>0</v>
      </c>
      <c r="I1307">
        <v>2023.1869999999999</v>
      </c>
      <c r="J1307">
        <v>0.307</v>
      </c>
      <c r="K1307">
        <v>223</v>
      </c>
      <c r="L1307">
        <v>8.2920589591420901E-2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f t="shared" si="20"/>
        <v>0</v>
      </c>
      <c r="AF1307" cm="1">
        <f t="array" ref="AF1307">_xlfn.IFS(C1307="solar",(AE1307*1000/45),C1307="onshore",(AE1307*1000/2.7),C1307="offshore",(0))</f>
        <v>0</v>
      </c>
      <c r="AG1307" cm="1">
        <f t="array" ref="AG1307">_xlfn.IFS(C1307="solar",(0),C1307="onshore",(0),C1307="offshore",(AE1307*1000/4.8))</f>
        <v>0</v>
      </c>
    </row>
    <row r="1308" spans="1:33">
      <c r="A1308" t="s">
        <v>102</v>
      </c>
      <c r="B1308" t="s">
        <v>423</v>
      </c>
      <c r="C1308" t="s">
        <v>464</v>
      </c>
      <c r="D1308">
        <v>4</v>
      </c>
      <c r="E1308" t="s">
        <v>515</v>
      </c>
      <c r="F1308" t="s">
        <v>517</v>
      </c>
      <c r="G1308">
        <v>0.27500000000000002</v>
      </c>
      <c r="H1308">
        <v>0</v>
      </c>
      <c r="I1308">
        <v>2023.1869999999999</v>
      </c>
      <c r="J1308">
        <v>0.27500000000000002</v>
      </c>
      <c r="K1308">
        <v>398</v>
      </c>
      <c r="L1308">
        <v>0.16521378165213799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f t="shared" si="20"/>
        <v>0</v>
      </c>
      <c r="AF1308" cm="1">
        <f t="array" ref="AF1308">_xlfn.IFS(C1308="solar",(AE1308*1000/45),C1308="onshore",(AE1308*1000/2.7),C1308="offshore",(0))</f>
        <v>0</v>
      </c>
      <c r="AG1308" cm="1">
        <f t="array" ref="AG1308">_xlfn.IFS(C1308="solar",(0),C1308="onshore",(0),C1308="offshore",(AE1308*1000/4.8))</f>
        <v>0</v>
      </c>
    </row>
    <row r="1309" spans="1:33">
      <c r="A1309" t="s">
        <v>102</v>
      </c>
      <c r="B1309" t="s">
        <v>422</v>
      </c>
      <c r="C1309" t="s">
        <v>464</v>
      </c>
      <c r="D1309">
        <v>5</v>
      </c>
      <c r="E1309" t="s">
        <v>515</v>
      </c>
      <c r="F1309" t="s">
        <v>517</v>
      </c>
      <c r="G1309">
        <v>0.28299999999999997</v>
      </c>
      <c r="H1309">
        <v>0</v>
      </c>
      <c r="I1309">
        <v>2023.1869999999999</v>
      </c>
      <c r="J1309">
        <v>0.28299999999999997</v>
      </c>
      <c r="K1309">
        <v>670</v>
      </c>
      <c r="L1309">
        <v>0.27026154863901097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f t="shared" si="20"/>
        <v>0</v>
      </c>
      <c r="AF1309" cm="1">
        <f t="array" ref="AF1309">_xlfn.IFS(C1309="solar",(AE1309*1000/45),C1309="onshore",(AE1309*1000/2.7),C1309="offshore",(0))</f>
        <v>0</v>
      </c>
      <c r="AG1309" cm="1">
        <f t="array" ref="AG1309">_xlfn.IFS(C1309="solar",(0),C1309="onshore",(0),C1309="offshore",(AE1309*1000/4.8))</f>
        <v>0</v>
      </c>
    </row>
    <row r="1310" spans="1:33">
      <c r="A1310" t="s">
        <v>102</v>
      </c>
      <c r="B1310" t="s">
        <v>425</v>
      </c>
      <c r="C1310" t="s">
        <v>464</v>
      </c>
      <c r="D1310">
        <v>2</v>
      </c>
      <c r="E1310" t="s">
        <v>515</v>
      </c>
      <c r="F1310" t="s">
        <v>517</v>
      </c>
      <c r="G1310">
        <v>0.34899999999999998</v>
      </c>
      <c r="H1310">
        <v>0</v>
      </c>
      <c r="I1310">
        <v>2023.1869999999999</v>
      </c>
      <c r="J1310">
        <v>0.34899999999999998</v>
      </c>
      <c r="K1310">
        <v>642</v>
      </c>
      <c r="L1310">
        <v>0.209993327314833</v>
      </c>
      <c r="M1310">
        <v>0.215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f t="shared" si="20"/>
        <v>0</v>
      </c>
      <c r="AF1310" cm="1">
        <f t="array" ref="AF1310">_xlfn.IFS(C1310="solar",(AE1310*1000/45),C1310="onshore",(AE1310*1000/2.7),C1310="offshore",(0))</f>
        <v>0</v>
      </c>
      <c r="AG1310" cm="1">
        <f t="array" ref="AG1310">_xlfn.IFS(C1310="solar",(0),C1310="onshore",(0),C1310="offshore",(AE1310*1000/4.8))</f>
        <v>0</v>
      </c>
    </row>
    <row r="1311" spans="1:33">
      <c r="A1311" t="s">
        <v>102</v>
      </c>
      <c r="B1311" t="s">
        <v>426</v>
      </c>
      <c r="C1311" t="s">
        <v>464</v>
      </c>
      <c r="D1311">
        <v>1</v>
      </c>
      <c r="E1311" t="s">
        <v>515</v>
      </c>
      <c r="F1311" t="s">
        <v>517</v>
      </c>
      <c r="G1311">
        <v>0.34300000000000003</v>
      </c>
      <c r="H1311">
        <v>0</v>
      </c>
      <c r="I1311">
        <v>2023.1869999999999</v>
      </c>
      <c r="J1311">
        <v>0.34300000000000003</v>
      </c>
      <c r="K1311">
        <v>395</v>
      </c>
      <c r="L1311">
        <v>0.131461586591584</v>
      </c>
      <c r="M1311">
        <v>0.309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f t="shared" si="20"/>
        <v>0</v>
      </c>
      <c r="AF1311" cm="1">
        <f t="array" ref="AF1311">_xlfn.IFS(C1311="solar",(AE1311*1000/45),C1311="onshore",(AE1311*1000/2.7),C1311="offshore",(0))</f>
        <v>0</v>
      </c>
      <c r="AG1311" cm="1">
        <f t="array" ref="AG1311">_xlfn.IFS(C1311="solar",(0),C1311="onshore",(0),C1311="offshore",(AE1311*1000/4.8))</f>
        <v>0</v>
      </c>
    </row>
    <row r="1312" spans="1:33">
      <c r="A1312" t="s">
        <v>102</v>
      </c>
      <c r="B1312" t="s">
        <v>422</v>
      </c>
      <c r="C1312" t="s">
        <v>464</v>
      </c>
      <c r="D1312">
        <v>5</v>
      </c>
      <c r="E1312" t="s">
        <v>515</v>
      </c>
      <c r="F1312" t="s">
        <v>516</v>
      </c>
      <c r="G1312">
        <v>0.28299999999999997</v>
      </c>
      <c r="H1312">
        <v>0</v>
      </c>
      <c r="I1312">
        <v>2023.1869999999999</v>
      </c>
      <c r="J1312">
        <v>0.28299999999999997</v>
      </c>
      <c r="K1312">
        <v>670</v>
      </c>
      <c r="L1312">
        <v>0.27026154863901097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f t="shared" si="20"/>
        <v>0</v>
      </c>
      <c r="AF1312" cm="1">
        <f t="array" ref="AF1312">_xlfn.IFS(C1312="solar",(AE1312*1000/45),C1312="onshore",(AE1312*1000/2.7),C1312="offshore",(0))</f>
        <v>0</v>
      </c>
      <c r="AG1312" cm="1">
        <f t="array" ref="AG1312">_xlfn.IFS(C1312="solar",(0),C1312="onshore",(0),C1312="offshore",(AE1312*1000/4.8))</f>
        <v>0</v>
      </c>
    </row>
    <row r="1313" spans="1:33">
      <c r="A1313" t="s">
        <v>102</v>
      </c>
      <c r="B1313" t="s">
        <v>424</v>
      </c>
      <c r="C1313" t="s">
        <v>464</v>
      </c>
      <c r="D1313">
        <v>3</v>
      </c>
      <c r="E1313" t="s">
        <v>515</v>
      </c>
      <c r="F1313" t="s">
        <v>516</v>
      </c>
      <c r="G1313">
        <v>0.307</v>
      </c>
      <c r="H1313">
        <v>0</v>
      </c>
      <c r="I1313">
        <v>2023.1869999999999</v>
      </c>
      <c r="J1313">
        <v>0.307</v>
      </c>
      <c r="K1313">
        <v>223</v>
      </c>
      <c r="L1313">
        <v>8.2920589591420901E-2</v>
      </c>
      <c r="M1313">
        <v>0.20699999999999999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f t="shared" si="20"/>
        <v>0</v>
      </c>
      <c r="AF1313" cm="1">
        <f t="array" ref="AF1313">_xlfn.IFS(C1313="solar",(AE1313*1000/45),C1313="onshore",(AE1313*1000/2.7),C1313="offshore",(0))</f>
        <v>0</v>
      </c>
      <c r="AG1313" cm="1">
        <f t="array" ref="AG1313">_xlfn.IFS(C1313="solar",(0),C1313="onshore",(0),C1313="offshore",(AE1313*1000/4.8))</f>
        <v>0</v>
      </c>
    </row>
    <row r="1314" spans="1:33">
      <c r="A1314" t="s">
        <v>102</v>
      </c>
      <c r="B1314" t="s">
        <v>423</v>
      </c>
      <c r="C1314" t="s">
        <v>464</v>
      </c>
      <c r="D1314">
        <v>4</v>
      </c>
      <c r="E1314" t="s">
        <v>515</v>
      </c>
      <c r="F1314" t="s">
        <v>516</v>
      </c>
      <c r="G1314">
        <v>0.27500000000000002</v>
      </c>
      <c r="H1314">
        <v>0</v>
      </c>
      <c r="I1314">
        <v>2023.1869999999999</v>
      </c>
      <c r="J1314">
        <v>0.27500000000000002</v>
      </c>
      <c r="K1314">
        <v>398</v>
      </c>
      <c r="L1314">
        <v>0.16521378165213799</v>
      </c>
      <c r="M1314">
        <v>0.27900000000000003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f t="shared" si="20"/>
        <v>0</v>
      </c>
      <c r="AF1314" cm="1">
        <f t="array" ref="AF1314">_xlfn.IFS(C1314="solar",(AE1314*1000/45),C1314="onshore",(AE1314*1000/2.7),C1314="offshore",(0))</f>
        <v>0</v>
      </c>
      <c r="AG1314" cm="1">
        <f t="array" ref="AG1314">_xlfn.IFS(C1314="solar",(0),C1314="onshore",(0),C1314="offshore",(AE1314*1000/4.8))</f>
        <v>0</v>
      </c>
    </row>
    <row r="1315" spans="1:33">
      <c r="A1315" t="s">
        <v>102</v>
      </c>
      <c r="B1315" t="s">
        <v>425</v>
      </c>
      <c r="C1315" t="s">
        <v>464</v>
      </c>
      <c r="D1315">
        <v>2</v>
      </c>
      <c r="E1315" t="s">
        <v>515</v>
      </c>
      <c r="F1315" t="s">
        <v>516</v>
      </c>
      <c r="G1315">
        <v>0.34899999999999998</v>
      </c>
      <c r="H1315">
        <v>0</v>
      </c>
      <c r="I1315">
        <v>2023.1869999999999</v>
      </c>
      <c r="J1315">
        <v>0.34899999999999998</v>
      </c>
      <c r="K1315">
        <v>642</v>
      </c>
      <c r="L1315">
        <v>0.209993327314833</v>
      </c>
      <c r="M1315">
        <v>0.41199999999999998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f t="shared" si="20"/>
        <v>0</v>
      </c>
      <c r="AF1315" cm="1">
        <f t="array" ref="AF1315">_xlfn.IFS(C1315="solar",(AE1315*1000/45),C1315="onshore",(AE1315*1000/2.7),C1315="offshore",(0))</f>
        <v>0</v>
      </c>
      <c r="AG1315" cm="1">
        <f t="array" ref="AG1315">_xlfn.IFS(C1315="solar",(0),C1315="onshore",(0),C1315="offshore",(AE1315*1000/4.8))</f>
        <v>0</v>
      </c>
    </row>
    <row r="1316" spans="1:33">
      <c r="A1316" t="s">
        <v>102</v>
      </c>
      <c r="B1316" t="s">
        <v>426</v>
      </c>
      <c r="C1316" t="s">
        <v>464</v>
      </c>
      <c r="D1316">
        <v>1</v>
      </c>
      <c r="E1316" t="s">
        <v>515</v>
      </c>
      <c r="F1316" t="s">
        <v>516</v>
      </c>
      <c r="G1316">
        <v>0.34300000000000003</v>
      </c>
      <c r="H1316">
        <v>0</v>
      </c>
      <c r="I1316">
        <v>2023.1869999999999</v>
      </c>
      <c r="J1316">
        <v>0.34300000000000003</v>
      </c>
      <c r="K1316">
        <v>395</v>
      </c>
      <c r="L1316">
        <v>0.131461586591584</v>
      </c>
      <c r="M1316">
        <v>0.66200000000000003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f t="shared" si="20"/>
        <v>0</v>
      </c>
      <c r="AF1316" cm="1">
        <f t="array" ref="AF1316">_xlfn.IFS(C1316="solar",(AE1316*1000/45),C1316="onshore",(AE1316*1000/2.7),C1316="offshore",(0))</f>
        <v>0</v>
      </c>
      <c r="AG1316" cm="1">
        <f t="array" ref="AG1316">_xlfn.IFS(C1316="solar",(0),C1316="onshore",(0),C1316="offshore",(AE1316*1000/4.8))</f>
        <v>0</v>
      </c>
    </row>
    <row r="1317" spans="1:33">
      <c r="A1317" t="s">
        <v>102</v>
      </c>
      <c r="B1317" t="s">
        <v>422</v>
      </c>
      <c r="C1317" t="s">
        <v>464</v>
      </c>
      <c r="D1317">
        <v>5</v>
      </c>
      <c r="E1317" t="s">
        <v>515</v>
      </c>
      <c r="F1317" t="s">
        <v>514</v>
      </c>
      <c r="G1317">
        <v>0.28299999999999997</v>
      </c>
      <c r="H1317">
        <v>0</v>
      </c>
      <c r="I1317">
        <v>2023.1869999999999</v>
      </c>
      <c r="J1317">
        <v>0.28299999999999997</v>
      </c>
      <c r="K1317">
        <v>670</v>
      </c>
      <c r="L1317">
        <v>0.27026154863901097</v>
      </c>
      <c r="M1317">
        <v>0.105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f t="shared" si="20"/>
        <v>0</v>
      </c>
      <c r="AF1317" cm="1">
        <f t="array" ref="AF1317">_xlfn.IFS(C1317="solar",(AE1317*1000/45),C1317="onshore",(AE1317*1000/2.7),C1317="offshore",(0))</f>
        <v>0</v>
      </c>
      <c r="AG1317" cm="1">
        <f t="array" ref="AG1317">_xlfn.IFS(C1317="solar",(0),C1317="onshore",(0),C1317="offshore",(AE1317*1000/4.8))</f>
        <v>0</v>
      </c>
    </row>
    <row r="1318" spans="1:33">
      <c r="A1318" t="s">
        <v>102</v>
      </c>
      <c r="B1318" t="s">
        <v>423</v>
      </c>
      <c r="C1318" t="s">
        <v>464</v>
      </c>
      <c r="D1318">
        <v>4</v>
      </c>
      <c r="E1318" t="s">
        <v>515</v>
      </c>
      <c r="F1318" t="s">
        <v>514</v>
      </c>
      <c r="G1318">
        <v>0.27500000000000002</v>
      </c>
      <c r="H1318">
        <v>0</v>
      </c>
      <c r="I1318">
        <v>2023.1869999999999</v>
      </c>
      <c r="J1318">
        <v>0.27500000000000002</v>
      </c>
      <c r="K1318">
        <v>398</v>
      </c>
      <c r="L1318">
        <v>0.16521378165213799</v>
      </c>
      <c r="M1318">
        <v>0.34399999999999997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f t="shared" si="20"/>
        <v>0</v>
      </c>
      <c r="AF1318" cm="1">
        <f t="array" ref="AF1318">_xlfn.IFS(C1318="solar",(AE1318*1000/45),C1318="onshore",(AE1318*1000/2.7),C1318="offshore",(0))</f>
        <v>0</v>
      </c>
      <c r="AG1318" cm="1">
        <f t="array" ref="AG1318">_xlfn.IFS(C1318="solar",(0),C1318="onshore",(0),C1318="offshore",(AE1318*1000/4.8))</f>
        <v>0</v>
      </c>
    </row>
    <row r="1319" spans="1:33">
      <c r="A1319" t="s">
        <v>102</v>
      </c>
      <c r="B1319" t="s">
        <v>424</v>
      </c>
      <c r="C1319" t="s">
        <v>464</v>
      </c>
      <c r="D1319">
        <v>3</v>
      </c>
      <c r="E1319" t="s">
        <v>515</v>
      </c>
      <c r="F1319" t="s">
        <v>514</v>
      </c>
      <c r="G1319">
        <v>0.307</v>
      </c>
      <c r="H1319">
        <v>0</v>
      </c>
      <c r="I1319">
        <v>2023.1869999999999</v>
      </c>
      <c r="J1319">
        <v>0.307</v>
      </c>
      <c r="K1319">
        <v>223</v>
      </c>
      <c r="L1319">
        <v>8.2920589591420901E-2</v>
      </c>
      <c r="M1319">
        <v>1.022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f t="shared" si="20"/>
        <v>0</v>
      </c>
      <c r="AF1319" cm="1">
        <f t="array" ref="AF1319">_xlfn.IFS(C1319="solar",(AE1319*1000/45),C1319="onshore",(AE1319*1000/2.7),C1319="offshore",(0))</f>
        <v>0</v>
      </c>
      <c r="AG1319" cm="1">
        <f t="array" ref="AG1319">_xlfn.IFS(C1319="solar",(0),C1319="onshore",(0),C1319="offshore",(AE1319*1000/4.8))</f>
        <v>0</v>
      </c>
    </row>
    <row r="1320" spans="1:33">
      <c r="A1320" t="s">
        <v>102</v>
      </c>
      <c r="B1320" t="s">
        <v>425</v>
      </c>
      <c r="C1320" t="s">
        <v>464</v>
      </c>
      <c r="D1320">
        <v>2</v>
      </c>
      <c r="E1320" t="s">
        <v>515</v>
      </c>
      <c r="F1320" t="s">
        <v>514</v>
      </c>
      <c r="G1320">
        <v>0.34899999999999998</v>
      </c>
      <c r="H1320">
        <v>0</v>
      </c>
      <c r="I1320">
        <v>2023.1869999999999</v>
      </c>
      <c r="J1320">
        <v>0.34899999999999998</v>
      </c>
      <c r="K1320">
        <v>642</v>
      </c>
      <c r="L1320">
        <v>0.209993327314833</v>
      </c>
      <c r="M1320">
        <v>2.74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f t="shared" si="20"/>
        <v>0</v>
      </c>
      <c r="AF1320" cm="1">
        <f t="array" ref="AF1320">_xlfn.IFS(C1320="solar",(AE1320*1000/45),C1320="onshore",(AE1320*1000/2.7),C1320="offshore",(0))</f>
        <v>0</v>
      </c>
      <c r="AG1320" cm="1">
        <f t="array" ref="AG1320">_xlfn.IFS(C1320="solar",(0),C1320="onshore",(0),C1320="offshore",(AE1320*1000/4.8))</f>
        <v>0</v>
      </c>
    </row>
    <row r="1321" spans="1:33">
      <c r="A1321" t="s">
        <v>102</v>
      </c>
      <c r="B1321" t="s">
        <v>426</v>
      </c>
      <c r="C1321" t="s">
        <v>464</v>
      </c>
      <c r="D1321">
        <v>1</v>
      </c>
      <c r="E1321" t="s">
        <v>515</v>
      </c>
      <c r="F1321" t="s">
        <v>514</v>
      </c>
      <c r="G1321">
        <v>0.34300000000000003</v>
      </c>
      <c r="H1321">
        <v>0</v>
      </c>
      <c r="I1321">
        <v>2023.1869999999999</v>
      </c>
      <c r="J1321">
        <v>0.34300000000000003</v>
      </c>
      <c r="K1321">
        <v>395</v>
      </c>
      <c r="L1321">
        <v>0.131461586591584</v>
      </c>
      <c r="M1321">
        <v>4.2789999999999999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f t="shared" si="20"/>
        <v>0</v>
      </c>
      <c r="AF1321" cm="1">
        <f t="array" ref="AF1321">_xlfn.IFS(C1321="solar",(AE1321*1000/45),C1321="onshore",(AE1321*1000/2.7),C1321="offshore",(0))</f>
        <v>0</v>
      </c>
      <c r="AG1321" cm="1">
        <f t="array" ref="AG1321">_xlfn.IFS(C1321="solar",(0),C1321="onshore",(0),C1321="offshore",(AE1321*1000/4.8))</f>
        <v>0</v>
      </c>
    </row>
    <row r="1322" spans="1:33">
      <c r="A1322" t="s">
        <v>102</v>
      </c>
      <c r="B1322" t="s">
        <v>417</v>
      </c>
      <c r="C1322" t="s">
        <v>460</v>
      </c>
      <c r="D1322">
        <v>1</v>
      </c>
      <c r="E1322" t="s">
        <v>515</v>
      </c>
      <c r="F1322" t="s">
        <v>519</v>
      </c>
      <c r="G1322">
        <v>0.65</v>
      </c>
      <c r="H1322">
        <v>1012</v>
      </c>
      <c r="I1322">
        <v>3397.69</v>
      </c>
      <c r="J1322">
        <v>0.64</v>
      </c>
      <c r="K1322">
        <v>874</v>
      </c>
      <c r="L1322">
        <v>0.15589326484018301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f t="shared" si="20"/>
        <v>0</v>
      </c>
      <c r="AF1322" cm="1">
        <f t="array" ref="AF1322">_xlfn.IFS(C1322="solar",(AE1322*1000/45),C1322="onshore",(AE1322*1000/2.7),C1322="offshore",(0))</f>
        <v>0</v>
      </c>
      <c r="AG1322" cm="1">
        <f t="array" ref="AG1322">_xlfn.IFS(C1322="solar",(0),C1322="onshore",(0),C1322="offshore",(AE1322*1000/4.8))</f>
        <v>0</v>
      </c>
    </row>
    <row r="1323" spans="1:33">
      <c r="A1323" t="s">
        <v>102</v>
      </c>
      <c r="B1323" t="s">
        <v>416</v>
      </c>
      <c r="C1323" t="s">
        <v>460</v>
      </c>
      <c r="D1323">
        <v>2</v>
      </c>
      <c r="E1323" t="s">
        <v>515</v>
      </c>
      <c r="F1323" t="s">
        <v>519</v>
      </c>
      <c r="G1323">
        <v>0.64500000000000002</v>
      </c>
      <c r="H1323">
        <v>1505</v>
      </c>
      <c r="I1323">
        <v>2920.11</v>
      </c>
      <c r="J1323">
        <v>0.65500000000000003</v>
      </c>
      <c r="K1323">
        <v>1130</v>
      </c>
      <c r="L1323">
        <v>0.196939593572449</v>
      </c>
      <c r="M1323">
        <v>5.38</v>
      </c>
      <c r="N1323">
        <v>0</v>
      </c>
      <c r="O1323">
        <v>0</v>
      </c>
      <c r="P1323">
        <v>0.69</v>
      </c>
      <c r="Q1323">
        <v>1.37</v>
      </c>
      <c r="R1323">
        <v>1.45</v>
      </c>
      <c r="S1323">
        <v>1.52</v>
      </c>
      <c r="T1323">
        <v>1.59</v>
      </c>
      <c r="U1323">
        <v>5.38</v>
      </c>
      <c r="V1323">
        <v>5.38</v>
      </c>
      <c r="W1323">
        <v>0</v>
      </c>
      <c r="X1323">
        <v>0</v>
      </c>
      <c r="Y1323">
        <v>0.69</v>
      </c>
      <c r="Z1323">
        <v>0.68</v>
      </c>
      <c r="AA1323">
        <v>7.9999999999999793E-2</v>
      </c>
      <c r="AB1323">
        <v>7.0000000000000104E-2</v>
      </c>
      <c r="AC1323">
        <v>7.0000000000000007E-2</v>
      </c>
      <c r="AD1323">
        <v>3.79</v>
      </c>
      <c r="AE1323">
        <f t="shared" si="20"/>
        <v>5.38</v>
      </c>
      <c r="AF1323" cm="1">
        <f t="array" ref="AF1323">_xlfn.IFS(C1323="solar",(AE1323*1000/45),C1323="onshore",(AE1323*1000/2.7),C1323="offshore",(0))</f>
        <v>0</v>
      </c>
      <c r="AG1323" cm="1">
        <f t="array" ref="AG1323">_xlfn.IFS(C1323="solar",(0),C1323="onshore",(0),C1323="offshore",(AE1323*1000/4.8))</f>
        <v>1120.8333333333335</v>
      </c>
    </row>
    <row r="1324" spans="1:33">
      <c r="A1324" t="s">
        <v>102</v>
      </c>
      <c r="B1324" t="s">
        <v>415</v>
      </c>
      <c r="C1324" t="s">
        <v>460</v>
      </c>
      <c r="D1324">
        <v>3</v>
      </c>
      <c r="E1324" t="s">
        <v>515</v>
      </c>
      <c r="F1324" t="s">
        <v>519</v>
      </c>
      <c r="G1324">
        <v>0.51200000000000001</v>
      </c>
      <c r="H1324">
        <v>897</v>
      </c>
      <c r="I1324">
        <v>3262.2379999999998</v>
      </c>
      <c r="J1324">
        <v>0.48799999999999999</v>
      </c>
      <c r="K1324">
        <v>856</v>
      </c>
      <c r="L1324">
        <v>0.20023953888764101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f t="shared" si="20"/>
        <v>0</v>
      </c>
      <c r="AF1324" cm="1">
        <f t="array" ref="AF1324">_xlfn.IFS(C1324="solar",(AE1324*1000/45),C1324="onshore",(AE1324*1000/2.7),C1324="offshore",(0))</f>
        <v>0</v>
      </c>
      <c r="AG1324" cm="1">
        <f t="array" ref="AG1324">_xlfn.IFS(C1324="solar",(0),C1324="onshore",(0),C1324="offshore",(AE1324*1000/4.8))</f>
        <v>0</v>
      </c>
    </row>
    <row r="1325" spans="1:33">
      <c r="A1325" t="s">
        <v>102</v>
      </c>
      <c r="B1325" t="s">
        <v>414</v>
      </c>
      <c r="C1325" t="s">
        <v>460</v>
      </c>
      <c r="D1325">
        <v>4</v>
      </c>
      <c r="E1325" t="s">
        <v>515</v>
      </c>
      <c r="F1325" t="s">
        <v>519</v>
      </c>
      <c r="G1325">
        <v>0.47699999999999998</v>
      </c>
      <c r="H1325">
        <v>1441</v>
      </c>
      <c r="I1325">
        <v>3432.02</v>
      </c>
      <c r="J1325">
        <v>0.56299999999999994</v>
      </c>
      <c r="K1325">
        <v>1536</v>
      </c>
      <c r="L1325">
        <v>0.31144310080537202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f t="shared" si="20"/>
        <v>0</v>
      </c>
      <c r="AF1325" cm="1">
        <f t="array" ref="AF1325">_xlfn.IFS(C1325="solar",(AE1325*1000/45),C1325="onshore",(AE1325*1000/2.7),C1325="offshore",(0))</f>
        <v>0</v>
      </c>
      <c r="AG1325" cm="1">
        <f t="array" ref="AG1325">_xlfn.IFS(C1325="solar",(0),C1325="onshore",(0),C1325="offshore",(AE1325*1000/4.8))</f>
        <v>0</v>
      </c>
    </row>
    <row r="1326" spans="1:33">
      <c r="A1326" t="s">
        <v>102</v>
      </c>
      <c r="B1326" t="s">
        <v>413</v>
      </c>
      <c r="C1326" t="s">
        <v>460</v>
      </c>
      <c r="D1326">
        <v>5</v>
      </c>
      <c r="E1326" t="s">
        <v>515</v>
      </c>
      <c r="F1326" t="s">
        <v>519</v>
      </c>
      <c r="G1326">
        <v>0.39400000000000002</v>
      </c>
      <c r="H1326">
        <v>1261</v>
      </c>
      <c r="I1326">
        <v>3037.34</v>
      </c>
      <c r="J1326">
        <v>0.42399999999999999</v>
      </c>
      <c r="K1326">
        <v>1311</v>
      </c>
      <c r="L1326">
        <v>0.352965882657017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f t="shared" si="20"/>
        <v>0</v>
      </c>
      <c r="AF1326" cm="1">
        <f t="array" ref="AF1326">_xlfn.IFS(C1326="solar",(AE1326*1000/45),C1326="onshore",(AE1326*1000/2.7),C1326="offshore",(0))</f>
        <v>0</v>
      </c>
      <c r="AG1326" cm="1">
        <f t="array" ref="AG1326">_xlfn.IFS(C1326="solar",(0),C1326="onshore",(0),C1326="offshore",(AE1326*1000/4.8))</f>
        <v>0</v>
      </c>
    </row>
    <row r="1327" spans="1:33">
      <c r="A1327" t="s">
        <v>102</v>
      </c>
      <c r="B1327" t="s">
        <v>414</v>
      </c>
      <c r="C1327" t="s">
        <v>460</v>
      </c>
      <c r="D1327">
        <v>4</v>
      </c>
      <c r="E1327" t="s">
        <v>515</v>
      </c>
      <c r="F1327" t="s">
        <v>518</v>
      </c>
      <c r="G1327">
        <v>0.47699999999999998</v>
      </c>
      <c r="H1327">
        <v>1441</v>
      </c>
      <c r="I1327">
        <v>3432.02</v>
      </c>
      <c r="J1327">
        <v>0.56299999999999994</v>
      </c>
      <c r="K1327">
        <v>1536</v>
      </c>
      <c r="L1327">
        <v>0.31144310080537202</v>
      </c>
      <c r="M1327">
        <v>2.2799999999999998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f t="shared" si="20"/>
        <v>0</v>
      </c>
      <c r="AF1327" cm="1">
        <f t="array" ref="AF1327">_xlfn.IFS(C1327="solar",(AE1327*1000/45),C1327="onshore",(AE1327*1000/2.7),C1327="offshore",(0))</f>
        <v>0</v>
      </c>
      <c r="AG1327" cm="1">
        <f t="array" ref="AG1327">_xlfn.IFS(C1327="solar",(0),C1327="onshore",(0),C1327="offshore",(AE1327*1000/4.8))</f>
        <v>0</v>
      </c>
    </row>
    <row r="1328" spans="1:33">
      <c r="A1328" t="s">
        <v>102</v>
      </c>
      <c r="B1328" t="s">
        <v>413</v>
      </c>
      <c r="C1328" t="s">
        <v>460</v>
      </c>
      <c r="D1328">
        <v>5</v>
      </c>
      <c r="E1328" t="s">
        <v>515</v>
      </c>
      <c r="F1328" t="s">
        <v>518</v>
      </c>
      <c r="G1328">
        <v>0.39400000000000002</v>
      </c>
      <c r="H1328">
        <v>1261</v>
      </c>
      <c r="I1328">
        <v>3037.34</v>
      </c>
      <c r="J1328">
        <v>0.42399999999999999</v>
      </c>
      <c r="K1328">
        <v>1311</v>
      </c>
      <c r="L1328">
        <v>0.352965882657017</v>
      </c>
      <c r="M1328">
        <v>2.2879999999999998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f t="shared" si="20"/>
        <v>0</v>
      </c>
      <c r="AF1328" cm="1">
        <f t="array" ref="AF1328">_xlfn.IFS(C1328="solar",(AE1328*1000/45),C1328="onshore",(AE1328*1000/2.7),C1328="offshore",(0))</f>
        <v>0</v>
      </c>
      <c r="AG1328" cm="1">
        <f t="array" ref="AG1328">_xlfn.IFS(C1328="solar",(0),C1328="onshore",(0),C1328="offshore",(AE1328*1000/4.8))</f>
        <v>0</v>
      </c>
    </row>
    <row r="1329" spans="1:33">
      <c r="A1329" t="s">
        <v>102</v>
      </c>
      <c r="B1329" t="s">
        <v>415</v>
      </c>
      <c r="C1329" t="s">
        <v>460</v>
      </c>
      <c r="D1329">
        <v>3</v>
      </c>
      <c r="E1329" t="s">
        <v>515</v>
      </c>
      <c r="F1329" t="s">
        <v>518</v>
      </c>
      <c r="G1329">
        <v>0.51200000000000001</v>
      </c>
      <c r="H1329">
        <v>897</v>
      </c>
      <c r="I1329">
        <v>3262.2379999999998</v>
      </c>
      <c r="J1329">
        <v>0.48799999999999999</v>
      </c>
      <c r="K1329">
        <v>856</v>
      </c>
      <c r="L1329">
        <v>0.20023953888764101</v>
      </c>
      <c r="M1329">
        <v>24.073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f t="shared" si="20"/>
        <v>0</v>
      </c>
      <c r="AF1329" cm="1">
        <f t="array" ref="AF1329">_xlfn.IFS(C1329="solar",(AE1329*1000/45),C1329="onshore",(AE1329*1000/2.7),C1329="offshore",(0))</f>
        <v>0</v>
      </c>
      <c r="AG1329" cm="1">
        <f t="array" ref="AG1329">_xlfn.IFS(C1329="solar",(0),C1329="onshore",(0),C1329="offshore",(AE1329*1000/4.8))</f>
        <v>0</v>
      </c>
    </row>
    <row r="1330" spans="1:33">
      <c r="A1330" t="s">
        <v>102</v>
      </c>
      <c r="B1330" t="s">
        <v>417</v>
      </c>
      <c r="C1330" t="s">
        <v>460</v>
      </c>
      <c r="D1330">
        <v>1</v>
      </c>
      <c r="E1330" t="s">
        <v>515</v>
      </c>
      <c r="F1330" t="s">
        <v>518</v>
      </c>
      <c r="G1330">
        <v>0.65</v>
      </c>
      <c r="H1330">
        <v>1012</v>
      </c>
      <c r="I1330">
        <v>3397.69</v>
      </c>
      <c r="J1330">
        <v>0.64</v>
      </c>
      <c r="K1330">
        <v>874</v>
      </c>
      <c r="L1330">
        <v>0.15589326484018301</v>
      </c>
      <c r="M1330">
        <v>109.88200000000001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f t="shared" si="20"/>
        <v>0</v>
      </c>
      <c r="AF1330" cm="1">
        <f t="array" ref="AF1330">_xlfn.IFS(C1330="solar",(AE1330*1000/45),C1330="onshore",(AE1330*1000/2.7),C1330="offshore",(0))</f>
        <v>0</v>
      </c>
      <c r="AG1330" cm="1">
        <f t="array" ref="AG1330">_xlfn.IFS(C1330="solar",(0),C1330="onshore",(0),C1330="offshore",(AE1330*1000/4.8))</f>
        <v>0</v>
      </c>
    </row>
    <row r="1331" spans="1:33">
      <c r="A1331" t="s">
        <v>102</v>
      </c>
      <c r="B1331" t="s">
        <v>416</v>
      </c>
      <c r="C1331" t="s">
        <v>460</v>
      </c>
      <c r="D1331">
        <v>2</v>
      </c>
      <c r="E1331" t="s">
        <v>515</v>
      </c>
      <c r="F1331" t="s">
        <v>518</v>
      </c>
      <c r="G1331">
        <v>0.64500000000000002</v>
      </c>
      <c r="H1331">
        <v>1505</v>
      </c>
      <c r="I1331">
        <v>2920.11</v>
      </c>
      <c r="J1331">
        <v>0.65500000000000003</v>
      </c>
      <c r="K1331">
        <v>1130</v>
      </c>
      <c r="L1331">
        <v>0.196939593572449</v>
      </c>
      <c r="M1331">
        <v>139.917</v>
      </c>
      <c r="N1331">
        <v>0</v>
      </c>
      <c r="O1331">
        <v>0</v>
      </c>
      <c r="P1331">
        <v>0.67900000000000005</v>
      </c>
      <c r="Q1331">
        <v>1.349</v>
      </c>
      <c r="R1331">
        <v>1.4279999999999999</v>
      </c>
      <c r="S1331">
        <v>1.4970000000000001</v>
      </c>
      <c r="T1331">
        <v>1.5660000000000001</v>
      </c>
      <c r="U1331">
        <v>5.298</v>
      </c>
      <c r="V1331">
        <v>5.298</v>
      </c>
      <c r="W1331">
        <v>0</v>
      </c>
      <c r="X1331">
        <v>0</v>
      </c>
      <c r="Y1331">
        <v>0.67900000000000005</v>
      </c>
      <c r="Z1331">
        <v>0.67</v>
      </c>
      <c r="AA1331">
        <v>7.9000000000000001E-2</v>
      </c>
      <c r="AB1331">
        <v>6.90000000000002E-2</v>
      </c>
      <c r="AC1331">
        <v>6.9000000000000006E-2</v>
      </c>
      <c r="AD1331">
        <v>3.7320000000000002</v>
      </c>
      <c r="AE1331">
        <f t="shared" si="20"/>
        <v>5.298</v>
      </c>
      <c r="AF1331" cm="1">
        <f t="array" ref="AF1331">_xlfn.IFS(C1331="solar",(AE1331*1000/45),C1331="onshore",(AE1331*1000/2.7),C1331="offshore",(0))</f>
        <v>0</v>
      </c>
      <c r="AG1331" cm="1">
        <f t="array" ref="AG1331">_xlfn.IFS(C1331="solar",(0),C1331="onshore",(0),C1331="offshore",(AE1331*1000/4.8))</f>
        <v>1103.75</v>
      </c>
    </row>
    <row r="1332" spans="1:33">
      <c r="A1332" t="s">
        <v>102</v>
      </c>
      <c r="B1332" t="s">
        <v>414</v>
      </c>
      <c r="C1332" t="s">
        <v>460</v>
      </c>
      <c r="D1332">
        <v>4</v>
      </c>
      <c r="E1332" t="s">
        <v>515</v>
      </c>
      <c r="F1332" t="s">
        <v>517</v>
      </c>
      <c r="G1332">
        <v>0.47699999999999998</v>
      </c>
      <c r="H1332">
        <v>1441</v>
      </c>
      <c r="I1332">
        <v>3432.02</v>
      </c>
      <c r="J1332">
        <v>0.56299999999999994</v>
      </c>
      <c r="K1332">
        <v>1536</v>
      </c>
      <c r="L1332">
        <v>0.31144310080537202</v>
      </c>
      <c r="M1332">
        <v>1.9610000000000001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f t="shared" si="20"/>
        <v>0</v>
      </c>
      <c r="AF1332" cm="1">
        <f t="array" ref="AF1332">_xlfn.IFS(C1332="solar",(AE1332*1000/45),C1332="onshore",(AE1332*1000/2.7),C1332="offshore",(0))</f>
        <v>0</v>
      </c>
      <c r="AG1332" cm="1">
        <f t="array" ref="AG1332">_xlfn.IFS(C1332="solar",(0),C1332="onshore",(0),C1332="offshore",(AE1332*1000/4.8))</f>
        <v>0</v>
      </c>
    </row>
    <row r="1333" spans="1:33">
      <c r="A1333" t="s">
        <v>102</v>
      </c>
      <c r="B1333" t="s">
        <v>413</v>
      </c>
      <c r="C1333" t="s">
        <v>460</v>
      </c>
      <c r="D1333">
        <v>5</v>
      </c>
      <c r="E1333" t="s">
        <v>515</v>
      </c>
      <c r="F1333" t="s">
        <v>517</v>
      </c>
      <c r="G1333">
        <v>0.39400000000000002</v>
      </c>
      <c r="H1333">
        <v>1261</v>
      </c>
      <c r="I1333">
        <v>3037.34</v>
      </c>
      <c r="J1333">
        <v>0.42399999999999999</v>
      </c>
      <c r="K1333">
        <v>1311</v>
      </c>
      <c r="L1333">
        <v>0.352965882657017</v>
      </c>
      <c r="M1333">
        <v>2.2879999999999998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f t="shared" si="20"/>
        <v>0</v>
      </c>
      <c r="AF1333" cm="1">
        <f t="array" ref="AF1333">_xlfn.IFS(C1333="solar",(AE1333*1000/45),C1333="onshore",(AE1333*1000/2.7),C1333="offshore",(0))</f>
        <v>0</v>
      </c>
      <c r="AG1333" cm="1">
        <f t="array" ref="AG1333">_xlfn.IFS(C1333="solar",(0),C1333="onshore",(0),C1333="offshore",(AE1333*1000/4.8))</f>
        <v>0</v>
      </c>
    </row>
    <row r="1334" spans="1:33">
      <c r="A1334" t="s">
        <v>102</v>
      </c>
      <c r="B1334" t="s">
        <v>415</v>
      </c>
      <c r="C1334" t="s">
        <v>460</v>
      </c>
      <c r="D1334">
        <v>3</v>
      </c>
      <c r="E1334" t="s">
        <v>515</v>
      </c>
      <c r="F1334" t="s">
        <v>517</v>
      </c>
      <c r="G1334">
        <v>0.51200000000000001</v>
      </c>
      <c r="H1334">
        <v>897</v>
      </c>
      <c r="I1334">
        <v>3262.2379999999998</v>
      </c>
      <c r="J1334">
        <v>0.48799999999999999</v>
      </c>
      <c r="K1334">
        <v>856</v>
      </c>
      <c r="L1334">
        <v>0.20023953888764101</v>
      </c>
      <c r="M1334">
        <v>21.812000000000001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f t="shared" si="20"/>
        <v>0</v>
      </c>
      <c r="AF1334" cm="1">
        <f t="array" ref="AF1334">_xlfn.IFS(C1334="solar",(AE1334*1000/45),C1334="onshore",(AE1334*1000/2.7),C1334="offshore",(0))</f>
        <v>0</v>
      </c>
      <c r="AG1334" cm="1">
        <f t="array" ref="AG1334">_xlfn.IFS(C1334="solar",(0),C1334="onshore",(0),C1334="offshore",(AE1334*1000/4.8))</f>
        <v>0</v>
      </c>
    </row>
    <row r="1335" spans="1:33">
      <c r="A1335" t="s">
        <v>102</v>
      </c>
      <c r="B1335" t="s">
        <v>417</v>
      </c>
      <c r="C1335" t="s">
        <v>460</v>
      </c>
      <c r="D1335">
        <v>1</v>
      </c>
      <c r="E1335" t="s">
        <v>515</v>
      </c>
      <c r="F1335" t="s">
        <v>517</v>
      </c>
      <c r="G1335">
        <v>0.65</v>
      </c>
      <c r="H1335">
        <v>1012</v>
      </c>
      <c r="I1335">
        <v>3397.69</v>
      </c>
      <c r="J1335">
        <v>0.64</v>
      </c>
      <c r="K1335">
        <v>874</v>
      </c>
      <c r="L1335">
        <v>0.15589326484018301</v>
      </c>
      <c r="M1335">
        <v>105.895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f t="shared" si="20"/>
        <v>0</v>
      </c>
      <c r="AF1335" cm="1">
        <f t="array" ref="AF1335">_xlfn.IFS(C1335="solar",(AE1335*1000/45),C1335="onshore",(AE1335*1000/2.7),C1335="offshore",(0))</f>
        <v>0</v>
      </c>
      <c r="AG1335" cm="1">
        <f t="array" ref="AG1335">_xlfn.IFS(C1335="solar",(0),C1335="onshore",(0),C1335="offshore",(AE1335*1000/4.8))</f>
        <v>0</v>
      </c>
    </row>
    <row r="1336" spans="1:33">
      <c r="A1336" t="s">
        <v>102</v>
      </c>
      <c r="B1336" t="s">
        <v>416</v>
      </c>
      <c r="C1336" t="s">
        <v>460</v>
      </c>
      <c r="D1336">
        <v>2</v>
      </c>
      <c r="E1336" t="s">
        <v>515</v>
      </c>
      <c r="F1336" t="s">
        <v>517</v>
      </c>
      <c r="G1336">
        <v>0.64500000000000002</v>
      </c>
      <c r="H1336">
        <v>1505</v>
      </c>
      <c r="I1336">
        <v>2920.11</v>
      </c>
      <c r="J1336">
        <v>0.65500000000000003</v>
      </c>
      <c r="K1336">
        <v>1130</v>
      </c>
      <c r="L1336">
        <v>0.196939593572449</v>
      </c>
      <c r="M1336">
        <v>138.637</v>
      </c>
      <c r="N1336">
        <v>0</v>
      </c>
      <c r="O1336">
        <v>0</v>
      </c>
      <c r="P1336">
        <v>0.67900000000000005</v>
      </c>
      <c r="Q1336">
        <v>1.349</v>
      </c>
      <c r="R1336">
        <v>1.4279999999999999</v>
      </c>
      <c r="S1336">
        <v>1.4970000000000001</v>
      </c>
      <c r="T1336">
        <v>1.5660000000000001</v>
      </c>
      <c r="U1336">
        <v>5.298</v>
      </c>
      <c r="V1336">
        <v>5.298</v>
      </c>
      <c r="W1336">
        <v>0</v>
      </c>
      <c r="X1336">
        <v>0</v>
      </c>
      <c r="Y1336">
        <v>0.67900000000000005</v>
      </c>
      <c r="Z1336">
        <v>0.67</v>
      </c>
      <c r="AA1336">
        <v>7.9000000000000001E-2</v>
      </c>
      <c r="AB1336">
        <v>6.90000000000002E-2</v>
      </c>
      <c r="AC1336">
        <v>6.9000000000000006E-2</v>
      </c>
      <c r="AD1336">
        <v>3.7320000000000002</v>
      </c>
      <c r="AE1336">
        <f t="shared" si="20"/>
        <v>5.298</v>
      </c>
      <c r="AF1336" cm="1">
        <f t="array" ref="AF1336">_xlfn.IFS(C1336="solar",(AE1336*1000/45),C1336="onshore",(AE1336*1000/2.7),C1336="offshore",(0))</f>
        <v>0</v>
      </c>
      <c r="AG1336" cm="1">
        <f t="array" ref="AG1336">_xlfn.IFS(C1336="solar",(0),C1336="onshore",(0),C1336="offshore",(AE1336*1000/4.8))</f>
        <v>1103.75</v>
      </c>
    </row>
    <row r="1337" spans="1:33">
      <c r="A1337" t="s">
        <v>102</v>
      </c>
      <c r="B1337" t="s">
        <v>414</v>
      </c>
      <c r="C1337" t="s">
        <v>460</v>
      </c>
      <c r="D1337">
        <v>4</v>
      </c>
      <c r="E1337" t="s">
        <v>515</v>
      </c>
      <c r="F1337" t="s">
        <v>516</v>
      </c>
      <c r="G1337">
        <v>0.47699999999999998</v>
      </c>
      <c r="H1337">
        <v>1441</v>
      </c>
      <c r="I1337">
        <v>3432.02</v>
      </c>
      <c r="J1337">
        <v>0.56299999999999994</v>
      </c>
      <c r="K1337">
        <v>1536</v>
      </c>
      <c r="L1337">
        <v>0.31144310080537202</v>
      </c>
      <c r="M1337">
        <v>2.2799999999999998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f t="shared" si="20"/>
        <v>0</v>
      </c>
      <c r="AF1337" cm="1">
        <f t="array" ref="AF1337">_xlfn.IFS(C1337="solar",(AE1337*1000/45),C1337="onshore",(AE1337*1000/2.7),C1337="offshore",(0))</f>
        <v>0</v>
      </c>
      <c r="AG1337" cm="1">
        <f t="array" ref="AG1337">_xlfn.IFS(C1337="solar",(0),C1337="onshore",(0),C1337="offshore",(AE1337*1000/4.8))</f>
        <v>0</v>
      </c>
    </row>
    <row r="1338" spans="1:33">
      <c r="A1338" t="s">
        <v>102</v>
      </c>
      <c r="B1338" t="s">
        <v>413</v>
      </c>
      <c r="C1338" t="s">
        <v>460</v>
      </c>
      <c r="D1338">
        <v>5</v>
      </c>
      <c r="E1338" t="s">
        <v>515</v>
      </c>
      <c r="F1338" t="s">
        <v>516</v>
      </c>
      <c r="G1338">
        <v>0.39400000000000002</v>
      </c>
      <c r="H1338">
        <v>1261</v>
      </c>
      <c r="I1338">
        <v>3037.34</v>
      </c>
      <c r="J1338">
        <v>0.42399999999999999</v>
      </c>
      <c r="K1338">
        <v>1311</v>
      </c>
      <c r="L1338">
        <v>0.352965882657017</v>
      </c>
      <c r="M1338">
        <v>2.2879999999999998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f t="shared" si="20"/>
        <v>0</v>
      </c>
      <c r="AF1338" cm="1">
        <f t="array" ref="AF1338">_xlfn.IFS(C1338="solar",(AE1338*1000/45),C1338="onshore",(AE1338*1000/2.7),C1338="offshore",(0))</f>
        <v>0</v>
      </c>
      <c r="AG1338" cm="1">
        <f t="array" ref="AG1338">_xlfn.IFS(C1338="solar",(0),C1338="onshore",(0),C1338="offshore",(AE1338*1000/4.8))</f>
        <v>0</v>
      </c>
    </row>
    <row r="1339" spans="1:33">
      <c r="A1339" t="s">
        <v>102</v>
      </c>
      <c r="B1339" t="s">
        <v>415</v>
      </c>
      <c r="C1339" t="s">
        <v>460</v>
      </c>
      <c r="D1339">
        <v>3</v>
      </c>
      <c r="E1339" t="s">
        <v>515</v>
      </c>
      <c r="F1339" t="s">
        <v>516</v>
      </c>
      <c r="G1339">
        <v>0.51200000000000001</v>
      </c>
      <c r="H1339">
        <v>897</v>
      </c>
      <c r="I1339">
        <v>3262.2379999999998</v>
      </c>
      <c r="J1339">
        <v>0.48799999999999999</v>
      </c>
      <c r="K1339">
        <v>856</v>
      </c>
      <c r="L1339">
        <v>0.20023953888764101</v>
      </c>
      <c r="M1339">
        <v>24.073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f t="shared" si="20"/>
        <v>0</v>
      </c>
      <c r="AF1339" cm="1">
        <f t="array" ref="AF1339">_xlfn.IFS(C1339="solar",(AE1339*1000/45),C1339="onshore",(AE1339*1000/2.7),C1339="offshore",(0))</f>
        <v>0</v>
      </c>
      <c r="AG1339" cm="1">
        <f t="array" ref="AG1339">_xlfn.IFS(C1339="solar",(0),C1339="onshore",(0),C1339="offshore",(AE1339*1000/4.8))</f>
        <v>0</v>
      </c>
    </row>
    <row r="1340" spans="1:33">
      <c r="A1340" t="s">
        <v>102</v>
      </c>
      <c r="B1340" t="s">
        <v>417</v>
      </c>
      <c r="C1340" t="s">
        <v>460</v>
      </c>
      <c r="D1340">
        <v>1</v>
      </c>
      <c r="E1340" t="s">
        <v>515</v>
      </c>
      <c r="F1340" t="s">
        <v>516</v>
      </c>
      <c r="G1340">
        <v>0.65</v>
      </c>
      <c r="H1340">
        <v>1012</v>
      </c>
      <c r="I1340">
        <v>3397.69</v>
      </c>
      <c r="J1340">
        <v>0.64</v>
      </c>
      <c r="K1340">
        <v>874</v>
      </c>
      <c r="L1340">
        <v>0.15589326484018301</v>
      </c>
      <c r="M1340">
        <v>109.88200000000001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f t="shared" si="20"/>
        <v>0</v>
      </c>
      <c r="AF1340" cm="1">
        <f t="array" ref="AF1340">_xlfn.IFS(C1340="solar",(AE1340*1000/45),C1340="onshore",(AE1340*1000/2.7),C1340="offshore",(0))</f>
        <v>0</v>
      </c>
      <c r="AG1340" cm="1">
        <f t="array" ref="AG1340">_xlfn.IFS(C1340="solar",(0),C1340="onshore",(0),C1340="offshore",(AE1340*1000/4.8))</f>
        <v>0</v>
      </c>
    </row>
    <row r="1341" spans="1:33">
      <c r="A1341" t="s">
        <v>102</v>
      </c>
      <c r="B1341" t="s">
        <v>416</v>
      </c>
      <c r="C1341" t="s">
        <v>460</v>
      </c>
      <c r="D1341">
        <v>2</v>
      </c>
      <c r="E1341" t="s">
        <v>515</v>
      </c>
      <c r="F1341" t="s">
        <v>516</v>
      </c>
      <c r="G1341">
        <v>0.64500000000000002</v>
      </c>
      <c r="H1341">
        <v>1505</v>
      </c>
      <c r="I1341">
        <v>2920.11</v>
      </c>
      <c r="J1341">
        <v>0.65500000000000003</v>
      </c>
      <c r="K1341">
        <v>1130</v>
      </c>
      <c r="L1341">
        <v>0.196939593572449</v>
      </c>
      <c r="M1341">
        <v>139.69399999999999</v>
      </c>
      <c r="N1341">
        <v>0</v>
      </c>
      <c r="O1341">
        <v>0</v>
      </c>
      <c r="P1341">
        <v>0.67900000000000005</v>
      </c>
      <c r="Q1341">
        <v>1.349</v>
      </c>
      <c r="R1341">
        <v>1.4279999999999999</v>
      </c>
      <c r="S1341">
        <v>1.4970000000000001</v>
      </c>
      <c r="T1341">
        <v>1.5660000000000001</v>
      </c>
      <c r="U1341">
        <v>5.298</v>
      </c>
      <c r="V1341">
        <v>5.298</v>
      </c>
      <c r="W1341">
        <v>0</v>
      </c>
      <c r="X1341">
        <v>0</v>
      </c>
      <c r="Y1341">
        <v>0.67900000000000005</v>
      </c>
      <c r="Z1341">
        <v>0.67</v>
      </c>
      <c r="AA1341">
        <v>7.9000000000000001E-2</v>
      </c>
      <c r="AB1341">
        <v>6.90000000000002E-2</v>
      </c>
      <c r="AC1341">
        <v>6.9000000000000006E-2</v>
      </c>
      <c r="AD1341">
        <v>3.7320000000000002</v>
      </c>
      <c r="AE1341">
        <f t="shared" si="20"/>
        <v>5.298</v>
      </c>
      <c r="AF1341" cm="1">
        <f t="array" ref="AF1341">_xlfn.IFS(C1341="solar",(AE1341*1000/45),C1341="onshore",(AE1341*1000/2.7),C1341="offshore",(0))</f>
        <v>0</v>
      </c>
      <c r="AG1341" cm="1">
        <f t="array" ref="AG1341">_xlfn.IFS(C1341="solar",(0),C1341="onshore",(0),C1341="offshore",(AE1341*1000/4.8))</f>
        <v>1103.75</v>
      </c>
    </row>
    <row r="1342" spans="1:33">
      <c r="A1342" t="s">
        <v>102</v>
      </c>
      <c r="B1342" t="s">
        <v>414</v>
      </c>
      <c r="C1342" t="s">
        <v>460</v>
      </c>
      <c r="D1342">
        <v>4</v>
      </c>
      <c r="E1342" t="s">
        <v>515</v>
      </c>
      <c r="F1342" t="s">
        <v>514</v>
      </c>
      <c r="G1342">
        <v>0.47699999999999998</v>
      </c>
      <c r="H1342">
        <v>1441</v>
      </c>
      <c r="I1342">
        <v>3432.02</v>
      </c>
      <c r="J1342">
        <v>0.56299999999999994</v>
      </c>
      <c r="K1342">
        <v>1536</v>
      </c>
      <c r="L1342">
        <v>0.31144310080537202</v>
      </c>
      <c r="M1342">
        <v>2.78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f t="shared" si="20"/>
        <v>0</v>
      </c>
      <c r="AF1342" cm="1">
        <f t="array" ref="AF1342">_xlfn.IFS(C1342="solar",(AE1342*1000/45),C1342="onshore",(AE1342*1000/2.7),C1342="offshore",(0))</f>
        <v>0</v>
      </c>
      <c r="AG1342" cm="1">
        <f t="array" ref="AG1342">_xlfn.IFS(C1342="solar",(0),C1342="onshore",(0),C1342="offshore",(AE1342*1000/4.8))</f>
        <v>0</v>
      </c>
    </row>
    <row r="1343" spans="1:33">
      <c r="A1343" t="s">
        <v>102</v>
      </c>
      <c r="B1343" t="s">
        <v>413</v>
      </c>
      <c r="C1343" t="s">
        <v>460</v>
      </c>
      <c r="D1343">
        <v>5</v>
      </c>
      <c r="E1343" t="s">
        <v>515</v>
      </c>
      <c r="F1343" t="s">
        <v>514</v>
      </c>
      <c r="G1343">
        <v>0.39400000000000002</v>
      </c>
      <c r="H1343">
        <v>1261</v>
      </c>
      <c r="I1343">
        <v>3037.34</v>
      </c>
      <c r="J1343">
        <v>0.42399999999999999</v>
      </c>
      <c r="K1343">
        <v>1311</v>
      </c>
      <c r="L1343">
        <v>0.352965882657017</v>
      </c>
      <c r="M1343">
        <v>2.7930000000000001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f t="shared" si="20"/>
        <v>0</v>
      </c>
      <c r="AF1343" cm="1">
        <f t="array" ref="AF1343">_xlfn.IFS(C1343="solar",(AE1343*1000/45),C1343="onshore",(AE1343*1000/2.7),C1343="offshore",(0))</f>
        <v>0</v>
      </c>
      <c r="AG1343" cm="1">
        <f t="array" ref="AG1343">_xlfn.IFS(C1343="solar",(0),C1343="onshore",(0),C1343="offshore",(AE1343*1000/4.8))</f>
        <v>0</v>
      </c>
    </row>
    <row r="1344" spans="1:33">
      <c r="A1344" t="s">
        <v>102</v>
      </c>
      <c r="B1344" t="s">
        <v>415</v>
      </c>
      <c r="C1344" t="s">
        <v>460</v>
      </c>
      <c r="D1344">
        <v>3</v>
      </c>
      <c r="E1344" t="s">
        <v>515</v>
      </c>
      <c r="F1344" t="s">
        <v>514</v>
      </c>
      <c r="G1344">
        <v>0.51200000000000001</v>
      </c>
      <c r="H1344">
        <v>897</v>
      </c>
      <c r="I1344">
        <v>3262.2379999999998</v>
      </c>
      <c r="J1344">
        <v>0.48799999999999999</v>
      </c>
      <c r="K1344">
        <v>856</v>
      </c>
      <c r="L1344">
        <v>0.20023953888764101</v>
      </c>
      <c r="M1344">
        <v>24.460999999999999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f t="shared" si="20"/>
        <v>0</v>
      </c>
      <c r="AF1344" cm="1">
        <f t="array" ref="AF1344">_xlfn.IFS(C1344="solar",(AE1344*1000/45),C1344="onshore",(AE1344*1000/2.7),C1344="offshore",(0))</f>
        <v>0</v>
      </c>
      <c r="AG1344" cm="1">
        <f t="array" ref="AG1344">_xlfn.IFS(C1344="solar",(0),C1344="onshore",(0),C1344="offshore",(AE1344*1000/4.8))</f>
        <v>0</v>
      </c>
    </row>
    <row r="1345" spans="1:33">
      <c r="A1345" t="s">
        <v>102</v>
      </c>
      <c r="B1345" t="s">
        <v>417</v>
      </c>
      <c r="C1345" t="s">
        <v>460</v>
      </c>
      <c r="D1345">
        <v>1</v>
      </c>
      <c r="E1345" t="s">
        <v>515</v>
      </c>
      <c r="F1345" t="s">
        <v>514</v>
      </c>
      <c r="G1345">
        <v>0.65</v>
      </c>
      <c r="H1345">
        <v>1012</v>
      </c>
      <c r="I1345">
        <v>3397.69</v>
      </c>
      <c r="J1345">
        <v>0.64</v>
      </c>
      <c r="K1345">
        <v>874</v>
      </c>
      <c r="L1345">
        <v>0.15589326484018301</v>
      </c>
      <c r="M1345">
        <v>112.432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f t="shared" si="20"/>
        <v>0</v>
      </c>
      <c r="AF1345" cm="1">
        <f t="array" ref="AF1345">_xlfn.IFS(C1345="solar",(AE1345*1000/45),C1345="onshore",(AE1345*1000/2.7),C1345="offshore",(0))</f>
        <v>0</v>
      </c>
      <c r="AG1345" cm="1">
        <f t="array" ref="AG1345">_xlfn.IFS(C1345="solar",(0),C1345="onshore",(0),C1345="offshore",(AE1345*1000/4.8))</f>
        <v>0</v>
      </c>
    </row>
    <row r="1346" spans="1:33">
      <c r="A1346" t="s">
        <v>102</v>
      </c>
      <c r="B1346" t="s">
        <v>416</v>
      </c>
      <c r="C1346" t="s">
        <v>460</v>
      </c>
      <c r="D1346">
        <v>2</v>
      </c>
      <c r="E1346" t="s">
        <v>515</v>
      </c>
      <c r="F1346" t="s">
        <v>514</v>
      </c>
      <c r="G1346">
        <v>0.64500000000000002</v>
      </c>
      <c r="H1346">
        <v>1505</v>
      </c>
      <c r="I1346">
        <v>2920.11</v>
      </c>
      <c r="J1346">
        <v>0.65500000000000003</v>
      </c>
      <c r="K1346">
        <v>1130</v>
      </c>
      <c r="L1346">
        <v>0.196939593572449</v>
      </c>
      <c r="M1346">
        <v>140.488</v>
      </c>
      <c r="N1346">
        <v>0</v>
      </c>
      <c r="O1346">
        <v>0</v>
      </c>
      <c r="P1346">
        <v>0.67900000000000005</v>
      </c>
      <c r="Q1346">
        <v>1.349</v>
      </c>
      <c r="R1346">
        <v>1.4279999999999999</v>
      </c>
      <c r="S1346">
        <v>1.4970000000000001</v>
      </c>
      <c r="T1346">
        <v>1.5660000000000001</v>
      </c>
      <c r="U1346">
        <v>5.298</v>
      </c>
      <c r="V1346">
        <v>5.298</v>
      </c>
      <c r="W1346">
        <v>0</v>
      </c>
      <c r="X1346">
        <v>0</v>
      </c>
      <c r="Y1346">
        <v>0.67900000000000005</v>
      </c>
      <c r="Z1346">
        <v>0.67</v>
      </c>
      <c r="AA1346">
        <v>7.9000000000000001E-2</v>
      </c>
      <c r="AB1346">
        <v>6.90000000000002E-2</v>
      </c>
      <c r="AC1346">
        <v>6.9000000000000006E-2</v>
      </c>
      <c r="AD1346">
        <v>3.7320000000000002</v>
      </c>
      <c r="AE1346">
        <f t="shared" ref="AE1346:AE1409" si="21">MAX(N1346:U1346)</f>
        <v>5.298</v>
      </c>
      <c r="AF1346" cm="1">
        <f t="array" ref="AF1346">_xlfn.IFS(C1346="solar",(AE1346*1000/45),C1346="onshore",(AE1346*1000/2.7),C1346="offshore",(0))</f>
        <v>0</v>
      </c>
      <c r="AG1346" cm="1">
        <f t="array" ref="AG1346">_xlfn.IFS(C1346="solar",(0),C1346="onshore",(0),C1346="offshore",(AE1346*1000/4.8))</f>
        <v>1103.75</v>
      </c>
    </row>
    <row r="1347" spans="1:33">
      <c r="A1347" t="s">
        <v>106</v>
      </c>
      <c r="B1347" t="s">
        <v>431</v>
      </c>
      <c r="C1347" t="s">
        <v>463</v>
      </c>
      <c r="D1347">
        <v>2</v>
      </c>
      <c r="E1347" t="s">
        <v>515</v>
      </c>
      <c r="F1347" t="s">
        <v>519</v>
      </c>
      <c r="G1347">
        <v>0.23599999999999999</v>
      </c>
      <c r="H1347">
        <v>158</v>
      </c>
      <c r="I1347">
        <v>1560.6849999999999</v>
      </c>
      <c r="J1347">
        <v>0.23599999999999999</v>
      </c>
      <c r="K1347">
        <v>190</v>
      </c>
      <c r="L1347">
        <v>9.1904651342775298E-2</v>
      </c>
      <c r="M1347">
        <v>0.25</v>
      </c>
      <c r="N1347">
        <v>0</v>
      </c>
      <c r="O1347">
        <v>0.18</v>
      </c>
      <c r="P1347">
        <v>0.23</v>
      </c>
      <c r="Q1347">
        <v>0.25</v>
      </c>
      <c r="R1347">
        <v>0.25</v>
      </c>
      <c r="S1347">
        <v>0.25</v>
      </c>
      <c r="T1347">
        <v>0.25</v>
      </c>
      <c r="U1347">
        <v>0.25</v>
      </c>
      <c r="V1347">
        <v>0.43</v>
      </c>
      <c r="W1347">
        <v>0</v>
      </c>
      <c r="X1347">
        <v>0.18</v>
      </c>
      <c r="Y1347">
        <v>0.05</v>
      </c>
      <c r="Z1347">
        <v>0.02</v>
      </c>
      <c r="AA1347">
        <v>0</v>
      </c>
      <c r="AB1347">
        <v>0</v>
      </c>
      <c r="AC1347">
        <v>0</v>
      </c>
      <c r="AD1347">
        <v>0.18</v>
      </c>
      <c r="AE1347">
        <f t="shared" si="21"/>
        <v>0.25</v>
      </c>
      <c r="AF1347" cm="1">
        <f t="array" ref="AF1347">_xlfn.IFS(C1347="solar",(AE1347*1000/45),C1347="onshore",(AE1347*1000/2.7),C1347="offshore",(0))</f>
        <v>5.5555555555555554</v>
      </c>
      <c r="AG1347" cm="1">
        <f t="array" ref="AG1347">_xlfn.IFS(C1347="solar",(0),C1347="onshore",(0),C1347="offshore",(AE1347*1000/4.8))</f>
        <v>0</v>
      </c>
    </row>
    <row r="1348" spans="1:33">
      <c r="A1348" t="s">
        <v>106</v>
      </c>
      <c r="B1348" t="s">
        <v>430</v>
      </c>
      <c r="C1348" t="s">
        <v>463</v>
      </c>
      <c r="D1348">
        <v>3</v>
      </c>
      <c r="E1348" t="s">
        <v>515</v>
      </c>
      <c r="F1348" t="s">
        <v>519</v>
      </c>
      <c r="G1348">
        <v>0.23599999999999999</v>
      </c>
      <c r="H1348">
        <v>313</v>
      </c>
      <c r="I1348">
        <v>1560.6849999999999</v>
      </c>
      <c r="J1348">
        <v>0.22900000000000001</v>
      </c>
      <c r="K1348">
        <v>300</v>
      </c>
      <c r="L1348">
        <v>0.14954836394089799</v>
      </c>
      <c r="M1348">
        <v>3.62</v>
      </c>
      <c r="N1348">
        <v>0</v>
      </c>
      <c r="O1348">
        <v>0.01</v>
      </c>
      <c r="P1348">
        <v>0.14000000000000001</v>
      </c>
      <c r="Q1348">
        <v>0.31</v>
      </c>
      <c r="R1348">
        <v>1.83</v>
      </c>
      <c r="S1348">
        <v>3.34</v>
      </c>
      <c r="T1348">
        <v>3.61</v>
      </c>
      <c r="U1348">
        <v>3.62</v>
      </c>
      <c r="V1348">
        <v>3.63</v>
      </c>
      <c r="W1348">
        <v>0</v>
      </c>
      <c r="X1348">
        <v>0.01</v>
      </c>
      <c r="Y1348">
        <v>0.13</v>
      </c>
      <c r="Z1348">
        <v>0.17</v>
      </c>
      <c r="AA1348">
        <v>1.52</v>
      </c>
      <c r="AB1348">
        <v>1.51</v>
      </c>
      <c r="AC1348">
        <v>0.27</v>
      </c>
      <c r="AD1348">
        <v>0.02</v>
      </c>
      <c r="AE1348">
        <f t="shared" si="21"/>
        <v>3.62</v>
      </c>
      <c r="AF1348" cm="1">
        <f t="array" ref="AF1348">_xlfn.IFS(C1348="solar",(AE1348*1000/45),C1348="onshore",(AE1348*1000/2.7),C1348="offshore",(0))</f>
        <v>80.444444444444443</v>
      </c>
      <c r="AG1348" cm="1">
        <f t="array" ref="AG1348">_xlfn.IFS(C1348="solar",(0),C1348="onshore",(0),C1348="offshore",(AE1348*1000/4.8))</f>
        <v>0</v>
      </c>
    </row>
    <row r="1349" spans="1:33">
      <c r="A1349" t="s">
        <v>106</v>
      </c>
      <c r="B1349" t="s">
        <v>429</v>
      </c>
      <c r="C1349" t="s">
        <v>463</v>
      </c>
      <c r="D1349">
        <v>4</v>
      </c>
      <c r="E1349" t="s">
        <v>515</v>
      </c>
      <c r="F1349" t="s">
        <v>519</v>
      </c>
      <c r="G1349">
        <v>0.2</v>
      </c>
      <c r="H1349">
        <v>282</v>
      </c>
      <c r="I1349">
        <v>1560.6849999999999</v>
      </c>
      <c r="J1349">
        <v>0.19700000000000001</v>
      </c>
      <c r="K1349">
        <v>308</v>
      </c>
      <c r="L1349">
        <v>0.17847623021115799</v>
      </c>
      <c r="M1349">
        <v>0.01</v>
      </c>
      <c r="N1349">
        <v>0</v>
      </c>
      <c r="O1349">
        <v>0</v>
      </c>
      <c r="P1349">
        <v>0.01</v>
      </c>
      <c r="Q1349">
        <v>0.01</v>
      </c>
      <c r="R1349">
        <v>0.01</v>
      </c>
      <c r="S1349">
        <v>0.01</v>
      </c>
      <c r="T1349">
        <v>0.01</v>
      </c>
      <c r="U1349">
        <v>0.01</v>
      </c>
      <c r="V1349">
        <v>0.01</v>
      </c>
      <c r="W1349">
        <v>0</v>
      </c>
      <c r="X1349">
        <v>0</v>
      </c>
      <c r="Y1349">
        <v>0.01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f t="shared" si="21"/>
        <v>0.01</v>
      </c>
      <c r="AF1349" cm="1">
        <f t="array" ref="AF1349">_xlfn.IFS(C1349="solar",(AE1349*1000/45),C1349="onshore",(AE1349*1000/2.7),C1349="offshore",(0))</f>
        <v>0.22222222222222221</v>
      </c>
      <c r="AG1349" cm="1">
        <f t="array" ref="AG1349">_xlfn.IFS(C1349="solar",(0),C1349="onshore",(0),C1349="offshore",(AE1349*1000/4.8))</f>
        <v>0</v>
      </c>
    </row>
    <row r="1350" spans="1:33">
      <c r="A1350" t="s">
        <v>106</v>
      </c>
      <c r="B1350" t="s">
        <v>431</v>
      </c>
      <c r="C1350" t="s">
        <v>463</v>
      </c>
      <c r="D1350">
        <v>2</v>
      </c>
      <c r="E1350" t="s">
        <v>515</v>
      </c>
      <c r="F1350" t="s">
        <v>518</v>
      </c>
      <c r="G1350">
        <v>0.23599999999999999</v>
      </c>
      <c r="H1350">
        <v>158</v>
      </c>
      <c r="I1350">
        <v>1560.6849999999999</v>
      </c>
      <c r="J1350">
        <v>0.23599999999999999</v>
      </c>
      <c r="K1350">
        <v>190</v>
      </c>
      <c r="L1350">
        <v>9.1904651342775298E-2</v>
      </c>
      <c r="M1350">
        <v>3.7290000000000001</v>
      </c>
      <c r="N1350">
        <v>0</v>
      </c>
      <c r="O1350">
        <v>0.18</v>
      </c>
      <c r="P1350">
        <v>0.23</v>
      </c>
      <c r="Q1350">
        <v>0.25</v>
      </c>
      <c r="R1350">
        <v>0.25</v>
      </c>
      <c r="S1350">
        <v>0.25</v>
      </c>
      <c r="T1350">
        <v>0.25</v>
      </c>
      <c r="U1350">
        <v>0.25</v>
      </c>
      <c r="V1350">
        <v>0.43</v>
      </c>
      <c r="W1350">
        <v>0</v>
      </c>
      <c r="X1350">
        <v>0.18</v>
      </c>
      <c r="Y1350">
        <v>0.05</v>
      </c>
      <c r="Z1350">
        <v>0.02</v>
      </c>
      <c r="AA1350">
        <v>0</v>
      </c>
      <c r="AB1350">
        <v>0</v>
      </c>
      <c r="AC1350">
        <v>0</v>
      </c>
      <c r="AD1350">
        <v>0.18</v>
      </c>
      <c r="AE1350">
        <f t="shared" si="21"/>
        <v>0.25</v>
      </c>
      <c r="AF1350" cm="1">
        <f t="array" ref="AF1350">_xlfn.IFS(C1350="solar",(AE1350*1000/45),C1350="onshore",(AE1350*1000/2.7),C1350="offshore",(0))</f>
        <v>5.5555555555555554</v>
      </c>
      <c r="AG1350" cm="1">
        <f t="array" ref="AG1350">_xlfn.IFS(C1350="solar",(0),C1350="onshore",(0),C1350="offshore",(AE1350*1000/4.8))</f>
        <v>0</v>
      </c>
    </row>
    <row r="1351" spans="1:33">
      <c r="A1351" t="s">
        <v>106</v>
      </c>
      <c r="B1351" t="s">
        <v>429</v>
      </c>
      <c r="C1351" t="s">
        <v>463</v>
      </c>
      <c r="D1351">
        <v>4</v>
      </c>
      <c r="E1351" t="s">
        <v>515</v>
      </c>
      <c r="F1351" t="s">
        <v>518</v>
      </c>
      <c r="G1351">
        <v>0.2</v>
      </c>
      <c r="H1351">
        <v>282</v>
      </c>
      <c r="I1351">
        <v>1560.6849999999999</v>
      </c>
      <c r="J1351">
        <v>0.19700000000000001</v>
      </c>
      <c r="K1351">
        <v>308</v>
      </c>
      <c r="L1351">
        <v>0.17847623021115799</v>
      </c>
      <c r="M1351">
        <v>43.594999999999999</v>
      </c>
      <c r="N1351">
        <v>0</v>
      </c>
      <c r="O1351">
        <v>0</v>
      </c>
      <c r="P1351">
        <v>0.01</v>
      </c>
      <c r="Q1351">
        <v>0.01</v>
      </c>
      <c r="R1351">
        <v>0.01</v>
      </c>
      <c r="S1351">
        <v>0.01</v>
      </c>
      <c r="T1351">
        <v>0.01</v>
      </c>
      <c r="U1351">
        <v>0.01</v>
      </c>
      <c r="V1351">
        <v>0.01</v>
      </c>
      <c r="W1351">
        <v>0</v>
      </c>
      <c r="X1351">
        <v>0</v>
      </c>
      <c r="Y1351">
        <v>0.01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f t="shared" si="21"/>
        <v>0.01</v>
      </c>
      <c r="AF1351" cm="1">
        <f t="array" ref="AF1351">_xlfn.IFS(C1351="solar",(AE1351*1000/45),C1351="onshore",(AE1351*1000/2.7),C1351="offshore",(0))</f>
        <v>0.22222222222222221</v>
      </c>
      <c r="AG1351" cm="1">
        <f t="array" ref="AG1351">_xlfn.IFS(C1351="solar",(0),C1351="onshore",(0),C1351="offshore",(AE1351*1000/4.8))</f>
        <v>0</v>
      </c>
    </row>
    <row r="1352" spans="1:33">
      <c r="A1352" t="s">
        <v>106</v>
      </c>
      <c r="B1352" t="s">
        <v>430</v>
      </c>
      <c r="C1352" t="s">
        <v>463</v>
      </c>
      <c r="D1352">
        <v>3</v>
      </c>
      <c r="E1352" t="s">
        <v>515</v>
      </c>
      <c r="F1352" t="s">
        <v>518</v>
      </c>
      <c r="G1352">
        <v>0.23599999999999999</v>
      </c>
      <c r="H1352">
        <v>313</v>
      </c>
      <c r="I1352">
        <v>1560.6849999999999</v>
      </c>
      <c r="J1352">
        <v>0.22900000000000001</v>
      </c>
      <c r="K1352">
        <v>300</v>
      </c>
      <c r="L1352">
        <v>0.14954836394089799</v>
      </c>
      <c r="M1352">
        <v>173.43600000000001</v>
      </c>
      <c r="N1352">
        <v>0</v>
      </c>
      <c r="O1352">
        <v>0.01</v>
      </c>
      <c r="P1352">
        <v>0.14399999999999999</v>
      </c>
      <c r="Q1352">
        <v>0.31900000000000001</v>
      </c>
      <c r="R1352">
        <v>1.8859999999999999</v>
      </c>
      <c r="S1352">
        <v>3.4420000000000002</v>
      </c>
      <c r="T1352">
        <v>3.72</v>
      </c>
      <c r="U1352">
        <v>3.7309999999999999</v>
      </c>
      <c r="V1352">
        <v>3.7410000000000001</v>
      </c>
      <c r="W1352">
        <v>0</v>
      </c>
      <c r="X1352">
        <v>0.01</v>
      </c>
      <c r="Y1352">
        <v>0.13400000000000001</v>
      </c>
      <c r="Z1352">
        <v>0.17499999999999999</v>
      </c>
      <c r="AA1352">
        <v>1.5669999999999999</v>
      </c>
      <c r="AB1352">
        <v>1.556</v>
      </c>
      <c r="AC1352">
        <v>0.27800000000000002</v>
      </c>
      <c r="AD1352">
        <v>2.1000000000000001E-2</v>
      </c>
      <c r="AE1352">
        <f t="shared" si="21"/>
        <v>3.7309999999999999</v>
      </c>
      <c r="AF1352" cm="1">
        <f t="array" ref="AF1352">_xlfn.IFS(C1352="solar",(AE1352*1000/45),C1352="onshore",(AE1352*1000/2.7),C1352="offshore",(0))</f>
        <v>82.911111111111111</v>
      </c>
      <c r="AG1352" cm="1">
        <f t="array" ref="AG1352">_xlfn.IFS(C1352="solar",(0),C1352="onshore",(0),C1352="offshore",(AE1352*1000/4.8))</f>
        <v>0</v>
      </c>
    </row>
    <row r="1353" spans="1:33">
      <c r="A1353" t="s">
        <v>106</v>
      </c>
      <c r="B1353" t="s">
        <v>431</v>
      </c>
      <c r="C1353" t="s">
        <v>463</v>
      </c>
      <c r="D1353">
        <v>2</v>
      </c>
      <c r="E1353" t="s">
        <v>515</v>
      </c>
      <c r="F1353" t="s">
        <v>517</v>
      </c>
      <c r="G1353">
        <v>0.23599999999999999</v>
      </c>
      <c r="H1353">
        <v>158</v>
      </c>
      <c r="I1353">
        <v>1560.6849999999999</v>
      </c>
      <c r="J1353">
        <v>0.23599999999999999</v>
      </c>
      <c r="K1353">
        <v>190</v>
      </c>
      <c r="L1353">
        <v>9.1904651342775298E-2</v>
      </c>
      <c r="M1353">
        <v>3.7290000000000001</v>
      </c>
      <c r="N1353">
        <v>0</v>
      </c>
      <c r="O1353">
        <v>0.18</v>
      </c>
      <c r="P1353">
        <v>0.23</v>
      </c>
      <c r="Q1353">
        <v>0.25</v>
      </c>
      <c r="R1353">
        <v>0.25</v>
      </c>
      <c r="S1353">
        <v>0.25</v>
      </c>
      <c r="T1353">
        <v>0.25</v>
      </c>
      <c r="U1353">
        <v>0.25</v>
      </c>
      <c r="V1353">
        <v>0.43</v>
      </c>
      <c r="W1353">
        <v>0</v>
      </c>
      <c r="X1353">
        <v>0.18</v>
      </c>
      <c r="Y1353">
        <v>0.05</v>
      </c>
      <c r="Z1353">
        <v>0.02</v>
      </c>
      <c r="AA1353">
        <v>0</v>
      </c>
      <c r="AB1353">
        <v>0</v>
      </c>
      <c r="AC1353">
        <v>0</v>
      </c>
      <c r="AD1353">
        <v>0.18</v>
      </c>
      <c r="AE1353">
        <f t="shared" si="21"/>
        <v>0.25</v>
      </c>
      <c r="AF1353" cm="1">
        <f t="array" ref="AF1353">_xlfn.IFS(C1353="solar",(AE1353*1000/45),C1353="onshore",(AE1353*1000/2.7),C1353="offshore",(0))</f>
        <v>5.5555555555555554</v>
      </c>
      <c r="AG1353" cm="1">
        <f t="array" ref="AG1353">_xlfn.IFS(C1353="solar",(0),C1353="onshore",(0),C1353="offshore",(AE1353*1000/4.8))</f>
        <v>0</v>
      </c>
    </row>
    <row r="1354" spans="1:33">
      <c r="A1354" t="s">
        <v>106</v>
      </c>
      <c r="B1354" t="s">
        <v>429</v>
      </c>
      <c r="C1354" t="s">
        <v>463</v>
      </c>
      <c r="D1354">
        <v>4</v>
      </c>
      <c r="E1354" t="s">
        <v>515</v>
      </c>
      <c r="F1354" t="s">
        <v>517</v>
      </c>
      <c r="G1354">
        <v>0.2</v>
      </c>
      <c r="H1354">
        <v>282</v>
      </c>
      <c r="I1354">
        <v>1560.6849999999999</v>
      </c>
      <c r="J1354">
        <v>0.19700000000000001</v>
      </c>
      <c r="K1354">
        <v>308</v>
      </c>
      <c r="L1354">
        <v>0.17847623021115799</v>
      </c>
      <c r="M1354">
        <v>34.226999999999997</v>
      </c>
      <c r="N1354">
        <v>0</v>
      </c>
      <c r="O1354">
        <v>0</v>
      </c>
      <c r="P1354">
        <v>0.01</v>
      </c>
      <c r="Q1354">
        <v>0.01</v>
      </c>
      <c r="R1354">
        <v>0.01</v>
      </c>
      <c r="S1354">
        <v>0.01</v>
      </c>
      <c r="T1354">
        <v>0.01</v>
      </c>
      <c r="U1354">
        <v>0.01</v>
      </c>
      <c r="V1354">
        <v>0.01</v>
      </c>
      <c r="W1354">
        <v>0</v>
      </c>
      <c r="X1354">
        <v>0</v>
      </c>
      <c r="Y1354">
        <v>0.01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f t="shared" si="21"/>
        <v>0.01</v>
      </c>
      <c r="AF1354" cm="1">
        <f t="array" ref="AF1354">_xlfn.IFS(C1354="solar",(AE1354*1000/45),C1354="onshore",(AE1354*1000/2.7),C1354="offshore",(0))</f>
        <v>0.22222222222222221</v>
      </c>
      <c r="AG1354" cm="1">
        <f t="array" ref="AG1354">_xlfn.IFS(C1354="solar",(0),C1354="onshore",(0),C1354="offshore",(AE1354*1000/4.8))</f>
        <v>0</v>
      </c>
    </row>
    <row r="1355" spans="1:33">
      <c r="A1355" t="s">
        <v>106</v>
      </c>
      <c r="B1355" t="s">
        <v>430</v>
      </c>
      <c r="C1355" t="s">
        <v>463</v>
      </c>
      <c r="D1355">
        <v>3</v>
      </c>
      <c r="E1355" t="s">
        <v>515</v>
      </c>
      <c r="F1355" t="s">
        <v>517</v>
      </c>
      <c r="G1355">
        <v>0.23599999999999999</v>
      </c>
      <c r="H1355">
        <v>313</v>
      </c>
      <c r="I1355">
        <v>1560.6849999999999</v>
      </c>
      <c r="J1355">
        <v>0.22900000000000001</v>
      </c>
      <c r="K1355">
        <v>300</v>
      </c>
      <c r="L1355">
        <v>0.14954836394089799</v>
      </c>
      <c r="M1355">
        <v>163.98599999999999</v>
      </c>
      <c r="N1355">
        <v>0</v>
      </c>
      <c r="O1355">
        <v>0.01</v>
      </c>
      <c r="P1355">
        <v>0.14399999999999999</v>
      </c>
      <c r="Q1355">
        <v>0.31900000000000001</v>
      </c>
      <c r="R1355">
        <v>1.8859999999999999</v>
      </c>
      <c r="S1355">
        <v>3.4420000000000002</v>
      </c>
      <c r="T1355">
        <v>3.72</v>
      </c>
      <c r="U1355">
        <v>3.7309999999999999</v>
      </c>
      <c r="V1355">
        <v>3.7410000000000001</v>
      </c>
      <c r="W1355">
        <v>0</v>
      </c>
      <c r="X1355">
        <v>0.01</v>
      </c>
      <c r="Y1355">
        <v>0.13400000000000001</v>
      </c>
      <c r="Z1355">
        <v>0.17499999999999999</v>
      </c>
      <c r="AA1355">
        <v>1.5669999999999999</v>
      </c>
      <c r="AB1355">
        <v>1.556</v>
      </c>
      <c r="AC1355">
        <v>0.27800000000000002</v>
      </c>
      <c r="AD1355">
        <v>2.1000000000000001E-2</v>
      </c>
      <c r="AE1355">
        <f t="shared" si="21"/>
        <v>3.7309999999999999</v>
      </c>
      <c r="AF1355" cm="1">
        <f t="array" ref="AF1355">_xlfn.IFS(C1355="solar",(AE1355*1000/45),C1355="onshore",(AE1355*1000/2.7),C1355="offshore",(0))</f>
        <v>82.911111111111111</v>
      </c>
      <c r="AG1355" cm="1">
        <f t="array" ref="AG1355">_xlfn.IFS(C1355="solar",(0),C1355="onshore",(0),C1355="offshore",(AE1355*1000/4.8))</f>
        <v>0</v>
      </c>
    </row>
    <row r="1356" spans="1:33">
      <c r="A1356" t="s">
        <v>106</v>
      </c>
      <c r="B1356" t="s">
        <v>431</v>
      </c>
      <c r="C1356" t="s">
        <v>463</v>
      </c>
      <c r="D1356">
        <v>2</v>
      </c>
      <c r="E1356" t="s">
        <v>515</v>
      </c>
      <c r="F1356" t="s">
        <v>516</v>
      </c>
      <c r="G1356">
        <v>0.23599999999999999</v>
      </c>
      <c r="H1356">
        <v>158</v>
      </c>
      <c r="I1356">
        <v>1560.6849999999999</v>
      </c>
      <c r="J1356">
        <v>0.23599999999999999</v>
      </c>
      <c r="K1356">
        <v>190</v>
      </c>
      <c r="L1356">
        <v>9.1904651342775298E-2</v>
      </c>
      <c r="M1356">
        <v>3.7290000000000001</v>
      </c>
      <c r="N1356">
        <v>0</v>
      </c>
      <c r="O1356">
        <v>0.18</v>
      </c>
      <c r="P1356">
        <v>0.23</v>
      </c>
      <c r="Q1356">
        <v>0.25</v>
      </c>
      <c r="R1356">
        <v>0.25</v>
      </c>
      <c r="S1356">
        <v>0.25</v>
      </c>
      <c r="T1356">
        <v>0.25</v>
      </c>
      <c r="U1356">
        <v>0.25</v>
      </c>
      <c r="V1356">
        <v>0.43</v>
      </c>
      <c r="W1356">
        <v>0</v>
      </c>
      <c r="X1356">
        <v>0.18</v>
      </c>
      <c r="Y1356">
        <v>0.05</v>
      </c>
      <c r="Z1356">
        <v>0.02</v>
      </c>
      <c r="AA1356">
        <v>0</v>
      </c>
      <c r="AB1356">
        <v>0</v>
      </c>
      <c r="AC1356">
        <v>0</v>
      </c>
      <c r="AD1356">
        <v>0.18</v>
      </c>
      <c r="AE1356">
        <f t="shared" si="21"/>
        <v>0.25</v>
      </c>
      <c r="AF1356" cm="1">
        <f t="array" ref="AF1356">_xlfn.IFS(C1356="solar",(AE1356*1000/45),C1356="onshore",(AE1356*1000/2.7),C1356="offshore",(0))</f>
        <v>5.5555555555555554</v>
      </c>
      <c r="AG1356" cm="1">
        <f t="array" ref="AG1356">_xlfn.IFS(C1356="solar",(0),C1356="onshore",(0),C1356="offshore",(AE1356*1000/4.8))</f>
        <v>0</v>
      </c>
    </row>
    <row r="1357" spans="1:33">
      <c r="A1357" t="s">
        <v>106</v>
      </c>
      <c r="B1357" t="s">
        <v>429</v>
      </c>
      <c r="C1357" t="s">
        <v>463</v>
      </c>
      <c r="D1357">
        <v>4</v>
      </c>
      <c r="E1357" t="s">
        <v>515</v>
      </c>
      <c r="F1357" t="s">
        <v>516</v>
      </c>
      <c r="G1357">
        <v>0.2</v>
      </c>
      <c r="H1357">
        <v>282</v>
      </c>
      <c r="I1357">
        <v>1560.6849999999999</v>
      </c>
      <c r="J1357">
        <v>0.19700000000000001</v>
      </c>
      <c r="K1357">
        <v>308</v>
      </c>
      <c r="L1357">
        <v>0.17847623021115799</v>
      </c>
      <c r="M1357">
        <v>43.551000000000002</v>
      </c>
      <c r="N1357">
        <v>0</v>
      </c>
      <c r="O1357">
        <v>0</v>
      </c>
      <c r="P1357">
        <v>0.01</v>
      </c>
      <c r="Q1357">
        <v>0.01</v>
      </c>
      <c r="R1357">
        <v>0.01</v>
      </c>
      <c r="S1357">
        <v>0.01</v>
      </c>
      <c r="T1357">
        <v>0.01</v>
      </c>
      <c r="U1357">
        <v>0.01</v>
      </c>
      <c r="V1357">
        <v>0.01</v>
      </c>
      <c r="W1357">
        <v>0</v>
      </c>
      <c r="X1357">
        <v>0</v>
      </c>
      <c r="Y1357">
        <v>0.01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f t="shared" si="21"/>
        <v>0.01</v>
      </c>
      <c r="AF1357" cm="1">
        <f t="array" ref="AF1357">_xlfn.IFS(C1357="solar",(AE1357*1000/45),C1357="onshore",(AE1357*1000/2.7),C1357="offshore",(0))</f>
        <v>0.22222222222222221</v>
      </c>
      <c r="AG1357" cm="1">
        <f t="array" ref="AG1357">_xlfn.IFS(C1357="solar",(0),C1357="onshore",(0),C1357="offshore",(AE1357*1000/4.8))</f>
        <v>0</v>
      </c>
    </row>
    <row r="1358" spans="1:33">
      <c r="A1358" t="s">
        <v>106</v>
      </c>
      <c r="B1358" t="s">
        <v>430</v>
      </c>
      <c r="C1358" t="s">
        <v>463</v>
      </c>
      <c r="D1358">
        <v>3</v>
      </c>
      <c r="E1358" t="s">
        <v>515</v>
      </c>
      <c r="F1358" t="s">
        <v>516</v>
      </c>
      <c r="G1358">
        <v>0.23599999999999999</v>
      </c>
      <c r="H1358">
        <v>313</v>
      </c>
      <c r="I1358">
        <v>1560.6849999999999</v>
      </c>
      <c r="J1358">
        <v>0.22900000000000001</v>
      </c>
      <c r="K1358">
        <v>300</v>
      </c>
      <c r="L1358">
        <v>0.14954836394089799</v>
      </c>
      <c r="M1358">
        <v>172.96700000000001</v>
      </c>
      <c r="N1358">
        <v>0</v>
      </c>
      <c r="O1358">
        <v>0.01</v>
      </c>
      <c r="P1358">
        <v>0.14399999999999999</v>
      </c>
      <c r="Q1358">
        <v>0.31900000000000001</v>
      </c>
      <c r="R1358">
        <v>1.8859999999999999</v>
      </c>
      <c r="S1358">
        <v>3.4420000000000002</v>
      </c>
      <c r="T1358">
        <v>3.72</v>
      </c>
      <c r="U1358">
        <v>3.7309999999999999</v>
      </c>
      <c r="V1358">
        <v>3.7410000000000001</v>
      </c>
      <c r="W1358">
        <v>0</v>
      </c>
      <c r="X1358">
        <v>0.01</v>
      </c>
      <c r="Y1358">
        <v>0.13400000000000001</v>
      </c>
      <c r="Z1358">
        <v>0.17499999999999999</v>
      </c>
      <c r="AA1358">
        <v>1.5669999999999999</v>
      </c>
      <c r="AB1358">
        <v>1.556</v>
      </c>
      <c r="AC1358">
        <v>0.27800000000000002</v>
      </c>
      <c r="AD1358">
        <v>2.1000000000000001E-2</v>
      </c>
      <c r="AE1358">
        <f t="shared" si="21"/>
        <v>3.7309999999999999</v>
      </c>
      <c r="AF1358" cm="1">
        <f t="array" ref="AF1358">_xlfn.IFS(C1358="solar",(AE1358*1000/45),C1358="onshore",(AE1358*1000/2.7),C1358="offshore",(0))</f>
        <v>82.911111111111111</v>
      </c>
      <c r="AG1358" cm="1">
        <f t="array" ref="AG1358">_xlfn.IFS(C1358="solar",(0),C1358="onshore",(0),C1358="offshore",(AE1358*1000/4.8))</f>
        <v>0</v>
      </c>
    </row>
    <row r="1359" spans="1:33">
      <c r="A1359" t="s">
        <v>106</v>
      </c>
      <c r="B1359" t="s">
        <v>431</v>
      </c>
      <c r="C1359" t="s">
        <v>463</v>
      </c>
      <c r="D1359">
        <v>2</v>
      </c>
      <c r="E1359" t="s">
        <v>515</v>
      </c>
      <c r="F1359" t="s">
        <v>514</v>
      </c>
      <c r="G1359">
        <v>0.23599999999999999</v>
      </c>
      <c r="H1359">
        <v>158</v>
      </c>
      <c r="I1359">
        <v>1560.6849999999999</v>
      </c>
      <c r="J1359">
        <v>0.23599999999999999</v>
      </c>
      <c r="K1359">
        <v>190</v>
      </c>
      <c r="L1359">
        <v>9.1904651342775298E-2</v>
      </c>
      <c r="M1359">
        <v>5.0289999999999999</v>
      </c>
      <c r="N1359">
        <v>0</v>
      </c>
      <c r="O1359">
        <v>0.18</v>
      </c>
      <c r="P1359">
        <v>0.23</v>
      </c>
      <c r="Q1359">
        <v>0.25</v>
      </c>
      <c r="R1359">
        <v>0.25</v>
      </c>
      <c r="S1359">
        <v>0.25</v>
      </c>
      <c r="T1359">
        <v>0.25</v>
      </c>
      <c r="U1359">
        <v>0.25</v>
      </c>
      <c r="V1359">
        <v>0.43</v>
      </c>
      <c r="W1359">
        <v>0</v>
      </c>
      <c r="X1359">
        <v>0.18</v>
      </c>
      <c r="Y1359">
        <v>0.05</v>
      </c>
      <c r="Z1359">
        <v>0.02</v>
      </c>
      <c r="AA1359">
        <v>0</v>
      </c>
      <c r="AB1359">
        <v>0</v>
      </c>
      <c r="AC1359">
        <v>0</v>
      </c>
      <c r="AD1359">
        <v>0.18</v>
      </c>
      <c r="AE1359">
        <f t="shared" si="21"/>
        <v>0.25</v>
      </c>
      <c r="AF1359" cm="1">
        <f t="array" ref="AF1359">_xlfn.IFS(C1359="solar",(AE1359*1000/45),C1359="onshore",(AE1359*1000/2.7),C1359="offshore",(0))</f>
        <v>5.5555555555555554</v>
      </c>
      <c r="AG1359" cm="1">
        <f t="array" ref="AG1359">_xlfn.IFS(C1359="solar",(0),C1359="onshore",(0),C1359="offshore",(AE1359*1000/4.8))</f>
        <v>0</v>
      </c>
    </row>
    <row r="1360" spans="1:33">
      <c r="A1360" t="s">
        <v>106</v>
      </c>
      <c r="B1360" t="s">
        <v>429</v>
      </c>
      <c r="C1360" t="s">
        <v>463</v>
      </c>
      <c r="D1360">
        <v>4</v>
      </c>
      <c r="E1360" t="s">
        <v>515</v>
      </c>
      <c r="F1360" t="s">
        <v>514</v>
      </c>
      <c r="G1360">
        <v>0.2</v>
      </c>
      <c r="H1360">
        <v>282</v>
      </c>
      <c r="I1360">
        <v>1560.6849999999999</v>
      </c>
      <c r="J1360">
        <v>0.19700000000000001</v>
      </c>
      <c r="K1360">
        <v>308</v>
      </c>
      <c r="L1360">
        <v>0.17847623021115799</v>
      </c>
      <c r="M1360">
        <v>70.466999999999999</v>
      </c>
      <c r="N1360">
        <v>0</v>
      </c>
      <c r="O1360">
        <v>0</v>
      </c>
      <c r="P1360">
        <v>0.01</v>
      </c>
      <c r="Q1360">
        <v>0.01</v>
      </c>
      <c r="R1360">
        <v>0.01</v>
      </c>
      <c r="S1360">
        <v>0.01</v>
      </c>
      <c r="T1360">
        <v>0.01</v>
      </c>
      <c r="U1360">
        <v>0.01</v>
      </c>
      <c r="V1360">
        <v>0.01</v>
      </c>
      <c r="W1360">
        <v>0</v>
      </c>
      <c r="X1360">
        <v>0</v>
      </c>
      <c r="Y1360">
        <v>0.01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f t="shared" si="21"/>
        <v>0.01</v>
      </c>
      <c r="AF1360" cm="1">
        <f t="array" ref="AF1360">_xlfn.IFS(C1360="solar",(AE1360*1000/45),C1360="onshore",(AE1360*1000/2.7),C1360="offshore",(0))</f>
        <v>0.22222222222222221</v>
      </c>
      <c r="AG1360" cm="1">
        <f t="array" ref="AG1360">_xlfn.IFS(C1360="solar",(0),C1360="onshore",(0),C1360="offshore",(AE1360*1000/4.8))</f>
        <v>0</v>
      </c>
    </row>
    <row r="1361" spans="1:33">
      <c r="A1361" t="s">
        <v>106</v>
      </c>
      <c r="B1361" t="s">
        <v>430</v>
      </c>
      <c r="C1361" t="s">
        <v>463</v>
      </c>
      <c r="D1361">
        <v>3</v>
      </c>
      <c r="E1361" t="s">
        <v>515</v>
      </c>
      <c r="F1361" t="s">
        <v>514</v>
      </c>
      <c r="G1361">
        <v>0.23599999999999999</v>
      </c>
      <c r="H1361">
        <v>313</v>
      </c>
      <c r="I1361">
        <v>1560.6849999999999</v>
      </c>
      <c r="J1361">
        <v>0.22900000000000001</v>
      </c>
      <c r="K1361">
        <v>300</v>
      </c>
      <c r="L1361">
        <v>0.14954836394089799</v>
      </c>
      <c r="M1361">
        <v>410.83199999999999</v>
      </c>
      <c r="N1361">
        <v>0</v>
      </c>
      <c r="O1361">
        <v>0.01</v>
      </c>
      <c r="P1361">
        <v>0.14399999999999999</v>
      </c>
      <c r="Q1361">
        <v>0.31900000000000001</v>
      </c>
      <c r="R1361">
        <v>1.8859999999999999</v>
      </c>
      <c r="S1361">
        <v>3.4420000000000002</v>
      </c>
      <c r="T1361">
        <v>3.72</v>
      </c>
      <c r="U1361">
        <v>3.7309999999999999</v>
      </c>
      <c r="V1361">
        <v>3.7410000000000001</v>
      </c>
      <c r="W1361">
        <v>0</v>
      </c>
      <c r="X1361">
        <v>0.01</v>
      </c>
      <c r="Y1361">
        <v>0.13400000000000001</v>
      </c>
      <c r="Z1361">
        <v>0.17499999999999999</v>
      </c>
      <c r="AA1361">
        <v>1.5669999999999999</v>
      </c>
      <c r="AB1361">
        <v>1.556</v>
      </c>
      <c r="AC1361">
        <v>0.27800000000000002</v>
      </c>
      <c r="AD1361">
        <v>2.1000000000000001E-2</v>
      </c>
      <c r="AE1361">
        <f t="shared" si="21"/>
        <v>3.7309999999999999</v>
      </c>
      <c r="AF1361" cm="1">
        <f t="array" ref="AF1361">_xlfn.IFS(C1361="solar",(AE1361*1000/45),C1361="onshore",(AE1361*1000/2.7),C1361="offshore",(0))</f>
        <v>82.911111111111111</v>
      </c>
      <c r="AG1361" cm="1">
        <f t="array" ref="AG1361">_xlfn.IFS(C1361="solar",(0),C1361="onshore",(0),C1361="offshore",(AE1361*1000/4.8))</f>
        <v>0</v>
      </c>
    </row>
    <row r="1362" spans="1:33">
      <c r="A1362" t="s">
        <v>106</v>
      </c>
      <c r="B1362" t="s">
        <v>426</v>
      </c>
      <c r="C1362" t="s">
        <v>464</v>
      </c>
      <c r="D1362">
        <v>1</v>
      </c>
      <c r="E1362" t="s">
        <v>515</v>
      </c>
      <c r="F1362" t="s">
        <v>519</v>
      </c>
      <c r="G1362">
        <v>0.312</v>
      </c>
      <c r="H1362">
        <v>354</v>
      </c>
      <c r="I1362">
        <v>2023.1869999999999</v>
      </c>
      <c r="J1362">
        <v>0.313</v>
      </c>
      <c r="K1362">
        <v>400</v>
      </c>
      <c r="L1362">
        <v>0.14588530497322999</v>
      </c>
      <c r="M1362">
        <v>1.7</v>
      </c>
      <c r="N1362">
        <v>0.56999999999999995</v>
      </c>
      <c r="O1362">
        <v>1.1299999999999999</v>
      </c>
      <c r="P1362">
        <v>1.7</v>
      </c>
      <c r="Q1362">
        <v>1.7</v>
      </c>
      <c r="R1362">
        <v>1.7</v>
      </c>
      <c r="S1362">
        <v>1.7</v>
      </c>
      <c r="T1362">
        <v>1.1399999999999999</v>
      </c>
      <c r="U1362">
        <v>0.56999999999999995</v>
      </c>
      <c r="V1362">
        <v>1.71</v>
      </c>
      <c r="W1362">
        <v>0.56999999999999995</v>
      </c>
      <c r="X1362">
        <v>0.56000000000000005</v>
      </c>
      <c r="Y1362">
        <v>0.56999999999999995</v>
      </c>
      <c r="Z1362">
        <v>0</v>
      </c>
      <c r="AA1362">
        <v>0</v>
      </c>
      <c r="AB1362">
        <v>0</v>
      </c>
      <c r="AC1362">
        <v>0.01</v>
      </c>
      <c r="AD1362">
        <v>0</v>
      </c>
      <c r="AE1362">
        <f t="shared" si="21"/>
        <v>1.7</v>
      </c>
      <c r="AF1362" cm="1">
        <f t="array" ref="AF1362">_xlfn.IFS(C1362="solar",(AE1362*1000/45),C1362="onshore",(AE1362*1000/2.7),C1362="offshore",(0))</f>
        <v>629.62962962962956</v>
      </c>
      <c r="AG1362" cm="1">
        <f t="array" ref="AG1362">_xlfn.IFS(C1362="solar",(0),C1362="onshore",(0),C1362="offshore",(AE1362*1000/4.8))</f>
        <v>0</v>
      </c>
    </row>
    <row r="1363" spans="1:33">
      <c r="A1363" t="s">
        <v>106</v>
      </c>
      <c r="B1363" t="s">
        <v>425</v>
      </c>
      <c r="C1363" t="s">
        <v>464</v>
      </c>
      <c r="D1363">
        <v>2</v>
      </c>
      <c r="E1363" t="s">
        <v>515</v>
      </c>
      <c r="F1363" t="s">
        <v>519</v>
      </c>
      <c r="G1363">
        <v>0.309</v>
      </c>
      <c r="H1363">
        <v>658</v>
      </c>
      <c r="I1363">
        <v>2023.1869999999999</v>
      </c>
      <c r="J1363">
        <v>0.308</v>
      </c>
      <c r="K1363">
        <v>676</v>
      </c>
      <c r="L1363">
        <v>0.25054853821977102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f t="shared" si="21"/>
        <v>0</v>
      </c>
      <c r="AF1363" cm="1">
        <f t="array" ref="AF1363">_xlfn.IFS(C1363="solar",(AE1363*1000/45),C1363="onshore",(AE1363*1000/2.7),C1363="offshore",(0))</f>
        <v>0</v>
      </c>
      <c r="AG1363" cm="1">
        <f t="array" ref="AG1363">_xlfn.IFS(C1363="solar",(0),C1363="onshore",(0),C1363="offshore",(AE1363*1000/4.8))</f>
        <v>0</v>
      </c>
    </row>
    <row r="1364" spans="1:33">
      <c r="A1364" t="s">
        <v>106</v>
      </c>
      <c r="B1364" t="s">
        <v>424</v>
      </c>
      <c r="C1364" t="s">
        <v>464</v>
      </c>
      <c r="D1364">
        <v>3</v>
      </c>
      <c r="E1364" t="s">
        <v>515</v>
      </c>
      <c r="F1364" t="s">
        <v>519</v>
      </c>
      <c r="G1364">
        <v>0.28899999999999998</v>
      </c>
      <c r="H1364">
        <v>213</v>
      </c>
      <c r="I1364">
        <v>2023.1869999999999</v>
      </c>
      <c r="J1364">
        <v>0.28799999999999998</v>
      </c>
      <c r="K1364">
        <v>241</v>
      </c>
      <c r="L1364">
        <v>9.5525748351090803E-2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f t="shared" si="21"/>
        <v>0</v>
      </c>
      <c r="AF1364" cm="1">
        <f t="array" ref="AF1364">_xlfn.IFS(C1364="solar",(AE1364*1000/45),C1364="onshore",(AE1364*1000/2.7),C1364="offshore",(0))</f>
        <v>0</v>
      </c>
      <c r="AG1364" cm="1">
        <f t="array" ref="AG1364">_xlfn.IFS(C1364="solar",(0),C1364="onshore",(0),C1364="offshore",(AE1364*1000/4.8))</f>
        <v>0</v>
      </c>
    </row>
    <row r="1365" spans="1:33">
      <c r="A1365" t="s">
        <v>106</v>
      </c>
      <c r="B1365" t="s">
        <v>423</v>
      </c>
      <c r="C1365" t="s">
        <v>464</v>
      </c>
      <c r="D1365">
        <v>4</v>
      </c>
      <c r="E1365" t="s">
        <v>515</v>
      </c>
      <c r="F1365" t="s">
        <v>519</v>
      </c>
      <c r="G1365">
        <v>0.28000000000000003</v>
      </c>
      <c r="H1365">
        <v>394</v>
      </c>
      <c r="I1365">
        <v>2023.1869999999999</v>
      </c>
      <c r="J1365">
        <v>0.28100000000000003</v>
      </c>
      <c r="K1365">
        <v>396</v>
      </c>
      <c r="L1365">
        <v>0.16087359235606699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f t="shared" si="21"/>
        <v>0</v>
      </c>
      <c r="AF1365" cm="1">
        <f t="array" ref="AF1365">_xlfn.IFS(C1365="solar",(AE1365*1000/45),C1365="onshore",(AE1365*1000/2.7),C1365="offshore",(0))</f>
        <v>0</v>
      </c>
      <c r="AG1365" cm="1">
        <f t="array" ref="AG1365">_xlfn.IFS(C1365="solar",(0),C1365="onshore",(0),C1365="offshore",(AE1365*1000/4.8))</f>
        <v>0</v>
      </c>
    </row>
    <row r="1366" spans="1:33">
      <c r="A1366" t="s">
        <v>106</v>
      </c>
      <c r="B1366" t="s">
        <v>422</v>
      </c>
      <c r="C1366" t="s">
        <v>464</v>
      </c>
      <c r="D1366">
        <v>5</v>
      </c>
      <c r="E1366" t="s">
        <v>515</v>
      </c>
      <c r="F1366" t="s">
        <v>519</v>
      </c>
      <c r="G1366">
        <v>0.27900000000000003</v>
      </c>
      <c r="H1366">
        <v>642</v>
      </c>
      <c r="I1366">
        <v>2023.1869999999999</v>
      </c>
      <c r="J1366">
        <v>0.27800000000000002</v>
      </c>
      <c r="K1366">
        <v>646</v>
      </c>
      <c r="L1366">
        <v>0.26526723826418303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f t="shared" si="21"/>
        <v>0</v>
      </c>
      <c r="AF1366" cm="1">
        <f t="array" ref="AF1366">_xlfn.IFS(C1366="solar",(AE1366*1000/45),C1366="onshore",(AE1366*1000/2.7),C1366="offshore",(0))</f>
        <v>0</v>
      </c>
      <c r="AG1366" cm="1">
        <f t="array" ref="AG1366">_xlfn.IFS(C1366="solar",(0),C1366="onshore",(0),C1366="offshore",(AE1366*1000/4.8))</f>
        <v>0</v>
      </c>
    </row>
    <row r="1367" spans="1:33">
      <c r="A1367" t="s">
        <v>106</v>
      </c>
      <c r="B1367" t="s">
        <v>424</v>
      </c>
      <c r="C1367" t="s">
        <v>464</v>
      </c>
      <c r="D1367">
        <v>3</v>
      </c>
      <c r="E1367" t="s">
        <v>515</v>
      </c>
      <c r="F1367" t="s">
        <v>518</v>
      </c>
      <c r="G1367">
        <v>0.28899999999999998</v>
      </c>
      <c r="H1367">
        <v>213</v>
      </c>
      <c r="I1367">
        <v>2023.1869999999999</v>
      </c>
      <c r="J1367">
        <v>0.28799999999999998</v>
      </c>
      <c r="K1367">
        <v>241</v>
      </c>
      <c r="L1367">
        <v>9.5525748351090803E-2</v>
      </c>
      <c r="M1367">
        <v>27.21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f t="shared" si="21"/>
        <v>0</v>
      </c>
      <c r="AF1367" cm="1">
        <f t="array" ref="AF1367">_xlfn.IFS(C1367="solar",(AE1367*1000/45),C1367="onshore",(AE1367*1000/2.7),C1367="offshore",(0))</f>
        <v>0</v>
      </c>
      <c r="AG1367" cm="1">
        <f t="array" ref="AG1367">_xlfn.IFS(C1367="solar",(0),C1367="onshore",(0),C1367="offshore",(AE1367*1000/4.8))</f>
        <v>0</v>
      </c>
    </row>
    <row r="1368" spans="1:33">
      <c r="A1368" t="s">
        <v>106</v>
      </c>
      <c r="B1368" t="s">
        <v>422</v>
      </c>
      <c r="C1368" t="s">
        <v>464</v>
      </c>
      <c r="D1368">
        <v>5</v>
      </c>
      <c r="E1368" t="s">
        <v>515</v>
      </c>
      <c r="F1368" t="s">
        <v>518</v>
      </c>
      <c r="G1368">
        <v>0.27900000000000003</v>
      </c>
      <c r="H1368">
        <v>642</v>
      </c>
      <c r="I1368">
        <v>2023.1869999999999</v>
      </c>
      <c r="J1368">
        <v>0.27800000000000002</v>
      </c>
      <c r="K1368">
        <v>646</v>
      </c>
      <c r="L1368">
        <v>0.26526723826418303</v>
      </c>
      <c r="M1368">
        <v>29.719000000000001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f t="shared" si="21"/>
        <v>0</v>
      </c>
      <c r="AF1368" cm="1">
        <f t="array" ref="AF1368">_xlfn.IFS(C1368="solar",(AE1368*1000/45),C1368="onshore",(AE1368*1000/2.7),C1368="offshore",(0))</f>
        <v>0</v>
      </c>
      <c r="AG1368" cm="1">
        <f t="array" ref="AG1368">_xlfn.IFS(C1368="solar",(0),C1368="onshore",(0),C1368="offshore",(AE1368*1000/4.8))</f>
        <v>0</v>
      </c>
    </row>
    <row r="1369" spans="1:33">
      <c r="A1369" t="s">
        <v>106</v>
      </c>
      <c r="B1369" t="s">
        <v>423</v>
      </c>
      <c r="C1369" t="s">
        <v>464</v>
      </c>
      <c r="D1369">
        <v>4</v>
      </c>
      <c r="E1369" t="s">
        <v>515</v>
      </c>
      <c r="F1369" t="s">
        <v>518</v>
      </c>
      <c r="G1369">
        <v>0.28000000000000003</v>
      </c>
      <c r="H1369">
        <v>394</v>
      </c>
      <c r="I1369">
        <v>2023.1869999999999</v>
      </c>
      <c r="J1369">
        <v>0.28100000000000003</v>
      </c>
      <c r="K1369">
        <v>396</v>
      </c>
      <c r="L1369">
        <v>0.16087359235606699</v>
      </c>
      <c r="M1369">
        <v>43.603000000000002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f t="shared" si="21"/>
        <v>0</v>
      </c>
      <c r="AF1369" cm="1">
        <f t="array" ref="AF1369">_xlfn.IFS(C1369="solar",(AE1369*1000/45),C1369="onshore",(AE1369*1000/2.7),C1369="offshore",(0))</f>
        <v>0</v>
      </c>
      <c r="AG1369" cm="1">
        <f t="array" ref="AG1369">_xlfn.IFS(C1369="solar",(0),C1369="onshore",(0),C1369="offshore",(AE1369*1000/4.8))</f>
        <v>0</v>
      </c>
    </row>
    <row r="1370" spans="1:33">
      <c r="A1370" t="s">
        <v>106</v>
      </c>
      <c r="B1370" t="s">
        <v>426</v>
      </c>
      <c r="C1370" t="s">
        <v>464</v>
      </c>
      <c r="D1370">
        <v>1</v>
      </c>
      <c r="E1370" t="s">
        <v>515</v>
      </c>
      <c r="F1370" t="s">
        <v>518</v>
      </c>
      <c r="G1370">
        <v>0.312</v>
      </c>
      <c r="H1370">
        <v>354</v>
      </c>
      <c r="I1370">
        <v>2023.1869999999999</v>
      </c>
      <c r="J1370">
        <v>0.313</v>
      </c>
      <c r="K1370">
        <v>400</v>
      </c>
      <c r="L1370">
        <v>0.14588530497322999</v>
      </c>
      <c r="M1370">
        <v>53.710999999999999</v>
      </c>
      <c r="N1370">
        <v>0.56799999999999995</v>
      </c>
      <c r="O1370">
        <v>1.1259999999999999</v>
      </c>
      <c r="P1370">
        <v>1.6950000000000001</v>
      </c>
      <c r="Q1370">
        <v>1.6950000000000001</v>
      </c>
      <c r="R1370">
        <v>1.6950000000000001</v>
      </c>
      <c r="S1370">
        <v>1.6950000000000001</v>
      </c>
      <c r="T1370">
        <v>1.1359999999999999</v>
      </c>
      <c r="U1370">
        <v>0.56799999999999995</v>
      </c>
      <c r="V1370">
        <v>1.704</v>
      </c>
      <c r="W1370">
        <v>0.56799999999999995</v>
      </c>
      <c r="X1370">
        <v>0.55800000000000005</v>
      </c>
      <c r="Y1370">
        <v>0.56899999999999995</v>
      </c>
      <c r="Z1370">
        <v>0</v>
      </c>
      <c r="AA1370">
        <v>0</v>
      </c>
      <c r="AB1370">
        <v>0</v>
      </c>
      <c r="AC1370">
        <v>8.9999999999999993E-3</v>
      </c>
      <c r="AD1370">
        <v>0</v>
      </c>
      <c r="AE1370">
        <f t="shared" si="21"/>
        <v>1.6950000000000001</v>
      </c>
      <c r="AF1370" cm="1">
        <f t="array" ref="AF1370">_xlfn.IFS(C1370="solar",(AE1370*1000/45),C1370="onshore",(AE1370*1000/2.7),C1370="offshore",(0))</f>
        <v>627.77777777777771</v>
      </c>
      <c r="AG1370" cm="1">
        <f t="array" ref="AG1370">_xlfn.IFS(C1370="solar",(0),C1370="onshore",(0),C1370="offshore",(AE1370*1000/4.8))</f>
        <v>0</v>
      </c>
    </row>
    <row r="1371" spans="1:33">
      <c r="A1371" t="s">
        <v>106</v>
      </c>
      <c r="B1371" t="s">
        <v>425</v>
      </c>
      <c r="C1371" t="s">
        <v>464</v>
      </c>
      <c r="D1371">
        <v>2</v>
      </c>
      <c r="E1371" t="s">
        <v>515</v>
      </c>
      <c r="F1371" t="s">
        <v>518</v>
      </c>
      <c r="G1371">
        <v>0.309</v>
      </c>
      <c r="H1371">
        <v>658</v>
      </c>
      <c r="I1371">
        <v>2023.1869999999999</v>
      </c>
      <c r="J1371">
        <v>0.308</v>
      </c>
      <c r="K1371">
        <v>676</v>
      </c>
      <c r="L1371">
        <v>0.25054853821977102</v>
      </c>
      <c r="M1371">
        <v>100.398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f t="shared" si="21"/>
        <v>0</v>
      </c>
      <c r="AF1371" cm="1">
        <f t="array" ref="AF1371">_xlfn.IFS(C1371="solar",(AE1371*1000/45),C1371="onshore",(AE1371*1000/2.7),C1371="offshore",(0))</f>
        <v>0</v>
      </c>
      <c r="AG1371" cm="1">
        <f t="array" ref="AG1371">_xlfn.IFS(C1371="solar",(0),C1371="onshore",(0),C1371="offshore",(AE1371*1000/4.8))</f>
        <v>0</v>
      </c>
    </row>
    <row r="1372" spans="1:33">
      <c r="A1372" t="s">
        <v>106</v>
      </c>
      <c r="B1372" t="s">
        <v>424</v>
      </c>
      <c r="C1372" t="s">
        <v>464</v>
      </c>
      <c r="D1372">
        <v>3</v>
      </c>
      <c r="E1372" t="s">
        <v>515</v>
      </c>
      <c r="F1372" t="s">
        <v>517</v>
      </c>
      <c r="G1372">
        <v>0.28899999999999998</v>
      </c>
      <c r="H1372">
        <v>213</v>
      </c>
      <c r="I1372">
        <v>2023.1869999999999</v>
      </c>
      <c r="J1372">
        <v>0.28799999999999998</v>
      </c>
      <c r="K1372">
        <v>241</v>
      </c>
      <c r="L1372">
        <v>9.5525748351090803E-2</v>
      </c>
      <c r="M1372">
        <v>8.4589999999999996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f t="shared" si="21"/>
        <v>0</v>
      </c>
      <c r="AF1372" cm="1">
        <f t="array" ref="AF1372">_xlfn.IFS(C1372="solar",(AE1372*1000/45),C1372="onshore",(AE1372*1000/2.7),C1372="offshore",(0))</f>
        <v>0</v>
      </c>
      <c r="AG1372" cm="1">
        <f t="array" ref="AG1372">_xlfn.IFS(C1372="solar",(0),C1372="onshore",(0),C1372="offshore",(AE1372*1000/4.8))</f>
        <v>0</v>
      </c>
    </row>
    <row r="1373" spans="1:33">
      <c r="A1373" t="s">
        <v>106</v>
      </c>
      <c r="B1373" t="s">
        <v>422</v>
      </c>
      <c r="C1373" t="s">
        <v>464</v>
      </c>
      <c r="D1373">
        <v>5</v>
      </c>
      <c r="E1373" t="s">
        <v>515</v>
      </c>
      <c r="F1373" t="s">
        <v>517</v>
      </c>
      <c r="G1373">
        <v>0.27900000000000003</v>
      </c>
      <c r="H1373">
        <v>642</v>
      </c>
      <c r="I1373">
        <v>2023.1869999999999</v>
      </c>
      <c r="J1373">
        <v>0.27800000000000002</v>
      </c>
      <c r="K1373">
        <v>646</v>
      </c>
      <c r="L1373">
        <v>0.26526723826418303</v>
      </c>
      <c r="M1373">
        <v>19.675000000000001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f t="shared" si="21"/>
        <v>0</v>
      </c>
      <c r="AF1373" cm="1">
        <f t="array" ref="AF1373">_xlfn.IFS(C1373="solar",(AE1373*1000/45),C1373="onshore",(AE1373*1000/2.7),C1373="offshore",(0))</f>
        <v>0</v>
      </c>
      <c r="AG1373" cm="1">
        <f t="array" ref="AG1373">_xlfn.IFS(C1373="solar",(0),C1373="onshore",(0),C1373="offshore",(AE1373*1000/4.8))</f>
        <v>0</v>
      </c>
    </row>
    <row r="1374" spans="1:33">
      <c r="A1374" t="s">
        <v>106</v>
      </c>
      <c r="B1374" t="s">
        <v>426</v>
      </c>
      <c r="C1374" t="s">
        <v>464</v>
      </c>
      <c r="D1374">
        <v>1</v>
      </c>
      <c r="E1374" t="s">
        <v>515</v>
      </c>
      <c r="F1374" t="s">
        <v>517</v>
      </c>
      <c r="G1374">
        <v>0.312</v>
      </c>
      <c r="H1374">
        <v>354</v>
      </c>
      <c r="I1374">
        <v>2023.1869999999999</v>
      </c>
      <c r="J1374">
        <v>0.313</v>
      </c>
      <c r="K1374">
        <v>400</v>
      </c>
      <c r="L1374">
        <v>0.14588530497322999</v>
      </c>
      <c r="M1374">
        <v>21.59</v>
      </c>
      <c r="N1374">
        <v>0.56799999999999995</v>
      </c>
      <c r="O1374">
        <v>1.1259999999999999</v>
      </c>
      <c r="P1374">
        <v>1.6950000000000001</v>
      </c>
      <c r="Q1374">
        <v>1.6950000000000001</v>
      </c>
      <c r="R1374">
        <v>1.6950000000000001</v>
      </c>
      <c r="S1374">
        <v>1.6950000000000001</v>
      </c>
      <c r="T1374">
        <v>1.1359999999999999</v>
      </c>
      <c r="U1374">
        <v>0.56799999999999995</v>
      </c>
      <c r="V1374">
        <v>1.704</v>
      </c>
      <c r="W1374">
        <v>0.56799999999999995</v>
      </c>
      <c r="X1374">
        <v>0.55800000000000005</v>
      </c>
      <c r="Y1374">
        <v>0.56899999999999995</v>
      </c>
      <c r="Z1374">
        <v>0</v>
      </c>
      <c r="AA1374">
        <v>0</v>
      </c>
      <c r="AB1374">
        <v>0</v>
      </c>
      <c r="AC1374">
        <v>8.9999999999999993E-3</v>
      </c>
      <c r="AD1374">
        <v>0</v>
      </c>
      <c r="AE1374">
        <f t="shared" si="21"/>
        <v>1.6950000000000001</v>
      </c>
      <c r="AF1374" cm="1">
        <f t="array" ref="AF1374">_xlfn.IFS(C1374="solar",(AE1374*1000/45),C1374="onshore",(AE1374*1000/2.7),C1374="offshore",(0))</f>
        <v>627.77777777777771</v>
      </c>
      <c r="AG1374" cm="1">
        <f t="array" ref="AG1374">_xlfn.IFS(C1374="solar",(0),C1374="onshore",(0),C1374="offshore",(AE1374*1000/4.8))</f>
        <v>0</v>
      </c>
    </row>
    <row r="1375" spans="1:33">
      <c r="A1375" t="s">
        <v>106</v>
      </c>
      <c r="B1375" t="s">
        <v>423</v>
      </c>
      <c r="C1375" t="s">
        <v>464</v>
      </c>
      <c r="D1375">
        <v>4</v>
      </c>
      <c r="E1375" t="s">
        <v>515</v>
      </c>
      <c r="F1375" t="s">
        <v>517</v>
      </c>
      <c r="G1375">
        <v>0.28000000000000003</v>
      </c>
      <c r="H1375">
        <v>394</v>
      </c>
      <c r="I1375">
        <v>2023.1869999999999</v>
      </c>
      <c r="J1375">
        <v>0.28100000000000003</v>
      </c>
      <c r="K1375">
        <v>396</v>
      </c>
      <c r="L1375">
        <v>0.16087359235606699</v>
      </c>
      <c r="M1375">
        <v>31.675000000000001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f t="shared" si="21"/>
        <v>0</v>
      </c>
      <c r="AF1375" cm="1">
        <f t="array" ref="AF1375">_xlfn.IFS(C1375="solar",(AE1375*1000/45),C1375="onshore",(AE1375*1000/2.7),C1375="offshore",(0))</f>
        <v>0</v>
      </c>
      <c r="AG1375" cm="1">
        <f t="array" ref="AG1375">_xlfn.IFS(C1375="solar",(0),C1375="onshore",(0),C1375="offshore",(AE1375*1000/4.8))</f>
        <v>0</v>
      </c>
    </row>
    <row r="1376" spans="1:33">
      <c r="A1376" t="s">
        <v>106</v>
      </c>
      <c r="B1376" t="s">
        <v>425</v>
      </c>
      <c r="C1376" t="s">
        <v>464</v>
      </c>
      <c r="D1376">
        <v>2</v>
      </c>
      <c r="E1376" t="s">
        <v>515</v>
      </c>
      <c r="F1376" t="s">
        <v>517</v>
      </c>
      <c r="G1376">
        <v>0.309</v>
      </c>
      <c r="H1376">
        <v>658</v>
      </c>
      <c r="I1376">
        <v>2023.1869999999999</v>
      </c>
      <c r="J1376">
        <v>0.308</v>
      </c>
      <c r="K1376">
        <v>676</v>
      </c>
      <c r="L1376">
        <v>0.25054853821977102</v>
      </c>
      <c r="M1376">
        <v>52.823999999999998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f t="shared" si="21"/>
        <v>0</v>
      </c>
      <c r="AF1376" cm="1">
        <f t="array" ref="AF1376">_xlfn.IFS(C1376="solar",(AE1376*1000/45),C1376="onshore",(AE1376*1000/2.7),C1376="offshore",(0))</f>
        <v>0</v>
      </c>
      <c r="AG1376" cm="1">
        <f t="array" ref="AG1376">_xlfn.IFS(C1376="solar",(0),C1376="onshore",(0),C1376="offshore",(AE1376*1000/4.8))</f>
        <v>0</v>
      </c>
    </row>
    <row r="1377" spans="1:33">
      <c r="A1377" t="s">
        <v>106</v>
      </c>
      <c r="B1377" t="s">
        <v>424</v>
      </c>
      <c r="C1377" t="s">
        <v>464</v>
      </c>
      <c r="D1377">
        <v>3</v>
      </c>
      <c r="E1377" t="s">
        <v>515</v>
      </c>
      <c r="F1377" t="s">
        <v>516</v>
      </c>
      <c r="G1377">
        <v>0.28899999999999998</v>
      </c>
      <c r="H1377">
        <v>213</v>
      </c>
      <c r="I1377">
        <v>2023.1869999999999</v>
      </c>
      <c r="J1377">
        <v>0.28799999999999998</v>
      </c>
      <c r="K1377">
        <v>241</v>
      </c>
      <c r="L1377">
        <v>9.5525748351090803E-2</v>
      </c>
      <c r="M1377">
        <v>27.076000000000001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f t="shared" si="21"/>
        <v>0</v>
      </c>
      <c r="AF1377" cm="1">
        <f t="array" ref="AF1377">_xlfn.IFS(C1377="solar",(AE1377*1000/45),C1377="onshore",(AE1377*1000/2.7),C1377="offshore",(0))</f>
        <v>0</v>
      </c>
      <c r="AG1377" cm="1">
        <f t="array" ref="AG1377">_xlfn.IFS(C1377="solar",(0),C1377="onshore",(0),C1377="offshore",(AE1377*1000/4.8))</f>
        <v>0</v>
      </c>
    </row>
    <row r="1378" spans="1:33">
      <c r="A1378" t="s">
        <v>106</v>
      </c>
      <c r="B1378" t="s">
        <v>422</v>
      </c>
      <c r="C1378" t="s">
        <v>464</v>
      </c>
      <c r="D1378">
        <v>5</v>
      </c>
      <c r="E1378" t="s">
        <v>515</v>
      </c>
      <c r="F1378" t="s">
        <v>516</v>
      </c>
      <c r="G1378">
        <v>0.27900000000000003</v>
      </c>
      <c r="H1378">
        <v>642</v>
      </c>
      <c r="I1378">
        <v>2023.1869999999999</v>
      </c>
      <c r="J1378">
        <v>0.27800000000000002</v>
      </c>
      <c r="K1378">
        <v>646</v>
      </c>
      <c r="L1378">
        <v>0.26526723826418303</v>
      </c>
      <c r="M1378">
        <v>29.718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f t="shared" si="21"/>
        <v>0</v>
      </c>
      <c r="AF1378" cm="1">
        <f t="array" ref="AF1378">_xlfn.IFS(C1378="solar",(AE1378*1000/45),C1378="onshore",(AE1378*1000/2.7),C1378="offshore",(0))</f>
        <v>0</v>
      </c>
      <c r="AG1378" cm="1">
        <f t="array" ref="AG1378">_xlfn.IFS(C1378="solar",(0),C1378="onshore",(0),C1378="offshore",(AE1378*1000/4.8))</f>
        <v>0</v>
      </c>
    </row>
    <row r="1379" spans="1:33">
      <c r="A1379" t="s">
        <v>106</v>
      </c>
      <c r="B1379" t="s">
        <v>423</v>
      </c>
      <c r="C1379" t="s">
        <v>464</v>
      </c>
      <c r="D1379">
        <v>4</v>
      </c>
      <c r="E1379" t="s">
        <v>515</v>
      </c>
      <c r="F1379" t="s">
        <v>516</v>
      </c>
      <c r="G1379">
        <v>0.28000000000000003</v>
      </c>
      <c r="H1379">
        <v>394</v>
      </c>
      <c r="I1379">
        <v>2023.1869999999999</v>
      </c>
      <c r="J1379">
        <v>0.28100000000000003</v>
      </c>
      <c r="K1379">
        <v>396</v>
      </c>
      <c r="L1379">
        <v>0.16087359235606699</v>
      </c>
      <c r="M1379">
        <v>43.625999999999998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f t="shared" si="21"/>
        <v>0</v>
      </c>
      <c r="AF1379" cm="1">
        <f t="array" ref="AF1379">_xlfn.IFS(C1379="solar",(AE1379*1000/45),C1379="onshore",(AE1379*1000/2.7),C1379="offshore",(0))</f>
        <v>0</v>
      </c>
      <c r="AG1379" cm="1">
        <f t="array" ref="AG1379">_xlfn.IFS(C1379="solar",(0),C1379="onshore",(0),C1379="offshore",(AE1379*1000/4.8))</f>
        <v>0</v>
      </c>
    </row>
    <row r="1380" spans="1:33">
      <c r="A1380" t="s">
        <v>106</v>
      </c>
      <c r="B1380" t="s">
        <v>426</v>
      </c>
      <c r="C1380" t="s">
        <v>464</v>
      </c>
      <c r="D1380">
        <v>1</v>
      </c>
      <c r="E1380" t="s">
        <v>515</v>
      </c>
      <c r="F1380" t="s">
        <v>516</v>
      </c>
      <c r="G1380">
        <v>0.312</v>
      </c>
      <c r="H1380">
        <v>354</v>
      </c>
      <c r="I1380">
        <v>2023.1869999999999</v>
      </c>
      <c r="J1380">
        <v>0.313</v>
      </c>
      <c r="K1380">
        <v>400</v>
      </c>
      <c r="L1380">
        <v>0.14588530497322999</v>
      </c>
      <c r="M1380">
        <v>53.680999999999997</v>
      </c>
      <c r="N1380">
        <v>0.56799999999999995</v>
      </c>
      <c r="O1380">
        <v>1.1259999999999999</v>
      </c>
      <c r="P1380">
        <v>1.6950000000000001</v>
      </c>
      <c r="Q1380">
        <v>1.6950000000000001</v>
      </c>
      <c r="R1380">
        <v>1.6950000000000001</v>
      </c>
      <c r="S1380">
        <v>1.6950000000000001</v>
      </c>
      <c r="T1380">
        <v>1.1359999999999999</v>
      </c>
      <c r="U1380">
        <v>0.56799999999999995</v>
      </c>
      <c r="V1380">
        <v>1.704</v>
      </c>
      <c r="W1380">
        <v>0.56799999999999995</v>
      </c>
      <c r="X1380">
        <v>0.55800000000000005</v>
      </c>
      <c r="Y1380">
        <v>0.56899999999999995</v>
      </c>
      <c r="Z1380">
        <v>0</v>
      </c>
      <c r="AA1380">
        <v>0</v>
      </c>
      <c r="AB1380">
        <v>0</v>
      </c>
      <c r="AC1380">
        <v>8.9999999999999993E-3</v>
      </c>
      <c r="AD1380">
        <v>0</v>
      </c>
      <c r="AE1380">
        <f t="shared" si="21"/>
        <v>1.6950000000000001</v>
      </c>
      <c r="AF1380" cm="1">
        <f t="array" ref="AF1380">_xlfn.IFS(C1380="solar",(AE1380*1000/45),C1380="onshore",(AE1380*1000/2.7),C1380="offshore",(0))</f>
        <v>627.77777777777771</v>
      </c>
      <c r="AG1380" cm="1">
        <f t="array" ref="AG1380">_xlfn.IFS(C1380="solar",(0),C1380="onshore",(0),C1380="offshore",(AE1380*1000/4.8))</f>
        <v>0</v>
      </c>
    </row>
    <row r="1381" spans="1:33">
      <c r="A1381" t="s">
        <v>106</v>
      </c>
      <c r="B1381" t="s">
        <v>425</v>
      </c>
      <c r="C1381" t="s">
        <v>464</v>
      </c>
      <c r="D1381">
        <v>2</v>
      </c>
      <c r="E1381" t="s">
        <v>515</v>
      </c>
      <c r="F1381" t="s">
        <v>516</v>
      </c>
      <c r="G1381">
        <v>0.309</v>
      </c>
      <c r="H1381">
        <v>658</v>
      </c>
      <c r="I1381">
        <v>2023.1869999999999</v>
      </c>
      <c r="J1381">
        <v>0.308</v>
      </c>
      <c r="K1381">
        <v>676</v>
      </c>
      <c r="L1381">
        <v>0.25054853821977102</v>
      </c>
      <c r="M1381">
        <v>100.158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f t="shared" si="21"/>
        <v>0</v>
      </c>
      <c r="AF1381" cm="1">
        <f t="array" ref="AF1381">_xlfn.IFS(C1381="solar",(AE1381*1000/45),C1381="onshore",(AE1381*1000/2.7),C1381="offshore",(0))</f>
        <v>0</v>
      </c>
      <c r="AG1381" cm="1">
        <f t="array" ref="AG1381">_xlfn.IFS(C1381="solar",(0),C1381="onshore",(0),C1381="offshore",(AE1381*1000/4.8))</f>
        <v>0</v>
      </c>
    </row>
    <row r="1382" spans="1:33">
      <c r="A1382" t="s">
        <v>106</v>
      </c>
      <c r="B1382" t="s">
        <v>422</v>
      </c>
      <c r="C1382" t="s">
        <v>464</v>
      </c>
      <c r="D1382">
        <v>5</v>
      </c>
      <c r="E1382" t="s">
        <v>515</v>
      </c>
      <c r="F1382" t="s">
        <v>514</v>
      </c>
      <c r="G1382">
        <v>0.27900000000000003</v>
      </c>
      <c r="H1382">
        <v>642</v>
      </c>
      <c r="I1382">
        <v>2023.1869999999999</v>
      </c>
      <c r="J1382">
        <v>0.27800000000000002</v>
      </c>
      <c r="K1382">
        <v>646</v>
      </c>
      <c r="L1382">
        <v>0.26526723826418303</v>
      </c>
      <c r="M1382">
        <v>30.06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f t="shared" si="21"/>
        <v>0</v>
      </c>
      <c r="AF1382" cm="1">
        <f t="array" ref="AF1382">_xlfn.IFS(C1382="solar",(AE1382*1000/45),C1382="onshore",(AE1382*1000/2.7),C1382="offshore",(0))</f>
        <v>0</v>
      </c>
      <c r="AG1382" cm="1">
        <f t="array" ref="AG1382">_xlfn.IFS(C1382="solar",(0),C1382="onshore",(0),C1382="offshore",(AE1382*1000/4.8))</f>
        <v>0</v>
      </c>
    </row>
    <row r="1383" spans="1:33">
      <c r="A1383" t="s">
        <v>106</v>
      </c>
      <c r="B1383" t="s">
        <v>424</v>
      </c>
      <c r="C1383" t="s">
        <v>464</v>
      </c>
      <c r="D1383">
        <v>3</v>
      </c>
      <c r="E1383" t="s">
        <v>515</v>
      </c>
      <c r="F1383" t="s">
        <v>514</v>
      </c>
      <c r="G1383">
        <v>0.28899999999999998</v>
      </c>
      <c r="H1383">
        <v>213</v>
      </c>
      <c r="I1383">
        <v>2023.1869999999999</v>
      </c>
      <c r="J1383">
        <v>0.28799999999999998</v>
      </c>
      <c r="K1383">
        <v>241</v>
      </c>
      <c r="L1383">
        <v>9.5525748351090803E-2</v>
      </c>
      <c r="M1383">
        <v>31.83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f t="shared" si="21"/>
        <v>0</v>
      </c>
      <c r="AF1383" cm="1">
        <f t="array" ref="AF1383">_xlfn.IFS(C1383="solar",(AE1383*1000/45),C1383="onshore",(AE1383*1000/2.7),C1383="offshore",(0))</f>
        <v>0</v>
      </c>
      <c r="AG1383" cm="1">
        <f t="array" ref="AG1383">_xlfn.IFS(C1383="solar",(0),C1383="onshore",(0),C1383="offshore",(AE1383*1000/4.8))</f>
        <v>0</v>
      </c>
    </row>
    <row r="1384" spans="1:33">
      <c r="A1384" t="s">
        <v>106</v>
      </c>
      <c r="B1384" t="s">
        <v>423</v>
      </c>
      <c r="C1384" t="s">
        <v>464</v>
      </c>
      <c r="D1384">
        <v>4</v>
      </c>
      <c r="E1384" t="s">
        <v>515</v>
      </c>
      <c r="F1384" t="s">
        <v>514</v>
      </c>
      <c r="G1384">
        <v>0.28000000000000003</v>
      </c>
      <c r="H1384">
        <v>394</v>
      </c>
      <c r="I1384">
        <v>2023.1869999999999</v>
      </c>
      <c r="J1384">
        <v>0.28100000000000003</v>
      </c>
      <c r="K1384">
        <v>396</v>
      </c>
      <c r="L1384">
        <v>0.16087359235606699</v>
      </c>
      <c r="M1384">
        <v>43.747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f t="shared" si="21"/>
        <v>0</v>
      </c>
      <c r="AF1384" cm="1">
        <f t="array" ref="AF1384">_xlfn.IFS(C1384="solar",(AE1384*1000/45),C1384="onshore",(AE1384*1000/2.7),C1384="offshore",(0))</f>
        <v>0</v>
      </c>
      <c r="AG1384" cm="1">
        <f t="array" ref="AG1384">_xlfn.IFS(C1384="solar",(0),C1384="onshore",(0),C1384="offshore",(AE1384*1000/4.8))</f>
        <v>0</v>
      </c>
    </row>
    <row r="1385" spans="1:33">
      <c r="A1385" t="s">
        <v>106</v>
      </c>
      <c r="B1385" t="s">
        <v>426</v>
      </c>
      <c r="C1385" t="s">
        <v>464</v>
      </c>
      <c r="D1385">
        <v>1</v>
      </c>
      <c r="E1385" t="s">
        <v>515</v>
      </c>
      <c r="F1385" t="s">
        <v>514</v>
      </c>
      <c r="G1385">
        <v>0.312</v>
      </c>
      <c r="H1385">
        <v>354</v>
      </c>
      <c r="I1385">
        <v>2023.1869999999999</v>
      </c>
      <c r="J1385">
        <v>0.313</v>
      </c>
      <c r="K1385">
        <v>400</v>
      </c>
      <c r="L1385">
        <v>0.14588530497322999</v>
      </c>
      <c r="M1385">
        <v>72.843999999999994</v>
      </c>
      <c r="N1385">
        <v>0.56799999999999995</v>
      </c>
      <c r="O1385">
        <v>1.1259999999999999</v>
      </c>
      <c r="P1385">
        <v>1.6950000000000001</v>
      </c>
      <c r="Q1385">
        <v>1.6950000000000001</v>
      </c>
      <c r="R1385">
        <v>1.6950000000000001</v>
      </c>
      <c r="S1385">
        <v>1.6950000000000001</v>
      </c>
      <c r="T1385">
        <v>1.1359999999999999</v>
      </c>
      <c r="U1385">
        <v>0.56799999999999995</v>
      </c>
      <c r="V1385">
        <v>1.704</v>
      </c>
      <c r="W1385">
        <v>0.56799999999999995</v>
      </c>
      <c r="X1385">
        <v>0.55800000000000005</v>
      </c>
      <c r="Y1385">
        <v>0.56899999999999995</v>
      </c>
      <c r="Z1385">
        <v>0</v>
      </c>
      <c r="AA1385">
        <v>0</v>
      </c>
      <c r="AB1385">
        <v>0</v>
      </c>
      <c r="AC1385">
        <v>8.9999999999999993E-3</v>
      </c>
      <c r="AD1385">
        <v>0</v>
      </c>
      <c r="AE1385">
        <f t="shared" si="21"/>
        <v>1.6950000000000001</v>
      </c>
      <c r="AF1385" cm="1">
        <f t="array" ref="AF1385">_xlfn.IFS(C1385="solar",(AE1385*1000/45),C1385="onshore",(AE1385*1000/2.7),C1385="offshore",(0))</f>
        <v>627.77777777777771</v>
      </c>
      <c r="AG1385" cm="1">
        <f t="array" ref="AG1385">_xlfn.IFS(C1385="solar",(0),C1385="onshore",(0),C1385="offshore",(AE1385*1000/4.8))</f>
        <v>0</v>
      </c>
    </row>
    <row r="1386" spans="1:33">
      <c r="A1386" t="s">
        <v>106</v>
      </c>
      <c r="B1386" t="s">
        <v>425</v>
      </c>
      <c r="C1386" t="s">
        <v>464</v>
      </c>
      <c r="D1386">
        <v>2</v>
      </c>
      <c r="E1386" t="s">
        <v>515</v>
      </c>
      <c r="F1386" t="s">
        <v>514</v>
      </c>
      <c r="G1386">
        <v>0.309</v>
      </c>
      <c r="H1386">
        <v>658</v>
      </c>
      <c r="I1386">
        <v>2023.1869999999999</v>
      </c>
      <c r="J1386">
        <v>0.308</v>
      </c>
      <c r="K1386">
        <v>676</v>
      </c>
      <c r="L1386">
        <v>0.25054853821977102</v>
      </c>
      <c r="M1386">
        <v>117.706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f t="shared" si="21"/>
        <v>0</v>
      </c>
      <c r="AF1386" cm="1">
        <f t="array" ref="AF1386">_xlfn.IFS(C1386="solar",(AE1386*1000/45),C1386="onshore",(AE1386*1000/2.7),C1386="offshore",(0))</f>
        <v>0</v>
      </c>
      <c r="AG1386" cm="1">
        <f t="array" ref="AG1386">_xlfn.IFS(C1386="solar",(0),C1386="onshore",(0),C1386="offshore",(AE1386*1000/4.8))</f>
        <v>0</v>
      </c>
    </row>
    <row r="1387" spans="1:33">
      <c r="A1387" t="s">
        <v>106</v>
      </c>
      <c r="B1387" t="s">
        <v>417</v>
      </c>
      <c r="C1387" t="s">
        <v>460</v>
      </c>
      <c r="D1387">
        <v>1</v>
      </c>
      <c r="E1387" t="s">
        <v>515</v>
      </c>
      <c r="F1387" t="s">
        <v>519</v>
      </c>
      <c r="G1387">
        <v>0.57299999999999995</v>
      </c>
      <c r="H1387">
        <v>1019</v>
      </c>
      <c r="I1387">
        <v>4034.569</v>
      </c>
      <c r="J1387">
        <v>0.55900000000000005</v>
      </c>
      <c r="K1387">
        <v>973</v>
      </c>
      <c r="L1387">
        <v>0.198699569518302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f t="shared" si="21"/>
        <v>0</v>
      </c>
      <c r="AF1387" cm="1">
        <f t="array" ref="AF1387">_xlfn.IFS(C1387="solar",(AE1387*1000/45),C1387="onshore",(AE1387*1000/2.7),C1387="offshore",(0))</f>
        <v>0</v>
      </c>
      <c r="AG1387" cm="1">
        <f t="array" ref="AG1387">_xlfn.IFS(C1387="solar",(0),C1387="onshore",(0),C1387="offshore",(AE1387*1000/4.8))</f>
        <v>0</v>
      </c>
    </row>
    <row r="1388" spans="1:33">
      <c r="A1388" t="s">
        <v>106</v>
      </c>
      <c r="B1388" t="s">
        <v>416</v>
      </c>
      <c r="C1388" t="s">
        <v>460</v>
      </c>
      <c r="D1388">
        <v>2</v>
      </c>
      <c r="E1388" t="s">
        <v>515</v>
      </c>
      <c r="F1388" t="s">
        <v>519</v>
      </c>
      <c r="G1388">
        <v>0.55000000000000004</v>
      </c>
      <c r="H1388">
        <v>1447</v>
      </c>
      <c r="I1388">
        <v>2902.8580000000002</v>
      </c>
      <c r="J1388">
        <v>0.55000000000000004</v>
      </c>
      <c r="K1388">
        <v>0</v>
      </c>
      <c r="L1388">
        <v>0</v>
      </c>
      <c r="M1388">
        <v>0.54</v>
      </c>
      <c r="N1388">
        <v>0</v>
      </c>
      <c r="O1388">
        <v>0</v>
      </c>
      <c r="P1388">
        <v>0.27</v>
      </c>
      <c r="Q1388">
        <v>0.53</v>
      </c>
      <c r="R1388">
        <v>0.53</v>
      </c>
      <c r="S1388">
        <v>0.53</v>
      </c>
      <c r="T1388">
        <v>0.54</v>
      </c>
      <c r="U1388">
        <v>0.53</v>
      </c>
      <c r="V1388">
        <v>0.54</v>
      </c>
      <c r="W1388">
        <v>0</v>
      </c>
      <c r="X1388">
        <v>0</v>
      </c>
      <c r="Y1388">
        <v>0.27</v>
      </c>
      <c r="Z1388">
        <v>0.26</v>
      </c>
      <c r="AA1388">
        <v>0</v>
      </c>
      <c r="AB1388">
        <v>0</v>
      </c>
      <c r="AC1388">
        <v>0.01</v>
      </c>
      <c r="AD1388">
        <v>0</v>
      </c>
      <c r="AE1388">
        <f t="shared" si="21"/>
        <v>0.54</v>
      </c>
      <c r="AF1388" cm="1">
        <f t="array" ref="AF1388">_xlfn.IFS(C1388="solar",(AE1388*1000/45),C1388="onshore",(AE1388*1000/2.7),C1388="offshore",(0))</f>
        <v>0</v>
      </c>
      <c r="AG1388" cm="1">
        <f t="array" ref="AG1388">_xlfn.IFS(C1388="solar",(0),C1388="onshore",(0),C1388="offshore",(AE1388*1000/4.8))</f>
        <v>112.5</v>
      </c>
    </row>
    <row r="1389" spans="1:33">
      <c r="A1389" t="s">
        <v>106</v>
      </c>
      <c r="B1389" t="s">
        <v>415</v>
      </c>
      <c r="C1389" t="s">
        <v>460</v>
      </c>
      <c r="D1389">
        <v>3</v>
      </c>
      <c r="E1389" t="s">
        <v>515</v>
      </c>
      <c r="F1389" t="s">
        <v>519</v>
      </c>
      <c r="G1389">
        <v>0.51600000000000001</v>
      </c>
      <c r="H1389">
        <v>1058</v>
      </c>
      <c r="I1389">
        <v>3225.2350000000001</v>
      </c>
      <c r="J1389">
        <v>0.47099999999999997</v>
      </c>
      <c r="K1389">
        <v>958</v>
      </c>
      <c r="L1389">
        <v>0.23218838767220201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f t="shared" si="21"/>
        <v>0</v>
      </c>
      <c r="AF1389" cm="1">
        <f t="array" ref="AF1389">_xlfn.IFS(C1389="solar",(AE1389*1000/45),C1389="onshore",(AE1389*1000/2.7),C1389="offshore",(0))</f>
        <v>0</v>
      </c>
      <c r="AG1389" cm="1">
        <f t="array" ref="AG1389">_xlfn.IFS(C1389="solar",(0),C1389="onshore",(0),C1389="offshore",(AE1389*1000/4.8))</f>
        <v>0</v>
      </c>
    </row>
    <row r="1390" spans="1:33">
      <c r="A1390" t="s">
        <v>106</v>
      </c>
      <c r="B1390" t="s">
        <v>414</v>
      </c>
      <c r="C1390" t="s">
        <v>460</v>
      </c>
      <c r="D1390">
        <v>4</v>
      </c>
      <c r="E1390" t="s">
        <v>515</v>
      </c>
      <c r="F1390" t="s">
        <v>519</v>
      </c>
      <c r="G1390">
        <v>0.47399999999999998</v>
      </c>
      <c r="H1390">
        <v>1587</v>
      </c>
      <c r="I1390">
        <v>3420.3110000000001</v>
      </c>
      <c r="J1390">
        <v>0.495</v>
      </c>
      <c r="K1390">
        <v>1527</v>
      </c>
      <c r="L1390">
        <v>0.35215165352151701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f t="shared" si="21"/>
        <v>0</v>
      </c>
      <c r="AF1390" cm="1">
        <f t="array" ref="AF1390">_xlfn.IFS(C1390="solar",(AE1390*1000/45),C1390="onshore",(AE1390*1000/2.7),C1390="offshore",(0))</f>
        <v>0</v>
      </c>
      <c r="AG1390" cm="1">
        <f t="array" ref="AG1390">_xlfn.IFS(C1390="solar",(0),C1390="onshore",(0),C1390="offshore",(AE1390*1000/4.8))</f>
        <v>0</v>
      </c>
    </row>
    <row r="1391" spans="1:33">
      <c r="A1391" t="s">
        <v>106</v>
      </c>
      <c r="B1391" t="s">
        <v>413</v>
      </c>
      <c r="C1391" t="s">
        <v>460</v>
      </c>
      <c r="D1391">
        <v>5</v>
      </c>
      <c r="E1391" t="s">
        <v>515</v>
      </c>
      <c r="F1391" t="s">
        <v>519</v>
      </c>
      <c r="G1391">
        <v>0.39800000000000002</v>
      </c>
      <c r="H1391">
        <v>1211</v>
      </c>
      <c r="I1391">
        <v>2653.2170000000001</v>
      </c>
      <c r="J1391">
        <v>0.45400000000000001</v>
      </c>
      <c r="K1391">
        <v>1396</v>
      </c>
      <c r="L1391">
        <v>0.35101482509605098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f t="shared" si="21"/>
        <v>0</v>
      </c>
      <c r="AF1391" cm="1">
        <f t="array" ref="AF1391">_xlfn.IFS(C1391="solar",(AE1391*1000/45),C1391="onshore",(AE1391*1000/2.7),C1391="offshore",(0))</f>
        <v>0</v>
      </c>
      <c r="AG1391" cm="1">
        <f t="array" ref="AG1391">_xlfn.IFS(C1391="solar",(0),C1391="onshore",(0),C1391="offshore",(AE1391*1000/4.8))</f>
        <v>0</v>
      </c>
    </row>
    <row r="1392" spans="1:33">
      <c r="A1392" t="s">
        <v>106</v>
      </c>
      <c r="B1392" t="s">
        <v>416</v>
      </c>
      <c r="C1392" t="s">
        <v>460</v>
      </c>
      <c r="D1392">
        <v>2</v>
      </c>
      <c r="E1392" t="s">
        <v>515</v>
      </c>
      <c r="F1392" t="s">
        <v>518</v>
      </c>
      <c r="G1392">
        <v>0.55000000000000004</v>
      </c>
      <c r="H1392">
        <v>1447</v>
      </c>
      <c r="I1392">
        <v>2902.8580000000002</v>
      </c>
      <c r="J1392">
        <v>0.55000000000000004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f t="shared" si="21"/>
        <v>0</v>
      </c>
      <c r="AF1392" cm="1">
        <f t="array" ref="AF1392">_xlfn.IFS(C1392="solar",(AE1392*1000/45),C1392="onshore",(AE1392*1000/2.7),C1392="offshore",(0))</f>
        <v>0</v>
      </c>
      <c r="AG1392" cm="1">
        <f t="array" ref="AG1392">_xlfn.IFS(C1392="solar",(0),C1392="onshore",(0),C1392="offshore",(AE1392*1000/4.8))</f>
        <v>0</v>
      </c>
    </row>
    <row r="1393" spans="1:33">
      <c r="A1393" t="s">
        <v>106</v>
      </c>
      <c r="B1393" t="s">
        <v>417</v>
      </c>
      <c r="C1393" t="s">
        <v>460</v>
      </c>
      <c r="D1393">
        <v>1</v>
      </c>
      <c r="E1393" t="s">
        <v>515</v>
      </c>
      <c r="F1393" t="s">
        <v>518</v>
      </c>
      <c r="G1393">
        <v>0.57299999999999995</v>
      </c>
      <c r="H1393">
        <v>1019</v>
      </c>
      <c r="I1393">
        <v>4034.569</v>
      </c>
      <c r="J1393">
        <v>0.55900000000000005</v>
      </c>
      <c r="K1393">
        <v>973</v>
      </c>
      <c r="L1393">
        <v>0.198699569518302</v>
      </c>
      <c r="M1393">
        <v>41.981000000000002</v>
      </c>
      <c r="N1393">
        <v>0</v>
      </c>
      <c r="O1393">
        <v>0</v>
      </c>
      <c r="P1393">
        <v>0.26600000000000001</v>
      </c>
      <c r="Q1393">
        <v>0.52100000000000002</v>
      </c>
      <c r="R1393">
        <v>0.52100000000000002</v>
      </c>
      <c r="S1393">
        <v>0.52100000000000002</v>
      </c>
      <c r="T1393">
        <v>0.53100000000000003</v>
      </c>
      <c r="U1393">
        <v>0.52100000000000002</v>
      </c>
      <c r="V1393">
        <v>0.53100000000000003</v>
      </c>
      <c r="W1393">
        <v>0</v>
      </c>
      <c r="X1393">
        <v>0</v>
      </c>
      <c r="Y1393">
        <v>0.26600000000000001</v>
      </c>
      <c r="Z1393">
        <v>0.255</v>
      </c>
      <c r="AA1393">
        <v>0</v>
      </c>
      <c r="AB1393">
        <v>0</v>
      </c>
      <c r="AC1393">
        <v>0.01</v>
      </c>
      <c r="AD1393">
        <v>0</v>
      </c>
      <c r="AE1393">
        <f t="shared" si="21"/>
        <v>0.53100000000000003</v>
      </c>
      <c r="AF1393" cm="1">
        <f t="array" ref="AF1393">_xlfn.IFS(C1393="solar",(AE1393*1000/45),C1393="onshore",(AE1393*1000/2.7),C1393="offshore",(0))</f>
        <v>0</v>
      </c>
      <c r="AG1393" cm="1">
        <f t="array" ref="AG1393">_xlfn.IFS(C1393="solar",(0),C1393="onshore",(0),C1393="offshore",(AE1393*1000/4.8))</f>
        <v>110.625</v>
      </c>
    </row>
    <row r="1394" spans="1:33">
      <c r="A1394" t="s">
        <v>106</v>
      </c>
      <c r="B1394" t="s">
        <v>413</v>
      </c>
      <c r="C1394" t="s">
        <v>460</v>
      </c>
      <c r="D1394">
        <v>5</v>
      </c>
      <c r="E1394" t="s">
        <v>515</v>
      </c>
      <c r="F1394" t="s">
        <v>518</v>
      </c>
      <c r="G1394">
        <v>0.39800000000000002</v>
      </c>
      <c r="H1394">
        <v>1211</v>
      </c>
      <c r="I1394">
        <v>2653.2170000000001</v>
      </c>
      <c r="J1394">
        <v>0.45400000000000001</v>
      </c>
      <c r="K1394">
        <v>1396</v>
      </c>
      <c r="L1394">
        <v>0.35101482509605098</v>
      </c>
      <c r="M1394">
        <v>69.608000000000004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f t="shared" si="21"/>
        <v>0</v>
      </c>
      <c r="AF1394" cm="1">
        <f t="array" ref="AF1394">_xlfn.IFS(C1394="solar",(AE1394*1000/45),C1394="onshore",(AE1394*1000/2.7),C1394="offshore",(0))</f>
        <v>0</v>
      </c>
      <c r="AG1394" cm="1">
        <f t="array" ref="AG1394">_xlfn.IFS(C1394="solar",(0),C1394="onshore",(0),C1394="offshore",(AE1394*1000/4.8))</f>
        <v>0</v>
      </c>
    </row>
    <row r="1395" spans="1:33">
      <c r="A1395" t="s">
        <v>106</v>
      </c>
      <c r="B1395" t="s">
        <v>415</v>
      </c>
      <c r="C1395" t="s">
        <v>460</v>
      </c>
      <c r="D1395">
        <v>3</v>
      </c>
      <c r="E1395" t="s">
        <v>515</v>
      </c>
      <c r="F1395" t="s">
        <v>518</v>
      </c>
      <c r="G1395">
        <v>0.51600000000000001</v>
      </c>
      <c r="H1395">
        <v>1058</v>
      </c>
      <c r="I1395">
        <v>3225.2350000000001</v>
      </c>
      <c r="J1395">
        <v>0.47099999999999997</v>
      </c>
      <c r="K1395">
        <v>958</v>
      </c>
      <c r="L1395">
        <v>0.23218838767220201</v>
      </c>
      <c r="M1395">
        <v>98.813000000000002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f t="shared" si="21"/>
        <v>0</v>
      </c>
      <c r="AF1395" cm="1">
        <f t="array" ref="AF1395">_xlfn.IFS(C1395="solar",(AE1395*1000/45),C1395="onshore",(AE1395*1000/2.7),C1395="offshore",(0))</f>
        <v>0</v>
      </c>
      <c r="AG1395" cm="1">
        <f t="array" ref="AG1395">_xlfn.IFS(C1395="solar",(0),C1395="onshore",(0),C1395="offshore",(AE1395*1000/4.8))</f>
        <v>0</v>
      </c>
    </row>
    <row r="1396" spans="1:33">
      <c r="A1396" t="s">
        <v>106</v>
      </c>
      <c r="B1396" t="s">
        <v>414</v>
      </c>
      <c r="C1396" t="s">
        <v>460</v>
      </c>
      <c r="D1396">
        <v>4</v>
      </c>
      <c r="E1396" t="s">
        <v>515</v>
      </c>
      <c r="F1396" t="s">
        <v>518</v>
      </c>
      <c r="G1396">
        <v>0.47399999999999998</v>
      </c>
      <c r="H1396">
        <v>1587</v>
      </c>
      <c r="I1396">
        <v>3420.3110000000001</v>
      </c>
      <c r="J1396">
        <v>0.495</v>
      </c>
      <c r="K1396">
        <v>1527</v>
      </c>
      <c r="L1396">
        <v>0.35215165352151701</v>
      </c>
      <c r="M1396">
        <v>150.82499999999999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f t="shared" si="21"/>
        <v>0</v>
      </c>
      <c r="AF1396" cm="1">
        <f t="array" ref="AF1396">_xlfn.IFS(C1396="solar",(AE1396*1000/45),C1396="onshore",(AE1396*1000/2.7),C1396="offshore",(0))</f>
        <v>0</v>
      </c>
      <c r="AG1396" cm="1">
        <f t="array" ref="AG1396">_xlfn.IFS(C1396="solar",(0),C1396="onshore",(0),C1396="offshore",(AE1396*1000/4.8))</f>
        <v>0</v>
      </c>
    </row>
    <row r="1397" spans="1:33">
      <c r="A1397" t="s">
        <v>106</v>
      </c>
      <c r="B1397" t="s">
        <v>416</v>
      </c>
      <c r="C1397" t="s">
        <v>460</v>
      </c>
      <c r="D1397">
        <v>2</v>
      </c>
      <c r="E1397" t="s">
        <v>515</v>
      </c>
      <c r="F1397" t="s">
        <v>517</v>
      </c>
      <c r="G1397">
        <v>0.55000000000000004</v>
      </c>
      <c r="H1397">
        <v>1447</v>
      </c>
      <c r="I1397">
        <v>2902.8580000000002</v>
      </c>
      <c r="J1397">
        <v>0.55000000000000004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f t="shared" si="21"/>
        <v>0</v>
      </c>
      <c r="AF1397" cm="1">
        <f t="array" ref="AF1397">_xlfn.IFS(C1397="solar",(AE1397*1000/45),C1397="onshore",(AE1397*1000/2.7),C1397="offshore",(0))</f>
        <v>0</v>
      </c>
      <c r="AG1397" cm="1">
        <f t="array" ref="AG1397">_xlfn.IFS(C1397="solar",(0),C1397="onshore",(0),C1397="offshore",(AE1397*1000/4.8))</f>
        <v>0</v>
      </c>
    </row>
    <row r="1398" spans="1:33">
      <c r="A1398" t="s">
        <v>106</v>
      </c>
      <c r="B1398" t="s">
        <v>417</v>
      </c>
      <c r="C1398" t="s">
        <v>460</v>
      </c>
      <c r="D1398">
        <v>1</v>
      </c>
      <c r="E1398" t="s">
        <v>515</v>
      </c>
      <c r="F1398" t="s">
        <v>517</v>
      </c>
      <c r="G1398">
        <v>0.57299999999999995</v>
      </c>
      <c r="H1398">
        <v>1019</v>
      </c>
      <c r="I1398">
        <v>4034.569</v>
      </c>
      <c r="J1398">
        <v>0.55900000000000005</v>
      </c>
      <c r="K1398">
        <v>973</v>
      </c>
      <c r="L1398">
        <v>0.198699569518302</v>
      </c>
      <c r="M1398">
        <v>41.981000000000002</v>
      </c>
      <c r="N1398">
        <v>0</v>
      </c>
      <c r="O1398">
        <v>0</v>
      </c>
      <c r="P1398">
        <v>0.26600000000000001</v>
      </c>
      <c r="Q1398">
        <v>0.52100000000000002</v>
      </c>
      <c r="R1398">
        <v>0.52100000000000002</v>
      </c>
      <c r="S1398">
        <v>0.52100000000000002</v>
      </c>
      <c r="T1398">
        <v>0.53100000000000003</v>
      </c>
      <c r="U1398">
        <v>0.52100000000000002</v>
      </c>
      <c r="V1398">
        <v>0.53100000000000003</v>
      </c>
      <c r="W1398">
        <v>0</v>
      </c>
      <c r="X1398">
        <v>0</v>
      </c>
      <c r="Y1398">
        <v>0.26600000000000001</v>
      </c>
      <c r="Z1398">
        <v>0.255</v>
      </c>
      <c r="AA1398">
        <v>0</v>
      </c>
      <c r="AB1398">
        <v>0</v>
      </c>
      <c r="AC1398">
        <v>0.01</v>
      </c>
      <c r="AD1398">
        <v>0</v>
      </c>
      <c r="AE1398">
        <f t="shared" si="21"/>
        <v>0.53100000000000003</v>
      </c>
      <c r="AF1398" cm="1">
        <f t="array" ref="AF1398">_xlfn.IFS(C1398="solar",(AE1398*1000/45),C1398="onshore",(AE1398*1000/2.7),C1398="offshore",(0))</f>
        <v>0</v>
      </c>
      <c r="AG1398" cm="1">
        <f t="array" ref="AG1398">_xlfn.IFS(C1398="solar",(0),C1398="onshore",(0),C1398="offshore",(AE1398*1000/4.8))</f>
        <v>110.625</v>
      </c>
    </row>
    <row r="1399" spans="1:33">
      <c r="A1399" t="s">
        <v>106</v>
      </c>
      <c r="B1399" t="s">
        <v>413</v>
      </c>
      <c r="C1399" t="s">
        <v>460</v>
      </c>
      <c r="D1399">
        <v>5</v>
      </c>
      <c r="E1399" t="s">
        <v>515</v>
      </c>
      <c r="F1399" t="s">
        <v>517</v>
      </c>
      <c r="G1399">
        <v>0.39800000000000002</v>
      </c>
      <c r="H1399">
        <v>1211</v>
      </c>
      <c r="I1399">
        <v>2653.2170000000001</v>
      </c>
      <c r="J1399">
        <v>0.45400000000000001</v>
      </c>
      <c r="K1399">
        <v>1396</v>
      </c>
      <c r="L1399">
        <v>0.35101482509605098</v>
      </c>
      <c r="M1399">
        <v>69.183999999999997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f t="shared" si="21"/>
        <v>0</v>
      </c>
      <c r="AF1399" cm="1">
        <f t="array" ref="AF1399">_xlfn.IFS(C1399="solar",(AE1399*1000/45),C1399="onshore",(AE1399*1000/2.7),C1399="offshore",(0))</f>
        <v>0</v>
      </c>
      <c r="AG1399" cm="1">
        <f t="array" ref="AG1399">_xlfn.IFS(C1399="solar",(0),C1399="onshore",(0),C1399="offshore",(AE1399*1000/4.8))</f>
        <v>0</v>
      </c>
    </row>
    <row r="1400" spans="1:33">
      <c r="A1400" t="s">
        <v>106</v>
      </c>
      <c r="B1400" t="s">
        <v>415</v>
      </c>
      <c r="C1400" t="s">
        <v>460</v>
      </c>
      <c r="D1400">
        <v>3</v>
      </c>
      <c r="E1400" t="s">
        <v>515</v>
      </c>
      <c r="F1400" t="s">
        <v>517</v>
      </c>
      <c r="G1400">
        <v>0.51600000000000001</v>
      </c>
      <c r="H1400">
        <v>1058</v>
      </c>
      <c r="I1400">
        <v>3225.2350000000001</v>
      </c>
      <c r="J1400">
        <v>0.47099999999999997</v>
      </c>
      <c r="K1400">
        <v>958</v>
      </c>
      <c r="L1400">
        <v>0.23218838767220201</v>
      </c>
      <c r="M1400">
        <v>98.56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f t="shared" si="21"/>
        <v>0</v>
      </c>
      <c r="AF1400" cm="1">
        <f t="array" ref="AF1400">_xlfn.IFS(C1400="solar",(AE1400*1000/45),C1400="onshore",(AE1400*1000/2.7),C1400="offshore",(0))</f>
        <v>0</v>
      </c>
      <c r="AG1400" cm="1">
        <f t="array" ref="AG1400">_xlfn.IFS(C1400="solar",(0),C1400="onshore",(0),C1400="offshore",(AE1400*1000/4.8))</f>
        <v>0</v>
      </c>
    </row>
    <row r="1401" spans="1:33">
      <c r="A1401" t="s">
        <v>106</v>
      </c>
      <c r="B1401" t="s">
        <v>414</v>
      </c>
      <c r="C1401" t="s">
        <v>460</v>
      </c>
      <c r="D1401">
        <v>4</v>
      </c>
      <c r="E1401" t="s">
        <v>515</v>
      </c>
      <c r="F1401" t="s">
        <v>517</v>
      </c>
      <c r="G1401">
        <v>0.47399999999999998</v>
      </c>
      <c r="H1401">
        <v>1587</v>
      </c>
      <c r="I1401">
        <v>3420.3110000000001</v>
      </c>
      <c r="J1401">
        <v>0.495</v>
      </c>
      <c r="K1401">
        <v>1527</v>
      </c>
      <c r="L1401">
        <v>0.35215165352151701</v>
      </c>
      <c r="M1401">
        <v>150.82499999999999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f t="shared" si="21"/>
        <v>0</v>
      </c>
      <c r="AF1401" cm="1">
        <f t="array" ref="AF1401">_xlfn.IFS(C1401="solar",(AE1401*1000/45),C1401="onshore",(AE1401*1000/2.7),C1401="offshore",(0))</f>
        <v>0</v>
      </c>
      <c r="AG1401" cm="1">
        <f t="array" ref="AG1401">_xlfn.IFS(C1401="solar",(0),C1401="onshore",(0),C1401="offshore",(AE1401*1000/4.8))</f>
        <v>0</v>
      </c>
    </row>
    <row r="1402" spans="1:33">
      <c r="A1402" t="s">
        <v>106</v>
      </c>
      <c r="B1402" t="s">
        <v>416</v>
      </c>
      <c r="C1402" t="s">
        <v>460</v>
      </c>
      <c r="D1402">
        <v>2</v>
      </c>
      <c r="E1402" t="s">
        <v>515</v>
      </c>
      <c r="F1402" t="s">
        <v>516</v>
      </c>
      <c r="G1402">
        <v>0.55000000000000004</v>
      </c>
      <c r="H1402">
        <v>1447</v>
      </c>
      <c r="I1402">
        <v>2902.8580000000002</v>
      </c>
      <c r="J1402">
        <v>0.55000000000000004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f t="shared" si="21"/>
        <v>0</v>
      </c>
      <c r="AF1402" cm="1">
        <f t="array" ref="AF1402">_xlfn.IFS(C1402="solar",(AE1402*1000/45),C1402="onshore",(AE1402*1000/2.7),C1402="offshore",(0))</f>
        <v>0</v>
      </c>
      <c r="AG1402" cm="1">
        <f t="array" ref="AG1402">_xlfn.IFS(C1402="solar",(0),C1402="onshore",(0),C1402="offshore",(AE1402*1000/4.8))</f>
        <v>0</v>
      </c>
    </row>
    <row r="1403" spans="1:33">
      <c r="A1403" t="s">
        <v>106</v>
      </c>
      <c r="B1403" t="s">
        <v>417</v>
      </c>
      <c r="C1403" t="s">
        <v>460</v>
      </c>
      <c r="D1403">
        <v>1</v>
      </c>
      <c r="E1403" t="s">
        <v>515</v>
      </c>
      <c r="F1403" t="s">
        <v>516</v>
      </c>
      <c r="G1403">
        <v>0.57299999999999995</v>
      </c>
      <c r="H1403">
        <v>1019</v>
      </c>
      <c r="I1403">
        <v>4034.569</v>
      </c>
      <c r="J1403">
        <v>0.55900000000000005</v>
      </c>
      <c r="K1403">
        <v>973</v>
      </c>
      <c r="L1403">
        <v>0.198699569518302</v>
      </c>
      <c r="M1403">
        <v>41.981000000000002</v>
      </c>
      <c r="N1403">
        <v>0</v>
      </c>
      <c r="O1403">
        <v>0</v>
      </c>
      <c r="P1403">
        <v>0.26600000000000001</v>
      </c>
      <c r="Q1403">
        <v>0.52100000000000002</v>
      </c>
      <c r="R1403">
        <v>0.52100000000000002</v>
      </c>
      <c r="S1403">
        <v>0.52100000000000002</v>
      </c>
      <c r="T1403">
        <v>0.53100000000000003</v>
      </c>
      <c r="U1403">
        <v>0.52100000000000002</v>
      </c>
      <c r="V1403">
        <v>0.53100000000000003</v>
      </c>
      <c r="W1403">
        <v>0</v>
      </c>
      <c r="X1403">
        <v>0</v>
      </c>
      <c r="Y1403">
        <v>0.26600000000000001</v>
      </c>
      <c r="Z1403">
        <v>0.255</v>
      </c>
      <c r="AA1403">
        <v>0</v>
      </c>
      <c r="AB1403">
        <v>0</v>
      </c>
      <c r="AC1403">
        <v>0.01</v>
      </c>
      <c r="AD1403">
        <v>0</v>
      </c>
      <c r="AE1403">
        <f t="shared" si="21"/>
        <v>0.53100000000000003</v>
      </c>
      <c r="AF1403" cm="1">
        <f t="array" ref="AF1403">_xlfn.IFS(C1403="solar",(AE1403*1000/45),C1403="onshore",(AE1403*1000/2.7),C1403="offshore",(0))</f>
        <v>0</v>
      </c>
      <c r="AG1403" cm="1">
        <f t="array" ref="AG1403">_xlfn.IFS(C1403="solar",(0),C1403="onshore",(0),C1403="offshore",(AE1403*1000/4.8))</f>
        <v>110.625</v>
      </c>
    </row>
    <row r="1404" spans="1:33">
      <c r="A1404" t="s">
        <v>106</v>
      </c>
      <c r="B1404" t="s">
        <v>413</v>
      </c>
      <c r="C1404" t="s">
        <v>460</v>
      </c>
      <c r="D1404">
        <v>5</v>
      </c>
      <c r="E1404" t="s">
        <v>515</v>
      </c>
      <c r="F1404" t="s">
        <v>516</v>
      </c>
      <c r="G1404">
        <v>0.39800000000000002</v>
      </c>
      <c r="H1404">
        <v>1211</v>
      </c>
      <c r="I1404">
        <v>2653.2170000000001</v>
      </c>
      <c r="J1404">
        <v>0.45400000000000001</v>
      </c>
      <c r="K1404">
        <v>1396</v>
      </c>
      <c r="L1404">
        <v>0.35101482509605098</v>
      </c>
      <c r="M1404">
        <v>69.608000000000004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f t="shared" si="21"/>
        <v>0</v>
      </c>
      <c r="AF1404" cm="1">
        <f t="array" ref="AF1404">_xlfn.IFS(C1404="solar",(AE1404*1000/45),C1404="onshore",(AE1404*1000/2.7),C1404="offshore",(0))</f>
        <v>0</v>
      </c>
      <c r="AG1404" cm="1">
        <f t="array" ref="AG1404">_xlfn.IFS(C1404="solar",(0),C1404="onshore",(0),C1404="offshore",(AE1404*1000/4.8))</f>
        <v>0</v>
      </c>
    </row>
    <row r="1405" spans="1:33">
      <c r="A1405" t="s">
        <v>106</v>
      </c>
      <c r="B1405" t="s">
        <v>415</v>
      </c>
      <c r="C1405" t="s">
        <v>460</v>
      </c>
      <c r="D1405">
        <v>3</v>
      </c>
      <c r="E1405" t="s">
        <v>515</v>
      </c>
      <c r="F1405" t="s">
        <v>516</v>
      </c>
      <c r="G1405">
        <v>0.51600000000000001</v>
      </c>
      <c r="H1405">
        <v>1058</v>
      </c>
      <c r="I1405">
        <v>3225.2350000000001</v>
      </c>
      <c r="J1405">
        <v>0.47099999999999997</v>
      </c>
      <c r="K1405">
        <v>958</v>
      </c>
      <c r="L1405">
        <v>0.23218838767220201</v>
      </c>
      <c r="M1405">
        <v>98.701999999999998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f t="shared" si="21"/>
        <v>0</v>
      </c>
      <c r="AF1405" cm="1">
        <f t="array" ref="AF1405">_xlfn.IFS(C1405="solar",(AE1405*1000/45),C1405="onshore",(AE1405*1000/2.7),C1405="offshore",(0))</f>
        <v>0</v>
      </c>
      <c r="AG1405" cm="1">
        <f t="array" ref="AG1405">_xlfn.IFS(C1405="solar",(0),C1405="onshore",(0),C1405="offshore",(AE1405*1000/4.8))</f>
        <v>0</v>
      </c>
    </row>
    <row r="1406" spans="1:33">
      <c r="A1406" t="s">
        <v>106</v>
      </c>
      <c r="B1406" t="s">
        <v>414</v>
      </c>
      <c r="C1406" t="s">
        <v>460</v>
      </c>
      <c r="D1406">
        <v>4</v>
      </c>
      <c r="E1406" t="s">
        <v>515</v>
      </c>
      <c r="F1406" t="s">
        <v>516</v>
      </c>
      <c r="G1406">
        <v>0.47399999999999998</v>
      </c>
      <c r="H1406">
        <v>1587</v>
      </c>
      <c r="I1406">
        <v>3420.3110000000001</v>
      </c>
      <c r="J1406">
        <v>0.495</v>
      </c>
      <c r="K1406">
        <v>1527</v>
      </c>
      <c r="L1406">
        <v>0.35215165352151701</v>
      </c>
      <c r="M1406">
        <v>150.82499999999999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f t="shared" si="21"/>
        <v>0</v>
      </c>
      <c r="AF1406" cm="1">
        <f t="array" ref="AF1406">_xlfn.IFS(C1406="solar",(AE1406*1000/45),C1406="onshore",(AE1406*1000/2.7),C1406="offshore",(0))</f>
        <v>0</v>
      </c>
      <c r="AG1406" cm="1">
        <f t="array" ref="AG1406">_xlfn.IFS(C1406="solar",(0),C1406="onshore",(0),C1406="offshore",(AE1406*1000/4.8))</f>
        <v>0</v>
      </c>
    </row>
    <row r="1407" spans="1:33">
      <c r="A1407" t="s">
        <v>106</v>
      </c>
      <c r="B1407" t="s">
        <v>416</v>
      </c>
      <c r="C1407" t="s">
        <v>460</v>
      </c>
      <c r="D1407">
        <v>2</v>
      </c>
      <c r="E1407" t="s">
        <v>515</v>
      </c>
      <c r="F1407" t="s">
        <v>514</v>
      </c>
      <c r="G1407">
        <v>0.55000000000000004</v>
      </c>
      <c r="H1407">
        <v>1447</v>
      </c>
      <c r="I1407">
        <v>2902.8580000000002</v>
      </c>
      <c r="J1407">
        <v>0.55000000000000004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f t="shared" si="21"/>
        <v>0</v>
      </c>
      <c r="AF1407" cm="1">
        <f t="array" ref="AF1407">_xlfn.IFS(C1407="solar",(AE1407*1000/45),C1407="onshore",(AE1407*1000/2.7),C1407="offshore",(0))</f>
        <v>0</v>
      </c>
      <c r="AG1407" cm="1">
        <f t="array" ref="AG1407">_xlfn.IFS(C1407="solar",(0),C1407="onshore",(0),C1407="offshore",(AE1407*1000/4.8))</f>
        <v>0</v>
      </c>
    </row>
    <row r="1408" spans="1:33">
      <c r="A1408" t="s">
        <v>106</v>
      </c>
      <c r="B1408" t="s">
        <v>417</v>
      </c>
      <c r="C1408" t="s">
        <v>460</v>
      </c>
      <c r="D1408">
        <v>1</v>
      </c>
      <c r="E1408" t="s">
        <v>515</v>
      </c>
      <c r="F1408" t="s">
        <v>514</v>
      </c>
      <c r="G1408">
        <v>0.57299999999999995</v>
      </c>
      <c r="H1408">
        <v>1019</v>
      </c>
      <c r="I1408">
        <v>4034.569</v>
      </c>
      <c r="J1408">
        <v>0.55900000000000005</v>
      </c>
      <c r="K1408">
        <v>973</v>
      </c>
      <c r="L1408">
        <v>0.198699569518302</v>
      </c>
      <c r="M1408">
        <v>40.5</v>
      </c>
      <c r="N1408">
        <v>0</v>
      </c>
      <c r="O1408">
        <v>0</v>
      </c>
      <c r="P1408">
        <v>0.26600000000000001</v>
      </c>
      <c r="Q1408">
        <v>0.52100000000000002</v>
      </c>
      <c r="R1408">
        <v>0.52100000000000002</v>
      </c>
      <c r="S1408">
        <v>0.52100000000000002</v>
      </c>
      <c r="T1408">
        <v>0.53100000000000003</v>
      </c>
      <c r="U1408">
        <v>0.52100000000000002</v>
      </c>
      <c r="V1408">
        <v>0.53100000000000003</v>
      </c>
      <c r="W1408">
        <v>0</v>
      </c>
      <c r="X1408">
        <v>0</v>
      </c>
      <c r="Y1408">
        <v>0.26600000000000001</v>
      </c>
      <c r="Z1408">
        <v>0.255</v>
      </c>
      <c r="AA1408">
        <v>0</v>
      </c>
      <c r="AB1408">
        <v>0</v>
      </c>
      <c r="AC1408">
        <v>0.01</v>
      </c>
      <c r="AD1408">
        <v>0</v>
      </c>
      <c r="AE1408">
        <f t="shared" si="21"/>
        <v>0.53100000000000003</v>
      </c>
      <c r="AF1408" cm="1">
        <f t="array" ref="AF1408">_xlfn.IFS(C1408="solar",(AE1408*1000/45),C1408="onshore",(AE1408*1000/2.7),C1408="offshore",(0))</f>
        <v>0</v>
      </c>
      <c r="AG1408" cm="1">
        <f t="array" ref="AG1408">_xlfn.IFS(C1408="solar",(0),C1408="onshore",(0),C1408="offshore",(AE1408*1000/4.8))</f>
        <v>110.625</v>
      </c>
    </row>
    <row r="1409" spans="1:33">
      <c r="A1409" t="s">
        <v>106</v>
      </c>
      <c r="B1409" t="s">
        <v>413</v>
      </c>
      <c r="C1409" t="s">
        <v>460</v>
      </c>
      <c r="D1409">
        <v>5</v>
      </c>
      <c r="E1409" t="s">
        <v>515</v>
      </c>
      <c r="F1409" t="s">
        <v>514</v>
      </c>
      <c r="G1409">
        <v>0.39800000000000002</v>
      </c>
      <c r="H1409">
        <v>1211</v>
      </c>
      <c r="I1409">
        <v>2653.2170000000001</v>
      </c>
      <c r="J1409">
        <v>0.45400000000000001</v>
      </c>
      <c r="K1409">
        <v>1396</v>
      </c>
      <c r="L1409">
        <v>0.35101482509605098</v>
      </c>
      <c r="M1409">
        <v>69.745000000000005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f t="shared" si="21"/>
        <v>0</v>
      </c>
      <c r="AF1409" cm="1">
        <f t="array" ref="AF1409">_xlfn.IFS(C1409="solar",(AE1409*1000/45),C1409="onshore",(AE1409*1000/2.7),C1409="offshore",(0))</f>
        <v>0</v>
      </c>
      <c r="AG1409" cm="1">
        <f t="array" ref="AG1409">_xlfn.IFS(C1409="solar",(0),C1409="onshore",(0),C1409="offshore",(AE1409*1000/4.8))</f>
        <v>0</v>
      </c>
    </row>
    <row r="1410" spans="1:33">
      <c r="A1410" t="s">
        <v>106</v>
      </c>
      <c r="B1410" t="s">
        <v>415</v>
      </c>
      <c r="C1410" t="s">
        <v>460</v>
      </c>
      <c r="D1410">
        <v>3</v>
      </c>
      <c r="E1410" t="s">
        <v>515</v>
      </c>
      <c r="F1410" t="s">
        <v>514</v>
      </c>
      <c r="G1410">
        <v>0.51600000000000001</v>
      </c>
      <c r="H1410">
        <v>1058</v>
      </c>
      <c r="I1410">
        <v>3225.2350000000001</v>
      </c>
      <c r="J1410">
        <v>0.47099999999999997</v>
      </c>
      <c r="K1410">
        <v>958</v>
      </c>
      <c r="L1410">
        <v>0.23218838767220201</v>
      </c>
      <c r="M1410">
        <v>107.196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f t="shared" ref="AE1410:AE1473" si="22">MAX(N1410:U1410)</f>
        <v>0</v>
      </c>
      <c r="AF1410" cm="1">
        <f t="array" ref="AF1410">_xlfn.IFS(C1410="solar",(AE1410*1000/45),C1410="onshore",(AE1410*1000/2.7),C1410="offshore",(0))</f>
        <v>0</v>
      </c>
      <c r="AG1410" cm="1">
        <f t="array" ref="AG1410">_xlfn.IFS(C1410="solar",(0),C1410="onshore",(0),C1410="offshore",(AE1410*1000/4.8))</f>
        <v>0</v>
      </c>
    </row>
    <row r="1411" spans="1:33">
      <c r="A1411" t="s">
        <v>106</v>
      </c>
      <c r="B1411" t="s">
        <v>414</v>
      </c>
      <c r="C1411" t="s">
        <v>460</v>
      </c>
      <c r="D1411">
        <v>4</v>
      </c>
      <c r="E1411" t="s">
        <v>515</v>
      </c>
      <c r="F1411" t="s">
        <v>514</v>
      </c>
      <c r="G1411">
        <v>0.47399999999999998</v>
      </c>
      <c r="H1411">
        <v>1587</v>
      </c>
      <c r="I1411">
        <v>3420.3110000000001</v>
      </c>
      <c r="J1411">
        <v>0.495</v>
      </c>
      <c r="K1411">
        <v>1527</v>
      </c>
      <c r="L1411">
        <v>0.35215165352151701</v>
      </c>
      <c r="M1411">
        <v>150.39699999999999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f t="shared" si="22"/>
        <v>0</v>
      </c>
      <c r="AF1411" cm="1">
        <f t="array" ref="AF1411">_xlfn.IFS(C1411="solar",(AE1411*1000/45),C1411="onshore",(AE1411*1000/2.7),C1411="offshore",(0))</f>
        <v>0</v>
      </c>
      <c r="AG1411" cm="1">
        <f t="array" ref="AG1411">_xlfn.IFS(C1411="solar",(0),C1411="onshore",(0),C1411="offshore",(AE1411*1000/4.8))</f>
        <v>0</v>
      </c>
    </row>
    <row r="1412" spans="1:33">
      <c r="A1412" t="s">
        <v>110</v>
      </c>
      <c r="B1412" t="s">
        <v>432</v>
      </c>
      <c r="C1412" t="s">
        <v>463</v>
      </c>
      <c r="D1412">
        <v>1</v>
      </c>
      <c r="E1412" t="s">
        <v>515</v>
      </c>
      <c r="F1412" t="s">
        <v>519</v>
      </c>
      <c r="G1412">
        <v>0.25700000000000001</v>
      </c>
      <c r="H1412">
        <v>376</v>
      </c>
      <c r="I1412">
        <v>1560.6849999999999</v>
      </c>
      <c r="J1412">
        <v>0.254</v>
      </c>
      <c r="K1412">
        <v>355</v>
      </c>
      <c r="L1412">
        <v>0.15954769352461101</v>
      </c>
      <c r="M1412">
        <v>1.44</v>
      </c>
      <c r="N1412">
        <v>1.41</v>
      </c>
      <c r="O1412">
        <v>1.41</v>
      </c>
      <c r="P1412">
        <v>1.42</v>
      </c>
      <c r="Q1412">
        <v>1.44</v>
      </c>
      <c r="R1412">
        <v>1.44</v>
      </c>
      <c r="S1412">
        <v>1.44</v>
      </c>
      <c r="T1412">
        <v>0.03</v>
      </c>
      <c r="U1412">
        <v>0.89</v>
      </c>
      <c r="V1412">
        <v>2.2999999999999998</v>
      </c>
      <c r="W1412">
        <v>1.41</v>
      </c>
      <c r="X1412">
        <v>0</v>
      </c>
      <c r="Y1412">
        <v>0.01</v>
      </c>
      <c r="Z1412">
        <v>0.02</v>
      </c>
      <c r="AA1412">
        <v>0</v>
      </c>
      <c r="AB1412">
        <v>0</v>
      </c>
      <c r="AC1412">
        <v>0</v>
      </c>
      <c r="AD1412">
        <v>0.86</v>
      </c>
      <c r="AE1412">
        <f t="shared" si="22"/>
        <v>1.44</v>
      </c>
      <c r="AF1412" cm="1">
        <f t="array" ref="AF1412">_xlfn.IFS(C1412="solar",(AE1412*1000/45),C1412="onshore",(AE1412*1000/2.7),C1412="offshore",(0))</f>
        <v>32</v>
      </c>
      <c r="AG1412" cm="1">
        <f t="array" ref="AG1412">_xlfn.IFS(C1412="solar",(0),C1412="onshore",(0),C1412="offshore",(AE1412*1000/4.8))</f>
        <v>0</v>
      </c>
    </row>
    <row r="1413" spans="1:33">
      <c r="A1413" t="s">
        <v>110</v>
      </c>
      <c r="B1413" t="s">
        <v>431</v>
      </c>
      <c r="C1413" t="s">
        <v>463</v>
      </c>
      <c r="D1413">
        <v>2</v>
      </c>
      <c r="E1413" t="s">
        <v>515</v>
      </c>
      <c r="F1413" t="s">
        <v>519</v>
      </c>
      <c r="G1413">
        <v>0.248</v>
      </c>
      <c r="H1413">
        <v>208</v>
      </c>
      <c r="I1413">
        <v>1560.6849999999999</v>
      </c>
      <c r="J1413">
        <v>0.247</v>
      </c>
      <c r="K1413">
        <v>228</v>
      </c>
      <c r="L1413">
        <v>0.105374077976818</v>
      </c>
      <c r="M1413">
        <v>27.01</v>
      </c>
      <c r="N1413">
        <v>1.67</v>
      </c>
      <c r="O1413">
        <v>4.93</v>
      </c>
      <c r="P1413">
        <v>7.76</v>
      </c>
      <c r="Q1413">
        <v>10.57</v>
      </c>
      <c r="R1413">
        <v>13.41</v>
      </c>
      <c r="S1413">
        <v>19.350000000000001</v>
      </c>
      <c r="T1413">
        <v>24.63</v>
      </c>
      <c r="U1413">
        <v>27.01</v>
      </c>
      <c r="V1413">
        <v>31.94</v>
      </c>
      <c r="W1413">
        <v>1.67</v>
      </c>
      <c r="X1413">
        <v>3.26</v>
      </c>
      <c r="Y1413">
        <v>2.83</v>
      </c>
      <c r="Z1413">
        <v>2.81</v>
      </c>
      <c r="AA1413">
        <v>2.84</v>
      </c>
      <c r="AB1413">
        <v>5.94</v>
      </c>
      <c r="AC1413">
        <v>6.95</v>
      </c>
      <c r="AD1413">
        <v>5.64</v>
      </c>
      <c r="AE1413">
        <f t="shared" si="22"/>
        <v>27.01</v>
      </c>
      <c r="AF1413" cm="1">
        <f t="array" ref="AF1413">_xlfn.IFS(C1413="solar",(AE1413*1000/45),C1413="onshore",(AE1413*1000/2.7),C1413="offshore",(0))</f>
        <v>600.22222222222217</v>
      </c>
      <c r="AG1413" cm="1">
        <f t="array" ref="AG1413">_xlfn.IFS(C1413="solar",(0),C1413="onshore",(0),C1413="offshore",(AE1413*1000/4.8))</f>
        <v>0</v>
      </c>
    </row>
    <row r="1414" spans="1:33">
      <c r="A1414" t="s">
        <v>110</v>
      </c>
      <c r="B1414" t="s">
        <v>430</v>
      </c>
      <c r="C1414" t="s">
        <v>463</v>
      </c>
      <c r="D1414">
        <v>3</v>
      </c>
      <c r="E1414" t="s">
        <v>515</v>
      </c>
      <c r="F1414" t="s">
        <v>519</v>
      </c>
      <c r="G1414">
        <v>0.247</v>
      </c>
      <c r="H1414">
        <v>324</v>
      </c>
      <c r="I1414">
        <v>1560.6849999999999</v>
      </c>
      <c r="J1414">
        <v>0.24199999999999999</v>
      </c>
      <c r="K1414">
        <v>327</v>
      </c>
      <c r="L1414">
        <v>0.15425110381523799</v>
      </c>
      <c r="M1414">
        <v>0.1</v>
      </c>
      <c r="N1414">
        <v>0</v>
      </c>
      <c r="O1414">
        <v>0.01</v>
      </c>
      <c r="P1414">
        <v>0.02</v>
      </c>
      <c r="Q1414">
        <v>0.02</v>
      </c>
      <c r="R1414">
        <v>0.03</v>
      </c>
      <c r="S1414">
        <v>0.03</v>
      </c>
      <c r="T1414">
        <v>0.03</v>
      </c>
      <c r="U1414">
        <v>0.1</v>
      </c>
      <c r="V1414">
        <v>0.11</v>
      </c>
      <c r="W1414">
        <v>0</v>
      </c>
      <c r="X1414">
        <v>0.01</v>
      </c>
      <c r="Y1414">
        <v>0.01</v>
      </c>
      <c r="Z1414">
        <v>0</v>
      </c>
      <c r="AA1414">
        <v>0.01</v>
      </c>
      <c r="AB1414">
        <v>0</v>
      </c>
      <c r="AC1414">
        <v>0</v>
      </c>
      <c r="AD1414">
        <v>0.08</v>
      </c>
      <c r="AE1414">
        <f t="shared" si="22"/>
        <v>0.1</v>
      </c>
      <c r="AF1414" cm="1">
        <f t="array" ref="AF1414">_xlfn.IFS(C1414="solar",(AE1414*1000/45),C1414="onshore",(AE1414*1000/2.7),C1414="offshore",(0))</f>
        <v>2.2222222222222223</v>
      </c>
      <c r="AG1414" cm="1">
        <f t="array" ref="AG1414">_xlfn.IFS(C1414="solar",(0),C1414="onshore",(0),C1414="offshore",(AE1414*1000/4.8))</f>
        <v>0</v>
      </c>
    </row>
    <row r="1415" spans="1:33">
      <c r="A1415" t="s">
        <v>110</v>
      </c>
      <c r="B1415" t="s">
        <v>429</v>
      </c>
      <c r="C1415" t="s">
        <v>463</v>
      </c>
      <c r="D1415">
        <v>4</v>
      </c>
      <c r="E1415" t="s">
        <v>515</v>
      </c>
      <c r="F1415" t="s">
        <v>519</v>
      </c>
      <c r="G1415">
        <v>0.22600000000000001</v>
      </c>
      <c r="H1415">
        <v>124</v>
      </c>
      <c r="I1415">
        <v>1560.6849999999999</v>
      </c>
      <c r="J1415">
        <v>0.22600000000000001</v>
      </c>
      <c r="K1415">
        <v>0</v>
      </c>
      <c r="L1415">
        <v>0</v>
      </c>
      <c r="M1415">
        <v>0.43</v>
      </c>
      <c r="N1415">
        <v>0</v>
      </c>
      <c r="O1415">
        <v>0.01</v>
      </c>
      <c r="P1415">
        <v>0.02</v>
      </c>
      <c r="Q1415">
        <v>0.03</v>
      </c>
      <c r="R1415">
        <v>0.04</v>
      </c>
      <c r="S1415">
        <v>0.04</v>
      </c>
      <c r="T1415">
        <v>0.05</v>
      </c>
      <c r="U1415">
        <v>0.43</v>
      </c>
      <c r="V1415">
        <v>0.44</v>
      </c>
      <c r="W1415">
        <v>0</v>
      </c>
      <c r="X1415">
        <v>0.01</v>
      </c>
      <c r="Y1415">
        <v>0.01</v>
      </c>
      <c r="Z1415">
        <v>0.01</v>
      </c>
      <c r="AA1415">
        <v>0.01</v>
      </c>
      <c r="AB1415">
        <v>0</v>
      </c>
      <c r="AC1415">
        <v>0.01</v>
      </c>
      <c r="AD1415">
        <v>0.39</v>
      </c>
      <c r="AE1415">
        <f t="shared" si="22"/>
        <v>0.43</v>
      </c>
      <c r="AF1415" cm="1">
        <f t="array" ref="AF1415">_xlfn.IFS(C1415="solar",(AE1415*1000/45),C1415="onshore",(AE1415*1000/2.7),C1415="offshore",(0))</f>
        <v>9.5555555555555554</v>
      </c>
      <c r="AG1415" cm="1">
        <f t="array" ref="AG1415">_xlfn.IFS(C1415="solar",(0),C1415="onshore",(0),C1415="offshore",(AE1415*1000/4.8))</f>
        <v>0</v>
      </c>
    </row>
    <row r="1416" spans="1:33">
      <c r="A1416" t="s">
        <v>110</v>
      </c>
      <c r="B1416" t="s">
        <v>429</v>
      </c>
      <c r="C1416" t="s">
        <v>463</v>
      </c>
      <c r="D1416">
        <v>4</v>
      </c>
      <c r="E1416" t="s">
        <v>515</v>
      </c>
      <c r="F1416" t="s">
        <v>518</v>
      </c>
      <c r="G1416">
        <v>0.22600000000000001</v>
      </c>
      <c r="H1416">
        <v>124</v>
      </c>
      <c r="I1416">
        <v>1560.6849999999999</v>
      </c>
      <c r="J1416">
        <v>0.22600000000000001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f t="shared" si="22"/>
        <v>0</v>
      </c>
      <c r="AF1416" cm="1">
        <f t="array" ref="AF1416">_xlfn.IFS(C1416="solar",(AE1416*1000/45),C1416="onshore",(AE1416*1000/2.7),C1416="offshore",(0))</f>
        <v>0</v>
      </c>
      <c r="AG1416" cm="1">
        <f t="array" ref="AG1416">_xlfn.IFS(C1416="solar",(0),C1416="onshore",(0),C1416="offshore",(AE1416*1000/4.8))</f>
        <v>0</v>
      </c>
    </row>
    <row r="1417" spans="1:33">
      <c r="A1417" t="s">
        <v>110</v>
      </c>
      <c r="B1417" t="s">
        <v>431</v>
      </c>
      <c r="C1417" t="s">
        <v>463</v>
      </c>
      <c r="D1417">
        <v>2</v>
      </c>
      <c r="E1417" t="s">
        <v>515</v>
      </c>
      <c r="F1417" t="s">
        <v>518</v>
      </c>
      <c r="G1417">
        <v>0.248</v>
      </c>
      <c r="H1417">
        <v>208</v>
      </c>
      <c r="I1417">
        <v>1560.6849999999999</v>
      </c>
      <c r="J1417">
        <v>0.247</v>
      </c>
      <c r="K1417">
        <v>228</v>
      </c>
      <c r="L1417">
        <v>0.105374077976818</v>
      </c>
      <c r="M1417">
        <v>33.392000000000003</v>
      </c>
      <c r="N1417">
        <v>1.677</v>
      </c>
      <c r="O1417">
        <v>4.9589999999999996</v>
      </c>
      <c r="P1417">
        <v>7.81</v>
      </c>
      <c r="Q1417">
        <v>10.64</v>
      </c>
      <c r="R1417">
        <v>13.500999999999999</v>
      </c>
      <c r="S1417">
        <v>19.465</v>
      </c>
      <c r="T1417">
        <v>24.774999999999999</v>
      </c>
      <c r="U1417">
        <v>27.513000000000002</v>
      </c>
      <c r="V1417">
        <v>32.472000000000001</v>
      </c>
      <c r="W1417">
        <v>1.677</v>
      </c>
      <c r="X1417">
        <v>3.282</v>
      </c>
      <c r="Y1417">
        <v>2.851</v>
      </c>
      <c r="Z1417">
        <v>2.83</v>
      </c>
      <c r="AA1417">
        <v>2.8610000000000002</v>
      </c>
      <c r="AB1417">
        <v>5.9640000000000004</v>
      </c>
      <c r="AC1417">
        <v>6.9870000000000001</v>
      </c>
      <c r="AD1417">
        <v>6.02</v>
      </c>
      <c r="AE1417">
        <f t="shared" si="22"/>
        <v>27.513000000000002</v>
      </c>
      <c r="AF1417" cm="1">
        <f t="array" ref="AF1417">_xlfn.IFS(C1417="solar",(AE1417*1000/45),C1417="onshore",(AE1417*1000/2.7),C1417="offshore",(0))</f>
        <v>611.4</v>
      </c>
      <c r="AG1417" cm="1">
        <f t="array" ref="AG1417">_xlfn.IFS(C1417="solar",(0),C1417="onshore",(0),C1417="offshore",(AE1417*1000/4.8))</f>
        <v>0</v>
      </c>
    </row>
    <row r="1418" spans="1:33">
      <c r="A1418" t="s">
        <v>110</v>
      </c>
      <c r="B1418" t="s">
        <v>430</v>
      </c>
      <c r="C1418" t="s">
        <v>463</v>
      </c>
      <c r="D1418">
        <v>3</v>
      </c>
      <c r="E1418" t="s">
        <v>515</v>
      </c>
      <c r="F1418" t="s">
        <v>518</v>
      </c>
      <c r="G1418">
        <v>0.247</v>
      </c>
      <c r="H1418">
        <v>324</v>
      </c>
      <c r="I1418">
        <v>1560.6849999999999</v>
      </c>
      <c r="J1418">
        <v>0.24199999999999999</v>
      </c>
      <c r="K1418">
        <v>327</v>
      </c>
      <c r="L1418">
        <v>0.15425110381523799</v>
      </c>
      <c r="M1418">
        <v>61.274999999999999</v>
      </c>
      <c r="N1418">
        <v>0</v>
      </c>
      <c r="O1418">
        <v>0.01</v>
      </c>
      <c r="P1418">
        <v>0.02</v>
      </c>
      <c r="Q1418">
        <v>0.02</v>
      </c>
      <c r="R1418">
        <v>3.1E-2</v>
      </c>
      <c r="S1418">
        <v>3.1E-2</v>
      </c>
      <c r="T1418">
        <v>3.1E-2</v>
      </c>
      <c r="U1418">
        <v>0.10199999999999999</v>
      </c>
      <c r="V1418">
        <v>0.112</v>
      </c>
      <c r="W1418">
        <v>0</v>
      </c>
      <c r="X1418">
        <v>0.01</v>
      </c>
      <c r="Y1418">
        <v>0.01</v>
      </c>
      <c r="Z1418">
        <v>0</v>
      </c>
      <c r="AA1418">
        <v>1.0999999999999999E-2</v>
      </c>
      <c r="AB1418">
        <v>0</v>
      </c>
      <c r="AC1418">
        <v>0</v>
      </c>
      <c r="AD1418">
        <v>8.1000000000000003E-2</v>
      </c>
      <c r="AE1418">
        <f t="shared" si="22"/>
        <v>0.10199999999999999</v>
      </c>
      <c r="AF1418" cm="1">
        <f t="array" ref="AF1418">_xlfn.IFS(C1418="solar",(AE1418*1000/45),C1418="onshore",(AE1418*1000/2.7),C1418="offshore",(0))</f>
        <v>2.2666666666666666</v>
      </c>
      <c r="AG1418" cm="1">
        <f t="array" ref="AG1418">_xlfn.IFS(C1418="solar",(0),C1418="onshore",(0),C1418="offshore",(AE1418*1000/4.8))</f>
        <v>0</v>
      </c>
    </row>
    <row r="1419" spans="1:33">
      <c r="A1419" t="s">
        <v>110</v>
      </c>
      <c r="B1419" t="s">
        <v>432</v>
      </c>
      <c r="C1419" t="s">
        <v>463</v>
      </c>
      <c r="D1419">
        <v>1</v>
      </c>
      <c r="E1419" t="s">
        <v>515</v>
      </c>
      <c r="F1419" t="s">
        <v>518</v>
      </c>
      <c r="G1419">
        <v>0.25700000000000001</v>
      </c>
      <c r="H1419">
        <v>376</v>
      </c>
      <c r="I1419">
        <v>1560.6849999999999</v>
      </c>
      <c r="J1419">
        <v>0.254</v>
      </c>
      <c r="K1419">
        <v>355</v>
      </c>
      <c r="L1419">
        <v>0.15954769352461101</v>
      </c>
      <c r="M1419">
        <v>55.555999999999997</v>
      </c>
      <c r="N1419">
        <v>1.427</v>
      </c>
      <c r="O1419">
        <v>1.427</v>
      </c>
      <c r="P1419">
        <v>1.4370000000000001</v>
      </c>
      <c r="Q1419">
        <v>1.4570000000000001</v>
      </c>
      <c r="R1419">
        <v>1.4570000000000001</v>
      </c>
      <c r="S1419">
        <v>1.4570000000000001</v>
      </c>
      <c r="T1419">
        <v>0.03</v>
      </c>
      <c r="U1419">
        <v>0.90100000000000002</v>
      </c>
      <c r="V1419">
        <v>2.3279999999999998</v>
      </c>
      <c r="W1419">
        <v>1.427</v>
      </c>
      <c r="X1419">
        <v>0</v>
      </c>
      <c r="Y1419">
        <v>0.01</v>
      </c>
      <c r="Z1419">
        <v>0.02</v>
      </c>
      <c r="AA1419">
        <v>0</v>
      </c>
      <c r="AB1419">
        <v>0</v>
      </c>
      <c r="AC1419">
        <v>0</v>
      </c>
      <c r="AD1419">
        <v>0.871</v>
      </c>
      <c r="AE1419">
        <f t="shared" si="22"/>
        <v>1.4570000000000001</v>
      </c>
      <c r="AF1419" cm="1">
        <f t="array" ref="AF1419">_xlfn.IFS(C1419="solar",(AE1419*1000/45),C1419="onshore",(AE1419*1000/2.7),C1419="offshore",(0))</f>
        <v>32.37777777777778</v>
      </c>
      <c r="AG1419" cm="1">
        <f t="array" ref="AG1419">_xlfn.IFS(C1419="solar",(0),C1419="onshore",(0),C1419="offshore",(AE1419*1000/4.8))</f>
        <v>0</v>
      </c>
    </row>
    <row r="1420" spans="1:33">
      <c r="A1420" t="s">
        <v>110</v>
      </c>
      <c r="B1420" t="s">
        <v>431</v>
      </c>
      <c r="C1420" t="s">
        <v>463</v>
      </c>
      <c r="D1420">
        <v>2</v>
      </c>
      <c r="E1420" t="s">
        <v>515</v>
      </c>
      <c r="F1420" t="s">
        <v>517</v>
      </c>
      <c r="G1420">
        <v>0.248</v>
      </c>
      <c r="H1420">
        <v>208</v>
      </c>
      <c r="I1420">
        <v>1560.6849999999999</v>
      </c>
      <c r="J1420">
        <v>0.247</v>
      </c>
      <c r="K1420">
        <v>228</v>
      </c>
      <c r="L1420">
        <v>0.105374077976818</v>
      </c>
      <c r="M1420">
        <v>23.085000000000001</v>
      </c>
      <c r="N1420">
        <v>1.677</v>
      </c>
      <c r="O1420">
        <v>4.9589999999999996</v>
      </c>
      <c r="P1420">
        <v>7.81</v>
      </c>
      <c r="Q1420">
        <v>10.64</v>
      </c>
      <c r="R1420">
        <v>13.500999999999999</v>
      </c>
      <c r="S1420">
        <v>19.465</v>
      </c>
      <c r="T1420">
        <v>23.085000000000001</v>
      </c>
      <c r="U1420">
        <v>23.085000000000001</v>
      </c>
      <c r="V1420">
        <v>28.044</v>
      </c>
      <c r="W1420">
        <v>1.677</v>
      </c>
      <c r="X1420">
        <v>3.282</v>
      </c>
      <c r="Y1420">
        <v>2.851</v>
      </c>
      <c r="Z1420">
        <v>2.83</v>
      </c>
      <c r="AA1420">
        <v>2.8610000000000002</v>
      </c>
      <c r="AB1420">
        <v>5.9640000000000004</v>
      </c>
      <c r="AC1420">
        <v>5.2969999999999997</v>
      </c>
      <c r="AD1420">
        <v>3.282</v>
      </c>
      <c r="AE1420">
        <f t="shared" si="22"/>
        <v>23.085000000000001</v>
      </c>
      <c r="AF1420" cm="1">
        <f t="array" ref="AF1420">_xlfn.IFS(C1420="solar",(AE1420*1000/45),C1420="onshore",(AE1420*1000/2.7),C1420="offshore",(0))</f>
        <v>513</v>
      </c>
      <c r="AG1420" cm="1">
        <f t="array" ref="AG1420">_xlfn.IFS(C1420="solar",(0),C1420="onshore",(0),C1420="offshore",(AE1420*1000/4.8))</f>
        <v>0</v>
      </c>
    </row>
    <row r="1421" spans="1:33">
      <c r="A1421" t="s">
        <v>110</v>
      </c>
      <c r="B1421" t="s">
        <v>429</v>
      </c>
      <c r="C1421" t="s">
        <v>463</v>
      </c>
      <c r="D1421">
        <v>4</v>
      </c>
      <c r="E1421" t="s">
        <v>515</v>
      </c>
      <c r="F1421" t="s">
        <v>517</v>
      </c>
      <c r="G1421">
        <v>0.22600000000000001</v>
      </c>
      <c r="H1421">
        <v>124</v>
      </c>
      <c r="I1421">
        <v>1560.6849999999999</v>
      </c>
      <c r="J1421">
        <v>0.22600000000000001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f t="shared" si="22"/>
        <v>0</v>
      </c>
      <c r="AF1421" cm="1">
        <f t="array" ref="AF1421">_xlfn.IFS(C1421="solar",(AE1421*1000/45),C1421="onshore",(AE1421*1000/2.7),C1421="offshore",(0))</f>
        <v>0</v>
      </c>
      <c r="AG1421" cm="1">
        <f t="array" ref="AG1421">_xlfn.IFS(C1421="solar",(0),C1421="onshore",(0),C1421="offshore",(AE1421*1000/4.8))</f>
        <v>0</v>
      </c>
    </row>
    <row r="1422" spans="1:33">
      <c r="A1422" t="s">
        <v>110</v>
      </c>
      <c r="B1422" t="s">
        <v>430</v>
      </c>
      <c r="C1422" t="s">
        <v>463</v>
      </c>
      <c r="D1422">
        <v>3</v>
      </c>
      <c r="E1422" t="s">
        <v>515</v>
      </c>
      <c r="F1422" t="s">
        <v>517</v>
      </c>
      <c r="G1422">
        <v>0.247</v>
      </c>
      <c r="H1422">
        <v>324</v>
      </c>
      <c r="I1422">
        <v>1560.6849999999999</v>
      </c>
      <c r="J1422">
        <v>0.24199999999999999</v>
      </c>
      <c r="K1422">
        <v>327</v>
      </c>
      <c r="L1422">
        <v>0.15425110381523799</v>
      </c>
      <c r="M1422">
        <v>46.956000000000003</v>
      </c>
      <c r="N1422">
        <v>0</v>
      </c>
      <c r="O1422">
        <v>0.01</v>
      </c>
      <c r="P1422">
        <v>0.02</v>
      </c>
      <c r="Q1422">
        <v>0.02</v>
      </c>
      <c r="R1422">
        <v>3.1E-2</v>
      </c>
      <c r="S1422">
        <v>3.1E-2</v>
      </c>
      <c r="T1422">
        <v>1.756</v>
      </c>
      <c r="U1422">
        <v>4.6210000000000004</v>
      </c>
      <c r="V1422">
        <v>4.6310000000000002</v>
      </c>
      <c r="W1422">
        <v>0</v>
      </c>
      <c r="X1422">
        <v>0.01</v>
      </c>
      <c r="Y1422">
        <v>0.01</v>
      </c>
      <c r="Z1422">
        <v>0</v>
      </c>
      <c r="AA1422">
        <v>1.0999999999999999E-2</v>
      </c>
      <c r="AB1422">
        <v>0</v>
      </c>
      <c r="AC1422">
        <v>1.7250000000000001</v>
      </c>
      <c r="AD1422">
        <v>2.875</v>
      </c>
      <c r="AE1422">
        <f t="shared" si="22"/>
        <v>4.6210000000000004</v>
      </c>
      <c r="AF1422" cm="1">
        <f t="array" ref="AF1422">_xlfn.IFS(C1422="solar",(AE1422*1000/45),C1422="onshore",(AE1422*1000/2.7),C1422="offshore",(0))</f>
        <v>102.68888888888888</v>
      </c>
      <c r="AG1422" cm="1">
        <f t="array" ref="AG1422">_xlfn.IFS(C1422="solar",(0),C1422="onshore",(0),C1422="offshore",(AE1422*1000/4.8))</f>
        <v>0</v>
      </c>
    </row>
    <row r="1423" spans="1:33">
      <c r="A1423" t="s">
        <v>110</v>
      </c>
      <c r="B1423" t="s">
        <v>432</v>
      </c>
      <c r="C1423" t="s">
        <v>463</v>
      </c>
      <c r="D1423">
        <v>1</v>
      </c>
      <c r="E1423" t="s">
        <v>515</v>
      </c>
      <c r="F1423" t="s">
        <v>517</v>
      </c>
      <c r="G1423">
        <v>0.25700000000000001</v>
      </c>
      <c r="H1423">
        <v>376</v>
      </c>
      <c r="I1423">
        <v>1560.6849999999999</v>
      </c>
      <c r="J1423">
        <v>0.254</v>
      </c>
      <c r="K1423">
        <v>355</v>
      </c>
      <c r="L1423">
        <v>0.15954769352461101</v>
      </c>
      <c r="M1423">
        <v>44.856999999999999</v>
      </c>
      <c r="N1423">
        <v>1.427</v>
      </c>
      <c r="O1423">
        <v>1.427</v>
      </c>
      <c r="P1423">
        <v>1.4370000000000001</v>
      </c>
      <c r="Q1423">
        <v>1.4570000000000001</v>
      </c>
      <c r="R1423">
        <v>1.4570000000000001</v>
      </c>
      <c r="S1423">
        <v>1.4570000000000001</v>
      </c>
      <c r="T1423">
        <v>0.03</v>
      </c>
      <c r="U1423">
        <v>0.90100000000000002</v>
      </c>
      <c r="V1423">
        <v>2.3279999999999998</v>
      </c>
      <c r="W1423">
        <v>1.427</v>
      </c>
      <c r="X1423">
        <v>0</v>
      </c>
      <c r="Y1423">
        <v>0.01</v>
      </c>
      <c r="Z1423">
        <v>0.02</v>
      </c>
      <c r="AA1423">
        <v>0</v>
      </c>
      <c r="AB1423">
        <v>0</v>
      </c>
      <c r="AC1423">
        <v>0</v>
      </c>
      <c r="AD1423">
        <v>0.871</v>
      </c>
      <c r="AE1423">
        <f t="shared" si="22"/>
        <v>1.4570000000000001</v>
      </c>
      <c r="AF1423" cm="1">
        <f t="array" ref="AF1423">_xlfn.IFS(C1423="solar",(AE1423*1000/45),C1423="onshore",(AE1423*1000/2.7),C1423="offshore",(0))</f>
        <v>32.37777777777778</v>
      </c>
      <c r="AG1423" cm="1">
        <f t="array" ref="AG1423">_xlfn.IFS(C1423="solar",(0),C1423="onshore",(0),C1423="offshore",(AE1423*1000/4.8))</f>
        <v>0</v>
      </c>
    </row>
    <row r="1424" spans="1:33">
      <c r="A1424" t="s">
        <v>110</v>
      </c>
      <c r="B1424" t="s">
        <v>429</v>
      </c>
      <c r="C1424" t="s">
        <v>463</v>
      </c>
      <c r="D1424">
        <v>4</v>
      </c>
      <c r="E1424" t="s">
        <v>515</v>
      </c>
      <c r="F1424" t="s">
        <v>516</v>
      </c>
      <c r="G1424">
        <v>0.22600000000000001</v>
      </c>
      <c r="H1424">
        <v>124</v>
      </c>
      <c r="I1424">
        <v>1560.6849999999999</v>
      </c>
      <c r="J1424">
        <v>0.22600000000000001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f t="shared" si="22"/>
        <v>0</v>
      </c>
      <c r="AF1424" cm="1">
        <f t="array" ref="AF1424">_xlfn.IFS(C1424="solar",(AE1424*1000/45),C1424="onshore",(AE1424*1000/2.7),C1424="offshore",(0))</f>
        <v>0</v>
      </c>
      <c r="AG1424" cm="1">
        <f t="array" ref="AG1424">_xlfn.IFS(C1424="solar",(0),C1424="onshore",(0),C1424="offshore",(AE1424*1000/4.8))</f>
        <v>0</v>
      </c>
    </row>
    <row r="1425" spans="1:33">
      <c r="A1425" t="s">
        <v>110</v>
      </c>
      <c r="B1425" t="s">
        <v>431</v>
      </c>
      <c r="C1425" t="s">
        <v>463</v>
      </c>
      <c r="D1425">
        <v>2</v>
      </c>
      <c r="E1425" t="s">
        <v>515</v>
      </c>
      <c r="F1425" t="s">
        <v>516</v>
      </c>
      <c r="G1425">
        <v>0.248</v>
      </c>
      <c r="H1425">
        <v>208</v>
      </c>
      <c r="I1425">
        <v>1560.6849999999999</v>
      </c>
      <c r="J1425">
        <v>0.247</v>
      </c>
      <c r="K1425">
        <v>228</v>
      </c>
      <c r="L1425">
        <v>0.105374077976818</v>
      </c>
      <c r="M1425">
        <v>33.392000000000003</v>
      </c>
      <c r="N1425">
        <v>1.677</v>
      </c>
      <c r="O1425">
        <v>4.9589999999999996</v>
      </c>
      <c r="P1425">
        <v>7.81</v>
      </c>
      <c r="Q1425">
        <v>10.64</v>
      </c>
      <c r="R1425">
        <v>13.500999999999999</v>
      </c>
      <c r="S1425">
        <v>19.465</v>
      </c>
      <c r="T1425">
        <v>24.774999999999999</v>
      </c>
      <c r="U1425">
        <v>27.513000000000002</v>
      </c>
      <c r="V1425">
        <v>32.472000000000001</v>
      </c>
      <c r="W1425">
        <v>1.677</v>
      </c>
      <c r="X1425">
        <v>3.282</v>
      </c>
      <c r="Y1425">
        <v>2.851</v>
      </c>
      <c r="Z1425">
        <v>2.83</v>
      </c>
      <c r="AA1425">
        <v>2.8610000000000002</v>
      </c>
      <c r="AB1425">
        <v>5.9640000000000004</v>
      </c>
      <c r="AC1425">
        <v>6.9870000000000001</v>
      </c>
      <c r="AD1425">
        <v>6.02</v>
      </c>
      <c r="AE1425">
        <f t="shared" si="22"/>
        <v>27.513000000000002</v>
      </c>
      <c r="AF1425" cm="1">
        <f t="array" ref="AF1425">_xlfn.IFS(C1425="solar",(AE1425*1000/45),C1425="onshore",(AE1425*1000/2.7),C1425="offshore",(0))</f>
        <v>611.4</v>
      </c>
      <c r="AG1425" cm="1">
        <f t="array" ref="AG1425">_xlfn.IFS(C1425="solar",(0),C1425="onshore",(0),C1425="offshore",(AE1425*1000/4.8))</f>
        <v>0</v>
      </c>
    </row>
    <row r="1426" spans="1:33">
      <c r="A1426" t="s">
        <v>110</v>
      </c>
      <c r="B1426" t="s">
        <v>430</v>
      </c>
      <c r="C1426" t="s">
        <v>463</v>
      </c>
      <c r="D1426">
        <v>3</v>
      </c>
      <c r="E1426" t="s">
        <v>515</v>
      </c>
      <c r="F1426" t="s">
        <v>516</v>
      </c>
      <c r="G1426">
        <v>0.247</v>
      </c>
      <c r="H1426">
        <v>324</v>
      </c>
      <c r="I1426">
        <v>1560.6849999999999</v>
      </c>
      <c r="J1426">
        <v>0.24199999999999999</v>
      </c>
      <c r="K1426">
        <v>327</v>
      </c>
      <c r="L1426">
        <v>0.15425110381523799</v>
      </c>
      <c r="M1426">
        <v>59.988</v>
      </c>
      <c r="N1426">
        <v>0</v>
      </c>
      <c r="O1426">
        <v>0.01</v>
      </c>
      <c r="P1426">
        <v>0.02</v>
      </c>
      <c r="Q1426">
        <v>0.02</v>
      </c>
      <c r="R1426">
        <v>3.1E-2</v>
      </c>
      <c r="S1426">
        <v>3.1E-2</v>
      </c>
      <c r="T1426">
        <v>3.1E-2</v>
      </c>
      <c r="U1426">
        <v>0.10199999999999999</v>
      </c>
      <c r="V1426">
        <v>0.112</v>
      </c>
      <c r="W1426">
        <v>0</v>
      </c>
      <c r="X1426">
        <v>0.01</v>
      </c>
      <c r="Y1426">
        <v>0.01</v>
      </c>
      <c r="Z1426">
        <v>0</v>
      </c>
      <c r="AA1426">
        <v>1.0999999999999999E-2</v>
      </c>
      <c r="AB1426">
        <v>0</v>
      </c>
      <c r="AC1426">
        <v>0</v>
      </c>
      <c r="AD1426">
        <v>8.1000000000000003E-2</v>
      </c>
      <c r="AE1426">
        <f t="shared" si="22"/>
        <v>0.10199999999999999</v>
      </c>
      <c r="AF1426" cm="1">
        <f t="array" ref="AF1426">_xlfn.IFS(C1426="solar",(AE1426*1000/45),C1426="onshore",(AE1426*1000/2.7),C1426="offshore",(0))</f>
        <v>2.2666666666666666</v>
      </c>
      <c r="AG1426" cm="1">
        <f t="array" ref="AG1426">_xlfn.IFS(C1426="solar",(0),C1426="onshore",(0),C1426="offshore",(AE1426*1000/4.8))</f>
        <v>0</v>
      </c>
    </row>
    <row r="1427" spans="1:33">
      <c r="A1427" t="s">
        <v>110</v>
      </c>
      <c r="B1427" t="s">
        <v>432</v>
      </c>
      <c r="C1427" t="s">
        <v>463</v>
      </c>
      <c r="D1427">
        <v>1</v>
      </c>
      <c r="E1427" t="s">
        <v>515</v>
      </c>
      <c r="F1427" t="s">
        <v>516</v>
      </c>
      <c r="G1427">
        <v>0.25700000000000001</v>
      </c>
      <c r="H1427">
        <v>376</v>
      </c>
      <c r="I1427">
        <v>1560.6849999999999</v>
      </c>
      <c r="J1427">
        <v>0.254</v>
      </c>
      <c r="K1427">
        <v>355</v>
      </c>
      <c r="L1427">
        <v>0.15954769352461101</v>
      </c>
      <c r="M1427">
        <v>55.024000000000001</v>
      </c>
      <c r="N1427">
        <v>1.427</v>
      </c>
      <c r="O1427">
        <v>1.427</v>
      </c>
      <c r="P1427">
        <v>1.4370000000000001</v>
      </c>
      <c r="Q1427">
        <v>1.4570000000000001</v>
      </c>
      <c r="R1427">
        <v>1.4570000000000001</v>
      </c>
      <c r="S1427">
        <v>1.4570000000000001</v>
      </c>
      <c r="T1427">
        <v>0.03</v>
      </c>
      <c r="U1427">
        <v>0.90100000000000002</v>
      </c>
      <c r="V1427">
        <v>2.3279999999999998</v>
      </c>
      <c r="W1427">
        <v>1.427</v>
      </c>
      <c r="X1427">
        <v>0</v>
      </c>
      <c r="Y1427">
        <v>0.01</v>
      </c>
      <c r="Z1427">
        <v>0.02</v>
      </c>
      <c r="AA1427">
        <v>0</v>
      </c>
      <c r="AB1427">
        <v>0</v>
      </c>
      <c r="AC1427">
        <v>0</v>
      </c>
      <c r="AD1427">
        <v>0.871</v>
      </c>
      <c r="AE1427">
        <f t="shared" si="22"/>
        <v>1.4570000000000001</v>
      </c>
      <c r="AF1427" cm="1">
        <f t="array" ref="AF1427">_xlfn.IFS(C1427="solar",(AE1427*1000/45),C1427="onshore",(AE1427*1000/2.7),C1427="offshore",(0))</f>
        <v>32.37777777777778</v>
      </c>
      <c r="AG1427" cm="1">
        <f t="array" ref="AG1427">_xlfn.IFS(C1427="solar",(0),C1427="onshore",(0),C1427="offshore",(AE1427*1000/4.8))</f>
        <v>0</v>
      </c>
    </row>
    <row r="1428" spans="1:33">
      <c r="A1428" t="s">
        <v>110</v>
      </c>
      <c r="B1428" t="s">
        <v>429</v>
      </c>
      <c r="C1428" t="s">
        <v>463</v>
      </c>
      <c r="D1428">
        <v>4</v>
      </c>
      <c r="E1428" t="s">
        <v>515</v>
      </c>
      <c r="F1428" t="s">
        <v>514</v>
      </c>
      <c r="G1428">
        <v>0.22600000000000001</v>
      </c>
      <c r="H1428">
        <v>124</v>
      </c>
      <c r="I1428">
        <v>1560.6849999999999</v>
      </c>
      <c r="J1428">
        <v>0.22600000000000001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f t="shared" si="22"/>
        <v>0</v>
      </c>
      <c r="AF1428" cm="1">
        <f t="array" ref="AF1428">_xlfn.IFS(C1428="solar",(AE1428*1000/45),C1428="onshore",(AE1428*1000/2.7),C1428="offshore",(0))</f>
        <v>0</v>
      </c>
      <c r="AG1428" cm="1">
        <f t="array" ref="AG1428">_xlfn.IFS(C1428="solar",(0),C1428="onshore",(0),C1428="offshore",(AE1428*1000/4.8))</f>
        <v>0</v>
      </c>
    </row>
    <row r="1429" spans="1:33">
      <c r="A1429" t="s">
        <v>110</v>
      </c>
      <c r="B1429" t="s">
        <v>431</v>
      </c>
      <c r="C1429" t="s">
        <v>463</v>
      </c>
      <c r="D1429">
        <v>2</v>
      </c>
      <c r="E1429" t="s">
        <v>515</v>
      </c>
      <c r="F1429" t="s">
        <v>514</v>
      </c>
      <c r="G1429">
        <v>0.248</v>
      </c>
      <c r="H1429">
        <v>208</v>
      </c>
      <c r="I1429">
        <v>1560.6849999999999</v>
      </c>
      <c r="J1429">
        <v>0.247</v>
      </c>
      <c r="K1429">
        <v>228</v>
      </c>
      <c r="L1429">
        <v>0.105374077976818</v>
      </c>
      <c r="M1429">
        <v>68.870999999999995</v>
      </c>
      <c r="N1429">
        <v>1.677</v>
      </c>
      <c r="O1429">
        <v>4.9589999999999996</v>
      </c>
      <c r="P1429">
        <v>7.81</v>
      </c>
      <c r="Q1429">
        <v>10.64</v>
      </c>
      <c r="R1429">
        <v>13.500999999999999</v>
      </c>
      <c r="S1429">
        <v>19.465</v>
      </c>
      <c r="T1429">
        <v>24.774999999999999</v>
      </c>
      <c r="U1429">
        <v>27.513000000000002</v>
      </c>
      <c r="V1429">
        <v>32.472000000000001</v>
      </c>
      <c r="W1429">
        <v>1.677</v>
      </c>
      <c r="X1429">
        <v>3.282</v>
      </c>
      <c r="Y1429">
        <v>2.851</v>
      </c>
      <c r="Z1429">
        <v>2.83</v>
      </c>
      <c r="AA1429">
        <v>2.8610000000000002</v>
      </c>
      <c r="AB1429">
        <v>5.9640000000000004</v>
      </c>
      <c r="AC1429">
        <v>6.9870000000000001</v>
      </c>
      <c r="AD1429">
        <v>6.02</v>
      </c>
      <c r="AE1429">
        <f t="shared" si="22"/>
        <v>27.513000000000002</v>
      </c>
      <c r="AF1429" cm="1">
        <f t="array" ref="AF1429">_xlfn.IFS(C1429="solar",(AE1429*1000/45),C1429="onshore",(AE1429*1000/2.7),C1429="offshore",(0))</f>
        <v>611.4</v>
      </c>
      <c r="AG1429" cm="1">
        <f t="array" ref="AG1429">_xlfn.IFS(C1429="solar",(0),C1429="onshore",(0),C1429="offshore",(AE1429*1000/4.8))</f>
        <v>0</v>
      </c>
    </row>
    <row r="1430" spans="1:33">
      <c r="A1430" t="s">
        <v>110</v>
      </c>
      <c r="B1430" t="s">
        <v>430</v>
      </c>
      <c r="C1430" t="s">
        <v>463</v>
      </c>
      <c r="D1430">
        <v>3</v>
      </c>
      <c r="E1430" t="s">
        <v>515</v>
      </c>
      <c r="F1430" t="s">
        <v>514</v>
      </c>
      <c r="G1430">
        <v>0.247</v>
      </c>
      <c r="H1430">
        <v>324</v>
      </c>
      <c r="I1430">
        <v>1560.6849999999999</v>
      </c>
      <c r="J1430">
        <v>0.24199999999999999</v>
      </c>
      <c r="K1430">
        <v>327</v>
      </c>
      <c r="L1430">
        <v>0.15425110381523799</v>
      </c>
      <c r="M1430">
        <v>110.601</v>
      </c>
      <c r="N1430">
        <v>0</v>
      </c>
      <c r="O1430">
        <v>0.01</v>
      </c>
      <c r="P1430">
        <v>0.02</v>
      </c>
      <c r="Q1430">
        <v>0.02</v>
      </c>
      <c r="R1430">
        <v>3.1E-2</v>
      </c>
      <c r="S1430">
        <v>3.1E-2</v>
      </c>
      <c r="T1430">
        <v>3.1E-2</v>
      </c>
      <c r="U1430">
        <v>0.10199999999999999</v>
      </c>
      <c r="V1430">
        <v>0.112</v>
      </c>
      <c r="W1430">
        <v>0</v>
      </c>
      <c r="X1430">
        <v>0.01</v>
      </c>
      <c r="Y1430">
        <v>0.01</v>
      </c>
      <c r="Z1430">
        <v>0</v>
      </c>
      <c r="AA1430">
        <v>1.0999999999999999E-2</v>
      </c>
      <c r="AB1430">
        <v>0</v>
      </c>
      <c r="AC1430">
        <v>0</v>
      </c>
      <c r="AD1430">
        <v>8.1000000000000003E-2</v>
      </c>
      <c r="AE1430">
        <f t="shared" si="22"/>
        <v>0.10199999999999999</v>
      </c>
      <c r="AF1430" cm="1">
        <f t="array" ref="AF1430">_xlfn.IFS(C1430="solar",(AE1430*1000/45),C1430="onshore",(AE1430*1000/2.7),C1430="offshore",(0))</f>
        <v>2.2666666666666666</v>
      </c>
      <c r="AG1430" cm="1">
        <f t="array" ref="AG1430">_xlfn.IFS(C1430="solar",(0),C1430="onshore",(0),C1430="offshore",(AE1430*1000/4.8))</f>
        <v>0</v>
      </c>
    </row>
    <row r="1431" spans="1:33">
      <c r="A1431" t="s">
        <v>110</v>
      </c>
      <c r="B1431" t="s">
        <v>432</v>
      </c>
      <c r="C1431" t="s">
        <v>463</v>
      </c>
      <c r="D1431">
        <v>1</v>
      </c>
      <c r="E1431" t="s">
        <v>515</v>
      </c>
      <c r="F1431" t="s">
        <v>514</v>
      </c>
      <c r="G1431">
        <v>0.25700000000000001</v>
      </c>
      <c r="H1431">
        <v>376</v>
      </c>
      <c r="I1431">
        <v>1560.6849999999999</v>
      </c>
      <c r="J1431">
        <v>0.254</v>
      </c>
      <c r="K1431">
        <v>355</v>
      </c>
      <c r="L1431">
        <v>0.15954769352461101</v>
      </c>
      <c r="M1431">
        <v>112.151</v>
      </c>
      <c r="N1431">
        <v>1.427</v>
      </c>
      <c r="O1431">
        <v>1.427</v>
      </c>
      <c r="P1431">
        <v>1.4370000000000001</v>
      </c>
      <c r="Q1431">
        <v>1.4570000000000001</v>
      </c>
      <c r="R1431">
        <v>1.4570000000000001</v>
      </c>
      <c r="S1431">
        <v>1.4570000000000001</v>
      </c>
      <c r="T1431">
        <v>0.03</v>
      </c>
      <c r="U1431">
        <v>0.90100000000000002</v>
      </c>
      <c r="V1431">
        <v>2.3279999999999998</v>
      </c>
      <c r="W1431">
        <v>1.427</v>
      </c>
      <c r="X1431">
        <v>0</v>
      </c>
      <c r="Y1431">
        <v>0.01</v>
      </c>
      <c r="Z1431">
        <v>0.02</v>
      </c>
      <c r="AA1431">
        <v>0</v>
      </c>
      <c r="AB1431">
        <v>0</v>
      </c>
      <c r="AC1431">
        <v>0</v>
      </c>
      <c r="AD1431">
        <v>0.871</v>
      </c>
      <c r="AE1431">
        <f t="shared" si="22"/>
        <v>1.4570000000000001</v>
      </c>
      <c r="AF1431" cm="1">
        <f t="array" ref="AF1431">_xlfn.IFS(C1431="solar",(AE1431*1000/45),C1431="onshore",(AE1431*1000/2.7),C1431="offshore",(0))</f>
        <v>32.37777777777778</v>
      </c>
      <c r="AG1431" cm="1">
        <f t="array" ref="AG1431">_xlfn.IFS(C1431="solar",(0),C1431="onshore",(0),C1431="offshore",(AE1431*1000/4.8))</f>
        <v>0</v>
      </c>
    </row>
    <row r="1432" spans="1:33">
      <c r="A1432" t="s">
        <v>110</v>
      </c>
      <c r="B1432" t="s">
        <v>426</v>
      </c>
      <c r="C1432" t="s">
        <v>464</v>
      </c>
      <c r="D1432">
        <v>1</v>
      </c>
      <c r="E1432" t="s">
        <v>515</v>
      </c>
      <c r="F1432" t="s">
        <v>519</v>
      </c>
      <c r="G1432">
        <v>0.315</v>
      </c>
      <c r="H1432">
        <v>349</v>
      </c>
      <c r="I1432">
        <v>2023.1869999999999</v>
      </c>
      <c r="J1432">
        <v>0.315</v>
      </c>
      <c r="K1432">
        <v>373</v>
      </c>
      <c r="L1432">
        <v>0.135174313256505</v>
      </c>
      <c r="M1432">
        <v>19.82</v>
      </c>
      <c r="N1432">
        <v>0.33</v>
      </c>
      <c r="O1432">
        <v>7.97</v>
      </c>
      <c r="P1432">
        <v>19.82</v>
      </c>
      <c r="Q1432">
        <v>19.82</v>
      </c>
      <c r="R1432">
        <v>19.82</v>
      </c>
      <c r="S1432">
        <v>19.82</v>
      </c>
      <c r="T1432">
        <v>19.48</v>
      </c>
      <c r="U1432">
        <v>11.85</v>
      </c>
      <c r="V1432">
        <v>19.82</v>
      </c>
      <c r="W1432">
        <v>0.33</v>
      </c>
      <c r="X1432">
        <v>7.64</v>
      </c>
      <c r="Y1432">
        <v>11.85</v>
      </c>
      <c r="Z1432">
        <v>0</v>
      </c>
      <c r="AA1432">
        <v>0</v>
      </c>
      <c r="AB1432">
        <v>0</v>
      </c>
      <c r="AC1432">
        <v>0</v>
      </c>
      <c r="AD1432">
        <v>0.01</v>
      </c>
      <c r="AE1432">
        <f t="shared" si="22"/>
        <v>19.82</v>
      </c>
      <c r="AF1432" cm="1">
        <f t="array" ref="AF1432">_xlfn.IFS(C1432="solar",(AE1432*1000/45),C1432="onshore",(AE1432*1000/2.7),C1432="offshore",(0))</f>
        <v>7340.74074074074</v>
      </c>
      <c r="AG1432" cm="1">
        <f t="array" ref="AG1432">_xlfn.IFS(C1432="solar",(0),C1432="onshore",(0),C1432="offshore",(AE1432*1000/4.8))</f>
        <v>0</v>
      </c>
    </row>
    <row r="1433" spans="1:33">
      <c r="A1433" t="s">
        <v>110</v>
      </c>
      <c r="B1433" t="s">
        <v>425</v>
      </c>
      <c r="C1433" t="s">
        <v>464</v>
      </c>
      <c r="D1433">
        <v>2</v>
      </c>
      <c r="E1433" t="s">
        <v>515</v>
      </c>
      <c r="F1433" t="s">
        <v>519</v>
      </c>
      <c r="G1433">
        <v>0.30399999999999999</v>
      </c>
      <c r="H1433">
        <v>668</v>
      </c>
      <c r="I1433">
        <v>2023.1869999999999</v>
      </c>
      <c r="J1433">
        <v>0.30399999999999999</v>
      </c>
      <c r="K1433">
        <v>655</v>
      </c>
      <c r="L1433">
        <v>0.24595950492669999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f t="shared" si="22"/>
        <v>0</v>
      </c>
      <c r="AF1433" cm="1">
        <f t="array" ref="AF1433">_xlfn.IFS(C1433="solar",(AE1433*1000/45),C1433="onshore",(AE1433*1000/2.7),C1433="offshore",(0))</f>
        <v>0</v>
      </c>
      <c r="AG1433" cm="1">
        <f t="array" ref="AG1433">_xlfn.IFS(C1433="solar",(0),C1433="onshore",(0),C1433="offshore",(AE1433*1000/4.8))</f>
        <v>0</v>
      </c>
    </row>
    <row r="1434" spans="1:33">
      <c r="A1434" t="s">
        <v>110</v>
      </c>
      <c r="B1434" t="s">
        <v>424</v>
      </c>
      <c r="C1434" t="s">
        <v>464</v>
      </c>
      <c r="D1434">
        <v>3</v>
      </c>
      <c r="E1434" t="s">
        <v>515</v>
      </c>
      <c r="F1434" t="s">
        <v>519</v>
      </c>
      <c r="G1434">
        <v>0.29099999999999998</v>
      </c>
      <c r="H1434">
        <v>214</v>
      </c>
      <c r="I1434">
        <v>2023.1869999999999</v>
      </c>
      <c r="J1434">
        <v>0.28899999999999998</v>
      </c>
      <c r="K1434">
        <v>250</v>
      </c>
      <c r="L1434">
        <v>9.8750217250478001E-2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f t="shared" si="22"/>
        <v>0</v>
      </c>
      <c r="AF1434" cm="1">
        <f t="array" ref="AF1434">_xlfn.IFS(C1434="solar",(AE1434*1000/45),C1434="onshore",(AE1434*1000/2.7),C1434="offshore",(0))</f>
        <v>0</v>
      </c>
      <c r="AG1434" cm="1">
        <f t="array" ref="AG1434">_xlfn.IFS(C1434="solar",(0),C1434="onshore",(0),C1434="offshore",(AE1434*1000/4.8))</f>
        <v>0</v>
      </c>
    </row>
    <row r="1435" spans="1:33">
      <c r="A1435" t="s">
        <v>110</v>
      </c>
      <c r="B1435" t="s">
        <v>423</v>
      </c>
      <c r="C1435" t="s">
        <v>464</v>
      </c>
      <c r="D1435">
        <v>4</v>
      </c>
      <c r="E1435" t="s">
        <v>515</v>
      </c>
      <c r="F1435" t="s">
        <v>519</v>
      </c>
      <c r="G1435">
        <v>0.27700000000000002</v>
      </c>
      <c r="H1435">
        <v>455</v>
      </c>
      <c r="I1435">
        <v>2023.1869999999999</v>
      </c>
      <c r="J1435">
        <v>0.27900000000000003</v>
      </c>
      <c r="K1435">
        <v>461</v>
      </c>
      <c r="L1435">
        <v>0.18862211747761901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f t="shared" si="22"/>
        <v>0</v>
      </c>
      <c r="AF1435" cm="1">
        <f t="array" ref="AF1435">_xlfn.IFS(C1435="solar",(AE1435*1000/45),C1435="onshore",(AE1435*1000/2.7),C1435="offshore",(0))</f>
        <v>0</v>
      </c>
      <c r="AG1435" cm="1">
        <f t="array" ref="AG1435">_xlfn.IFS(C1435="solar",(0),C1435="onshore",(0),C1435="offshore",(AE1435*1000/4.8))</f>
        <v>0</v>
      </c>
    </row>
    <row r="1436" spans="1:33">
      <c r="A1436" t="s">
        <v>110</v>
      </c>
      <c r="B1436" t="s">
        <v>422</v>
      </c>
      <c r="C1436" t="s">
        <v>464</v>
      </c>
      <c r="D1436">
        <v>5</v>
      </c>
      <c r="E1436" t="s">
        <v>515</v>
      </c>
      <c r="F1436" t="s">
        <v>519</v>
      </c>
      <c r="G1436">
        <v>0.27800000000000002</v>
      </c>
      <c r="H1436">
        <v>662</v>
      </c>
      <c r="I1436">
        <v>2023.1869999999999</v>
      </c>
      <c r="J1436">
        <v>0.27700000000000002</v>
      </c>
      <c r="K1436">
        <v>668</v>
      </c>
      <c r="L1436">
        <v>0.27529136376374402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f t="shared" si="22"/>
        <v>0</v>
      </c>
      <c r="AF1436" cm="1">
        <f t="array" ref="AF1436">_xlfn.IFS(C1436="solar",(AE1436*1000/45),C1436="onshore",(AE1436*1000/2.7),C1436="offshore",(0))</f>
        <v>0</v>
      </c>
      <c r="AG1436" cm="1">
        <f t="array" ref="AG1436">_xlfn.IFS(C1436="solar",(0),C1436="onshore",(0),C1436="offshore",(AE1436*1000/4.8))</f>
        <v>0</v>
      </c>
    </row>
    <row r="1437" spans="1:33">
      <c r="A1437" t="s">
        <v>110</v>
      </c>
      <c r="B1437" t="s">
        <v>424</v>
      </c>
      <c r="C1437" t="s">
        <v>464</v>
      </c>
      <c r="D1437">
        <v>3</v>
      </c>
      <c r="E1437" t="s">
        <v>515</v>
      </c>
      <c r="F1437" t="s">
        <v>518</v>
      </c>
      <c r="G1437">
        <v>0.29099999999999998</v>
      </c>
      <c r="H1437">
        <v>214</v>
      </c>
      <c r="I1437">
        <v>2023.1869999999999</v>
      </c>
      <c r="J1437">
        <v>0.28899999999999998</v>
      </c>
      <c r="K1437">
        <v>250</v>
      </c>
      <c r="L1437">
        <v>9.8750217250478001E-2</v>
      </c>
      <c r="M1437">
        <v>3.8929999999999998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f t="shared" si="22"/>
        <v>0</v>
      </c>
      <c r="AF1437" cm="1">
        <f t="array" ref="AF1437">_xlfn.IFS(C1437="solar",(AE1437*1000/45),C1437="onshore",(AE1437*1000/2.7),C1437="offshore",(0))</f>
        <v>0</v>
      </c>
      <c r="AG1437" cm="1">
        <f t="array" ref="AG1437">_xlfn.IFS(C1437="solar",(0),C1437="onshore",(0),C1437="offshore",(AE1437*1000/4.8))</f>
        <v>0</v>
      </c>
    </row>
    <row r="1438" spans="1:33">
      <c r="A1438" t="s">
        <v>110</v>
      </c>
      <c r="B1438" t="s">
        <v>426</v>
      </c>
      <c r="C1438" t="s">
        <v>464</v>
      </c>
      <c r="D1438">
        <v>1</v>
      </c>
      <c r="E1438" t="s">
        <v>515</v>
      </c>
      <c r="F1438" t="s">
        <v>518</v>
      </c>
      <c r="G1438">
        <v>0.315</v>
      </c>
      <c r="H1438">
        <v>349</v>
      </c>
      <c r="I1438">
        <v>2023.1869999999999</v>
      </c>
      <c r="J1438">
        <v>0.315</v>
      </c>
      <c r="K1438">
        <v>373</v>
      </c>
      <c r="L1438">
        <v>0.135174313256505</v>
      </c>
      <c r="M1438">
        <v>20.91</v>
      </c>
      <c r="N1438">
        <v>0.33</v>
      </c>
      <c r="O1438">
        <v>7.97</v>
      </c>
      <c r="P1438">
        <v>19.82</v>
      </c>
      <c r="Q1438">
        <v>19.82</v>
      </c>
      <c r="R1438">
        <v>19.82</v>
      </c>
      <c r="S1438">
        <v>19.82</v>
      </c>
      <c r="T1438">
        <v>19.48</v>
      </c>
      <c r="U1438">
        <v>11.85</v>
      </c>
      <c r="V1438">
        <v>19.82</v>
      </c>
      <c r="W1438">
        <v>0.33</v>
      </c>
      <c r="X1438">
        <v>7.64</v>
      </c>
      <c r="Y1438">
        <v>11.85</v>
      </c>
      <c r="Z1438">
        <v>0</v>
      </c>
      <c r="AA1438">
        <v>0</v>
      </c>
      <c r="AB1438">
        <v>0</v>
      </c>
      <c r="AC1438">
        <v>0</v>
      </c>
      <c r="AD1438">
        <v>0.01</v>
      </c>
      <c r="AE1438">
        <f t="shared" si="22"/>
        <v>19.82</v>
      </c>
      <c r="AF1438" cm="1">
        <f t="array" ref="AF1438">_xlfn.IFS(C1438="solar",(AE1438*1000/45),C1438="onshore",(AE1438*1000/2.7),C1438="offshore",(0))</f>
        <v>7340.74074074074</v>
      </c>
      <c r="AG1438" cm="1">
        <f t="array" ref="AG1438">_xlfn.IFS(C1438="solar",(0),C1438="onshore",(0),C1438="offshore",(AE1438*1000/4.8))</f>
        <v>0</v>
      </c>
    </row>
    <row r="1439" spans="1:33">
      <c r="A1439" t="s">
        <v>110</v>
      </c>
      <c r="B1439" t="s">
        <v>425</v>
      </c>
      <c r="C1439" t="s">
        <v>464</v>
      </c>
      <c r="D1439">
        <v>2</v>
      </c>
      <c r="E1439" t="s">
        <v>515</v>
      </c>
      <c r="F1439" t="s">
        <v>518</v>
      </c>
      <c r="G1439">
        <v>0.30399999999999999</v>
      </c>
      <c r="H1439">
        <v>668</v>
      </c>
      <c r="I1439">
        <v>2023.1869999999999</v>
      </c>
      <c r="J1439">
        <v>0.30399999999999999</v>
      </c>
      <c r="K1439">
        <v>655</v>
      </c>
      <c r="L1439">
        <v>0.24595950492669999</v>
      </c>
      <c r="M1439">
        <v>27.765000000000001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f t="shared" si="22"/>
        <v>0</v>
      </c>
      <c r="AF1439" cm="1">
        <f t="array" ref="AF1439">_xlfn.IFS(C1439="solar",(AE1439*1000/45),C1439="onshore",(AE1439*1000/2.7),C1439="offshore",(0))</f>
        <v>0</v>
      </c>
      <c r="AG1439" cm="1">
        <f t="array" ref="AG1439">_xlfn.IFS(C1439="solar",(0),C1439="onshore",(0),C1439="offshore",(AE1439*1000/4.8))</f>
        <v>0</v>
      </c>
    </row>
    <row r="1440" spans="1:33">
      <c r="A1440" t="s">
        <v>110</v>
      </c>
      <c r="B1440" t="s">
        <v>423</v>
      </c>
      <c r="C1440" t="s">
        <v>464</v>
      </c>
      <c r="D1440">
        <v>4</v>
      </c>
      <c r="E1440" t="s">
        <v>515</v>
      </c>
      <c r="F1440" t="s">
        <v>518</v>
      </c>
      <c r="G1440">
        <v>0.27700000000000002</v>
      </c>
      <c r="H1440">
        <v>455</v>
      </c>
      <c r="I1440">
        <v>2023.1869999999999</v>
      </c>
      <c r="J1440">
        <v>0.27900000000000003</v>
      </c>
      <c r="K1440">
        <v>461</v>
      </c>
      <c r="L1440">
        <v>0.18862211747761901</v>
      </c>
      <c r="M1440">
        <v>56.48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f t="shared" si="22"/>
        <v>0</v>
      </c>
      <c r="AF1440" cm="1">
        <f t="array" ref="AF1440">_xlfn.IFS(C1440="solar",(AE1440*1000/45),C1440="onshore",(AE1440*1000/2.7),C1440="offshore",(0))</f>
        <v>0</v>
      </c>
      <c r="AG1440" cm="1">
        <f t="array" ref="AG1440">_xlfn.IFS(C1440="solar",(0),C1440="onshore",(0),C1440="offshore",(AE1440*1000/4.8))</f>
        <v>0</v>
      </c>
    </row>
    <row r="1441" spans="1:33">
      <c r="A1441" t="s">
        <v>110</v>
      </c>
      <c r="B1441" t="s">
        <v>422</v>
      </c>
      <c r="C1441" t="s">
        <v>464</v>
      </c>
      <c r="D1441">
        <v>5</v>
      </c>
      <c r="E1441" t="s">
        <v>515</v>
      </c>
      <c r="F1441" t="s">
        <v>518</v>
      </c>
      <c r="G1441">
        <v>0.27800000000000002</v>
      </c>
      <c r="H1441">
        <v>662</v>
      </c>
      <c r="I1441">
        <v>2023.1869999999999</v>
      </c>
      <c r="J1441">
        <v>0.27700000000000002</v>
      </c>
      <c r="K1441">
        <v>668</v>
      </c>
      <c r="L1441">
        <v>0.27529136376374402</v>
      </c>
      <c r="M1441">
        <v>117.806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f t="shared" si="22"/>
        <v>0</v>
      </c>
      <c r="AF1441" cm="1">
        <f t="array" ref="AF1441">_xlfn.IFS(C1441="solar",(AE1441*1000/45),C1441="onshore",(AE1441*1000/2.7),C1441="offshore",(0))</f>
        <v>0</v>
      </c>
      <c r="AG1441" cm="1">
        <f t="array" ref="AG1441">_xlfn.IFS(C1441="solar",(0),C1441="onshore",(0),C1441="offshore",(AE1441*1000/4.8))</f>
        <v>0</v>
      </c>
    </row>
    <row r="1442" spans="1:33">
      <c r="A1442" t="s">
        <v>110</v>
      </c>
      <c r="B1442" t="s">
        <v>426</v>
      </c>
      <c r="C1442" t="s">
        <v>464</v>
      </c>
      <c r="D1442">
        <v>1</v>
      </c>
      <c r="E1442" t="s">
        <v>515</v>
      </c>
      <c r="F1442" t="s">
        <v>517</v>
      </c>
      <c r="G1442">
        <v>0.315</v>
      </c>
      <c r="H1442">
        <v>349</v>
      </c>
      <c r="I1442">
        <v>2023.1869999999999</v>
      </c>
      <c r="J1442">
        <v>0.315</v>
      </c>
      <c r="K1442">
        <v>373</v>
      </c>
      <c r="L1442">
        <v>0.135174313256505</v>
      </c>
      <c r="M1442">
        <v>15.448</v>
      </c>
      <c r="N1442">
        <v>0.33</v>
      </c>
      <c r="O1442">
        <v>7.97</v>
      </c>
      <c r="P1442">
        <v>15.448</v>
      </c>
      <c r="Q1442">
        <v>15.448</v>
      </c>
      <c r="R1442">
        <v>15.448</v>
      </c>
      <c r="S1442">
        <v>15.448</v>
      </c>
      <c r="T1442">
        <v>15.108000000000001</v>
      </c>
      <c r="U1442">
        <v>7.4779999999999998</v>
      </c>
      <c r="V1442">
        <v>15.448</v>
      </c>
      <c r="W1442">
        <v>0.33</v>
      </c>
      <c r="X1442">
        <v>7.64</v>
      </c>
      <c r="Y1442">
        <v>7.4779999999999998</v>
      </c>
      <c r="Z1442">
        <v>0</v>
      </c>
      <c r="AA1442">
        <v>0</v>
      </c>
      <c r="AB1442">
        <v>0</v>
      </c>
      <c r="AC1442">
        <v>0</v>
      </c>
      <c r="AD1442">
        <v>0.01</v>
      </c>
      <c r="AE1442">
        <f t="shared" si="22"/>
        <v>15.448</v>
      </c>
      <c r="AF1442" cm="1">
        <f t="array" ref="AF1442">_xlfn.IFS(C1442="solar",(AE1442*1000/45),C1442="onshore",(AE1442*1000/2.7),C1442="offshore",(0))</f>
        <v>5721.4814814814808</v>
      </c>
      <c r="AG1442" cm="1">
        <f t="array" ref="AG1442">_xlfn.IFS(C1442="solar",(0),C1442="onshore",(0),C1442="offshore",(AE1442*1000/4.8))</f>
        <v>0</v>
      </c>
    </row>
    <row r="1443" spans="1:33">
      <c r="A1443" t="s">
        <v>110</v>
      </c>
      <c r="B1443" t="s">
        <v>424</v>
      </c>
      <c r="C1443" t="s">
        <v>464</v>
      </c>
      <c r="D1443">
        <v>3</v>
      </c>
      <c r="E1443" t="s">
        <v>515</v>
      </c>
      <c r="F1443" t="s">
        <v>517</v>
      </c>
      <c r="G1443">
        <v>0.29099999999999998</v>
      </c>
      <c r="H1443">
        <v>214</v>
      </c>
      <c r="I1443">
        <v>2023.1869999999999</v>
      </c>
      <c r="J1443">
        <v>0.28899999999999998</v>
      </c>
      <c r="K1443">
        <v>250</v>
      </c>
      <c r="L1443">
        <v>9.8750217250478001E-2</v>
      </c>
      <c r="M1443">
        <v>2.0129999999999999</v>
      </c>
      <c r="N1443">
        <v>0</v>
      </c>
      <c r="O1443">
        <v>0</v>
      </c>
      <c r="P1443">
        <v>2.0129999999999999</v>
      </c>
      <c r="Q1443">
        <v>2.0129999999999999</v>
      </c>
      <c r="R1443">
        <v>2.0129999999999999</v>
      </c>
      <c r="S1443">
        <v>2.0129999999999999</v>
      </c>
      <c r="T1443">
        <v>2.0129999999999999</v>
      </c>
      <c r="U1443">
        <v>2.0129999999999999</v>
      </c>
      <c r="V1443">
        <v>2.0129999999999999</v>
      </c>
      <c r="W1443">
        <v>0</v>
      </c>
      <c r="X1443">
        <v>0</v>
      </c>
      <c r="Y1443">
        <v>2.0129999999999999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f t="shared" si="22"/>
        <v>2.0129999999999999</v>
      </c>
      <c r="AF1443" cm="1">
        <f t="array" ref="AF1443">_xlfn.IFS(C1443="solar",(AE1443*1000/45),C1443="onshore",(AE1443*1000/2.7),C1443="offshore",(0))</f>
        <v>745.55555555555554</v>
      </c>
      <c r="AG1443" cm="1">
        <f t="array" ref="AG1443">_xlfn.IFS(C1443="solar",(0),C1443="onshore",(0),C1443="offshore",(AE1443*1000/4.8))</f>
        <v>0</v>
      </c>
    </row>
    <row r="1444" spans="1:33">
      <c r="A1444" t="s">
        <v>110</v>
      </c>
      <c r="B1444" t="s">
        <v>425</v>
      </c>
      <c r="C1444" t="s">
        <v>464</v>
      </c>
      <c r="D1444">
        <v>2</v>
      </c>
      <c r="E1444" t="s">
        <v>515</v>
      </c>
      <c r="F1444" t="s">
        <v>517</v>
      </c>
      <c r="G1444">
        <v>0.30399999999999999</v>
      </c>
      <c r="H1444">
        <v>668</v>
      </c>
      <c r="I1444">
        <v>2023.1869999999999</v>
      </c>
      <c r="J1444">
        <v>0.30399999999999999</v>
      </c>
      <c r="K1444">
        <v>655</v>
      </c>
      <c r="L1444">
        <v>0.24595950492669999</v>
      </c>
      <c r="M1444">
        <v>21.088999999999999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f t="shared" si="22"/>
        <v>0</v>
      </c>
      <c r="AF1444" cm="1">
        <f t="array" ref="AF1444">_xlfn.IFS(C1444="solar",(AE1444*1000/45),C1444="onshore",(AE1444*1000/2.7),C1444="offshore",(0))</f>
        <v>0</v>
      </c>
      <c r="AG1444" cm="1">
        <f t="array" ref="AG1444">_xlfn.IFS(C1444="solar",(0),C1444="onshore",(0),C1444="offshore",(AE1444*1000/4.8))</f>
        <v>0</v>
      </c>
    </row>
    <row r="1445" spans="1:33">
      <c r="A1445" t="s">
        <v>110</v>
      </c>
      <c r="B1445" t="s">
        <v>423</v>
      </c>
      <c r="C1445" t="s">
        <v>464</v>
      </c>
      <c r="D1445">
        <v>4</v>
      </c>
      <c r="E1445" t="s">
        <v>515</v>
      </c>
      <c r="F1445" t="s">
        <v>517</v>
      </c>
      <c r="G1445">
        <v>0.27700000000000002</v>
      </c>
      <c r="H1445">
        <v>455</v>
      </c>
      <c r="I1445">
        <v>2023.1869999999999</v>
      </c>
      <c r="J1445">
        <v>0.27900000000000003</v>
      </c>
      <c r="K1445">
        <v>461</v>
      </c>
      <c r="L1445">
        <v>0.18862211747761901</v>
      </c>
      <c r="M1445">
        <v>38.96</v>
      </c>
      <c r="N1445">
        <v>0</v>
      </c>
      <c r="O1445">
        <v>0</v>
      </c>
      <c r="P1445">
        <v>2.851</v>
      </c>
      <c r="Q1445">
        <v>2.851</v>
      </c>
      <c r="R1445">
        <v>2.851</v>
      </c>
      <c r="S1445">
        <v>2.851</v>
      </c>
      <c r="T1445">
        <v>2.851</v>
      </c>
      <c r="U1445">
        <v>2.851</v>
      </c>
      <c r="V1445">
        <v>2.851</v>
      </c>
      <c r="W1445">
        <v>0</v>
      </c>
      <c r="X1445">
        <v>0</v>
      </c>
      <c r="Y1445">
        <v>2.851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f t="shared" si="22"/>
        <v>2.851</v>
      </c>
      <c r="AF1445" cm="1">
        <f t="array" ref="AF1445">_xlfn.IFS(C1445="solar",(AE1445*1000/45),C1445="onshore",(AE1445*1000/2.7),C1445="offshore",(0))</f>
        <v>1055.9259259259259</v>
      </c>
      <c r="AG1445" cm="1">
        <f t="array" ref="AG1445">_xlfn.IFS(C1445="solar",(0),C1445="onshore",(0),C1445="offshore",(AE1445*1000/4.8))</f>
        <v>0</v>
      </c>
    </row>
    <row r="1446" spans="1:33">
      <c r="A1446" t="s">
        <v>110</v>
      </c>
      <c r="B1446" t="s">
        <v>422</v>
      </c>
      <c r="C1446" t="s">
        <v>464</v>
      </c>
      <c r="D1446">
        <v>5</v>
      </c>
      <c r="E1446" t="s">
        <v>515</v>
      </c>
      <c r="F1446" t="s">
        <v>517</v>
      </c>
      <c r="G1446">
        <v>0.27800000000000002</v>
      </c>
      <c r="H1446">
        <v>662</v>
      </c>
      <c r="I1446">
        <v>2023.1869999999999</v>
      </c>
      <c r="J1446">
        <v>0.27700000000000002</v>
      </c>
      <c r="K1446">
        <v>668</v>
      </c>
      <c r="L1446">
        <v>0.27529136376374402</v>
      </c>
      <c r="M1446">
        <v>81.852000000000004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f t="shared" si="22"/>
        <v>0</v>
      </c>
      <c r="AF1446" cm="1">
        <f t="array" ref="AF1446">_xlfn.IFS(C1446="solar",(AE1446*1000/45),C1446="onshore",(AE1446*1000/2.7),C1446="offshore",(0))</f>
        <v>0</v>
      </c>
      <c r="AG1446" cm="1">
        <f t="array" ref="AG1446">_xlfn.IFS(C1446="solar",(0),C1446="onshore",(0),C1446="offshore",(AE1446*1000/4.8))</f>
        <v>0</v>
      </c>
    </row>
    <row r="1447" spans="1:33">
      <c r="A1447" t="s">
        <v>110</v>
      </c>
      <c r="B1447" t="s">
        <v>424</v>
      </c>
      <c r="C1447" t="s">
        <v>464</v>
      </c>
      <c r="D1447">
        <v>3</v>
      </c>
      <c r="E1447" t="s">
        <v>515</v>
      </c>
      <c r="F1447" t="s">
        <v>516</v>
      </c>
      <c r="G1447">
        <v>0.29099999999999998</v>
      </c>
      <c r="H1447">
        <v>214</v>
      </c>
      <c r="I1447">
        <v>2023.1869999999999</v>
      </c>
      <c r="J1447">
        <v>0.28899999999999998</v>
      </c>
      <c r="K1447">
        <v>250</v>
      </c>
      <c r="L1447">
        <v>9.8750217250478001E-2</v>
      </c>
      <c r="M1447">
        <v>3.5760000000000001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f t="shared" si="22"/>
        <v>0</v>
      </c>
      <c r="AF1447" cm="1">
        <f t="array" ref="AF1447">_xlfn.IFS(C1447="solar",(AE1447*1000/45),C1447="onshore",(AE1447*1000/2.7),C1447="offshore",(0))</f>
        <v>0</v>
      </c>
      <c r="AG1447" cm="1">
        <f t="array" ref="AG1447">_xlfn.IFS(C1447="solar",(0),C1447="onshore",(0),C1447="offshore",(AE1447*1000/4.8))</f>
        <v>0</v>
      </c>
    </row>
    <row r="1448" spans="1:33">
      <c r="A1448" t="s">
        <v>110</v>
      </c>
      <c r="B1448" t="s">
        <v>426</v>
      </c>
      <c r="C1448" t="s">
        <v>464</v>
      </c>
      <c r="D1448">
        <v>1</v>
      </c>
      <c r="E1448" t="s">
        <v>515</v>
      </c>
      <c r="F1448" t="s">
        <v>516</v>
      </c>
      <c r="G1448">
        <v>0.315</v>
      </c>
      <c r="H1448">
        <v>349</v>
      </c>
      <c r="I1448">
        <v>2023.1869999999999</v>
      </c>
      <c r="J1448">
        <v>0.315</v>
      </c>
      <c r="K1448">
        <v>373</v>
      </c>
      <c r="L1448">
        <v>0.135174313256505</v>
      </c>
      <c r="M1448">
        <v>19.992999999999999</v>
      </c>
      <c r="N1448">
        <v>0.33</v>
      </c>
      <c r="O1448">
        <v>7.97</v>
      </c>
      <c r="P1448">
        <v>19.82</v>
      </c>
      <c r="Q1448">
        <v>19.82</v>
      </c>
      <c r="R1448">
        <v>19.82</v>
      </c>
      <c r="S1448">
        <v>19.82</v>
      </c>
      <c r="T1448">
        <v>19.48</v>
      </c>
      <c r="U1448">
        <v>11.85</v>
      </c>
      <c r="V1448">
        <v>19.82</v>
      </c>
      <c r="W1448">
        <v>0.33</v>
      </c>
      <c r="X1448">
        <v>7.64</v>
      </c>
      <c r="Y1448">
        <v>11.85</v>
      </c>
      <c r="Z1448">
        <v>0</v>
      </c>
      <c r="AA1448">
        <v>0</v>
      </c>
      <c r="AB1448">
        <v>0</v>
      </c>
      <c r="AC1448">
        <v>0</v>
      </c>
      <c r="AD1448">
        <v>0.01</v>
      </c>
      <c r="AE1448">
        <f t="shared" si="22"/>
        <v>19.82</v>
      </c>
      <c r="AF1448" cm="1">
        <f t="array" ref="AF1448">_xlfn.IFS(C1448="solar",(AE1448*1000/45),C1448="onshore",(AE1448*1000/2.7),C1448="offshore",(0))</f>
        <v>7340.74074074074</v>
      </c>
      <c r="AG1448" cm="1">
        <f t="array" ref="AG1448">_xlfn.IFS(C1448="solar",(0),C1448="onshore",(0),C1448="offshore",(AE1448*1000/4.8))</f>
        <v>0</v>
      </c>
    </row>
    <row r="1449" spans="1:33">
      <c r="A1449" t="s">
        <v>110</v>
      </c>
      <c r="B1449" t="s">
        <v>425</v>
      </c>
      <c r="C1449" t="s">
        <v>464</v>
      </c>
      <c r="D1449">
        <v>2</v>
      </c>
      <c r="E1449" t="s">
        <v>515</v>
      </c>
      <c r="F1449" t="s">
        <v>516</v>
      </c>
      <c r="G1449">
        <v>0.30399999999999999</v>
      </c>
      <c r="H1449">
        <v>668</v>
      </c>
      <c r="I1449">
        <v>2023.1869999999999</v>
      </c>
      <c r="J1449">
        <v>0.30399999999999999</v>
      </c>
      <c r="K1449">
        <v>655</v>
      </c>
      <c r="L1449">
        <v>0.24595950492669999</v>
      </c>
      <c r="M1449">
        <v>28.471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f t="shared" si="22"/>
        <v>0</v>
      </c>
      <c r="AF1449" cm="1">
        <f t="array" ref="AF1449">_xlfn.IFS(C1449="solar",(AE1449*1000/45),C1449="onshore",(AE1449*1000/2.7),C1449="offshore",(0))</f>
        <v>0</v>
      </c>
      <c r="AG1449" cm="1">
        <f t="array" ref="AG1449">_xlfn.IFS(C1449="solar",(0),C1449="onshore",(0),C1449="offshore",(AE1449*1000/4.8))</f>
        <v>0</v>
      </c>
    </row>
    <row r="1450" spans="1:33">
      <c r="A1450" t="s">
        <v>110</v>
      </c>
      <c r="B1450" t="s">
        <v>423</v>
      </c>
      <c r="C1450" t="s">
        <v>464</v>
      </c>
      <c r="D1450">
        <v>4</v>
      </c>
      <c r="E1450" t="s">
        <v>515</v>
      </c>
      <c r="F1450" t="s">
        <v>516</v>
      </c>
      <c r="G1450">
        <v>0.27700000000000002</v>
      </c>
      <c r="H1450">
        <v>455</v>
      </c>
      <c r="I1450">
        <v>2023.1869999999999</v>
      </c>
      <c r="J1450">
        <v>0.27900000000000003</v>
      </c>
      <c r="K1450">
        <v>461</v>
      </c>
      <c r="L1450">
        <v>0.18862211747761901</v>
      </c>
      <c r="M1450">
        <v>56.411000000000001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f t="shared" si="22"/>
        <v>0</v>
      </c>
      <c r="AF1450" cm="1">
        <f t="array" ref="AF1450">_xlfn.IFS(C1450="solar",(AE1450*1000/45),C1450="onshore",(AE1450*1000/2.7),C1450="offshore",(0))</f>
        <v>0</v>
      </c>
      <c r="AG1450" cm="1">
        <f t="array" ref="AG1450">_xlfn.IFS(C1450="solar",(0),C1450="onshore",(0),C1450="offshore",(AE1450*1000/4.8))</f>
        <v>0</v>
      </c>
    </row>
    <row r="1451" spans="1:33">
      <c r="A1451" t="s">
        <v>110</v>
      </c>
      <c r="B1451" t="s">
        <v>422</v>
      </c>
      <c r="C1451" t="s">
        <v>464</v>
      </c>
      <c r="D1451">
        <v>5</v>
      </c>
      <c r="E1451" t="s">
        <v>515</v>
      </c>
      <c r="F1451" t="s">
        <v>516</v>
      </c>
      <c r="G1451">
        <v>0.27800000000000002</v>
      </c>
      <c r="H1451">
        <v>662</v>
      </c>
      <c r="I1451">
        <v>2023.1869999999999</v>
      </c>
      <c r="J1451">
        <v>0.27700000000000002</v>
      </c>
      <c r="K1451">
        <v>668</v>
      </c>
      <c r="L1451">
        <v>0.27529136376374402</v>
      </c>
      <c r="M1451">
        <v>117.932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f t="shared" si="22"/>
        <v>0</v>
      </c>
      <c r="AF1451" cm="1">
        <f t="array" ref="AF1451">_xlfn.IFS(C1451="solar",(AE1451*1000/45),C1451="onshore",(AE1451*1000/2.7),C1451="offshore",(0))</f>
        <v>0</v>
      </c>
      <c r="AG1451" cm="1">
        <f t="array" ref="AG1451">_xlfn.IFS(C1451="solar",(0),C1451="onshore",(0),C1451="offshore",(AE1451*1000/4.8))</f>
        <v>0</v>
      </c>
    </row>
    <row r="1452" spans="1:33">
      <c r="A1452" t="s">
        <v>110</v>
      </c>
      <c r="B1452" t="s">
        <v>424</v>
      </c>
      <c r="C1452" t="s">
        <v>464</v>
      </c>
      <c r="D1452">
        <v>3</v>
      </c>
      <c r="E1452" t="s">
        <v>515</v>
      </c>
      <c r="F1452" t="s">
        <v>514</v>
      </c>
      <c r="G1452">
        <v>0.29099999999999998</v>
      </c>
      <c r="H1452">
        <v>214</v>
      </c>
      <c r="I1452">
        <v>2023.1869999999999</v>
      </c>
      <c r="J1452">
        <v>0.28899999999999998</v>
      </c>
      <c r="K1452">
        <v>250</v>
      </c>
      <c r="L1452">
        <v>9.8750217250478001E-2</v>
      </c>
      <c r="M1452">
        <v>7.16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f t="shared" si="22"/>
        <v>0</v>
      </c>
      <c r="AF1452" cm="1">
        <f t="array" ref="AF1452">_xlfn.IFS(C1452="solar",(AE1452*1000/45),C1452="onshore",(AE1452*1000/2.7),C1452="offshore",(0))</f>
        <v>0</v>
      </c>
      <c r="AG1452" cm="1">
        <f t="array" ref="AG1452">_xlfn.IFS(C1452="solar",(0),C1452="onshore",(0),C1452="offshore",(AE1452*1000/4.8))</f>
        <v>0</v>
      </c>
    </row>
    <row r="1453" spans="1:33">
      <c r="A1453" t="s">
        <v>110</v>
      </c>
      <c r="B1453" t="s">
        <v>426</v>
      </c>
      <c r="C1453" t="s">
        <v>464</v>
      </c>
      <c r="D1453">
        <v>1</v>
      </c>
      <c r="E1453" t="s">
        <v>515</v>
      </c>
      <c r="F1453" t="s">
        <v>514</v>
      </c>
      <c r="G1453">
        <v>0.315</v>
      </c>
      <c r="H1453">
        <v>349</v>
      </c>
      <c r="I1453">
        <v>2023.1869999999999</v>
      </c>
      <c r="J1453">
        <v>0.315</v>
      </c>
      <c r="K1453">
        <v>373</v>
      </c>
      <c r="L1453">
        <v>0.135174313256505</v>
      </c>
      <c r="M1453">
        <v>36.773000000000003</v>
      </c>
      <c r="N1453">
        <v>0.33</v>
      </c>
      <c r="O1453">
        <v>7.97</v>
      </c>
      <c r="P1453">
        <v>19.82</v>
      </c>
      <c r="Q1453">
        <v>19.82</v>
      </c>
      <c r="R1453">
        <v>19.82</v>
      </c>
      <c r="S1453">
        <v>19.82</v>
      </c>
      <c r="T1453">
        <v>19.48</v>
      </c>
      <c r="U1453">
        <v>11.85</v>
      </c>
      <c r="V1453">
        <v>19.82</v>
      </c>
      <c r="W1453">
        <v>0.33</v>
      </c>
      <c r="X1453">
        <v>7.64</v>
      </c>
      <c r="Y1453">
        <v>11.85</v>
      </c>
      <c r="Z1453">
        <v>0</v>
      </c>
      <c r="AA1453">
        <v>0</v>
      </c>
      <c r="AB1453">
        <v>0</v>
      </c>
      <c r="AC1453">
        <v>0</v>
      </c>
      <c r="AD1453">
        <v>0.01</v>
      </c>
      <c r="AE1453">
        <f t="shared" si="22"/>
        <v>19.82</v>
      </c>
      <c r="AF1453" cm="1">
        <f t="array" ref="AF1453">_xlfn.IFS(C1453="solar",(AE1453*1000/45),C1453="onshore",(AE1453*1000/2.7),C1453="offshore",(0))</f>
        <v>7340.74074074074</v>
      </c>
      <c r="AG1453" cm="1">
        <f t="array" ref="AG1453">_xlfn.IFS(C1453="solar",(0),C1453="onshore",(0),C1453="offshore",(AE1453*1000/4.8))</f>
        <v>0</v>
      </c>
    </row>
    <row r="1454" spans="1:33">
      <c r="A1454" t="s">
        <v>110</v>
      </c>
      <c r="B1454" t="s">
        <v>425</v>
      </c>
      <c r="C1454" t="s">
        <v>464</v>
      </c>
      <c r="D1454">
        <v>2</v>
      </c>
      <c r="E1454" t="s">
        <v>515</v>
      </c>
      <c r="F1454" t="s">
        <v>514</v>
      </c>
      <c r="G1454">
        <v>0.30399999999999999</v>
      </c>
      <c r="H1454">
        <v>668</v>
      </c>
      <c r="I1454">
        <v>2023.1869999999999</v>
      </c>
      <c r="J1454">
        <v>0.30399999999999999</v>
      </c>
      <c r="K1454">
        <v>655</v>
      </c>
      <c r="L1454">
        <v>0.24595950492669999</v>
      </c>
      <c r="M1454">
        <v>36.308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f t="shared" si="22"/>
        <v>0</v>
      </c>
      <c r="AF1454" cm="1">
        <f t="array" ref="AF1454">_xlfn.IFS(C1454="solar",(AE1454*1000/45),C1454="onshore",(AE1454*1000/2.7),C1454="offshore",(0))</f>
        <v>0</v>
      </c>
      <c r="AG1454" cm="1">
        <f t="array" ref="AG1454">_xlfn.IFS(C1454="solar",(0),C1454="onshore",(0),C1454="offshore",(AE1454*1000/4.8))</f>
        <v>0</v>
      </c>
    </row>
    <row r="1455" spans="1:33">
      <c r="A1455" t="s">
        <v>110</v>
      </c>
      <c r="B1455" t="s">
        <v>423</v>
      </c>
      <c r="C1455" t="s">
        <v>464</v>
      </c>
      <c r="D1455">
        <v>4</v>
      </c>
      <c r="E1455" t="s">
        <v>515</v>
      </c>
      <c r="F1455" t="s">
        <v>514</v>
      </c>
      <c r="G1455">
        <v>0.27700000000000002</v>
      </c>
      <c r="H1455">
        <v>455</v>
      </c>
      <c r="I1455">
        <v>2023.1869999999999</v>
      </c>
      <c r="J1455">
        <v>0.27900000000000003</v>
      </c>
      <c r="K1455">
        <v>461</v>
      </c>
      <c r="L1455">
        <v>0.18862211747761901</v>
      </c>
      <c r="M1455">
        <v>77.626999999999995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f t="shared" si="22"/>
        <v>0</v>
      </c>
      <c r="AF1455" cm="1">
        <f t="array" ref="AF1455">_xlfn.IFS(C1455="solar",(AE1455*1000/45),C1455="onshore",(AE1455*1000/2.7),C1455="offshore",(0))</f>
        <v>0</v>
      </c>
      <c r="AG1455" cm="1">
        <f t="array" ref="AG1455">_xlfn.IFS(C1455="solar",(0),C1455="onshore",(0),C1455="offshore",(AE1455*1000/4.8))</f>
        <v>0</v>
      </c>
    </row>
    <row r="1456" spans="1:33">
      <c r="A1456" t="s">
        <v>110</v>
      </c>
      <c r="B1456" t="s">
        <v>422</v>
      </c>
      <c r="C1456" t="s">
        <v>464</v>
      </c>
      <c r="D1456">
        <v>5</v>
      </c>
      <c r="E1456" t="s">
        <v>515</v>
      </c>
      <c r="F1456" t="s">
        <v>514</v>
      </c>
      <c r="G1456">
        <v>0.27800000000000002</v>
      </c>
      <c r="H1456">
        <v>662</v>
      </c>
      <c r="I1456">
        <v>2023.1869999999999</v>
      </c>
      <c r="J1456">
        <v>0.27700000000000002</v>
      </c>
      <c r="K1456">
        <v>668</v>
      </c>
      <c r="L1456">
        <v>0.27529136376374402</v>
      </c>
      <c r="M1456">
        <v>132.72499999999999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f t="shared" si="22"/>
        <v>0</v>
      </c>
      <c r="AF1456" cm="1">
        <f t="array" ref="AF1456">_xlfn.IFS(C1456="solar",(AE1456*1000/45),C1456="onshore",(AE1456*1000/2.7),C1456="offshore",(0))</f>
        <v>0</v>
      </c>
      <c r="AG1456" cm="1">
        <f t="array" ref="AG1456">_xlfn.IFS(C1456="solar",(0),C1456="onshore",(0),C1456="offshore",(AE1456*1000/4.8))</f>
        <v>0</v>
      </c>
    </row>
    <row r="1457" spans="1:33">
      <c r="A1457" t="s">
        <v>110</v>
      </c>
      <c r="B1457" t="s">
        <v>415</v>
      </c>
      <c r="C1457" t="s">
        <v>460</v>
      </c>
      <c r="D1457">
        <v>3</v>
      </c>
      <c r="E1457" t="s">
        <v>515</v>
      </c>
      <c r="F1457" t="s">
        <v>519</v>
      </c>
      <c r="G1457">
        <v>0.441</v>
      </c>
      <c r="H1457">
        <v>987</v>
      </c>
      <c r="I1457">
        <v>3215.317</v>
      </c>
      <c r="J1457">
        <v>0.42499999999999999</v>
      </c>
      <c r="K1457">
        <v>979</v>
      </c>
      <c r="L1457">
        <v>0.26295997851195302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f t="shared" si="22"/>
        <v>0</v>
      </c>
      <c r="AF1457" cm="1">
        <f t="array" ref="AF1457">_xlfn.IFS(C1457="solar",(AE1457*1000/45),C1457="onshore",(AE1457*1000/2.7),C1457="offshore",(0))</f>
        <v>0</v>
      </c>
      <c r="AG1457" cm="1">
        <f t="array" ref="AG1457">_xlfn.IFS(C1457="solar",(0),C1457="onshore",(0),C1457="offshore",(AE1457*1000/4.8))</f>
        <v>0</v>
      </c>
    </row>
    <row r="1458" spans="1:33">
      <c r="A1458" t="s">
        <v>110</v>
      </c>
      <c r="B1458" t="s">
        <v>414</v>
      </c>
      <c r="C1458" t="s">
        <v>460</v>
      </c>
      <c r="D1458">
        <v>4</v>
      </c>
      <c r="E1458" t="s">
        <v>515</v>
      </c>
      <c r="F1458" t="s">
        <v>519</v>
      </c>
      <c r="G1458">
        <v>0.45600000000000002</v>
      </c>
      <c r="H1458">
        <v>1541</v>
      </c>
      <c r="I1458">
        <v>3005.0569999999998</v>
      </c>
      <c r="J1458">
        <v>0.47</v>
      </c>
      <c r="K1458">
        <v>1602</v>
      </c>
      <c r="L1458">
        <v>0.38909938793354698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f t="shared" si="22"/>
        <v>0</v>
      </c>
      <c r="AF1458" cm="1">
        <f t="array" ref="AF1458">_xlfn.IFS(C1458="solar",(AE1458*1000/45),C1458="onshore",(AE1458*1000/2.7),C1458="offshore",(0))</f>
        <v>0</v>
      </c>
      <c r="AG1458" cm="1">
        <f t="array" ref="AG1458">_xlfn.IFS(C1458="solar",(0),C1458="onshore",(0),C1458="offshore",(AE1458*1000/4.8))</f>
        <v>0</v>
      </c>
    </row>
    <row r="1459" spans="1:33">
      <c r="A1459" t="s">
        <v>110</v>
      </c>
      <c r="B1459" t="s">
        <v>413</v>
      </c>
      <c r="C1459" t="s">
        <v>460</v>
      </c>
      <c r="D1459">
        <v>5</v>
      </c>
      <c r="E1459" t="s">
        <v>515</v>
      </c>
      <c r="F1459" t="s">
        <v>519</v>
      </c>
      <c r="G1459">
        <v>0.40300000000000002</v>
      </c>
      <c r="H1459">
        <v>1096</v>
      </c>
      <c r="I1459">
        <v>3145.1550000000002</v>
      </c>
      <c r="J1459">
        <v>0.44500000000000001</v>
      </c>
      <c r="K1459">
        <v>1373</v>
      </c>
      <c r="L1459">
        <v>0.35221384228618302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f t="shared" si="22"/>
        <v>0</v>
      </c>
      <c r="AF1459" cm="1">
        <f t="array" ref="AF1459">_xlfn.IFS(C1459="solar",(AE1459*1000/45),C1459="onshore",(AE1459*1000/2.7),C1459="offshore",(0))</f>
        <v>0</v>
      </c>
      <c r="AG1459" cm="1">
        <f t="array" ref="AG1459">_xlfn.IFS(C1459="solar",(0),C1459="onshore",(0),C1459="offshore",(AE1459*1000/4.8))</f>
        <v>0</v>
      </c>
    </row>
    <row r="1460" spans="1:33">
      <c r="A1460" t="s">
        <v>110</v>
      </c>
      <c r="B1460" t="s">
        <v>414</v>
      </c>
      <c r="C1460" t="s">
        <v>460</v>
      </c>
      <c r="D1460">
        <v>4</v>
      </c>
      <c r="E1460" t="s">
        <v>515</v>
      </c>
      <c r="F1460" t="s">
        <v>518</v>
      </c>
      <c r="G1460">
        <v>0.45600000000000002</v>
      </c>
      <c r="H1460">
        <v>1541</v>
      </c>
      <c r="I1460">
        <v>3005.0569999999998</v>
      </c>
      <c r="J1460">
        <v>0.47</v>
      </c>
      <c r="K1460">
        <v>1602</v>
      </c>
      <c r="L1460">
        <v>0.38909938793354698</v>
      </c>
      <c r="M1460">
        <v>0.70199999999999996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f t="shared" si="22"/>
        <v>0</v>
      </c>
      <c r="AF1460" cm="1">
        <f t="array" ref="AF1460">_xlfn.IFS(C1460="solar",(AE1460*1000/45),C1460="onshore",(AE1460*1000/2.7),C1460="offshore",(0))</f>
        <v>0</v>
      </c>
      <c r="AG1460" cm="1">
        <f t="array" ref="AG1460">_xlfn.IFS(C1460="solar",(0),C1460="onshore",(0),C1460="offshore",(AE1460*1000/4.8))</f>
        <v>0</v>
      </c>
    </row>
    <row r="1461" spans="1:33">
      <c r="A1461" t="s">
        <v>110</v>
      </c>
      <c r="B1461" t="s">
        <v>413</v>
      </c>
      <c r="C1461" t="s">
        <v>460</v>
      </c>
      <c r="D1461">
        <v>5</v>
      </c>
      <c r="E1461" t="s">
        <v>515</v>
      </c>
      <c r="F1461" t="s">
        <v>518</v>
      </c>
      <c r="G1461">
        <v>0.40300000000000002</v>
      </c>
      <c r="H1461">
        <v>1096</v>
      </c>
      <c r="I1461">
        <v>3145.1550000000002</v>
      </c>
      <c r="J1461">
        <v>0.44500000000000001</v>
      </c>
      <c r="K1461">
        <v>1373</v>
      </c>
      <c r="L1461">
        <v>0.35221384228618302</v>
      </c>
      <c r="M1461">
        <v>3.3170000000000002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f t="shared" si="22"/>
        <v>0</v>
      </c>
      <c r="AF1461" cm="1">
        <f t="array" ref="AF1461">_xlfn.IFS(C1461="solar",(AE1461*1000/45),C1461="onshore",(AE1461*1000/2.7),C1461="offshore",(0))</f>
        <v>0</v>
      </c>
      <c r="AG1461" cm="1">
        <f t="array" ref="AG1461">_xlfn.IFS(C1461="solar",(0),C1461="onshore",(0),C1461="offshore",(AE1461*1000/4.8))</f>
        <v>0</v>
      </c>
    </row>
    <row r="1462" spans="1:33">
      <c r="A1462" t="s">
        <v>110</v>
      </c>
      <c r="B1462" t="s">
        <v>415</v>
      </c>
      <c r="C1462" t="s">
        <v>460</v>
      </c>
      <c r="D1462">
        <v>3</v>
      </c>
      <c r="E1462" t="s">
        <v>515</v>
      </c>
      <c r="F1462" t="s">
        <v>518</v>
      </c>
      <c r="G1462">
        <v>0.441</v>
      </c>
      <c r="H1462">
        <v>987</v>
      </c>
      <c r="I1462">
        <v>3215.317</v>
      </c>
      <c r="J1462">
        <v>0.42499999999999999</v>
      </c>
      <c r="K1462">
        <v>979</v>
      </c>
      <c r="L1462">
        <v>0.26295997851195302</v>
      </c>
      <c r="M1462">
        <v>33.597999999999999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f t="shared" si="22"/>
        <v>0</v>
      </c>
      <c r="AF1462" cm="1">
        <f t="array" ref="AF1462">_xlfn.IFS(C1462="solar",(AE1462*1000/45),C1462="onshore",(AE1462*1000/2.7),C1462="offshore",(0))</f>
        <v>0</v>
      </c>
      <c r="AG1462" cm="1">
        <f t="array" ref="AG1462">_xlfn.IFS(C1462="solar",(0),C1462="onshore",(0),C1462="offshore",(AE1462*1000/4.8))</f>
        <v>0</v>
      </c>
    </row>
    <row r="1463" spans="1:33">
      <c r="A1463" t="s">
        <v>110</v>
      </c>
      <c r="B1463" t="s">
        <v>414</v>
      </c>
      <c r="C1463" t="s">
        <v>460</v>
      </c>
      <c r="D1463">
        <v>4</v>
      </c>
      <c r="E1463" t="s">
        <v>515</v>
      </c>
      <c r="F1463" t="s">
        <v>517</v>
      </c>
      <c r="G1463">
        <v>0.45600000000000002</v>
      </c>
      <c r="H1463">
        <v>1541</v>
      </c>
      <c r="I1463">
        <v>3005.0569999999998</v>
      </c>
      <c r="J1463">
        <v>0.47</v>
      </c>
      <c r="K1463">
        <v>1602</v>
      </c>
      <c r="L1463">
        <v>0.38909938793354698</v>
      </c>
      <c r="M1463">
        <v>0.70199999999999996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f t="shared" si="22"/>
        <v>0</v>
      </c>
      <c r="AF1463" cm="1">
        <f t="array" ref="AF1463">_xlfn.IFS(C1463="solar",(AE1463*1000/45),C1463="onshore",(AE1463*1000/2.7),C1463="offshore",(0))</f>
        <v>0</v>
      </c>
      <c r="AG1463" cm="1">
        <f t="array" ref="AG1463">_xlfn.IFS(C1463="solar",(0),C1463="onshore",(0),C1463="offshore",(AE1463*1000/4.8))</f>
        <v>0</v>
      </c>
    </row>
    <row r="1464" spans="1:33">
      <c r="A1464" t="s">
        <v>110</v>
      </c>
      <c r="B1464" t="s">
        <v>413</v>
      </c>
      <c r="C1464" t="s">
        <v>460</v>
      </c>
      <c r="D1464">
        <v>5</v>
      </c>
      <c r="E1464" t="s">
        <v>515</v>
      </c>
      <c r="F1464" t="s">
        <v>517</v>
      </c>
      <c r="G1464">
        <v>0.40300000000000002</v>
      </c>
      <c r="H1464">
        <v>1096</v>
      </c>
      <c r="I1464">
        <v>3145.1550000000002</v>
      </c>
      <c r="J1464">
        <v>0.44500000000000001</v>
      </c>
      <c r="K1464">
        <v>1373</v>
      </c>
      <c r="L1464">
        <v>0.35221384228618302</v>
      </c>
      <c r="M1464">
        <v>3.3170000000000002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f t="shared" si="22"/>
        <v>0</v>
      </c>
      <c r="AF1464" cm="1">
        <f t="array" ref="AF1464">_xlfn.IFS(C1464="solar",(AE1464*1000/45),C1464="onshore",(AE1464*1000/2.7),C1464="offshore",(0))</f>
        <v>0</v>
      </c>
      <c r="AG1464" cm="1">
        <f t="array" ref="AG1464">_xlfn.IFS(C1464="solar",(0),C1464="onshore",(0),C1464="offshore",(AE1464*1000/4.8))</f>
        <v>0</v>
      </c>
    </row>
    <row r="1465" spans="1:33">
      <c r="A1465" t="s">
        <v>110</v>
      </c>
      <c r="B1465" t="s">
        <v>415</v>
      </c>
      <c r="C1465" t="s">
        <v>460</v>
      </c>
      <c r="D1465">
        <v>3</v>
      </c>
      <c r="E1465" t="s">
        <v>515</v>
      </c>
      <c r="F1465" t="s">
        <v>517</v>
      </c>
      <c r="G1465">
        <v>0.441</v>
      </c>
      <c r="H1465">
        <v>987</v>
      </c>
      <c r="I1465">
        <v>3215.317</v>
      </c>
      <c r="J1465">
        <v>0.42499999999999999</v>
      </c>
      <c r="K1465">
        <v>979</v>
      </c>
      <c r="L1465">
        <v>0.26295997851195302</v>
      </c>
      <c r="M1465">
        <v>33.597999999999999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f t="shared" si="22"/>
        <v>0</v>
      </c>
      <c r="AF1465" cm="1">
        <f t="array" ref="AF1465">_xlfn.IFS(C1465="solar",(AE1465*1000/45),C1465="onshore",(AE1465*1000/2.7),C1465="offshore",(0))</f>
        <v>0</v>
      </c>
      <c r="AG1465" cm="1">
        <f t="array" ref="AG1465">_xlfn.IFS(C1465="solar",(0),C1465="onshore",(0),C1465="offshore",(AE1465*1000/4.8))</f>
        <v>0</v>
      </c>
    </row>
    <row r="1466" spans="1:33">
      <c r="A1466" t="s">
        <v>110</v>
      </c>
      <c r="B1466" t="s">
        <v>414</v>
      </c>
      <c r="C1466" t="s">
        <v>460</v>
      </c>
      <c r="D1466">
        <v>4</v>
      </c>
      <c r="E1466" t="s">
        <v>515</v>
      </c>
      <c r="F1466" t="s">
        <v>516</v>
      </c>
      <c r="G1466">
        <v>0.45600000000000002</v>
      </c>
      <c r="H1466">
        <v>1541</v>
      </c>
      <c r="I1466">
        <v>3005.0569999999998</v>
      </c>
      <c r="J1466">
        <v>0.47</v>
      </c>
      <c r="K1466">
        <v>1602</v>
      </c>
      <c r="L1466">
        <v>0.38909938793354698</v>
      </c>
      <c r="M1466">
        <v>0.70199999999999996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f t="shared" si="22"/>
        <v>0</v>
      </c>
      <c r="AF1466" cm="1">
        <f t="array" ref="AF1466">_xlfn.IFS(C1466="solar",(AE1466*1000/45),C1466="onshore",(AE1466*1000/2.7),C1466="offshore",(0))</f>
        <v>0</v>
      </c>
      <c r="AG1466" cm="1">
        <f t="array" ref="AG1466">_xlfn.IFS(C1466="solar",(0),C1466="onshore",(0),C1466="offshore",(AE1466*1000/4.8))</f>
        <v>0</v>
      </c>
    </row>
    <row r="1467" spans="1:33">
      <c r="A1467" t="s">
        <v>110</v>
      </c>
      <c r="B1467" t="s">
        <v>413</v>
      </c>
      <c r="C1467" t="s">
        <v>460</v>
      </c>
      <c r="D1467">
        <v>5</v>
      </c>
      <c r="E1467" t="s">
        <v>515</v>
      </c>
      <c r="F1467" t="s">
        <v>516</v>
      </c>
      <c r="G1467">
        <v>0.40300000000000002</v>
      </c>
      <c r="H1467">
        <v>1096</v>
      </c>
      <c r="I1467">
        <v>3145.1550000000002</v>
      </c>
      <c r="J1467">
        <v>0.44500000000000001</v>
      </c>
      <c r="K1467">
        <v>1373</v>
      </c>
      <c r="L1467">
        <v>0.35221384228618302</v>
      </c>
      <c r="M1467">
        <v>3.3170000000000002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f t="shared" si="22"/>
        <v>0</v>
      </c>
      <c r="AF1467" cm="1">
        <f t="array" ref="AF1467">_xlfn.IFS(C1467="solar",(AE1467*1000/45),C1467="onshore",(AE1467*1000/2.7),C1467="offshore",(0))</f>
        <v>0</v>
      </c>
      <c r="AG1467" cm="1">
        <f t="array" ref="AG1467">_xlfn.IFS(C1467="solar",(0),C1467="onshore",(0),C1467="offshore",(AE1467*1000/4.8))</f>
        <v>0</v>
      </c>
    </row>
    <row r="1468" spans="1:33">
      <c r="A1468" t="s">
        <v>110</v>
      </c>
      <c r="B1468" t="s">
        <v>415</v>
      </c>
      <c r="C1468" t="s">
        <v>460</v>
      </c>
      <c r="D1468">
        <v>3</v>
      </c>
      <c r="E1468" t="s">
        <v>515</v>
      </c>
      <c r="F1468" t="s">
        <v>516</v>
      </c>
      <c r="G1468">
        <v>0.441</v>
      </c>
      <c r="H1468">
        <v>987</v>
      </c>
      <c r="I1468">
        <v>3215.317</v>
      </c>
      <c r="J1468">
        <v>0.42499999999999999</v>
      </c>
      <c r="K1468">
        <v>979</v>
      </c>
      <c r="L1468">
        <v>0.26295997851195302</v>
      </c>
      <c r="M1468">
        <v>33.597999999999999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f t="shared" si="22"/>
        <v>0</v>
      </c>
      <c r="AF1468" cm="1">
        <f t="array" ref="AF1468">_xlfn.IFS(C1468="solar",(AE1468*1000/45),C1468="onshore",(AE1468*1000/2.7),C1468="offshore",(0))</f>
        <v>0</v>
      </c>
      <c r="AG1468" cm="1">
        <f t="array" ref="AG1468">_xlfn.IFS(C1468="solar",(0),C1468="onshore",(0),C1468="offshore",(AE1468*1000/4.8))</f>
        <v>0</v>
      </c>
    </row>
    <row r="1469" spans="1:33">
      <c r="A1469" t="s">
        <v>110</v>
      </c>
      <c r="B1469" t="s">
        <v>414</v>
      </c>
      <c r="C1469" t="s">
        <v>460</v>
      </c>
      <c r="D1469">
        <v>4</v>
      </c>
      <c r="E1469" t="s">
        <v>515</v>
      </c>
      <c r="F1469" t="s">
        <v>514</v>
      </c>
      <c r="G1469">
        <v>0.45600000000000002</v>
      </c>
      <c r="H1469">
        <v>1541</v>
      </c>
      <c r="I1469">
        <v>3005.0569999999998</v>
      </c>
      <c r="J1469">
        <v>0.47</v>
      </c>
      <c r="K1469">
        <v>1602</v>
      </c>
      <c r="L1469">
        <v>0.38909938793354698</v>
      </c>
      <c r="M1469">
        <v>0.70199999999999996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f t="shared" si="22"/>
        <v>0</v>
      </c>
      <c r="AF1469" cm="1">
        <f t="array" ref="AF1469">_xlfn.IFS(C1469="solar",(AE1469*1000/45),C1469="onshore",(AE1469*1000/2.7),C1469="offshore",(0))</f>
        <v>0</v>
      </c>
      <c r="AG1469" cm="1">
        <f t="array" ref="AG1469">_xlfn.IFS(C1469="solar",(0),C1469="onshore",(0),C1469="offshore",(AE1469*1000/4.8))</f>
        <v>0</v>
      </c>
    </row>
    <row r="1470" spans="1:33">
      <c r="A1470" t="s">
        <v>110</v>
      </c>
      <c r="B1470" t="s">
        <v>413</v>
      </c>
      <c r="C1470" t="s">
        <v>460</v>
      </c>
      <c r="D1470">
        <v>5</v>
      </c>
      <c r="E1470" t="s">
        <v>515</v>
      </c>
      <c r="F1470" t="s">
        <v>514</v>
      </c>
      <c r="G1470">
        <v>0.40300000000000002</v>
      </c>
      <c r="H1470">
        <v>1096</v>
      </c>
      <c r="I1470">
        <v>3145.1550000000002</v>
      </c>
      <c r="J1470">
        <v>0.44500000000000001</v>
      </c>
      <c r="K1470">
        <v>1373</v>
      </c>
      <c r="L1470">
        <v>0.35221384228618302</v>
      </c>
      <c r="M1470">
        <v>3.3170000000000002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f t="shared" si="22"/>
        <v>0</v>
      </c>
      <c r="AF1470" cm="1">
        <f t="array" ref="AF1470">_xlfn.IFS(C1470="solar",(AE1470*1000/45),C1470="onshore",(AE1470*1000/2.7),C1470="offshore",(0))</f>
        <v>0</v>
      </c>
      <c r="AG1470" cm="1">
        <f t="array" ref="AG1470">_xlfn.IFS(C1470="solar",(0),C1470="onshore",(0),C1470="offshore",(AE1470*1000/4.8))</f>
        <v>0</v>
      </c>
    </row>
    <row r="1471" spans="1:33">
      <c r="A1471" t="s">
        <v>110</v>
      </c>
      <c r="B1471" t="s">
        <v>415</v>
      </c>
      <c r="C1471" t="s">
        <v>460</v>
      </c>
      <c r="D1471">
        <v>3</v>
      </c>
      <c r="E1471" t="s">
        <v>515</v>
      </c>
      <c r="F1471" t="s">
        <v>514</v>
      </c>
      <c r="G1471">
        <v>0.441</v>
      </c>
      <c r="H1471">
        <v>987</v>
      </c>
      <c r="I1471">
        <v>3215.317</v>
      </c>
      <c r="J1471">
        <v>0.42499999999999999</v>
      </c>
      <c r="K1471">
        <v>979</v>
      </c>
      <c r="L1471">
        <v>0.26295997851195302</v>
      </c>
      <c r="M1471">
        <v>33.597999999999999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f t="shared" si="22"/>
        <v>0</v>
      </c>
      <c r="AF1471" cm="1">
        <f t="array" ref="AF1471">_xlfn.IFS(C1471="solar",(AE1471*1000/45),C1471="onshore",(AE1471*1000/2.7),C1471="offshore",(0))</f>
        <v>0</v>
      </c>
      <c r="AG1471" cm="1">
        <f t="array" ref="AG1471">_xlfn.IFS(C1471="solar",(0),C1471="onshore",(0),C1471="offshore",(AE1471*1000/4.8))</f>
        <v>0</v>
      </c>
    </row>
    <row r="1472" spans="1:33">
      <c r="A1472" t="s">
        <v>113</v>
      </c>
      <c r="B1472" t="s">
        <v>432</v>
      </c>
      <c r="C1472" t="s">
        <v>463</v>
      </c>
      <c r="D1472">
        <v>1</v>
      </c>
      <c r="E1472" t="s">
        <v>515</v>
      </c>
      <c r="F1472" t="s">
        <v>519</v>
      </c>
      <c r="G1472">
        <v>0.28100000000000003</v>
      </c>
      <c r="H1472">
        <v>332</v>
      </c>
      <c r="I1472">
        <v>1560.6849999999999</v>
      </c>
      <c r="J1472">
        <v>0.28100000000000003</v>
      </c>
      <c r="K1472">
        <v>338</v>
      </c>
      <c r="L1472">
        <v>0.13731129852613799</v>
      </c>
      <c r="M1472">
        <v>0.03</v>
      </c>
      <c r="N1472">
        <v>0</v>
      </c>
      <c r="O1472">
        <v>0.01</v>
      </c>
      <c r="P1472">
        <v>0.01</v>
      </c>
      <c r="Q1472">
        <v>0.02</v>
      </c>
      <c r="R1472">
        <v>0.02</v>
      </c>
      <c r="S1472">
        <v>0.03</v>
      </c>
      <c r="T1472">
        <v>0.02</v>
      </c>
      <c r="U1472">
        <v>0.03</v>
      </c>
      <c r="V1472">
        <v>0.04</v>
      </c>
      <c r="W1472">
        <v>0</v>
      </c>
      <c r="X1472">
        <v>0.01</v>
      </c>
      <c r="Y1472">
        <v>0</v>
      </c>
      <c r="Z1472">
        <v>0.01</v>
      </c>
      <c r="AA1472">
        <v>0</v>
      </c>
      <c r="AB1472">
        <v>0.01</v>
      </c>
      <c r="AC1472">
        <v>0</v>
      </c>
      <c r="AD1472">
        <v>0.02</v>
      </c>
      <c r="AE1472">
        <f t="shared" si="22"/>
        <v>0.03</v>
      </c>
      <c r="AF1472" cm="1">
        <f t="array" ref="AF1472">_xlfn.IFS(C1472="solar",(AE1472*1000/45),C1472="onshore",(AE1472*1000/2.7),C1472="offshore",(0))</f>
        <v>0.66666666666666663</v>
      </c>
      <c r="AG1472" cm="1">
        <f t="array" ref="AG1472">_xlfn.IFS(C1472="solar",(0),C1472="onshore",(0),C1472="offshore",(AE1472*1000/4.8))</f>
        <v>0</v>
      </c>
    </row>
    <row r="1473" spans="1:33">
      <c r="A1473" t="s">
        <v>113</v>
      </c>
      <c r="B1473" t="s">
        <v>431</v>
      </c>
      <c r="C1473" t="s">
        <v>463</v>
      </c>
      <c r="D1473">
        <v>2</v>
      </c>
      <c r="E1473" t="s">
        <v>515</v>
      </c>
      <c r="F1473" t="s">
        <v>519</v>
      </c>
      <c r="G1473">
        <v>0.28100000000000003</v>
      </c>
      <c r="H1473">
        <v>199</v>
      </c>
      <c r="I1473">
        <v>1560.6849999999999</v>
      </c>
      <c r="J1473">
        <v>0.28199999999999997</v>
      </c>
      <c r="K1473">
        <v>213</v>
      </c>
      <c r="L1473">
        <v>8.6223647138832196E-2</v>
      </c>
      <c r="M1473">
        <v>138.28</v>
      </c>
      <c r="N1473">
        <v>0.1</v>
      </c>
      <c r="O1473">
        <v>3.11</v>
      </c>
      <c r="P1473">
        <v>6.11</v>
      </c>
      <c r="Q1473">
        <v>9.1199999999999992</v>
      </c>
      <c r="R1473">
        <v>12.13</v>
      </c>
      <c r="S1473">
        <v>15.95</v>
      </c>
      <c r="T1473">
        <v>52.19</v>
      </c>
      <c r="U1473">
        <v>138.28</v>
      </c>
      <c r="V1473">
        <v>141.38999999999999</v>
      </c>
      <c r="W1473">
        <v>0.1</v>
      </c>
      <c r="X1473">
        <v>3.01</v>
      </c>
      <c r="Y1473">
        <v>3</v>
      </c>
      <c r="Z1473">
        <v>3.01</v>
      </c>
      <c r="AA1473">
        <v>3.01</v>
      </c>
      <c r="AB1473">
        <v>3.82</v>
      </c>
      <c r="AC1473">
        <v>36.340000000000003</v>
      </c>
      <c r="AD1473">
        <v>89.1</v>
      </c>
      <c r="AE1473">
        <f t="shared" si="22"/>
        <v>138.28</v>
      </c>
      <c r="AF1473" cm="1">
        <f t="array" ref="AF1473">_xlfn.IFS(C1473="solar",(AE1473*1000/45),C1473="onshore",(AE1473*1000/2.7),C1473="offshore",(0))</f>
        <v>3072.8888888888887</v>
      </c>
      <c r="AG1473" cm="1">
        <f t="array" ref="AG1473">_xlfn.IFS(C1473="solar",(0),C1473="onshore",(0),C1473="offshore",(AE1473*1000/4.8))</f>
        <v>0</v>
      </c>
    </row>
    <row r="1474" spans="1:33">
      <c r="A1474" t="s">
        <v>113</v>
      </c>
      <c r="B1474" t="s">
        <v>431</v>
      </c>
      <c r="C1474" t="s">
        <v>463</v>
      </c>
      <c r="D1474">
        <v>2</v>
      </c>
      <c r="E1474" t="s">
        <v>515</v>
      </c>
      <c r="F1474" t="s">
        <v>518</v>
      </c>
      <c r="G1474">
        <v>0.28100000000000003</v>
      </c>
      <c r="H1474">
        <v>199</v>
      </c>
      <c r="I1474">
        <v>1560.6849999999999</v>
      </c>
      <c r="J1474">
        <v>0.28199999999999997</v>
      </c>
      <c r="K1474">
        <v>213</v>
      </c>
      <c r="L1474">
        <v>8.6223647138832196E-2</v>
      </c>
      <c r="M1474">
        <v>434.64299999999997</v>
      </c>
      <c r="N1474">
        <v>0.1</v>
      </c>
      <c r="O1474">
        <v>3.0990000000000002</v>
      </c>
      <c r="P1474">
        <v>6.0880000000000001</v>
      </c>
      <c r="Q1474">
        <v>9.0879999999999992</v>
      </c>
      <c r="R1474">
        <v>12.087</v>
      </c>
      <c r="S1474">
        <v>15.893000000000001</v>
      </c>
      <c r="T1474">
        <v>52.005000000000003</v>
      </c>
      <c r="U1474">
        <v>137.79</v>
      </c>
      <c r="V1474">
        <v>140.88900000000001</v>
      </c>
      <c r="W1474">
        <v>0.1</v>
      </c>
      <c r="X1474">
        <v>2.9990000000000001</v>
      </c>
      <c r="Y1474">
        <v>2.9889999999999999</v>
      </c>
      <c r="Z1474">
        <v>3</v>
      </c>
      <c r="AA1474">
        <v>2.9990000000000001</v>
      </c>
      <c r="AB1474">
        <v>3.806</v>
      </c>
      <c r="AC1474">
        <v>36.212000000000003</v>
      </c>
      <c r="AD1474">
        <v>88.784000000000006</v>
      </c>
      <c r="AE1474">
        <f t="shared" ref="AE1474:AE1537" si="23">MAX(N1474:U1474)</f>
        <v>137.79</v>
      </c>
      <c r="AF1474" cm="1">
        <f t="array" ref="AF1474">_xlfn.IFS(C1474="solar",(AE1474*1000/45),C1474="onshore",(AE1474*1000/2.7),C1474="offshore",(0))</f>
        <v>3062</v>
      </c>
      <c r="AG1474" cm="1">
        <f t="array" ref="AG1474">_xlfn.IFS(C1474="solar",(0),C1474="onshore",(0),C1474="offshore",(AE1474*1000/4.8))</f>
        <v>0</v>
      </c>
    </row>
    <row r="1475" spans="1:33">
      <c r="A1475" t="s">
        <v>113</v>
      </c>
      <c r="B1475" t="s">
        <v>432</v>
      </c>
      <c r="C1475" t="s">
        <v>463</v>
      </c>
      <c r="D1475">
        <v>1</v>
      </c>
      <c r="E1475" t="s">
        <v>515</v>
      </c>
      <c r="F1475" t="s">
        <v>518</v>
      </c>
      <c r="G1475">
        <v>0.28100000000000003</v>
      </c>
      <c r="H1475">
        <v>332</v>
      </c>
      <c r="I1475">
        <v>1560.6849999999999</v>
      </c>
      <c r="J1475">
        <v>0.28100000000000003</v>
      </c>
      <c r="K1475">
        <v>338</v>
      </c>
      <c r="L1475">
        <v>0.13731129852613799</v>
      </c>
      <c r="M1475">
        <v>639.98199999999997</v>
      </c>
      <c r="N1475">
        <v>0</v>
      </c>
      <c r="O1475">
        <v>0.01</v>
      </c>
      <c r="P1475">
        <v>0.01</v>
      </c>
      <c r="Q1475">
        <v>0.02</v>
      </c>
      <c r="R1475">
        <v>0.02</v>
      </c>
      <c r="S1475">
        <v>0.03</v>
      </c>
      <c r="T1475">
        <v>0.02</v>
      </c>
      <c r="U1475">
        <v>0.03</v>
      </c>
      <c r="V1475">
        <v>0.04</v>
      </c>
      <c r="W1475">
        <v>0</v>
      </c>
      <c r="X1475">
        <v>0.01</v>
      </c>
      <c r="Y1475">
        <v>0</v>
      </c>
      <c r="Z1475">
        <v>0.01</v>
      </c>
      <c r="AA1475">
        <v>0</v>
      </c>
      <c r="AB1475">
        <v>0.01</v>
      </c>
      <c r="AC1475">
        <v>0</v>
      </c>
      <c r="AD1475">
        <v>0.02</v>
      </c>
      <c r="AE1475">
        <f t="shared" si="23"/>
        <v>0.03</v>
      </c>
      <c r="AF1475" cm="1">
        <f t="array" ref="AF1475">_xlfn.IFS(C1475="solar",(AE1475*1000/45),C1475="onshore",(AE1475*1000/2.7),C1475="offshore",(0))</f>
        <v>0.66666666666666663</v>
      </c>
      <c r="AG1475" cm="1">
        <f t="array" ref="AG1475">_xlfn.IFS(C1475="solar",(0),C1475="onshore",(0),C1475="offshore",(AE1475*1000/4.8))</f>
        <v>0</v>
      </c>
    </row>
    <row r="1476" spans="1:33">
      <c r="A1476" t="s">
        <v>113</v>
      </c>
      <c r="B1476" t="s">
        <v>431</v>
      </c>
      <c r="C1476" t="s">
        <v>463</v>
      </c>
      <c r="D1476">
        <v>2</v>
      </c>
      <c r="E1476" t="s">
        <v>515</v>
      </c>
      <c r="F1476" t="s">
        <v>517</v>
      </c>
      <c r="G1476">
        <v>0.28100000000000003</v>
      </c>
      <c r="H1476">
        <v>199</v>
      </c>
      <c r="I1476">
        <v>1560.6849999999999</v>
      </c>
      <c r="J1476">
        <v>0.28199999999999997</v>
      </c>
      <c r="K1476">
        <v>213</v>
      </c>
      <c r="L1476">
        <v>8.6223647138832196E-2</v>
      </c>
      <c r="M1476">
        <v>392.38200000000001</v>
      </c>
      <c r="N1476">
        <v>0.1</v>
      </c>
      <c r="O1476">
        <v>3.0990000000000002</v>
      </c>
      <c r="P1476">
        <v>6.0880000000000001</v>
      </c>
      <c r="Q1476">
        <v>9.0879999999999992</v>
      </c>
      <c r="R1476">
        <v>12.087</v>
      </c>
      <c r="S1476">
        <v>15.893000000000001</v>
      </c>
      <c r="T1476">
        <v>52.005000000000003</v>
      </c>
      <c r="U1476">
        <v>137.79</v>
      </c>
      <c r="V1476">
        <v>140.88900000000001</v>
      </c>
      <c r="W1476">
        <v>0.1</v>
      </c>
      <c r="X1476">
        <v>2.9990000000000001</v>
      </c>
      <c r="Y1476">
        <v>2.9889999999999999</v>
      </c>
      <c r="Z1476">
        <v>3</v>
      </c>
      <c r="AA1476">
        <v>2.9990000000000001</v>
      </c>
      <c r="AB1476">
        <v>3.806</v>
      </c>
      <c r="AC1476">
        <v>36.212000000000003</v>
      </c>
      <c r="AD1476">
        <v>88.784000000000006</v>
      </c>
      <c r="AE1476">
        <f t="shared" si="23"/>
        <v>137.79</v>
      </c>
      <c r="AF1476" cm="1">
        <f t="array" ref="AF1476">_xlfn.IFS(C1476="solar",(AE1476*1000/45),C1476="onshore",(AE1476*1000/2.7),C1476="offshore",(0))</f>
        <v>3062</v>
      </c>
      <c r="AG1476" cm="1">
        <f t="array" ref="AG1476">_xlfn.IFS(C1476="solar",(0),C1476="onshore",(0),C1476="offshore",(AE1476*1000/4.8))</f>
        <v>0</v>
      </c>
    </row>
    <row r="1477" spans="1:33">
      <c r="A1477" t="s">
        <v>113</v>
      </c>
      <c r="B1477" t="s">
        <v>432</v>
      </c>
      <c r="C1477" t="s">
        <v>463</v>
      </c>
      <c r="D1477">
        <v>1</v>
      </c>
      <c r="E1477" t="s">
        <v>515</v>
      </c>
      <c r="F1477" t="s">
        <v>517</v>
      </c>
      <c r="G1477">
        <v>0.28100000000000003</v>
      </c>
      <c r="H1477">
        <v>332</v>
      </c>
      <c r="I1477">
        <v>1560.6849999999999</v>
      </c>
      <c r="J1477">
        <v>0.28100000000000003</v>
      </c>
      <c r="K1477">
        <v>338</v>
      </c>
      <c r="L1477">
        <v>0.13731129852613799</v>
      </c>
      <c r="M1477">
        <v>590.67700000000002</v>
      </c>
      <c r="N1477">
        <v>0</v>
      </c>
      <c r="O1477">
        <v>0.01</v>
      </c>
      <c r="P1477">
        <v>0.01</v>
      </c>
      <c r="Q1477">
        <v>0.02</v>
      </c>
      <c r="R1477">
        <v>0.02</v>
      </c>
      <c r="S1477">
        <v>0.03</v>
      </c>
      <c r="T1477">
        <v>0.02</v>
      </c>
      <c r="U1477">
        <v>0.03</v>
      </c>
      <c r="V1477">
        <v>0.04</v>
      </c>
      <c r="W1477">
        <v>0</v>
      </c>
      <c r="X1477">
        <v>0.01</v>
      </c>
      <c r="Y1477">
        <v>0</v>
      </c>
      <c r="Z1477">
        <v>0.01</v>
      </c>
      <c r="AA1477">
        <v>0</v>
      </c>
      <c r="AB1477">
        <v>0.01</v>
      </c>
      <c r="AC1477">
        <v>0</v>
      </c>
      <c r="AD1477">
        <v>0.02</v>
      </c>
      <c r="AE1477">
        <f t="shared" si="23"/>
        <v>0.03</v>
      </c>
      <c r="AF1477" cm="1">
        <f t="array" ref="AF1477">_xlfn.IFS(C1477="solar",(AE1477*1000/45),C1477="onshore",(AE1477*1000/2.7),C1477="offshore",(0))</f>
        <v>0.66666666666666663</v>
      </c>
      <c r="AG1477" cm="1">
        <f t="array" ref="AG1477">_xlfn.IFS(C1477="solar",(0),C1477="onshore",(0),C1477="offshore",(AE1477*1000/4.8))</f>
        <v>0</v>
      </c>
    </row>
    <row r="1478" spans="1:33">
      <c r="A1478" t="s">
        <v>113</v>
      </c>
      <c r="B1478" t="s">
        <v>431</v>
      </c>
      <c r="C1478" t="s">
        <v>463</v>
      </c>
      <c r="D1478">
        <v>2</v>
      </c>
      <c r="E1478" t="s">
        <v>515</v>
      </c>
      <c r="F1478" t="s">
        <v>516</v>
      </c>
      <c r="G1478">
        <v>0.28100000000000003</v>
      </c>
      <c r="H1478">
        <v>199</v>
      </c>
      <c r="I1478">
        <v>1560.6849999999999</v>
      </c>
      <c r="J1478">
        <v>0.28199999999999997</v>
      </c>
      <c r="K1478">
        <v>213</v>
      </c>
      <c r="L1478">
        <v>8.6223647138832196E-2</v>
      </c>
      <c r="M1478">
        <v>392.38200000000001</v>
      </c>
      <c r="N1478">
        <v>0.1</v>
      </c>
      <c r="O1478">
        <v>3.0990000000000002</v>
      </c>
      <c r="P1478">
        <v>6.0880000000000001</v>
      </c>
      <c r="Q1478">
        <v>9.0879999999999992</v>
      </c>
      <c r="R1478">
        <v>12.087</v>
      </c>
      <c r="S1478">
        <v>15.893000000000001</v>
      </c>
      <c r="T1478">
        <v>52.005000000000003</v>
      </c>
      <c r="U1478">
        <v>137.79</v>
      </c>
      <c r="V1478">
        <v>140.88900000000001</v>
      </c>
      <c r="W1478">
        <v>0.1</v>
      </c>
      <c r="X1478">
        <v>2.9990000000000001</v>
      </c>
      <c r="Y1478">
        <v>2.9889999999999999</v>
      </c>
      <c r="Z1478">
        <v>3</v>
      </c>
      <c r="AA1478">
        <v>2.9990000000000001</v>
      </c>
      <c r="AB1478">
        <v>3.806</v>
      </c>
      <c r="AC1478">
        <v>36.212000000000003</v>
      </c>
      <c r="AD1478">
        <v>88.784000000000006</v>
      </c>
      <c r="AE1478">
        <f t="shared" si="23"/>
        <v>137.79</v>
      </c>
      <c r="AF1478" cm="1">
        <f t="array" ref="AF1478">_xlfn.IFS(C1478="solar",(AE1478*1000/45),C1478="onshore",(AE1478*1000/2.7),C1478="offshore",(0))</f>
        <v>3062</v>
      </c>
      <c r="AG1478" cm="1">
        <f t="array" ref="AG1478">_xlfn.IFS(C1478="solar",(0),C1478="onshore",(0),C1478="offshore",(AE1478*1000/4.8))</f>
        <v>0</v>
      </c>
    </row>
    <row r="1479" spans="1:33">
      <c r="A1479" t="s">
        <v>113</v>
      </c>
      <c r="B1479" t="s">
        <v>432</v>
      </c>
      <c r="C1479" t="s">
        <v>463</v>
      </c>
      <c r="D1479">
        <v>1</v>
      </c>
      <c r="E1479" t="s">
        <v>515</v>
      </c>
      <c r="F1479" t="s">
        <v>516</v>
      </c>
      <c r="G1479">
        <v>0.28100000000000003</v>
      </c>
      <c r="H1479">
        <v>332</v>
      </c>
      <c r="I1479">
        <v>1560.6849999999999</v>
      </c>
      <c r="J1479">
        <v>0.28100000000000003</v>
      </c>
      <c r="K1479">
        <v>338</v>
      </c>
      <c r="L1479">
        <v>0.13731129852613799</v>
      </c>
      <c r="M1479">
        <v>641.32399999999996</v>
      </c>
      <c r="N1479">
        <v>0</v>
      </c>
      <c r="O1479">
        <v>0.01</v>
      </c>
      <c r="P1479">
        <v>0.01</v>
      </c>
      <c r="Q1479">
        <v>0.02</v>
      </c>
      <c r="R1479">
        <v>0.02</v>
      </c>
      <c r="S1479">
        <v>0.03</v>
      </c>
      <c r="T1479">
        <v>0.02</v>
      </c>
      <c r="U1479">
        <v>0.03</v>
      </c>
      <c r="V1479">
        <v>0.04</v>
      </c>
      <c r="W1479">
        <v>0</v>
      </c>
      <c r="X1479">
        <v>0.01</v>
      </c>
      <c r="Y1479">
        <v>0</v>
      </c>
      <c r="Z1479">
        <v>0.01</v>
      </c>
      <c r="AA1479">
        <v>0</v>
      </c>
      <c r="AB1479">
        <v>0.01</v>
      </c>
      <c r="AC1479">
        <v>0</v>
      </c>
      <c r="AD1479">
        <v>0.02</v>
      </c>
      <c r="AE1479">
        <f t="shared" si="23"/>
        <v>0.03</v>
      </c>
      <c r="AF1479" cm="1">
        <f t="array" ref="AF1479">_xlfn.IFS(C1479="solar",(AE1479*1000/45),C1479="onshore",(AE1479*1000/2.7),C1479="offshore",(0))</f>
        <v>0.66666666666666663</v>
      </c>
      <c r="AG1479" cm="1">
        <f t="array" ref="AG1479">_xlfn.IFS(C1479="solar",(0),C1479="onshore",(0),C1479="offshore",(AE1479*1000/4.8))</f>
        <v>0</v>
      </c>
    </row>
    <row r="1480" spans="1:33">
      <c r="A1480" t="s">
        <v>113</v>
      </c>
      <c r="B1480" t="s">
        <v>431</v>
      </c>
      <c r="C1480" t="s">
        <v>463</v>
      </c>
      <c r="D1480">
        <v>2</v>
      </c>
      <c r="E1480" t="s">
        <v>515</v>
      </c>
      <c r="F1480" t="s">
        <v>514</v>
      </c>
      <c r="G1480">
        <v>0.28100000000000003</v>
      </c>
      <c r="H1480">
        <v>199</v>
      </c>
      <c r="I1480">
        <v>1560.6849999999999</v>
      </c>
      <c r="J1480">
        <v>0.28199999999999997</v>
      </c>
      <c r="K1480">
        <v>213</v>
      </c>
      <c r="L1480">
        <v>8.6223647138832196E-2</v>
      </c>
      <c r="M1480">
        <v>434.64299999999997</v>
      </c>
      <c r="N1480">
        <v>0.1</v>
      </c>
      <c r="O1480">
        <v>3.0990000000000002</v>
      </c>
      <c r="P1480">
        <v>6.0880000000000001</v>
      </c>
      <c r="Q1480">
        <v>9.0879999999999992</v>
      </c>
      <c r="R1480">
        <v>12.087</v>
      </c>
      <c r="S1480">
        <v>15.893000000000001</v>
      </c>
      <c r="T1480">
        <v>52.005000000000003</v>
      </c>
      <c r="U1480">
        <v>137.79</v>
      </c>
      <c r="V1480">
        <v>140.88900000000001</v>
      </c>
      <c r="W1480">
        <v>0.1</v>
      </c>
      <c r="X1480">
        <v>2.9990000000000001</v>
      </c>
      <c r="Y1480">
        <v>2.9889999999999999</v>
      </c>
      <c r="Z1480">
        <v>3</v>
      </c>
      <c r="AA1480">
        <v>2.9990000000000001</v>
      </c>
      <c r="AB1480">
        <v>3.806</v>
      </c>
      <c r="AC1480">
        <v>36.212000000000003</v>
      </c>
      <c r="AD1480">
        <v>88.784000000000006</v>
      </c>
      <c r="AE1480">
        <f t="shared" si="23"/>
        <v>137.79</v>
      </c>
      <c r="AF1480" cm="1">
        <f t="array" ref="AF1480">_xlfn.IFS(C1480="solar",(AE1480*1000/45),C1480="onshore",(AE1480*1000/2.7),C1480="offshore",(0))</f>
        <v>3062</v>
      </c>
      <c r="AG1480" cm="1">
        <f t="array" ref="AG1480">_xlfn.IFS(C1480="solar",(0),C1480="onshore",(0),C1480="offshore",(AE1480*1000/4.8))</f>
        <v>0</v>
      </c>
    </row>
    <row r="1481" spans="1:33">
      <c r="A1481" t="s">
        <v>113</v>
      </c>
      <c r="B1481" t="s">
        <v>432</v>
      </c>
      <c r="C1481" t="s">
        <v>463</v>
      </c>
      <c r="D1481">
        <v>1</v>
      </c>
      <c r="E1481" t="s">
        <v>515</v>
      </c>
      <c r="F1481" t="s">
        <v>514</v>
      </c>
      <c r="G1481">
        <v>0.28100000000000003</v>
      </c>
      <c r="H1481">
        <v>332</v>
      </c>
      <c r="I1481">
        <v>1560.6849999999999</v>
      </c>
      <c r="J1481">
        <v>0.28100000000000003</v>
      </c>
      <c r="K1481">
        <v>338</v>
      </c>
      <c r="L1481">
        <v>0.13731129852613799</v>
      </c>
      <c r="M1481">
        <v>639.98199999999997</v>
      </c>
      <c r="N1481">
        <v>0</v>
      </c>
      <c r="O1481">
        <v>0.01</v>
      </c>
      <c r="P1481">
        <v>0.01</v>
      </c>
      <c r="Q1481">
        <v>0.02</v>
      </c>
      <c r="R1481">
        <v>0.02</v>
      </c>
      <c r="S1481">
        <v>0.03</v>
      </c>
      <c r="T1481">
        <v>0.02</v>
      </c>
      <c r="U1481">
        <v>0.03</v>
      </c>
      <c r="V1481">
        <v>0.04</v>
      </c>
      <c r="W1481">
        <v>0</v>
      </c>
      <c r="X1481">
        <v>0.01</v>
      </c>
      <c r="Y1481">
        <v>0</v>
      </c>
      <c r="Z1481">
        <v>0.01</v>
      </c>
      <c r="AA1481">
        <v>0</v>
      </c>
      <c r="AB1481">
        <v>0.01</v>
      </c>
      <c r="AC1481">
        <v>0</v>
      </c>
      <c r="AD1481">
        <v>0.02</v>
      </c>
      <c r="AE1481">
        <f t="shared" si="23"/>
        <v>0.03</v>
      </c>
      <c r="AF1481" cm="1">
        <f t="array" ref="AF1481">_xlfn.IFS(C1481="solar",(AE1481*1000/45),C1481="onshore",(AE1481*1000/2.7),C1481="offshore",(0))</f>
        <v>0.66666666666666663</v>
      </c>
      <c r="AG1481" cm="1">
        <f t="array" ref="AG1481">_xlfn.IFS(C1481="solar",(0),C1481="onshore",(0),C1481="offshore",(AE1481*1000/4.8))</f>
        <v>0</v>
      </c>
    </row>
    <row r="1482" spans="1:33">
      <c r="A1482" t="s">
        <v>113</v>
      </c>
      <c r="B1482" t="s">
        <v>426</v>
      </c>
      <c r="C1482" t="s">
        <v>464</v>
      </c>
      <c r="D1482">
        <v>1</v>
      </c>
      <c r="E1482" t="s">
        <v>515</v>
      </c>
      <c r="F1482" t="s">
        <v>519</v>
      </c>
      <c r="G1482">
        <v>0.30299999999999999</v>
      </c>
      <c r="H1482">
        <v>357</v>
      </c>
      <c r="I1482">
        <v>2023.1869999999999</v>
      </c>
      <c r="J1482">
        <v>0.30399999999999999</v>
      </c>
      <c r="K1482">
        <v>386</v>
      </c>
      <c r="L1482">
        <v>0.14494712809420801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f t="shared" si="23"/>
        <v>0</v>
      </c>
      <c r="AF1482" cm="1">
        <f t="array" ref="AF1482">_xlfn.IFS(C1482="solar",(AE1482*1000/45),C1482="onshore",(AE1482*1000/2.7),C1482="offshore",(0))</f>
        <v>0</v>
      </c>
      <c r="AG1482" cm="1">
        <f t="array" ref="AG1482">_xlfn.IFS(C1482="solar",(0),C1482="onshore",(0),C1482="offshore",(AE1482*1000/4.8))</f>
        <v>0</v>
      </c>
    </row>
    <row r="1483" spans="1:33">
      <c r="A1483" t="s">
        <v>113</v>
      </c>
      <c r="B1483" t="s">
        <v>425</v>
      </c>
      <c r="C1483" t="s">
        <v>464</v>
      </c>
      <c r="D1483">
        <v>2</v>
      </c>
      <c r="E1483" t="s">
        <v>515</v>
      </c>
      <c r="F1483" t="s">
        <v>519</v>
      </c>
      <c r="G1483">
        <v>0.3</v>
      </c>
      <c r="H1483">
        <v>566</v>
      </c>
      <c r="I1483">
        <v>2023.1869999999999</v>
      </c>
      <c r="J1483">
        <v>0.3</v>
      </c>
      <c r="K1483">
        <v>581</v>
      </c>
      <c r="L1483">
        <v>0.221080669710807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f t="shared" si="23"/>
        <v>0</v>
      </c>
      <c r="AF1483" cm="1">
        <f t="array" ref="AF1483">_xlfn.IFS(C1483="solar",(AE1483*1000/45),C1483="onshore",(AE1483*1000/2.7),C1483="offshore",(0))</f>
        <v>0</v>
      </c>
      <c r="AG1483" cm="1">
        <f t="array" ref="AG1483">_xlfn.IFS(C1483="solar",(0),C1483="onshore",(0),C1483="offshore",(AE1483*1000/4.8))</f>
        <v>0</v>
      </c>
    </row>
    <row r="1484" spans="1:33">
      <c r="A1484" t="s">
        <v>113</v>
      </c>
      <c r="B1484" t="s">
        <v>424</v>
      </c>
      <c r="C1484" t="s">
        <v>464</v>
      </c>
      <c r="D1484">
        <v>3</v>
      </c>
      <c r="E1484" t="s">
        <v>515</v>
      </c>
      <c r="F1484" t="s">
        <v>519</v>
      </c>
      <c r="G1484">
        <v>0.29299999999999998</v>
      </c>
      <c r="H1484">
        <v>204</v>
      </c>
      <c r="I1484">
        <v>2023.1869999999999</v>
      </c>
      <c r="J1484">
        <v>0.29299999999999998</v>
      </c>
      <c r="K1484">
        <v>223</v>
      </c>
      <c r="L1484">
        <v>8.6882665544594603E-2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f t="shared" si="23"/>
        <v>0</v>
      </c>
      <c r="AF1484" cm="1">
        <f t="array" ref="AF1484">_xlfn.IFS(C1484="solar",(AE1484*1000/45),C1484="onshore",(AE1484*1000/2.7),C1484="offshore",(0))</f>
        <v>0</v>
      </c>
      <c r="AG1484" cm="1">
        <f t="array" ref="AG1484">_xlfn.IFS(C1484="solar",(0),C1484="onshore",(0),C1484="offshore",(AE1484*1000/4.8))</f>
        <v>0</v>
      </c>
    </row>
    <row r="1485" spans="1:33">
      <c r="A1485" t="s">
        <v>113</v>
      </c>
      <c r="B1485" t="s">
        <v>423</v>
      </c>
      <c r="C1485" t="s">
        <v>464</v>
      </c>
      <c r="D1485">
        <v>4</v>
      </c>
      <c r="E1485" t="s">
        <v>515</v>
      </c>
      <c r="F1485" t="s">
        <v>519</v>
      </c>
      <c r="G1485">
        <v>0.27300000000000002</v>
      </c>
      <c r="H1485">
        <v>399</v>
      </c>
      <c r="I1485">
        <v>2023.1869999999999</v>
      </c>
      <c r="J1485">
        <v>0.27500000000000002</v>
      </c>
      <c r="K1485">
        <v>409</v>
      </c>
      <c r="L1485">
        <v>0.1697799916978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f t="shared" si="23"/>
        <v>0</v>
      </c>
      <c r="AF1485" cm="1">
        <f t="array" ref="AF1485">_xlfn.IFS(C1485="solar",(AE1485*1000/45),C1485="onshore",(AE1485*1000/2.7),C1485="offshore",(0))</f>
        <v>0</v>
      </c>
      <c r="AG1485" cm="1">
        <f t="array" ref="AG1485">_xlfn.IFS(C1485="solar",(0),C1485="onshore",(0),C1485="offshore",(AE1485*1000/4.8))</f>
        <v>0</v>
      </c>
    </row>
    <row r="1486" spans="1:33">
      <c r="A1486" t="s">
        <v>113</v>
      </c>
      <c r="B1486" t="s">
        <v>422</v>
      </c>
      <c r="C1486" t="s">
        <v>464</v>
      </c>
      <c r="D1486">
        <v>5</v>
      </c>
      <c r="E1486" t="s">
        <v>515</v>
      </c>
      <c r="F1486" t="s">
        <v>519</v>
      </c>
      <c r="G1486">
        <v>0.27</v>
      </c>
      <c r="H1486">
        <v>586</v>
      </c>
      <c r="I1486">
        <v>2023.1869999999999</v>
      </c>
      <c r="J1486">
        <v>0.27</v>
      </c>
      <c r="K1486">
        <v>597</v>
      </c>
      <c r="L1486">
        <v>0.25240994419076601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f t="shared" si="23"/>
        <v>0</v>
      </c>
      <c r="AF1486" cm="1">
        <f t="array" ref="AF1486">_xlfn.IFS(C1486="solar",(AE1486*1000/45),C1486="onshore",(AE1486*1000/2.7),C1486="offshore",(0))</f>
        <v>0</v>
      </c>
      <c r="AG1486" cm="1">
        <f t="array" ref="AG1486">_xlfn.IFS(C1486="solar",(0),C1486="onshore",(0),C1486="offshore",(AE1486*1000/4.8))</f>
        <v>0</v>
      </c>
    </row>
    <row r="1487" spans="1:33">
      <c r="A1487" t="s">
        <v>113</v>
      </c>
      <c r="B1487" t="s">
        <v>426</v>
      </c>
      <c r="C1487" t="s">
        <v>464</v>
      </c>
      <c r="D1487">
        <v>1</v>
      </c>
      <c r="E1487" t="s">
        <v>515</v>
      </c>
      <c r="F1487" t="s">
        <v>518</v>
      </c>
      <c r="G1487">
        <v>0.30299999999999999</v>
      </c>
      <c r="H1487">
        <v>357</v>
      </c>
      <c r="I1487">
        <v>2023.1869999999999</v>
      </c>
      <c r="J1487">
        <v>0.30399999999999999</v>
      </c>
      <c r="K1487">
        <v>386</v>
      </c>
      <c r="L1487">
        <v>0.14494712809420801</v>
      </c>
      <c r="M1487">
        <v>91.322000000000003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f t="shared" si="23"/>
        <v>0</v>
      </c>
      <c r="AF1487" cm="1">
        <f t="array" ref="AF1487">_xlfn.IFS(C1487="solar",(AE1487*1000/45),C1487="onshore",(AE1487*1000/2.7),C1487="offshore",(0))</f>
        <v>0</v>
      </c>
      <c r="AG1487" cm="1">
        <f t="array" ref="AG1487">_xlfn.IFS(C1487="solar",(0),C1487="onshore",(0),C1487="offshore",(AE1487*1000/4.8))</f>
        <v>0</v>
      </c>
    </row>
    <row r="1488" spans="1:33">
      <c r="A1488" t="s">
        <v>113</v>
      </c>
      <c r="B1488" t="s">
        <v>425</v>
      </c>
      <c r="C1488" t="s">
        <v>464</v>
      </c>
      <c r="D1488">
        <v>2</v>
      </c>
      <c r="E1488" t="s">
        <v>515</v>
      </c>
      <c r="F1488" t="s">
        <v>518</v>
      </c>
      <c r="G1488">
        <v>0.3</v>
      </c>
      <c r="H1488">
        <v>566</v>
      </c>
      <c r="I1488">
        <v>2023.1869999999999</v>
      </c>
      <c r="J1488">
        <v>0.3</v>
      </c>
      <c r="K1488">
        <v>581</v>
      </c>
      <c r="L1488">
        <v>0.221080669710807</v>
      </c>
      <c r="M1488">
        <v>102.10899999999999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f t="shared" si="23"/>
        <v>0</v>
      </c>
      <c r="AF1488" cm="1">
        <f t="array" ref="AF1488">_xlfn.IFS(C1488="solar",(AE1488*1000/45),C1488="onshore",(AE1488*1000/2.7),C1488="offshore",(0))</f>
        <v>0</v>
      </c>
      <c r="AG1488" cm="1">
        <f t="array" ref="AG1488">_xlfn.IFS(C1488="solar",(0),C1488="onshore",(0),C1488="offshore",(AE1488*1000/4.8))</f>
        <v>0</v>
      </c>
    </row>
    <row r="1489" spans="1:33">
      <c r="A1489" t="s">
        <v>113</v>
      </c>
      <c r="B1489" t="s">
        <v>422</v>
      </c>
      <c r="C1489" t="s">
        <v>464</v>
      </c>
      <c r="D1489">
        <v>5</v>
      </c>
      <c r="E1489" t="s">
        <v>515</v>
      </c>
      <c r="F1489" t="s">
        <v>518</v>
      </c>
      <c r="G1489">
        <v>0.27</v>
      </c>
      <c r="H1489">
        <v>586</v>
      </c>
      <c r="I1489">
        <v>2023.1869999999999</v>
      </c>
      <c r="J1489">
        <v>0.27</v>
      </c>
      <c r="K1489">
        <v>597</v>
      </c>
      <c r="L1489">
        <v>0.25240994419076601</v>
      </c>
      <c r="M1489">
        <v>102.235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f t="shared" si="23"/>
        <v>0</v>
      </c>
      <c r="AF1489" cm="1">
        <f t="array" ref="AF1489">_xlfn.IFS(C1489="solar",(AE1489*1000/45),C1489="onshore",(AE1489*1000/2.7),C1489="offshore",(0))</f>
        <v>0</v>
      </c>
      <c r="AG1489" cm="1">
        <f t="array" ref="AG1489">_xlfn.IFS(C1489="solar",(0),C1489="onshore",(0),C1489="offshore",(AE1489*1000/4.8))</f>
        <v>0</v>
      </c>
    </row>
    <row r="1490" spans="1:33">
      <c r="A1490" t="s">
        <v>113</v>
      </c>
      <c r="B1490" t="s">
        <v>424</v>
      </c>
      <c r="C1490" t="s">
        <v>464</v>
      </c>
      <c r="D1490">
        <v>3</v>
      </c>
      <c r="E1490" t="s">
        <v>515</v>
      </c>
      <c r="F1490" t="s">
        <v>518</v>
      </c>
      <c r="G1490">
        <v>0.29299999999999998</v>
      </c>
      <c r="H1490">
        <v>204</v>
      </c>
      <c r="I1490">
        <v>2023.1869999999999</v>
      </c>
      <c r="J1490">
        <v>0.29299999999999998</v>
      </c>
      <c r="K1490">
        <v>223</v>
      </c>
      <c r="L1490">
        <v>8.6882665544594603E-2</v>
      </c>
      <c r="M1490">
        <v>180.24199999999999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f t="shared" si="23"/>
        <v>0</v>
      </c>
      <c r="AF1490" cm="1">
        <f t="array" ref="AF1490">_xlfn.IFS(C1490="solar",(AE1490*1000/45),C1490="onshore",(AE1490*1000/2.7),C1490="offshore",(0))</f>
        <v>0</v>
      </c>
      <c r="AG1490" cm="1">
        <f t="array" ref="AG1490">_xlfn.IFS(C1490="solar",(0),C1490="onshore",(0),C1490="offshore",(AE1490*1000/4.8))</f>
        <v>0</v>
      </c>
    </row>
    <row r="1491" spans="1:33">
      <c r="A1491" t="s">
        <v>113</v>
      </c>
      <c r="B1491" t="s">
        <v>423</v>
      </c>
      <c r="C1491" t="s">
        <v>464</v>
      </c>
      <c r="D1491">
        <v>4</v>
      </c>
      <c r="E1491" t="s">
        <v>515</v>
      </c>
      <c r="F1491" t="s">
        <v>518</v>
      </c>
      <c r="G1491">
        <v>0.27300000000000002</v>
      </c>
      <c r="H1491">
        <v>399</v>
      </c>
      <c r="I1491">
        <v>2023.1869999999999</v>
      </c>
      <c r="J1491">
        <v>0.27500000000000002</v>
      </c>
      <c r="K1491">
        <v>409</v>
      </c>
      <c r="L1491">
        <v>0.1697799916978</v>
      </c>
      <c r="M1491">
        <v>252.14400000000001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f t="shared" si="23"/>
        <v>0</v>
      </c>
      <c r="AF1491" cm="1">
        <f t="array" ref="AF1491">_xlfn.IFS(C1491="solar",(AE1491*1000/45),C1491="onshore",(AE1491*1000/2.7),C1491="offshore",(0))</f>
        <v>0</v>
      </c>
      <c r="AG1491" cm="1">
        <f t="array" ref="AG1491">_xlfn.IFS(C1491="solar",(0),C1491="onshore",(0),C1491="offshore",(AE1491*1000/4.8))</f>
        <v>0</v>
      </c>
    </row>
    <row r="1492" spans="1:33">
      <c r="A1492" t="s">
        <v>113</v>
      </c>
      <c r="B1492" t="s">
        <v>426</v>
      </c>
      <c r="C1492" t="s">
        <v>464</v>
      </c>
      <c r="D1492">
        <v>1</v>
      </c>
      <c r="E1492" t="s">
        <v>515</v>
      </c>
      <c r="F1492" t="s">
        <v>517</v>
      </c>
      <c r="G1492">
        <v>0.30299999999999999</v>
      </c>
      <c r="H1492">
        <v>357</v>
      </c>
      <c r="I1492">
        <v>2023.1869999999999</v>
      </c>
      <c r="J1492">
        <v>0.30399999999999999</v>
      </c>
      <c r="K1492">
        <v>386</v>
      </c>
      <c r="L1492">
        <v>0.14494712809420801</v>
      </c>
      <c r="M1492">
        <v>62.063000000000002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f t="shared" si="23"/>
        <v>0</v>
      </c>
      <c r="AF1492" cm="1">
        <f t="array" ref="AF1492">_xlfn.IFS(C1492="solar",(AE1492*1000/45),C1492="onshore",(AE1492*1000/2.7),C1492="offshore",(0))</f>
        <v>0</v>
      </c>
      <c r="AG1492" cm="1">
        <f t="array" ref="AG1492">_xlfn.IFS(C1492="solar",(0),C1492="onshore",(0),C1492="offshore",(AE1492*1000/4.8))</f>
        <v>0</v>
      </c>
    </row>
    <row r="1493" spans="1:33">
      <c r="A1493" t="s">
        <v>113</v>
      </c>
      <c r="B1493" t="s">
        <v>425</v>
      </c>
      <c r="C1493" t="s">
        <v>464</v>
      </c>
      <c r="D1493">
        <v>2</v>
      </c>
      <c r="E1493" t="s">
        <v>515</v>
      </c>
      <c r="F1493" t="s">
        <v>517</v>
      </c>
      <c r="G1493">
        <v>0.3</v>
      </c>
      <c r="H1493">
        <v>566</v>
      </c>
      <c r="I1493">
        <v>2023.1869999999999</v>
      </c>
      <c r="J1493">
        <v>0.3</v>
      </c>
      <c r="K1493">
        <v>581</v>
      </c>
      <c r="L1493">
        <v>0.221080669710807</v>
      </c>
      <c r="M1493">
        <v>73.929000000000002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f t="shared" si="23"/>
        <v>0</v>
      </c>
      <c r="AF1493" cm="1">
        <f t="array" ref="AF1493">_xlfn.IFS(C1493="solar",(AE1493*1000/45),C1493="onshore",(AE1493*1000/2.7),C1493="offshore",(0))</f>
        <v>0</v>
      </c>
      <c r="AG1493" cm="1">
        <f t="array" ref="AG1493">_xlfn.IFS(C1493="solar",(0),C1493="onshore",(0),C1493="offshore",(AE1493*1000/4.8))</f>
        <v>0</v>
      </c>
    </row>
    <row r="1494" spans="1:33">
      <c r="A1494" t="s">
        <v>113</v>
      </c>
      <c r="B1494" t="s">
        <v>422</v>
      </c>
      <c r="C1494" t="s">
        <v>464</v>
      </c>
      <c r="D1494">
        <v>5</v>
      </c>
      <c r="E1494" t="s">
        <v>515</v>
      </c>
      <c r="F1494" t="s">
        <v>517</v>
      </c>
      <c r="G1494">
        <v>0.27</v>
      </c>
      <c r="H1494">
        <v>586</v>
      </c>
      <c r="I1494">
        <v>2023.1869999999999</v>
      </c>
      <c r="J1494">
        <v>0.27</v>
      </c>
      <c r="K1494">
        <v>597</v>
      </c>
      <c r="L1494">
        <v>0.25240994419076601</v>
      </c>
      <c r="M1494">
        <v>85.137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f t="shared" si="23"/>
        <v>0</v>
      </c>
      <c r="AF1494" cm="1">
        <f t="array" ref="AF1494">_xlfn.IFS(C1494="solar",(AE1494*1000/45),C1494="onshore",(AE1494*1000/2.7),C1494="offshore",(0))</f>
        <v>0</v>
      </c>
      <c r="AG1494" cm="1">
        <f t="array" ref="AG1494">_xlfn.IFS(C1494="solar",(0),C1494="onshore",(0),C1494="offshore",(AE1494*1000/4.8))</f>
        <v>0</v>
      </c>
    </row>
    <row r="1495" spans="1:33">
      <c r="A1495" t="s">
        <v>113</v>
      </c>
      <c r="B1495" t="s">
        <v>424</v>
      </c>
      <c r="C1495" t="s">
        <v>464</v>
      </c>
      <c r="D1495">
        <v>3</v>
      </c>
      <c r="E1495" t="s">
        <v>515</v>
      </c>
      <c r="F1495" t="s">
        <v>517</v>
      </c>
      <c r="G1495">
        <v>0.29299999999999998</v>
      </c>
      <c r="H1495">
        <v>204</v>
      </c>
      <c r="I1495">
        <v>2023.1869999999999</v>
      </c>
      <c r="J1495">
        <v>0.29299999999999998</v>
      </c>
      <c r="K1495">
        <v>223</v>
      </c>
      <c r="L1495">
        <v>8.6882665544594603E-2</v>
      </c>
      <c r="M1495">
        <v>165.28399999999999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f t="shared" si="23"/>
        <v>0</v>
      </c>
      <c r="AF1495" cm="1">
        <f t="array" ref="AF1495">_xlfn.IFS(C1495="solar",(AE1495*1000/45),C1495="onshore",(AE1495*1000/2.7),C1495="offshore",(0))</f>
        <v>0</v>
      </c>
      <c r="AG1495" cm="1">
        <f t="array" ref="AG1495">_xlfn.IFS(C1495="solar",(0),C1495="onshore",(0),C1495="offshore",(AE1495*1000/4.8))</f>
        <v>0</v>
      </c>
    </row>
    <row r="1496" spans="1:33">
      <c r="A1496" t="s">
        <v>113</v>
      </c>
      <c r="B1496" t="s">
        <v>423</v>
      </c>
      <c r="C1496" t="s">
        <v>464</v>
      </c>
      <c r="D1496">
        <v>4</v>
      </c>
      <c r="E1496" t="s">
        <v>515</v>
      </c>
      <c r="F1496" t="s">
        <v>517</v>
      </c>
      <c r="G1496">
        <v>0.27300000000000002</v>
      </c>
      <c r="H1496">
        <v>399</v>
      </c>
      <c r="I1496">
        <v>2023.1869999999999</v>
      </c>
      <c r="J1496">
        <v>0.27500000000000002</v>
      </c>
      <c r="K1496">
        <v>409</v>
      </c>
      <c r="L1496">
        <v>0.1697799916978</v>
      </c>
      <c r="M1496">
        <v>191.57300000000001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f t="shared" si="23"/>
        <v>0</v>
      </c>
      <c r="AF1496" cm="1">
        <f t="array" ref="AF1496">_xlfn.IFS(C1496="solar",(AE1496*1000/45),C1496="onshore",(AE1496*1000/2.7),C1496="offshore",(0))</f>
        <v>0</v>
      </c>
      <c r="AG1496" cm="1">
        <f t="array" ref="AG1496">_xlfn.IFS(C1496="solar",(0),C1496="onshore",(0),C1496="offshore",(AE1496*1000/4.8))</f>
        <v>0</v>
      </c>
    </row>
    <row r="1497" spans="1:33">
      <c r="A1497" t="s">
        <v>113</v>
      </c>
      <c r="B1497" t="s">
        <v>426</v>
      </c>
      <c r="C1497" t="s">
        <v>464</v>
      </c>
      <c r="D1497">
        <v>1</v>
      </c>
      <c r="E1497" t="s">
        <v>515</v>
      </c>
      <c r="F1497" t="s">
        <v>516</v>
      </c>
      <c r="G1497">
        <v>0.30299999999999999</v>
      </c>
      <c r="H1497">
        <v>357</v>
      </c>
      <c r="I1497">
        <v>2023.1869999999999</v>
      </c>
      <c r="J1497">
        <v>0.30399999999999999</v>
      </c>
      <c r="K1497">
        <v>386</v>
      </c>
      <c r="L1497">
        <v>0.14494712809420801</v>
      </c>
      <c r="M1497">
        <v>91.007000000000005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f t="shared" si="23"/>
        <v>0</v>
      </c>
      <c r="AF1497" cm="1">
        <f t="array" ref="AF1497">_xlfn.IFS(C1497="solar",(AE1497*1000/45),C1497="onshore",(AE1497*1000/2.7),C1497="offshore",(0))</f>
        <v>0</v>
      </c>
      <c r="AG1497" cm="1">
        <f t="array" ref="AG1497">_xlfn.IFS(C1497="solar",(0),C1497="onshore",(0),C1497="offshore",(AE1497*1000/4.8))</f>
        <v>0</v>
      </c>
    </row>
    <row r="1498" spans="1:33">
      <c r="A1498" t="s">
        <v>113</v>
      </c>
      <c r="B1498" t="s">
        <v>425</v>
      </c>
      <c r="C1498" t="s">
        <v>464</v>
      </c>
      <c r="D1498">
        <v>2</v>
      </c>
      <c r="E1498" t="s">
        <v>515</v>
      </c>
      <c r="F1498" t="s">
        <v>516</v>
      </c>
      <c r="G1498">
        <v>0.3</v>
      </c>
      <c r="H1498">
        <v>566</v>
      </c>
      <c r="I1498">
        <v>2023.1869999999999</v>
      </c>
      <c r="J1498">
        <v>0.3</v>
      </c>
      <c r="K1498">
        <v>581</v>
      </c>
      <c r="L1498">
        <v>0.221080669710807</v>
      </c>
      <c r="M1498">
        <v>101.474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f t="shared" si="23"/>
        <v>0</v>
      </c>
      <c r="AF1498" cm="1">
        <f t="array" ref="AF1498">_xlfn.IFS(C1498="solar",(AE1498*1000/45),C1498="onshore",(AE1498*1000/2.7),C1498="offshore",(0))</f>
        <v>0</v>
      </c>
      <c r="AG1498" cm="1">
        <f t="array" ref="AG1498">_xlfn.IFS(C1498="solar",(0),C1498="onshore",(0),C1498="offshore",(AE1498*1000/4.8))</f>
        <v>0</v>
      </c>
    </row>
    <row r="1499" spans="1:33">
      <c r="A1499" t="s">
        <v>113</v>
      </c>
      <c r="B1499" t="s">
        <v>422</v>
      </c>
      <c r="C1499" t="s">
        <v>464</v>
      </c>
      <c r="D1499">
        <v>5</v>
      </c>
      <c r="E1499" t="s">
        <v>515</v>
      </c>
      <c r="F1499" t="s">
        <v>516</v>
      </c>
      <c r="G1499">
        <v>0.27</v>
      </c>
      <c r="H1499">
        <v>586</v>
      </c>
      <c r="I1499">
        <v>2023.1869999999999</v>
      </c>
      <c r="J1499">
        <v>0.27</v>
      </c>
      <c r="K1499">
        <v>597</v>
      </c>
      <c r="L1499">
        <v>0.25240994419076601</v>
      </c>
      <c r="M1499">
        <v>102.58799999999999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f t="shared" si="23"/>
        <v>0</v>
      </c>
      <c r="AF1499" cm="1">
        <f t="array" ref="AF1499">_xlfn.IFS(C1499="solar",(AE1499*1000/45),C1499="onshore",(AE1499*1000/2.7),C1499="offshore",(0))</f>
        <v>0</v>
      </c>
      <c r="AG1499" cm="1">
        <f t="array" ref="AG1499">_xlfn.IFS(C1499="solar",(0),C1499="onshore",(0),C1499="offshore",(AE1499*1000/4.8))</f>
        <v>0</v>
      </c>
    </row>
    <row r="1500" spans="1:33">
      <c r="A1500" t="s">
        <v>113</v>
      </c>
      <c r="B1500" t="s">
        <v>424</v>
      </c>
      <c r="C1500" t="s">
        <v>464</v>
      </c>
      <c r="D1500">
        <v>3</v>
      </c>
      <c r="E1500" t="s">
        <v>515</v>
      </c>
      <c r="F1500" t="s">
        <v>516</v>
      </c>
      <c r="G1500">
        <v>0.29299999999999998</v>
      </c>
      <c r="H1500">
        <v>204</v>
      </c>
      <c r="I1500">
        <v>2023.1869999999999</v>
      </c>
      <c r="J1500">
        <v>0.29299999999999998</v>
      </c>
      <c r="K1500">
        <v>223</v>
      </c>
      <c r="L1500">
        <v>8.6882665544594603E-2</v>
      </c>
      <c r="M1500">
        <v>168.57499999999999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f t="shared" si="23"/>
        <v>0</v>
      </c>
      <c r="AF1500" cm="1">
        <f t="array" ref="AF1500">_xlfn.IFS(C1500="solar",(AE1500*1000/45),C1500="onshore",(AE1500*1000/2.7),C1500="offshore",(0))</f>
        <v>0</v>
      </c>
      <c r="AG1500" cm="1">
        <f t="array" ref="AG1500">_xlfn.IFS(C1500="solar",(0),C1500="onshore",(0),C1500="offshore",(AE1500*1000/4.8))</f>
        <v>0</v>
      </c>
    </row>
    <row r="1501" spans="1:33">
      <c r="A1501" t="s">
        <v>113</v>
      </c>
      <c r="B1501" t="s">
        <v>423</v>
      </c>
      <c r="C1501" t="s">
        <v>464</v>
      </c>
      <c r="D1501">
        <v>4</v>
      </c>
      <c r="E1501" t="s">
        <v>515</v>
      </c>
      <c r="F1501" t="s">
        <v>516</v>
      </c>
      <c r="G1501">
        <v>0.27300000000000002</v>
      </c>
      <c r="H1501">
        <v>399</v>
      </c>
      <c r="I1501">
        <v>2023.1869999999999</v>
      </c>
      <c r="J1501">
        <v>0.27500000000000002</v>
      </c>
      <c r="K1501">
        <v>409</v>
      </c>
      <c r="L1501">
        <v>0.1697799916978</v>
      </c>
      <c r="M1501">
        <v>249.35599999999999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f t="shared" si="23"/>
        <v>0</v>
      </c>
      <c r="AF1501" cm="1">
        <f t="array" ref="AF1501">_xlfn.IFS(C1501="solar",(AE1501*1000/45),C1501="onshore",(AE1501*1000/2.7),C1501="offshore",(0))</f>
        <v>0</v>
      </c>
      <c r="AG1501" cm="1">
        <f t="array" ref="AG1501">_xlfn.IFS(C1501="solar",(0),C1501="onshore",(0),C1501="offshore",(AE1501*1000/4.8))</f>
        <v>0</v>
      </c>
    </row>
    <row r="1502" spans="1:33">
      <c r="A1502" t="s">
        <v>113</v>
      </c>
      <c r="B1502" t="s">
        <v>426</v>
      </c>
      <c r="C1502" t="s">
        <v>464</v>
      </c>
      <c r="D1502">
        <v>1</v>
      </c>
      <c r="E1502" t="s">
        <v>515</v>
      </c>
      <c r="F1502" t="s">
        <v>514</v>
      </c>
      <c r="G1502">
        <v>0.30299999999999999</v>
      </c>
      <c r="H1502">
        <v>357</v>
      </c>
      <c r="I1502">
        <v>2023.1869999999999</v>
      </c>
      <c r="J1502">
        <v>0.30399999999999999</v>
      </c>
      <c r="K1502">
        <v>386</v>
      </c>
      <c r="L1502">
        <v>0.14494712809420801</v>
      </c>
      <c r="M1502">
        <v>91.373999999999995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f t="shared" si="23"/>
        <v>0</v>
      </c>
      <c r="AF1502" cm="1">
        <f t="array" ref="AF1502">_xlfn.IFS(C1502="solar",(AE1502*1000/45),C1502="onshore",(AE1502*1000/2.7),C1502="offshore",(0))</f>
        <v>0</v>
      </c>
      <c r="AG1502" cm="1">
        <f t="array" ref="AG1502">_xlfn.IFS(C1502="solar",(0),C1502="onshore",(0),C1502="offshore",(AE1502*1000/4.8))</f>
        <v>0</v>
      </c>
    </row>
    <row r="1503" spans="1:33">
      <c r="A1503" t="s">
        <v>113</v>
      </c>
      <c r="B1503" t="s">
        <v>422</v>
      </c>
      <c r="C1503" t="s">
        <v>464</v>
      </c>
      <c r="D1503">
        <v>5</v>
      </c>
      <c r="E1503" t="s">
        <v>515</v>
      </c>
      <c r="F1503" t="s">
        <v>514</v>
      </c>
      <c r="G1503">
        <v>0.27</v>
      </c>
      <c r="H1503">
        <v>586</v>
      </c>
      <c r="I1503">
        <v>2023.1869999999999</v>
      </c>
      <c r="J1503">
        <v>0.27</v>
      </c>
      <c r="K1503">
        <v>597</v>
      </c>
      <c r="L1503">
        <v>0.25240994419076601</v>
      </c>
      <c r="M1503">
        <v>102.235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f t="shared" si="23"/>
        <v>0</v>
      </c>
      <c r="AF1503" cm="1">
        <f t="array" ref="AF1503">_xlfn.IFS(C1503="solar",(AE1503*1000/45),C1503="onshore",(AE1503*1000/2.7),C1503="offshore",(0))</f>
        <v>0</v>
      </c>
      <c r="AG1503" cm="1">
        <f t="array" ref="AG1503">_xlfn.IFS(C1503="solar",(0),C1503="onshore",(0),C1503="offshore",(AE1503*1000/4.8))</f>
        <v>0</v>
      </c>
    </row>
    <row r="1504" spans="1:33">
      <c r="A1504" t="s">
        <v>113</v>
      </c>
      <c r="B1504" t="s">
        <v>425</v>
      </c>
      <c r="C1504" t="s">
        <v>464</v>
      </c>
      <c r="D1504">
        <v>2</v>
      </c>
      <c r="E1504" t="s">
        <v>515</v>
      </c>
      <c r="F1504" t="s">
        <v>514</v>
      </c>
      <c r="G1504">
        <v>0.3</v>
      </c>
      <c r="H1504">
        <v>566</v>
      </c>
      <c r="I1504">
        <v>2023.1869999999999</v>
      </c>
      <c r="J1504">
        <v>0.3</v>
      </c>
      <c r="K1504">
        <v>581</v>
      </c>
      <c r="L1504">
        <v>0.221080669710807</v>
      </c>
      <c r="M1504">
        <v>103.364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f t="shared" si="23"/>
        <v>0</v>
      </c>
      <c r="AF1504" cm="1">
        <f t="array" ref="AF1504">_xlfn.IFS(C1504="solar",(AE1504*1000/45),C1504="onshore",(AE1504*1000/2.7),C1504="offshore",(0))</f>
        <v>0</v>
      </c>
      <c r="AG1504" cm="1">
        <f t="array" ref="AG1504">_xlfn.IFS(C1504="solar",(0),C1504="onshore",(0),C1504="offshore",(AE1504*1000/4.8))</f>
        <v>0</v>
      </c>
    </row>
    <row r="1505" spans="1:33">
      <c r="A1505" t="s">
        <v>113</v>
      </c>
      <c r="B1505" t="s">
        <v>424</v>
      </c>
      <c r="C1505" t="s">
        <v>464</v>
      </c>
      <c r="D1505">
        <v>3</v>
      </c>
      <c r="E1505" t="s">
        <v>515</v>
      </c>
      <c r="F1505" t="s">
        <v>514</v>
      </c>
      <c r="G1505">
        <v>0.29299999999999998</v>
      </c>
      <c r="H1505">
        <v>204</v>
      </c>
      <c r="I1505">
        <v>2023.1869999999999</v>
      </c>
      <c r="J1505">
        <v>0.29299999999999998</v>
      </c>
      <c r="K1505">
        <v>223</v>
      </c>
      <c r="L1505">
        <v>8.6882665544594603E-2</v>
      </c>
      <c r="M1505">
        <v>180.24199999999999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f t="shared" si="23"/>
        <v>0</v>
      </c>
      <c r="AF1505" cm="1">
        <f t="array" ref="AF1505">_xlfn.IFS(C1505="solar",(AE1505*1000/45),C1505="onshore",(AE1505*1000/2.7),C1505="offshore",(0))</f>
        <v>0</v>
      </c>
      <c r="AG1505" cm="1">
        <f t="array" ref="AG1505">_xlfn.IFS(C1505="solar",(0),C1505="onshore",(0),C1505="offshore",(AE1505*1000/4.8))</f>
        <v>0</v>
      </c>
    </row>
    <row r="1506" spans="1:33">
      <c r="A1506" t="s">
        <v>113</v>
      </c>
      <c r="B1506" t="s">
        <v>423</v>
      </c>
      <c r="C1506" t="s">
        <v>464</v>
      </c>
      <c r="D1506">
        <v>4</v>
      </c>
      <c r="E1506" t="s">
        <v>515</v>
      </c>
      <c r="F1506" t="s">
        <v>514</v>
      </c>
      <c r="G1506">
        <v>0.27300000000000002</v>
      </c>
      <c r="H1506">
        <v>399</v>
      </c>
      <c r="I1506">
        <v>2023.1869999999999</v>
      </c>
      <c r="J1506">
        <v>0.27500000000000002</v>
      </c>
      <c r="K1506">
        <v>409</v>
      </c>
      <c r="L1506">
        <v>0.1697799916978</v>
      </c>
      <c r="M1506">
        <v>253.221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f t="shared" si="23"/>
        <v>0</v>
      </c>
      <c r="AF1506" cm="1">
        <f t="array" ref="AF1506">_xlfn.IFS(C1506="solar",(AE1506*1000/45),C1506="onshore",(AE1506*1000/2.7),C1506="offshore",(0))</f>
        <v>0</v>
      </c>
      <c r="AG1506" cm="1">
        <f t="array" ref="AG1506">_xlfn.IFS(C1506="solar",(0),C1506="onshore",(0),C1506="offshore",(AE1506*1000/4.8))</f>
        <v>0</v>
      </c>
    </row>
    <row r="1507" spans="1:33">
      <c r="A1507" t="s">
        <v>115</v>
      </c>
      <c r="B1507" t="s">
        <v>432</v>
      </c>
      <c r="C1507" t="s">
        <v>463</v>
      </c>
      <c r="D1507">
        <v>1</v>
      </c>
      <c r="E1507" t="s">
        <v>515</v>
      </c>
      <c r="F1507" t="s">
        <v>519</v>
      </c>
      <c r="G1507">
        <v>0.27100000000000002</v>
      </c>
      <c r="H1507">
        <v>334</v>
      </c>
      <c r="I1507">
        <v>1560.6849999999999</v>
      </c>
      <c r="J1507">
        <v>0.27100000000000002</v>
      </c>
      <c r="K1507">
        <v>339</v>
      </c>
      <c r="L1507">
        <v>0.14279937319921099</v>
      </c>
      <c r="M1507">
        <v>0.03</v>
      </c>
      <c r="N1507">
        <v>0.01</v>
      </c>
      <c r="O1507">
        <v>0.01</v>
      </c>
      <c r="P1507">
        <v>0.02</v>
      </c>
      <c r="Q1507">
        <v>0.03</v>
      </c>
      <c r="R1507">
        <v>0.03</v>
      </c>
      <c r="S1507">
        <v>0.03</v>
      </c>
      <c r="T1507">
        <v>0.03</v>
      </c>
      <c r="U1507">
        <v>0.03</v>
      </c>
      <c r="V1507">
        <v>0.04</v>
      </c>
      <c r="W1507">
        <v>0.01</v>
      </c>
      <c r="X1507">
        <v>0</v>
      </c>
      <c r="Y1507">
        <v>0.01</v>
      </c>
      <c r="Z1507">
        <v>0.01</v>
      </c>
      <c r="AA1507">
        <v>0</v>
      </c>
      <c r="AB1507">
        <v>0</v>
      </c>
      <c r="AC1507">
        <v>0.01</v>
      </c>
      <c r="AD1507">
        <v>0</v>
      </c>
      <c r="AE1507">
        <f t="shared" si="23"/>
        <v>0.03</v>
      </c>
      <c r="AF1507" cm="1">
        <f t="array" ref="AF1507">_xlfn.IFS(C1507="solar",(AE1507*1000/45),C1507="onshore",(AE1507*1000/2.7),C1507="offshore",(0))</f>
        <v>0.66666666666666663</v>
      </c>
      <c r="AG1507" cm="1">
        <f t="array" ref="AG1507">_xlfn.IFS(C1507="solar",(0),C1507="onshore",(0),C1507="offshore",(AE1507*1000/4.8))</f>
        <v>0</v>
      </c>
    </row>
    <row r="1508" spans="1:33">
      <c r="A1508" t="s">
        <v>115</v>
      </c>
      <c r="B1508" t="s">
        <v>431</v>
      </c>
      <c r="C1508" t="s">
        <v>463</v>
      </c>
      <c r="D1508">
        <v>2</v>
      </c>
      <c r="E1508" t="s">
        <v>515</v>
      </c>
      <c r="F1508" t="s">
        <v>519</v>
      </c>
      <c r="G1508">
        <v>0.26900000000000002</v>
      </c>
      <c r="H1508">
        <v>211</v>
      </c>
      <c r="I1508">
        <v>1560.6849999999999</v>
      </c>
      <c r="J1508">
        <v>0.27</v>
      </c>
      <c r="K1508">
        <v>221</v>
      </c>
      <c r="L1508">
        <v>9.3438187045493004E-2</v>
      </c>
      <c r="M1508">
        <v>15.63</v>
      </c>
      <c r="N1508">
        <v>2.6</v>
      </c>
      <c r="O1508">
        <v>5.21</v>
      </c>
      <c r="P1508">
        <v>7.81</v>
      </c>
      <c r="Q1508">
        <v>9.08</v>
      </c>
      <c r="R1508">
        <v>10.35</v>
      </c>
      <c r="S1508">
        <v>12.34</v>
      </c>
      <c r="T1508">
        <v>11.72</v>
      </c>
      <c r="U1508">
        <v>15.63</v>
      </c>
      <c r="V1508">
        <v>20.84</v>
      </c>
      <c r="W1508">
        <v>2.6</v>
      </c>
      <c r="X1508">
        <v>2.61</v>
      </c>
      <c r="Y1508">
        <v>2.6</v>
      </c>
      <c r="Z1508">
        <v>1.27</v>
      </c>
      <c r="AA1508">
        <v>1.27</v>
      </c>
      <c r="AB1508">
        <v>1.99</v>
      </c>
      <c r="AC1508">
        <v>1.98</v>
      </c>
      <c r="AD1508">
        <v>6.52</v>
      </c>
      <c r="AE1508">
        <f t="shared" si="23"/>
        <v>15.63</v>
      </c>
      <c r="AF1508" cm="1">
        <f t="array" ref="AF1508">_xlfn.IFS(C1508="solar",(AE1508*1000/45),C1508="onshore",(AE1508*1000/2.7),C1508="offshore",(0))</f>
        <v>347.33333333333331</v>
      </c>
      <c r="AG1508" cm="1">
        <f t="array" ref="AG1508">_xlfn.IFS(C1508="solar",(0),C1508="onshore",(0),C1508="offshore",(AE1508*1000/4.8))</f>
        <v>0</v>
      </c>
    </row>
    <row r="1509" spans="1:33">
      <c r="A1509" t="s">
        <v>115</v>
      </c>
      <c r="B1509" t="s">
        <v>430</v>
      </c>
      <c r="C1509" t="s">
        <v>463</v>
      </c>
      <c r="D1509">
        <v>3</v>
      </c>
      <c r="E1509" t="s">
        <v>515</v>
      </c>
      <c r="F1509" t="s">
        <v>519</v>
      </c>
      <c r="G1509">
        <v>0.25</v>
      </c>
      <c r="H1509">
        <v>294</v>
      </c>
      <c r="I1509">
        <v>1560.6849999999999</v>
      </c>
      <c r="J1509">
        <v>0.249</v>
      </c>
      <c r="K1509">
        <v>323</v>
      </c>
      <c r="L1509">
        <v>0.148080908107315</v>
      </c>
      <c r="M1509">
        <v>0.02</v>
      </c>
      <c r="N1509">
        <v>0</v>
      </c>
      <c r="O1509">
        <v>0</v>
      </c>
      <c r="P1509">
        <v>0.01</v>
      </c>
      <c r="Q1509">
        <v>0.01</v>
      </c>
      <c r="R1509">
        <v>0.01</v>
      </c>
      <c r="S1509">
        <v>0.02</v>
      </c>
      <c r="T1509">
        <v>0.02</v>
      </c>
      <c r="U1509">
        <v>0.01</v>
      </c>
      <c r="V1509">
        <v>0.02</v>
      </c>
      <c r="W1509">
        <v>0</v>
      </c>
      <c r="X1509">
        <v>0</v>
      </c>
      <c r="Y1509">
        <v>0.01</v>
      </c>
      <c r="Z1509">
        <v>0</v>
      </c>
      <c r="AA1509">
        <v>0</v>
      </c>
      <c r="AB1509">
        <v>0.01</v>
      </c>
      <c r="AC1509">
        <v>0</v>
      </c>
      <c r="AD1509">
        <v>0</v>
      </c>
      <c r="AE1509">
        <f t="shared" si="23"/>
        <v>0.02</v>
      </c>
      <c r="AF1509" cm="1">
        <f t="array" ref="AF1509">_xlfn.IFS(C1509="solar",(AE1509*1000/45),C1509="onshore",(AE1509*1000/2.7),C1509="offshore",(0))</f>
        <v>0.44444444444444442</v>
      </c>
      <c r="AG1509" cm="1">
        <f t="array" ref="AG1509">_xlfn.IFS(C1509="solar",(0),C1509="onshore",(0),C1509="offshore",(AE1509*1000/4.8))</f>
        <v>0</v>
      </c>
    </row>
    <row r="1510" spans="1:33">
      <c r="A1510" t="s">
        <v>115</v>
      </c>
      <c r="B1510" t="s">
        <v>430</v>
      </c>
      <c r="C1510" t="s">
        <v>463</v>
      </c>
      <c r="D1510">
        <v>3</v>
      </c>
      <c r="E1510" t="s">
        <v>515</v>
      </c>
      <c r="F1510" t="s">
        <v>518</v>
      </c>
      <c r="G1510">
        <v>0.25</v>
      </c>
      <c r="H1510">
        <v>294</v>
      </c>
      <c r="I1510">
        <v>1560.6849999999999</v>
      </c>
      <c r="J1510">
        <v>0.249</v>
      </c>
      <c r="K1510">
        <v>323</v>
      </c>
      <c r="L1510">
        <v>0.148080908107315</v>
      </c>
      <c r="M1510">
        <v>2.5000000000000001E-2</v>
      </c>
      <c r="N1510">
        <v>0</v>
      </c>
      <c r="O1510">
        <v>0</v>
      </c>
      <c r="P1510">
        <v>0.01</v>
      </c>
      <c r="Q1510">
        <v>0.01</v>
      </c>
      <c r="R1510">
        <v>0.01</v>
      </c>
      <c r="S1510">
        <v>0.02</v>
      </c>
      <c r="T1510">
        <v>0.02</v>
      </c>
      <c r="U1510">
        <v>0.01</v>
      </c>
      <c r="V1510">
        <v>0.02</v>
      </c>
      <c r="W1510">
        <v>0</v>
      </c>
      <c r="X1510">
        <v>0</v>
      </c>
      <c r="Y1510">
        <v>0.01</v>
      </c>
      <c r="Z1510">
        <v>0</v>
      </c>
      <c r="AA1510">
        <v>0</v>
      </c>
      <c r="AB1510">
        <v>0.01</v>
      </c>
      <c r="AC1510">
        <v>0</v>
      </c>
      <c r="AD1510">
        <v>0</v>
      </c>
      <c r="AE1510">
        <f t="shared" si="23"/>
        <v>0.02</v>
      </c>
      <c r="AF1510" cm="1">
        <f t="array" ref="AF1510">_xlfn.IFS(C1510="solar",(AE1510*1000/45),C1510="onshore",(AE1510*1000/2.7),C1510="offshore",(0))</f>
        <v>0.44444444444444442</v>
      </c>
      <c r="AG1510" cm="1">
        <f t="array" ref="AG1510">_xlfn.IFS(C1510="solar",(0),C1510="onshore",(0),C1510="offshore",(AE1510*1000/4.8))</f>
        <v>0</v>
      </c>
    </row>
    <row r="1511" spans="1:33">
      <c r="A1511" t="s">
        <v>115</v>
      </c>
      <c r="B1511" t="s">
        <v>432</v>
      </c>
      <c r="C1511" t="s">
        <v>463</v>
      </c>
      <c r="D1511">
        <v>1</v>
      </c>
      <c r="E1511" t="s">
        <v>515</v>
      </c>
      <c r="F1511" t="s">
        <v>518</v>
      </c>
      <c r="G1511">
        <v>0.27100000000000002</v>
      </c>
      <c r="H1511">
        <v>334</v>
      </c>
      <c r="I1511">
        <v>1560.6849999999999</v>
      </c>
      <c r="J1511">
        <v>0.27100000000000002</v>
      </c>
      <c r="K1511">
        <v>339</v>
      </c>
      <c r="L1511">
        <v>0.14279937319921099</v>
      </c>
      <c r="M1511">
        <v>152.82300000000001</v>
      </c>
      <c r="N1511">
        <v>0.01</v>
      </c>
      <c r="O1511">
        <v>0.01</v>
      </c>
      <c r="P1511">
        <v>0.02</v>
      </c>
      <c r="Q1511">
        <v>0.03</v>
      </c>
      <c r="R1511">
        <v>0.03</v>
      </c>
      <c r="S1511">
        <v>0.03</v>
      </c>
      <c r="T1511">
        <v>0.03</v>
      </c>
      <c r="U1511">
        <v>0.03</v>
      </c>
      <c r="V1511">
        <v>0.04</v>
      </c>
      <c r="W1511">
        <v>0.01</v>
      </c>
      <c r="X1511">
        <v>0</v>
      </c>
      <c r="Y1511">
        <v>0.01</v>
      </c>
      <c r="Z1511">
        <v>0.01</v>
      </c>
      <c r="AA1511">
        <v>0</v>
      </c>
      <c r="AB1511">
        <v>0</v>
      </c>
      <c r="AC1511">
        <v>0.01</v>
      </c>
      <c r="AD1511">
        <v>0</v>
      </c>
      <c r="AE1511">
        <f t="shared" si="23"/>
        <v>0.03</v>
      </c>
      <c r="AF1511" cm="1">
        <f t="array" ref="AF1511">_xlfn.IFS(C1511="solar",(AE1511*1000/45),C1511="onshore",(AE1511*1000/2.7),C1511="offshore",(0))</f>
        <v>0.66666666666666663</v>
      </c>
      <c r="AG1511" cm="1">
        <f t="array" ref="AG1511">_xlfn.IFS(C1511="solar",(0),C1511="onshore",(0),C1511="offshore",(AE1511*1000/4.8))</f>
        <v>0</v>
      </c>
    </row>
    <row r="1512" spans="1:33">
      <c r="A1512" t="s">
        <v>115</v>
      </c>
      <c r="B1512" t="s">
        <v>431</v>
      </c>
      <c r="C1512" t="s">
        <v>463</v>
      </c>
      <c r="D1512">
        <v>2</v>
      </c>
      <c r="E1512" t="s">
        <v>515</v>
      </c>
      <c r="F1512" t="s">
        <v>518</v>
      </c>
      <c r="G1512">
        <v>0.26900000000000002</v>
      </c>
      <c r="H1512">
        <v>211</v>
      </c>
      <c r="I1512">
        <v>1560.6849999999999</v>
      </c>
      <c r="J1512">
        <v>0.27</v>
      </c>
      <c r="K1512">
        <v>221</v>
      </c>
      <c r="L1512">
        <v>9.3438187045493004E-2</v>
      </c>
      <c r="M1512">
        <v>183.631</v>
      </c>
      <c r="N1512">
        <v>2.59</v>
      </c>
      <c r="O1512">
        <v>5.1909999999999998</v>
      </c>
      <c r="P1512">
        <v>7.7809999999999997</v>
      </c>
      <c r="Q1512">
        <v>9.0459999999999994</v>
      </c>
      <c r="R1512">
        <v>10.311999999999999</v>
      </c>
      <c r="S1512">
        <v>12.294</v>
      </c>
      <c r="T1512">
        <v>11.677</v>
      </c>
      <c r="U1512">
        <v>15.571999999999999</v>
      </c>
      <c r="V1512">
        <v>20.763000000000002</v>
      </c>
      <c r="W1512">
        <v>2.59</v>
      </c>
      <c r="X1512">
        <v>2.601</v>
      </c>
      <c r="Y1512">
        <v>2.59</v>
      </c>
      <c r="Z1512">
        <v>1.2649999999999999</v>
      </c>
      <c r="AA1512">
        <v>1.266</v>
      </c>
      <c r="AB1512">
        <v>1.982</v>
      </c>
      <c r="AC1512">
        <v>1.9730000000000001</v>
      </c>
      <c r="AD1512">
        <v>6.4960000000000004</v>
      </c>
      <c r="AE1512">
        <f t="shared" si="23"/>
        <v>15.571999999999999</v>
      </c>
      <c r="AF1512" cm="1">
        <f t="array" ref="AF1512">_xlfn.IFS(C1512="solar",(AE1512*1000/45),C1512="onshore",(AE1512*1000/2.7),C1512="offshore",(0))</f>
        <v>346.04444444444442</v>
      </c>
      <c r="AG1512" cm="1">
        <f t="array" ref="AG1512">_xlfn.IFS(C1512="solar",(0),C1512="onshore",(0),C1512="offshore",(AE1512*1000/4.8))</f>
        <v>0</v>
      </c>
    </row>
    <row r="1513" spans="1:33">
      <c r="A1513" t="s">
        <v>115</v>
      </c>
      <c r="B1513" t="s">
        <v>430</v>
      </c>
      <c r="C1513" t="s">
        <v>463</v>
      </c>
      <c r="D1513">
        <v>3</v>
      </c>
      <c r="E1513" t="s">
        <v>515</v>
      </c>
      <c r="F1513" t="s">
        <v>517</v>
      </c>
      <c r="G1513">
        <v>0.25</v>
      </c>
      <c r="H1513">
        <v>294</v>
      </c>
      <c r="I1513">
        <v>1560.6849999999999</v>
      </c>
      <c r="J1513">
        <v>0.249</v>
      </c>
      <c r="K1513">
        <v>323</v>
      </c>
      <c r="L1513">
        <v>0.148080908107315</v>
      </c>
      <c r="M1513">
        <v>9.1999999999999998E-2</v>
      </c>
      <c r="N1513">
        <v>0</v>
      </c>
      <c r="O1513">
        <v>0</v>
      </c>
      <c r="P1513">
        <v>0.01</v>
      </c>
      <c r="Q1513">
        <v>0.01</v>
      </c>
      <c r="R1513">
        <v>0.01</v>
      </c>
      <c r="S1513">
        <v>0.02</v>
      </c>
      <c r="T1513">
        <v>0.02</v>
      </c>
      <c r="U1513">
        <v>0.01</v>
      </c>
      <c r="V1513">
        <v>0.02</v>
      </c>
      <c r="W1513">
        <v>0</v>
      </c>
      <c r="X1513">
        <v>0</v>
      </c>
      <c r="Y1513">
        <v>0.01</v>
      </c>
      <c r="Z1513">
        <v>0</v>
      </c>
      <c r="AA1513">
        <v>0</v>
      </c>
      <c r="AB1513">
        <v>0.01</v>
      </c>
      <c r="AC1513">
        <v>0</v>
      </c>
      <c r="AD1513">
        <v>0</v>
      </c>
      <c r="AE1513">
        <f t="shared" si="23"/>
        <v>0.02</v>
      </c>
      <c r="AF1513" cm="1">
        <f t="array" ref="AF1513">_xlfn.IFS(C1513="solar",(AE1513*1000/45),C1513="onshore",(AE1513*1000/2.7),C1513="offshore",(0))</f>
        <v>0.44444444444444442</v>
      </c>
      <c r="AG1513" cm="1">
        <f t="array" ref="AG1513">_xlfn.IFS(C1513="solar",(0),C1513="onshore",(0),C1513="offshore",(AE1513*1000/4.8))</f>
        <v>0</v>
      </c>
    </row>
    <row r="1514" spans="1:33">
      <c r="A1514" t="s">
        <v>115</v>
      </c>
      <c r="B1514" t="s">
        <v>432</v>
      </c>
      <c r="C1514" t="s">
        <v>463</v>
      </c>
      <c r="D1514">
        <v>1</v>
      </c>
      <c r="E1514" t="s">
        <v>515</v>
      </c>
      <c r="F1514" t="s">
        <v>517</v>
      </c>
      <c r="G1514">
        <v>0.27100000000000002</v>
      </c>
      <c r="H1514">
        <v>334</v>
      </c>
      <c r="I1514">
        <v>1560.6849999999999</v>
      </c>
      <c r="J1514">
        <v>0.27100000000000002</v>
      </c>
      <c r="K1514">
        <v>339</v>
      </c>
      <c r="L1514">
        <v>0.14279937319921099</v>
      </c>
      <c r="M1514">
        <v>138.56899999999999</v>
      </c>
      <c r="N1514">
        <v>0.01</v>
      </c>
      <c r="O1514">
        <v>0.01</v>
      </c>
      <c r="P1514">
        <v>0.02</v>
      </c>
      <c r="Q1514">
        <v>0.03</v>
      </c>
      <c r="R1514">
        <v>0.03</v>
      </c>
      <c r="S1514">
        <v>0.03</v>
      </c>
      <c r="T1514">
        <v>0.03</v>
      </c>
      <c r="U1514">
        <v>0.03</v>
      </c>
      <c r="V1514">
        <v>0.04</v>
      </c>
      <c r="W1514">
        <v>0.01</v>
      </c>
      <c r="X1514">
        <v>0</v>
      </c>
      <c r="Y1514">
        <v>0.01</v>
      </c>
      <c r="Z1514">
        <v>0.01</v>
      </c>
      <c r="AA1514">
        <v>0</v>
      </c>
      <c r="AB1514">
        <v>0</v>
      </c>
      <c r="AC1514">
        <v>0.01</v>
      </c>
      <c r="AD1514">
        <v>0</v>
      </c>
      <c r="AE1514">
        <f t="shared" si="23"/>
        <v>0.03</v>
      </c>
      <c r="AF1514" cm="1">
        <f t="array" ref="AF1514">_xlfn.IFS(C1514="solar",(AE1514*1000/45),C1514="onshore",(AE1514*1000/2.7),C1514="offshore",(0))</f>
        <v>0.66666666666666663</v>
      </c>
      <c r="AG1514" cm="1">
        <f t="array" ref="AG1514">_xlfn.IFS(C1514="solar",(0),C1514="onshore",(0),C1514="offshore",(AE1514*1000/4.8))</f>
        <v>0</v>
      </c>
    </row>
    <row r="1515" spans="1:33">
      <c r="A1515" t="s">
        <v>115</v>
      </c>
      <c r="B1515" t="s">
        <v>431</v>
      </c>
      <c r="C1515" t="s">
        <v>463</v>
      </c>
      <c r="D1515">
        <v>2</v>
      </c>
      <c r="E1515" t="s">
        <v>515</v>
      </c>
      <c r="F1515" t="s">
        <v>517</v>
      </c>
      <c r="G1515">
        <v>0.26900000000000002</v>
      </c>
      <c r="H1515">
        <v>211</v>
      </c>
      <c r="I1515">
        <v>1560.6849999999999</v>
      </c>
      <c r="J1515">
        <v>0.27</v>
      </c>
      <c r="K1515">
        <v>221</v>
      </c>
      <c r="L1515">
        <v>9.3438187045493004E-2</v>
      </c>
      <c r="M1515">
        <v>167.96100000000001</v>
      </c>
      <c r="N1515">
        <v>2.59</v>
      </c>
      <c r="O1515">
        <v>5.1909999999999998</v>
      </c>
      <c r="P1515">
        <v>7.7809999999999997</v>
      </c>
      <c r="Q1515">
        <v>9.0459999999999994</v>
      </c>
      <c r="R1515">
        <v>10.311999999999999</v>
      </c>
      <c r="S1515">
        <v>12.294</v>
      </c>
      <c r="T1515">
        <v>11.677</v>
      </c>
      <c r="U1515">
        <v>15.571999999999999</v>
      </c>
      <c r="V1515">
        <v>20.763000000000002</v>
      </c>
      <c r="W1515">
        <v>2.59</v>
      </c>
      <c r="X1515">
        <v>2.601</v>
      </c>
      <c r="Y1515">
        <v>2.59</v>
      </c>
      <c r="Z1515">
        <v>1.2649999999999999</v>
      </c>
      <c r="AA1515">
        <v>1.266</v>
      </c>
      <c r="AB1515">
        <v>1.982</v>
      </c>
      <c r="AC1515">
        <v>1.9730000000000001</v>
      </c>
      <c r="AD1515">
        <v>6.4960000000000004</v>
      </c>
      <c r="AE1515">
        <f t="shared" si="23"/>
        <v>15.571999999999999</v>
      </c>
      <c r="AF1515" cm="1">
        <f t="array" ref="AF1515">_xlfn.IFS(C1515="solar",(AE1515*1000/45),C1515="onshore",(AE1515*1000/2.7),C1515="offshore",(0))</f>
        <v>346.04444444444442</v>
      </c>
      <c r="AG1515" cm="1">
        <f t="array" ref="AG1515">_xlfn.IFS(C1515="solar",(0),C1515="onshore",(0),C1515="offshore",(AE1515*1000/4.8))</f>
        <v>0</v>
      </c>
    </row>
    <row r="1516" spans="1:33">
      <c r="A1516" t="s">
        <v>115</v>
      </c>
      <c r="B1516" t="s">
        <v>430</v>
      </c>
      <c r="C1516" t="s">
        <v>463</v>
      </c>
      <c r="D1516">
        <v>3</v>
      </c>
      <c r="E1516" t="s">
        <v>515</v>
      </c>
      <c r="F1516" t="s">
        <v>516</v>
      </c>
      <c r="G1516">
        <v>0.25</v>
      </c>
      <c r="H1516">
        <v>294</v>
      </c>
      <c r="I1516">
        <v>1560.6849999999999</v>
      </c>
      <c r="J1516">
        <v>0.249</v>
      </c>
      <c r="K1516">
        <v>323</v>
      </c>
      <c r="L1516">
        <v>0.148080908107315</v>
      </c>
      <c r="M1516">
        <v>2.5000000000000001E-2</v>
      </c>
      <c r="N1516">
        <v>0</v>
      </c>
      <c r="O1516">
        <v>0</v>
      </c>
      <c r="P1516">
        <v>0.01</v>
      </c>
      <c r="Q1516">
        <v>0.01</v>
      </c>
      <c r="R1516">
        <v>0.01</v>
      </c>
      <c r="S1516">
        <v>0.02</v>
      </c>
      <c r="T1516">
        <v>0.02</v>
      </c>
      <c r="U1516">
        <v>0.01</v>
      </c>
      <c r="V1516">
        <v>0.02</v>
      </c>
      <c r="W1516">
        <v>0</v>
      </c>
      <c r="X1516">
        <v>0</v>
      </c>
      <c r="Y1516">
        <v>0.01</v>
      </c>
      <c r="Z1516">
        <v>0</v>
      </c>
      <c r="AA1516">
        <v>0</v>
      </c>
      <c r="AB1516">
        <v>0.01</v>
      </c>
      <c r="AC1516">
        <v>0</v>
      </c>
      <c r="AD1516">
        <v>0</v>
      </c>
      <c r="AE1516">
        <f t="shared" si="23"/>
        <v>0.02</v>
      </c>
      <c r="AF1516" cm="1">
        <f t="array" ref="AF1516">_xlfn.IFS(C1516="solar",(AE1516*1000/45),C1516="onshore",(AE1516*1000/2.7),C1516="offshore",(0))</f>
        <v>0.44444444444444442</v>
      </c>
      <c r="AG1516" cm="1">
        <f t="array" ref="AG1516">_xlfn.IFS(C1516="solar",(0),C1516="onshore",(0),C1516="offshore",(AE1516*1000/4.8))</f>
        <v>0</v>
      </c>
    </row>
    <row r="1517" spans="1:33">
      <c r="A1517" t="s">
        <v>115</v>
      </c>
      <c r="B1517" t="s">
        <v>432</v>
      </c>
      <c r="C1517" t="s">
        <v>463</v>
      </c>
      <c r="D1517">
        <v>1</v>
      </c>
      <c r="E1517" t="s">
        <v>515</v>
      </c>
      <c r="F1517" t="s">
        <v>516</v>
      </c>
      <c r="G1517">
        <v>0.27100000000000002</v>
      </c>
      <c r="H1517">
        <v>334</v>
      </c>
      <c r="I1517">
        <v>1560.6849999999999</v>
      </c>
      <c r="J1517">
        <v>0.27100000000000002</v>
      </c>
      <c r="K1517">
        <v>339</v>
      </c>
      <c r="L1517">
        <v>0.14279937319921099</v>
      </c>
      <c r="M1517">
        <v>152.74700000000001</v>
      </c>
      <c r="N1517">
        <v>0.01</v>
      </c>
      <c r="O1517">
        <v>0.01</v>
      </c>
      <c r="P1517">
        <v>0.02</v>
      </c>
      <c r="Q1517">
        <v>0.03</v>
      </c>
      <c r="R1517">
        <v>0.03</v>
      </c>
      <c r="S1517">
        <v>0.03</v>
      </c>
      <c r="T1517">
        <v>0.03</v>
      </c>
      <c r="U1517">
        <v>0.03</v>
      </c>
      <c r="V1517">
        <v>0.04</v>
      </c>
      <c r="W1517">
        <v>0.01</v>
      </c>
      <c r="X1517">
        <v>0</v>
      </c>
      <c r="Y1517">
        <v>0.01</v>
      </c>
      <c r="Z1517">
        <v>0.01</v>
      </c>
      <c r="AA1517">
        <v>0</v>
      </c>
      <c r="AB1517">
        <v>0</v>
      </c>
      <c r="AC1517">
        <v>0.01</v>
      </c>
      <c r="AD1517">
        <v>0</v>
      </c>
      <c r="AE1517">
        <f t="shared" si="23"/>
        <v>0.03</v>
      </c>
      <c r="AF1517" cm="1">
        <f t="array" ref="AF1517">_xlfn.IFS(C1517="solar",(AE1517*1000/45),C1517="onshore",(AE1517*1000/2.7),C1517="offshore",(0))</f>
        <v>0.66666666666666663</v>
      </c>
      <c r="AG1517" cm="1">
        <f t="array" ref="AG1517">_xlfn.IFS(C1517="solar",(0),C1517="onshore",(0),C1517="offshore",(AE1517*1000/4.8))</f>
        <v>0</v>
      </c>
    </row>
    <row r="1518" spans="1:33">
      <c r="A1518" t="s">
        <v>115</v>
      </c>
      <c r="B1518" t="s">
        <v>431</v>
      </c>
      <c r="C1518" t="s">
        <v>463</v>
      </c>
      <c r="D1518">
        <v>2</v>
      </c>
      <c r="E1518" t="s">
        <v>515</v>
      </c>
      <c r="F1518" t="s">
        <v>516</v>
      </c>
      <c r="G1518">
        <v>0.26900000000000002</v>
      </c>
      <c r="H1518">
        <v>211</v>
      </c>
      <c r="I1518">
        <v>1560.6849999999999</v>
      </c>
      <c r="J1518">
        <v>0.27</v>
      </c>
      <c r="K1518">
        <v>221</v>
      </c>
      <c r="L1518">
        <v>9.3438187045493004E-2</v>
      </c>
      <c r="M1518">
        <v>183.24</v>
      </c>
      <c r="N1518">
        <v>2.59</v>
      </c>
      <c r="O1518">
        <v>5.1909999999999998</v>
      </c>
      <c r="P1518">
        <v>7.7809999999999997</v>
      </c>
      <c r="Q1518">
        <v>9.0459999999999994</v>
      </c>
      <c r="R1518">
        <v>10.311999999999999</v>
      </c>
      <c r="S1518">
        <v>12.294</v>
      </c>
      <c r="T1518">
        <v>11.677</v>
      </c>
      <c r="U1518">
        <v>15.571999999999999</v>
      </c>
      <c r="V1518">
        <v>20.763000000000002</v>
      </c>
      <c r="W1518">
        <v>2.59</v>
      </c>
      <c r="X1518">
        <v>2.601</v>
      </c>
      <c r="Y1518">
        <v>2.59</v>
      </c>
      <c r="Z1518">
        <v>1.2649999999999999</v>
      </c>
      <c r="AA1518">
        <v>1.266</v>
      </c>
      <c r="AB1518">
        <v>1.982</v>
      </c>
      <c r="AC1518">
        <v>1.9730000000000001</v>
      </c>
      <c r="AD1518">
        <v>6.4960000000000004</v>
      </c>
      <c r="AE1518">
        <f t="shared" si="23"/>
        <v>15.571999999999999</v>
      </c>
      <c r="AF1518" cm="1">
        <f t="array" ref="AF1518">_xlfn.IFS(C1518="solar",(AE1518*1000/45),C1518="onshore",(AE1518*1000/2.7),C1518="offshore",(0))</f>
        <v>346.04444444444442</v>
      </c>
      <c r="AG1518" cm="1">
        <f t="array" ref="AG1518">_xlfn.IFS(C1518="solar",(0),C1518="onshore",(0),C1518="offshore",(AE1518*1000/4.8))</f>
        <v>0</v>
      </c>
    </row>
    <row r="1519" spans="1:33">
      <c r="A1519" t="s">
        <v>115</v>
      </c>
      <c r="B1519" t="s">
        <v>430</v>
      </c>
      <c r="C1519" t="s">
        <v>463</v>
      </c>
      <c r="D1519">
        <v>3</v>
      </c>
      <c r="E1519" t="s">
        <v>515</v>
      </c>
      <c r="F1519" t="s">
        <v>514</v>
      </c>
      <c r="G1519">
        <v>0.25</v>
      </c>
      <c r="H1519">
        <v>294</v>
      </c>
      <c r="I1519">
        <v>1560.6849999999999</v>
      </c>
      <c r="J1519">
        <v>0.249</v>
      </c>
      <c r="K1519">
        <v>323</v>
      </c>
      <c r="L1519">
        <v>0.148080908107315</v>
      </c>
      <c r="M1519">
        <v>3.1E-2</v>
      </c>
      <c r="N1519">
        <v>0</v>
      </c>
      <c r="O1519">
        <v>0</v>
      </c>
      <c r="P1519">
        <v>0.01</v>
      </c>
      <c r="Q1519">
        <v>0.01</v>
      </c>
      <c r="R1519">
        <v>0.01</v>
      </c>
      <c r="S1519">
        <v>0.02</v>
      </c>
      <c r="T1519">
        <v>0.02</v>
      </c>
      <c r="U1519">
        <v>0.01</v>
      </c>
      <c r="V1519">
        <v>0.02</v>
      </c>
      <c r="W1519">
        <v>0</v>
      </c>
      <c r="X1519">
        <v>0</v>
      </c>
      <c r="Y1519">
        <v>0.01</v>
      </c>
      <c r="Z1519">
        <v>0</v>
      </c>
      <c r="AA1519">
        <v>0</v>
      </c>
      <c r="AB1519">
        <v>0.01</v>
      </c>
      <c r="AC1519">
        <v>0</v>
      </c>
      <c r="AD1519">
        <v>0</v>
      </c>
      <c r="AE1519">
        <f t="shared" si="23"/>
        <v>0.02</v>
      </c>
      <c r="AF1519" cm="1">
        <f t="array" ref="AF1519">_xlfn.IFS(C1519="solar",(AE1519*1000/45),C1519="onshore",(AE1519*1000/2.7),C1519="offshore",(0))</f>
        <v>0.44444444444444442</v>
      </c>
      <c r="AG1519" cm="1">
        <f t="array" ref="AG1519">_xlfn.IFS(C1519="solar",(0),C1519="onshore",(0),C1519="offshore",(AE1519*1000/4.8))</f>
        <v>0</v>
      </c>
    </row>
    <row r="1520" spans="1:33">
      <c r="A1520" t="s">
        <v>115</v>
      </c>
      <c r="B1520" t="s">
        <v>431</v>
      </c>
      <c r="C1520" t="s">
        <v>463</v>
      </c>
      <c r="D1520">
        <v>2</v>
      </c>
      <c r="E1520" t="s">
        <v>515</v>
      </c>
      <c r="F1520" t="s">
        <v>514</v>
      </c>
      <c r="G1520">
        <v>0.26900000000000002</v>
      </c>
      <c r="H1520">
        <v>211</v>
      </c>
      <c r="I1520">
        <v>1560.6849999999999</v>
      </c>
      <c r="J1520">
        <v>0.27</v>
      </c>
      <c r="K1520">
        <v>221</v>
      </c>
      <c r="L1520">
        <v>9.3438187045493004E-2</v>
      </c>
      <c r="M1520">
        <v>228.18899999999999</v>
      </c>
      <c r="N1520">
        <v>2.59</v>
      </c>
      <c r="O1520">
        <v>5.1909999999999998</v>
      </c>
      <c r="P1520">
        <v>7.7809999999999997</v>
      </c>
      <c r="Q1520">
        <v>9.0459999999999994</v>
      </c>
      <c r="R1520">
        <v>10.311999999999999</v>
      </c>
      <c r="S1520">
        <v>12.294</v>
      </c>
      <c r="T1520">
        <v>11.677</v>
      </c>
      <c r="U1520">
        <v>15.571999999999999</v>
      </c>
      <c r="V1520">
        <v>20.763000000000002</v>
      </c>
      <c r="W1520">
        <v>2.59</v>
      </c>
      <c r="X1520">
        <v>2.601</v>
      </c>
      <c r="Y1520">
        <v>2.59</v>
      </c>
      <c r="Z1520">
        <v>1.2649999999999999</v>
      </c>
      <c r="AA1520">
        <v>1.266</v>
      </c>
      <c r="AB1520">
        <v>1.982</v>
      </c>
      <c r="AC1520">
        <v>1.9730000000000001</v>
      </c>
      <c r="AD1520">
        <v>6.4960000000000004</v>
      </c>
      <c r="AE1520">
        <f t="shared" si="23"/>
        <v>15.571999999999999</v>
      </c>
      <c r="AF1520" cm="1">
        <f t="array" ref="AF1520">_xlfn.IFS(C1520="solar",(AE1520*1000/45),C1520="onshore",(AE1520*1000/2.7),C1520="offshore",(0))</f>
        <v>346.04444444444442</v>
      </c>
      <c r="AG1520" cm="1">
        <f t="array" ref="AG1520">_xlfn.IFS(C1520="solar",(0),C1520="onshore",(0),C1520="offshore",(AE1520*1000/4.8))</f>
        <v>0</v>
      </c>
    </row>
    <row r="1521" spans="1:33">
      <c r="A1521" t="s">
        <v>115</v>
      </c>
      <c r="B1521" t="s">
        <v>432</v>
      </c>
      <c r="C1521" t="s">
        <v>463</v>
      </c>
      <c r="D1521">
        <v>1</v>
      </c>
      <c r="E1521" t="s">
        <v>515</v>
      </c>
      <c r="F1521" t="s">
        <v>514</v>
      </c>
      <c r="G1521">
        <v>0.27100000000000002</v>
      </c>
      <c r="H1521">
        <v>334</v>
      </c>
      <c r="I1521">
        <v>1560.6849999999999</v>
      </c>
      <c r="J1521">
        <v>0.27100000000000002</v>
      </c>
      <c r="K1521">
        <v>339</v>
      </c>
      <c r="L1521">
        <v>0.14279937319921099</v>
      </c>
      <c r="M1521">
        <v>222.78700000000001</v>
      </c>
      <c r="N1521">
        <v>0.01</v>
      </c>
      <c r="O1521">
        <v>0.01</v>
      </c>
      <c r="P1521">
        <v>0.02</v>
      </c>
      <c r="Q1521">
        <v>0.03</v>
      </c>
      <c r="R1521">
        <v>0.03</v>
      </c>
      <c r="S1521">
        <v>0.03</v>
      </c>
      <c r="T1521">
        <v>0.03</v>
      </c>
      <c r="U1521">
        <v>0.03</v>
      </c>
      <c r="V1521">
        <v>0.04</v>
      </c>
      <c r="W1521">
        <v>0.01</v>
      </c>
      <c r="X1521">
        <v>0</v>
      </c>
      <c r="Y1521">
        <v>0.01</v>
      </c>
      <c r="Z1521">
        <v>0.01</v>
      </c>
      <c r="AA1521">
        <v>0</v>
      </c>
      <c r="AB1521">
        <v>0</v>
      </c>
      <c r="AC1521">
        <v>0.01</v>
      </c>
      <c r="AD1521">
        <v>0</v>
      </c>
      <c r="AE1521">
        <f t="shared" si="23"/>
        <v>0.03</v>
      </c>
      <c r="AF1521" cm="1">
        <f t="array" ref="AF1521">_xlfn.IFS(C1521="solar",(AE1521*1000/45),C1521="onshore",(AE1521*1000/2.7),C1521="offshore",(0))</f>
        <v>0.66666666666666663</v>
      </c>
      <c r="AG1521" cm="1">
        <f t="array" ref="AG1521">_xlfn.IFS(C1521="solar",(0),C1521="onshore",(0),C1521="offshore",(AE1521*1000/4.8))</f>
        <v>0</v>
      </c>
    </row>
    <row r="1522" spans="1:33">
      <c r="A1522" t="s">
        <v>115</v>
      </c>
      <c r="B1522" t="s">
        <v>426</v>
      </c>
      <c r="C1522" t="s">
        <v>464</v>
      </c>
      <c r="D1522">
        <v>1</v>
      </c>
      <c r="E1522" t="s">
        <v>515</v>
      </c>
      <c r="F1522" t="s">
        <v>519</v>
      </c>
      <c r="G1522">
        <v>0.311</v>
      </c>
      <c r="H1522">
        <v>353</v>
      </c>
      <c r="I1522">
        <v>2023.1869999999999</v>
      </c>
      <c r="J1522">
        <v>0.315</v>
      </c>
      <c r="K1522">
        <v>391</v>
      </c>
      <c r="L1522">
        <v>0.14169747046459399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f t="shared" si="23"/>
        <v>0</v>
      </c>
      <c r="AF1522" cm="1">
        <f t="array" ref="AF1522">_xlfn.IFS(C1522="solar",(AE1522*1000/45),C1522="onshore",(AE1522*1000/2.7),C1522="offshore",(0))</f>
        <v>0</v>
      </c>
      <c r="AG1522" cm="1">
        <f t="array" ref="AG1522">_xlfn.IFS(C1522="solar",(0),C1522="onshore",(0),C1522="offshore",(AE1522*1000/4.8))</f>
        <v>0</v>
      </c>
    </row>
    <row r="1523" spans="1:33">
      <c r="A1523" t="s">
        <v>115</v>
      </c>
      <c r="B1523" t="s">
        <v>425</v>
      </c>
      <c r="C1523" t="s">
        <v>464</v>
      </c>
      <c r="D1523">
        <v>2</v>
      </c>
      <c r="E1523" t="s">
        <v>515</v>
      </c>
      <c r="F1523" t="s">
        <v>519</v>
      </c>
      <c r="G1523">
        <v>0.31900000000000001</v>
      </c>
      <c r="H1523">
        <v>635</v>
      </c>
      <c r="I1523">
        <v>2023.1869999999999</v>
      </c>
      <c r="J1523">
        <v>0.317</v>
      </c>
      <c r="K1523">
        <v>648</v>
      </c>
      <c r="L1523">
        <v>0.23335205911585499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f t="shared" si="23"/>
        <v>0</v>
      </c>
      <c r="AF1523" cm="1">
        <f t="array" ref="AF1523">_xlfn.IFS(C1523="solar",(AE1523*1000/45),C1523="onshore",(AE1523*1000/2.7),C1523="offshore",(0))</f>
        <v>0</v>
      </c>
      <c r="AG1523" cm="1">
        <f t="array" ref="AG1523">_xlfn.IFS(C1523="solar",(0),C1523="onshore",(0),C1523="offshore",(AE1523*1000/4.8))</f>
        <v>0</v>
      </c>
    </row>
    <row r="1524" spans="1:33">
      <c r="A1524" t="s">
        <v>115</v>
      </c>
      <c r="B1524" t="s">
        <v>424</v>
      </c>
      <c r="C1524" t="s">
        <v>464</v>
      </c>
      <c r="D1524">
        <v>3</v>
      </c>
      <c r="E1524" t="s">
        <v>515</v>
      </c>
      <c r="F1524" t="s">
        <v>519</v>
      </c>
      <c r="G1524">
        <v>0.27900000000000003</v>
      </c>
      <c r="H1524">
        <v>184</v>
      </c>
      <c r="I1524">
        <v>2023.1869999999999</v>
      </c>
      <c r="J1524">
        <v>0.28100000000000003</v>
      </c>
      <c r="K1524">
        <v>215</v>
      </c>
      <c r="L1524">
        <v>8.7342985748874696E-2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f t="shared" si="23"/>
        <v>0</v>
      </c>
      <c r="AF1524" cm="1">
        <f t="array" ref="AF1524">_xlfn.IFS(C1524="solar",(AE1524*1000/45),C1524="onshore",(AE1524*1000/2.7),C1524="offshore",(0))</f>
        <v>0</v>
      </c>
      <c r="AG1524" cm="1">
        <f t="array" ref="AG1524">_xlfn.IFS(C1524="solar",(0),C1524="onshore",(0),C1524="offshore",(AE1524*1000/4.8))</f>
        <v>0</v>
      </c>
    </row>
    <row r="1525" spans="1:33">
      <c r="A1525" t="s">
        <v>115</v>
      </c>
      <c r="B1525" t="s">
        <v>423</v>
      </c>
      <c r="C1525" t="s">
        <v>464</v>
      </c>
      <c r="D1525">
        <v>4</v>
      </c>
      <c r="E1525" t="s">
        <v>515</v>
      </c>
      <c r="F1525" t="s">
        <v>519</v>
      </c>
      <c r="G1525">
        <v>0.27</v>
      </c>
      <c r="H1525">
        <v>407</v>
      </c>
      <c r="I1525">
        <v>2023.1869999999999</v>
      </c>
      <c r="J1525">
        <v>0.27</v>
      </c>
      <c r="K1525">
        <v>413</v>
      </c>
      <c r="L1525">
        <v>0.17461525452393001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f t="shared" si="23"/>
        <v>0</v>
      </c>
      <c r="AF1525" cm="1">
        <f t="array" ref="AF1525">_xlfn.IFS(C1525="solar",(AE1525*1000/45),C1525="onshore",(AE1525*1000/2.7),C1525="offshore",(0))</f>
        <v>0</v>
      </c>
      <c r="AG1525" cm="1">
        <f t="array" ref="AG1525">_xlfn.IFS(C1525="solar",(0),C1525="onshore",(0),C1525="offshore",(AE1525*1000/4.8))</f>
        <v>0</v>
      </c>
    </row>
    <row r="1526" spans="1:33">
      <c r="A1526" t="s">
        <v>115</v>
      </c>
      <c r="B1526" t="s">
        <v>422</v>
      </c>
      <c r="C1526" t="s">
        <v>464</v>
      </c>
      <c r="D1526">
        <v>5</v>
      </c>
      <c r="E1526" t="s">
        <v>515</v>
      </c>
      <c r="F1526" t="s">
        <v>519</v>
      </c>
      <c r="G1526">
        <v>0.26900000000000002</v>
      </c>
      <c r="H1526">
        <v>661</v>
      </c>
      <c r="I1526">
        <v>2023.1869999999999</v>
      </c>
      <c r="J1526">
        <v>0.26900000000000002</v>
      </c>
      <c r="K1526">
        <v>659</v>
      </c>
      <c r="L1526">
        <v>0.27965914684863602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f t="shared" si="23"/>
        <v>0</v>
      </c>
      <c r="AF1526" cm="1">
        <f t="array" ref="AF1526">_xlfn.IFS(C1526="solar",(AE1526*1000/45),C1526="onshore",(AE1526*1000/2.7),C1526="offshore",(0))</f>
        <v>0</v>
      </c>
      <c r="AG1526" cm="1">
        <f t="array" ref="AG1526">_xlfn.IFS(C1526="solar",(0),C1526="onshore",(0),C1526="offshore",(AE1526*1000/4.8))</f>
        <v>0</v>
      </c>
    </row>
    <row r="1527" spans="1:33">
      <c r="A1527" t="s">
        <v>115</v>
      </c>
      <c r="B1527" t="s">
        <v>424</v>
      </c>
      <c r="C1527" t="s">
        <v>464</v>
      </c>
      <c r="D1527">
        <v>3</v>
      </c>
      <c r="E1527" t="s">
        <v>515</v>
      </c>
      <c r="F1527" t="s">
        <v>518</v>
      </c>
      <c r="G1527">
        <v>0.27900000000000003</v>
      </c>
      <c r="H1527">
        <v>184</v>
      </c>
      <c r="I1527">
        <v>2023.1869999999999</v>
      </c>
      <c r="J1527">
        <v>0.28100000000000003</v>
      </c>
      <c r="K1527">
        <v>215</v>
      </c>
      <c r="L1527">
        <v>8.7342985748874696E-2</v>
      </c>
      <c r="M1527">
        <v>23.739000000000001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f t="shared" si="23"/>
        <v>0</v>
      </c>
      <c r="AF1527" cm="1">
        <f t="array" ref="AF1527">_xlfn.IFS(C1527="solar",(AE1527*1000/45),C1527="onshore",(AE1527*1000/2.7),C1527="offshore",(0))</f>
        <v>0</v>
      </c>
      <c r="AG1527" cm="1">
        <f t="array" ref="AG1527">_xlfn.IFS(C1527="solar",(0),C1527="onshore",(0),C1527="offshore",(AE1527*1000/4.8))</f>
        <v>0</v>
      </c>
    </row>
    <row r="1528" spans="1:33">
      <c r="A1528" t="s">
        <v>115</v>
      </c>
      <c r="B1528" t="s">
        <v>426</v>
      </c>
      <c r="C1528" t="s">
        <v>464</v>
      </c>
      <c r="D1528">
        <v>1</v>
      </c>
      <c r="E1528" t="s">
        <v>515</v>
      </c>
      <c r="F1528" t="s">
        <v>518</v>
      </c>
      <c r="G1528">
        <v>0.311</v>
      </c>
      <c r="H1528">
        <v>353</v>
      </c>
      <c r="I1528">
        <v>2023.1869999999999</v>
      </c>
      <c r="J1528">
        <v>0.315</v>
      </c>
      <c r="K1528">
        <v>391</v>
      </c>
      <c r="L1528">
        <v>0.14169747046459399</v>
      </c>
      <c r="M1528">
        <v>27.849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f t="shared" si="23"/>
        <v>0</v>
      </c>
      <c r="AF1528" cm="1">
        <f t="array" ref="AF1528">_xlfn.IFS(C1528="solar",(AE1528*1000/45),C1528="onshore",(AE1528*1000/2.7),C1528="offshore",(0))</f>
        <v>0</v>
      </c>
      <c r="AG1528" cm="1">
        <f t="array" ref="AG1528">_xlfn.IFS(C1528="solar",(0),C1528="onshore",(0),C1528="offshore",(AE1528*1000/4.8))</f>
        <v>0</v>
      </c>
    </row>
    <row r="1529" spans="1:33">
      <c r="A1529" t="s">
        <v>115</v>
      </c>
      <c r="B1529" t="s">
        <v>423</v>
      </c>
      <c r="C1529" t="s">
        <v>464</v>
      </c>
      <c r="D1529">
        <v>4</v>
      </c>
      <c r="E1529" t="s">
        <v>515</v>
      </c>
      <c r="F1529" t="s">
        <v>518</v>
      </c>
      <c r="G1529">
        <v>0.27</v>
      </c>
      <c r="H1529">
        <v>407</v>
      </c>
      <c r="I1529">
        <v>2023.1869999999999</v>
      </c>
      <c r="J1529">
        <v>0.27</v>
      </c>
      <c r="K1529">
        <v>413</v>
      </c>
      <c r="L1529">
        <v>0.17461525452393001</v>
      </c>
      <c r="M1529">
        <v>63.377000000000002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f t="shared" si="23"/>
        <v>0</v>
      </c>
      <c r="AF1529" cm="1">
        <f t="array" ref="AF1529">_xlfn.IFS(C1529="solar",(AE1529*1000/45),C1529="onshore",(AE1529*1000/2.7),C1529="offshore",(0))</f>
        <v>0</v>
      </c>
      <c r="AG1529" cm="1">
        <f t="array" ref="AG1529">_xlfn.IFS(C1529="solar",(0),C1529="onshore",(0),C1529="offshore",(AE1529*1000/4.8))</f>
        <v>0</v>
      </c>
    </row>
    <row r="1530" spans="1:33">
      <c r="A1530" t="s">
        <v>115</v>
      </c>
      <c r="B1530" t="s">
        <v>425</v>
      </c>
      <c r="C1530" t="s">
        <v>464</v>
      </c>
      <c r="D1530">
        <v>2</v>
      </c>
      <c r="E1530" t="s">
        <v>515</v>
      </c>
      <c r="F1530" t="s">
        <v>518</v>
      </c>
      <c r="G1530">
        <v>0.31900000000000001</v>
      </c>
      <c r="H1530">
        <v>635</v>
      </c>
      <c r="I1530">
        <v>2023.1869999999999</v>
      </c>
      <c r="J1530">
        <v>0.317</v>
      </c>
      <c r="K1530">
        <v>648</v>
      </c>
      <c r="L1530">
        <v>0.23335205911585499</v>
      </c>
      <c r="M1530">
        <v>68.89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f t="shared" si="23"/>
        <v>0</v>
      </c>
      <c r="AF1530" cm="1">
        <f t="array" ref="AF1530">_xlfn.IFS(C1530="solar",(AE1530*1000/45),C1530="onshore",(AE1530*1000/2.7),C1530="offshore",(0))</f>
        <v>0</v>
      </c>
      <c r="AG1530" cm="1">
        <f t="array" ref="AG1530">_xlfn.IFS(C1530="solar",(0),C1530="onshore",(0),C1530="offshore",(AE1530*1000/4.8))</f>
        <v>0</v>
      </c>
    </row>
    <row r="1531" spans="1:33">
      <c r="A1531" t="s">
        <v>115</v>
      </c>
      <c r="B1531" t="s">
        <v>422</v>
      </c>
      <c r="C1531" t="s">
        <v>464</v>
      </c>
      <c r="D1531">
        <v>5</v>
      </c>
      <c r="E1531" t="s">
        <v>515</v>
      </c>
      <c r="F1531" t="s">
        <v>518</v>
      </c>
      <c r="G1531">
        <v>0.26900000000000002</v>
      </c>
      <c r="H1531">
        <v>661</v>
      </c>
      <c r="I1531">
        <v>2023.1869999999999</v>
      </c>
      <c r="J1531">
        <v>0.26900000000000002</v>
      </c>
      <c r="K1531">
        <v>659</v>
      </c>
      <c r="L1531">
        <v>0.27965914684863602</v>
      </c>
      <c r="M1531">
        <v>95.87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f t="shared" si="23"/>
        <v>0</v>
      </c>
      <c r="AF1531" cm="1">
        <f t="array" ref="AF1531">_xlfn.IFS(C1531="solar",(AE1531*1000/45),C1531="onshore",(AE1531*1000/2.7),C1531="offshore",(0))</f>
        <v>0</v>
      </c>
      <c r="AG1531" cm="1">
        <f t="array" ref="AG1531">_xlfn.IFS(C1531="solar",(0),C1531="onshore",(0),C1531="offshore",(AE1531*1000/4.8))</f>
        <v>0</v>
      </c>
    </row>
    <row r="1532" spans="1:33">
      <c r="A1532" t="s">
        <v>115</v>
      </c>
      <c r="B1532" t="s">
        <v>424</v>
      </c>
      <c r="C1532" t="s">
        <v>464</v>
      </c>
      <c r="D1532">
        <v>3</v>
      </c>
      <c r="E1532" t="s">
        <v>515</v>
      </c>
      <c r="F1532" t="s">
        <v>517</v>
      </c>
      <c r="G1532">
        <v>0.27900000000000003</v>
      </c>
      <c r="H1532">
        <v>184</v>
      </c>
      <c r="I1532">
        <v>2023.1869999999999</v>
      </c>
      <c r="J1532">
        <v>0.28100000000000003</v>
      </c>
      <c r="K1532">
        <v>215</v>
      </c>
      <c r="L1532">
        <v>8.7342985748874696E-2</v>
      </c>
      <c r="M1532">
        <v>20.050999999999998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f t="shared" si="23"/>
        <v>0</v>
      </c>
      <c r="AF1532" cm="1">
        <f t="array" ref="AF1532">_xlfn.IFS(C1532="solar",(AE1532*1000/45),C1532="onshore",(AE1532*1000/2.7),C1532="offshore",(0))</f>
        <v>0</v>
      </c>
      <c r="AG1532" cm="1">
        <f t="array" ref="AG1532">_xlfn.IFS(C1532="solar",(0),C1532="onshore",(0),C1532="offshore",(AE1532*1000/4.8))</f>
        <v>0</v>
      </c>
    </row>
    <row r="1533" spans="1:33">
      <c r="A1533" t="s">
        <v>115</v>
      </c>
      <c r="B1533" t="s">
        <v>426</v>
      </c>
      <c r="C1533" t="s">
        <v>464</v>
      </c>
      <c r="D1533">
        <v>1</v>
      </c>
      <c r="E1533" t="s">
        <v>515</v>
      </c>
      <c r="F1533" t="s">
        <v>517</v>
      </c>
      <c r="G1533">
        <v>0.311</v>
      </c>
      <c r="H1533">
        <v>353</v>
      </c>
      <c r="I1533">
        <v>2023.1869999999999</v>
      </c>
      <c r="J1533">
        <v>0.315</v>
      </c>
      <c r="K1533">
        <v>391</v>
      </c>
      <c r="L1533">
        <v>0.14169747046459399</v>
      </c>
      <c r="M1533">
        <v>20.324999999999999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f t="shared" si="23"/>
        <v>0</v>
      </c>
      <c r="AF1533" cm="1">
        <f t="array" ref="AF1533">_xlfn.IFS(C1533="solar",(AE1533*1000/45),C1533="onshore",(AE1533*1000/2.7),C1533="offshore",(0))</f>
        <v>0</v>
      </c>
      <c r="AG1533" cm="1">
        <f t="array" ref="AG1533">_xlfn.IFS(C1533="solar",(0),C1533="onshore",(0),C1533="offshore",(AE1533*1000/4.8))</f>
        <v>0</v>
      </c>
    </row>
    <row r="1534" spans="1:33">
      <c r="A1534" t="s">
        <v>115</v>
      </c>
      <c r="B1534" t="s">
        <v>425</v>
      </c>
      <c r="C1534" t="s">
        <v>464</v>
      </c>
      <c r="D1534">
        <v>2</v>
      </c>
      <c r="E1534" t="s">
        <v>515</v>
      </c>
      <c r="F1534" t="s">
        <v>517</v>
      </c>
      <c r="G1534">
        <v>0.31900000000000001</v>
      </c>
      <c r="H1534">
        <v>635</v>
      </c>
      <c r="I1534">
        <v>2023.1869999999999</v>
      </c>
      <c r="J1534">
        <v>0.317</v>
      </c>
      <c r="K1534">
        <v>648</v>
      </c>
      <c r="L1534">
        <v>0.23335205911585499</v>
      </c>
      <c r="M1534">
        <v>35.497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f t="shared" si="23"/>
        <v>0</v>
      </c>
      <c r="AF1534" cm="1">
        <f t="array" ref="AF1534">_xlfn.IFS(C1534="solar",(AE1534*1000/45),C1534="onshore",(AE1534*1000/2.7),C1534="offshore",(0))</f>
        <v>0</v>
      </c>
      <c r="AG1534" cm="1">
        <f t="array" ref="AG1534">_xlfn.IFS(C1534="solar",(0),C1534="onshore",(0),C1534="offshore",(AE1534*1000/4.8))</f>
        <v>0</v>
      </c>
    </row>
    <row r="1535" spans="1:33">
      <c r="A1535" t="s">
        <v>115</v>
      </c>
      <c r="B1535" t="s">
        <v>423</v>
      </c>
      <c r="C1535" t="s">
        <v>464</v>
      </c>
      <c r="D1535">
        <v>4</v>
      </c>
      <c r="E1535" t="s">
        <v>515</v>
      </c>
      <c r="F1535" t="s">
        <v>517</v>
      </c>
      <c r="G1535">
        <v>0.27</v>
      </c>
      <c r="H1535">
        <v>407</v>
      </c>
      <c r="I1535">
        <v>2023.1869999999999</v>
      </c>
      <c r="J1535">
        <v>0.27</v>
      </c>
      <c r="K1535">
        <v>413</v>
      </c>
      <c r="L1535">
        <v>0.17461525452393001</v>
      </c>
      <c r="M1535">
        <v>56.034999999999997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f t="shared" si="23"/>
        <v>0</v>
      </c>
      <c r="AF1535" cm="1">
        <f t="array" ref="AF1535">_xlfn.IFS(C1535="solar",(AE1535*1000/45),C1535="onshore",(AE1535*1000/2.7),C1535="offshore",(0))</f>
        <v>0</v>
      </c>
      <c r="AG1535" cm="1">
        <f t="array" ref="AG1535">_xlfn.IFS(C1535="solar",(0),C1535="onshore",(0),C1535="offshore",(AE1535*1000/4.8))</f>
        <v>0</v>
      </c>
    </row>
    <row r="1536" spans="1:33">
      <c r="A1536" t="s">
        <v>115</v>
      </c>
      <c r="B1536" t="s">
        <v>422</v>
      </c>
      <c r="C1536" t="s">
        <v>464</v>
      </c>
      <c r="D1536">
        <v>5</v>
      </c>
      <c r="E1536" t="s">
        <v>515</v>
      </c>
      <c r="F1536" t="s">
        <v>517</v>
      </c>
      <c r="G1536">
        <v>0.26900000000000002</v>
      </c>
      <c r="H1536">
        <v>661</v>
      </c>
      <c r="I1536">
        <v>2023.1869999999999</v>
      </c>
      <c r="J1536">
        <v>0.26900000000000002</v>
      </c>
      <c r="K1536">
        <v>659</v>
      </c>
      <c r="L1536">
        <v>0.27965914684863602</v>
      </c>
      <c r="M1536">
        <v>83.72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f t="shared" si="23"/>
        <v>0</v>
      </c>
      <c r="AF1536" cm="1">
        <f t="array" ref="AF1536">_xlfn.IFS(C1536="solar",(AE1536*1000/45),C1536="onshore",(AE1536*1000/2.7),C1536="offshore",(0))</f>
        <v>0</v>
      </c>
      <c r="AG1536" cm="1">
        <f t="array" ref="AG1536">_xlfn.IFS(C1536="solar",(0),C1536="onshore",(0),C1536="offshore",(AE1536*1000/4.8))</f>
        <v>0</v>
      </c>
    </row>
    <row r="1537" spans="1:33">
      <c r="A1537" t="s">
        <v>115</v>
      </c>
      <c r="B1537" t="s">
        <v>424</v>
      </c>
      <c r="C1537" t="s">
        <v>464</v>
      </c>
      <c r="D1537">
        <v>3</v>
      </c>
      <c r="E1537" t="s">
        <v>515</v>
      </c>
      <c r="F1537" t="s">
        <v>516</v>
      </c>
      <c r="G1537">
        <v>0.27900000000000003</v>
      </c>
      <c r="H1537">
        <v>184</v>
      </c>
      <c r="I1537">
        <v>2023.1869999999999</v>
      </c>
      <c r="J1537">
        <v>0.28100000000000003</v>
      </c>
      <c r="K1537">
        <v>215</v>
      </c>
      <c r="L1537">
        <v>8.7342985748874696E-2</v>
      </c>
      <c r="M1537">
        <v>23.460999999999999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f t="shared" si="23"/>
        <v>0</v>
      </c>
      <c r="AF1537" cm="1">
        <f t="array" ref="AF1537">_xlfn.IFS(C1537="solar",(AE1537*1000/45),C1537="onshore",(AE1537*1000/2.7),C1537="offshore",(0))</f>
        <v>0</v>
      </c>
      <c r="AG1537" cm="1">
        <f t="array" ref="AG1537">_xlfn.IFS(C1537="solar",(0),C1537="onshore",(0),C1537="offshore",(AE1537*1000/4.8))</f>
        <v>0</v>
      </c>
    </row>
    <row r="1538" spans="1:33">
      <c r="A1538" t="s">
        <v>115</v>
      </c>
      <c r="B1538" t="s">
        <v>426</v>
      </c>
      <c r="C1538" t="s">
        <v>464</v>
      </c>
      <c r="D1538">
        <v>1</v>
      </c>
      <c r="E1538" t="s">
        <v>515</v>
      </c>
      <c r="F1538" t="s">
        <v>516</v>
      </c>
      <c r="G1538">
        <v>0.311</v>
      </c>
      <c r="H1538">
        <v>353</v>
      </c>
      <c r="I1538">
        <v>2023.1869999999999</v>
      </c>
      <c r="J1538">
        <v>0.315</v>
      </c>
      <c r="K1538">
        <v>391</v>
      </c>
      <c r="L1538">
        <v>0.14169747046459399</v>
      </c>
      <c r="M1538">
        <v>27.849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f t="shared" ref="AE1538:AE1601" si="24">MAX(N1538:U1538)</f>
        <v>0</v>
      </c>
      <c r="AF1538" cm="1">
        <f t="array" ref="AF1538">_xlfn.IFS(C1538="solar",(AE1538*1000/45),C1538="onshore",(AE1538*1000/2.7),C1538="offshore",(0))</f>
        <v>0</v>
      </c>
      <c r="AG1538" cm="1">
        <f t="array" ref="AG1538">_xlfn.IFS(C1538="solar",(0),C1538="onshore",(0),C1538="offshore",(AE1538*1000/4.8))</f>
        <v>0</v>
      </c>
    </row>
    <row r="1539" spans="1:33">
      <c r="A1539" t="s">
        <v>115</v>
      </c>
      <c r="B1539" t="s">
        <v>423</v>
      </c>
      <c r="C1539" t="s">
        <v>464</v>
      </c>
      <c r="D1539">
        <v>4</v>
      </c>
      <c r="E1539" t="s">
        <v>515</v>
      </c>
      <c r="F1539" t="s">
        <v>516</v>
      </c>
      <c r="G1539">
        <v>0.27</v>
      </c>
      <c r="H1539">
        <v>407</v>
      </c>
      <c r="I1539">
        <v>2023.1869999999999</v>
      </c>
      <c r="J1539">
        <v>0.27</v>
      </c>
      <c r="K1539">
        <v>413</v>
      </c>
      <c r="L1539">
        <v>0.17461525452393001</v>
      </c>
      <c r="M1539">
        <v>63.372999999999998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f t="shared" si="24"/>
        <v>0</v>
      </c>
      <c r="AF1539" cm="1">
        <f t="array" ref="AF1539">_xlfn.IFS(C1539="solar",(AE1539*1000/45),C1539="onshore",(AE1539*1000/2.7),C1539="offshore",(0))</f>
        <v>0</v>
      </c>
      <c r="AG1539" cm="1">
        <f t="array" ref="AG1539">_xlfn.IFS(C1539="solar",(0),C1539="onshore",(0),C1539="offshore",(AE1539*1000/4.8))</f>
        <v>0</v>
      </c>
    </row>
    <row r="1540" spans="1:33">
      <c r="A1540" t="s">
        <v>115</v>
      </c>
      <c r="B1540" t="s">
        <v>425</v>
      </c>
      <c r="C1540" t="s">
        <v>464</v>
      </c>
      <c r="D1540">
        <v>2</v>
      </c>
      <c r="E1540" t="s">
        <v>515</v>
      </c>
      <c r="F1540" t="s">
        <v>516</v>
      </c>
      <c r="G1540">
        <v>0.31900000000000001</v>
      </c>
      <c r="H1540">
        <v>635</v>
      </c>
      <c r="I1540">
        <v>2023.1869999999999</v>
      </c>
      <c r="J1540">
        <v>0.317</v>
      </c>
      <c r="K1540">
        <v>648</v>
      </c>
      <c r="L1540">
        <v>0.23335205911585499</v>
      </c>
      <c r="M1540">
        <v>68.89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f t="shared" si="24"/>
        <v>0</v>
      </c>
      <c r="AF1540" cm="1">
        <f t="array" ref="AF1540">_xlfn.IFS(C1540="solar",(AE1540*1000/45),C1540="onshore",(AE1540*1000/2.7),C1540="offshore",(0))</f>
        <v>0</v>
      </c>
      <c r="AG1540" cm="1">
        <f t="array" ref="AG1540">_xlfn.IFS(C1540="solar",(0),C1540="onshore",(0),C1540="offshore",(AE1540*1000/4.8))</f>
        <v>0</v>
      </c>
    </row>
    <row r="1541" spans="1:33">
      <c r="A1541" t="s">
        <v>115</v>
      </c>
      <c r="B1541" t="s">
        <v>422</v>
      </c>
      <c r="C1541" t="s">
        <v>464</v>
      </c>
      <c r="D1541">
        <v>5</v>
      </c>
      <c r="E1541" t="s">
        <v>515</v>
      </c>
      <c r="F1541" t="s">
        <v>516</v>
      </c>
      <c r="G1541">
        <v>0.26900000000000002</v>
      </c>
      <c r="H1541">
        <v>661</v>
      </c>
      <c r="I1541">
        <v>2023.1869999999999</v>
      </c>
      <c r="J1541">
        <v>0.26900000000000002</v>
      </c>
      <c r="K1541">
        <v>659</v>
      </c>
      <c r="L1541">
        <v>0.27965914684863602</v>
      </c>
      <c r="M1541">
        <v>95.869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f t="shared" si="24"/>
        <v>0</v>
      </c>
      <c r="AF1541" cm="1">
        <f t="array" ref="AF1541">_xlfn.IFS(C1541="solar",(AE1541*1000/45),C1541="onshore",(AE1541*1000/2.7),C1541="offshore",(0))</f>
        <v>0</v>
      </c>
      <c r="AG1541" cm="1">
        <f t="array" ref="AG1541">_xlfn.IFS(C1541="solar",(0),C1541="onshore",(0),C1541="offshore",(AE1541*1000/4.8))</f>
        <v>0</v>
      </c>
    </row>
    <row r="1542" spans="1:33">
      <c r="A1542" t="s">
        <v>115</v>
      </c>
      <c r="B1542" t="s">
        <v>424</v>
      </c>
      <c r="C1542" t="s">
        <v>464</v>
      </c>
      <c r="D1542">
        <v>3</v>
      </c>
      <c r="E1542" t="s">
        <v>515</v>
      </c>
      <c r="F1542" t="s">
        <v>514</v>
      </c>
      <c r="G1542">
        <v>0.27900000000000003</v>
      </c>
      <c r="H1542">
        <v>184</v>
      </c>
      <c r="I1542">
        <v>2023.1869999999999</v>
      </c>
      <c r="J1542">
        <v>0.28100000000000003</v>
      </c>
      <c r="K1542">
        <v>215</v>
      </c>
      <c r="L1542">
        <v>8.7342985748874696E-2</v>
      </c>
      <c r="M1542">
        <v>30.335000000000001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f t="shared" si="24"/>
        <v>0</v>
      </c>
      <c r="AF1542" cm="1">
        <f t="array" ref="AF1542">_xlfn.IFS(C1542="solar",(AE1542*1000/45),C1542="onshore",(AE1542*1000/2.7),C1542="offshore",(0))</f>
        <v>0</v>
      </c>
      <c r="AG1542" cm="1">
        <f t="array" ref="AG1542">_xlfn.IFS(C1542="solar",(0),C1542="onshore",(0),C1542="offshore",(AE1542*1000/4.8))</f>
        <v>0</v>
      </c>
    </row>
    <row r="1543" spans="1:33">
      <c r="A1543" t="s">
        <v>115</v>
      </c>
      <c r="B1543" t="s">
        <v>426</v>
      </c>
      <c r="C1543" t="s">
        <v>464</v>
      </c>
      <c r="D1543">
        <v>1</v>
      </c>
      <c r="E1543" t="s">
        <v>515</v>
      </c>
      <c r="F1543" t="s">
        <v>514</v>
      </c>
      <c r="G1543">
        <v>0.311</v>
      </c>
      <c r="H1543">
        <v>353</v>
      </c>
      <c r="I1543">
        <v>2023.1869999999999</v>
      </c>
      <c r="J1543">
        <v>0.315</v>
      </c>
      <c r="K1543">
        <v>391</v>
      </c>
      <c r="L1543">
        <v>0.14169747046459399</v>
      </c>
      <c r="M1543">
        <v>33.383000000000003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f t="shared" si="24"/>
        <v>0</v>
      </c>
      <c r="AF1543" cm="1">
        <f t="array" ref="AF1543">_xlfn.IFS(C1543="solar",(AE1543*1000/45),C1543="onshore",(AE1543*1000/2.7),C1543="offshore",(0))</f>
        <v>0</v>
      </c>
      <c r="AG1543" cm="1">
        <f t="array" ref="AG1543">_xlfn.IFS(C1543="solar",(0),C1543="onshore",(0),C1543="offshore",(AE1543*1000/4.8))</f>
        <v>0</v>
      </c>
    </row>
    <row r="1544" spans="1:33">
      <c r="A1544" t="s">
        <v>115</v>
      </c>
      <c r="B1544" t="s">
        <v>423</v>
      </c>
      <c r="C1544" t="s">
        <v>464</v>
      </c>
      <c r="D1544">
        <v>4</v>
      </c>
      <c r="E1544" t="s">
        <v>515</v>
      </c>
      <c r="F1544" t="s">
        <v>514</v>
      </c>
      <c r="G1544">
        <v>0.27</v>
      </c>
      <c r="H1544">
        <v>407</v>
      </c>
      <c r="I1544">
        <v>2023.1869999999999</v>
      </c>
      <c r="J1544">
        <v>0.27</v>
      </c>
      <c r="K1544">
        <v>413</v>
      </c>
      <c r="L1544">
        <v>0.17461525452393001</v>
      </c>
      <c r="M1544">
        <v>72.44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f t="shared" si="24"/>
        <v>0</v>
      </c>
      <c r="AF1544" cm="1">
        <f t="array" ref="AF1544">_xlfn.IFS(C1544="solar",(AE1544*1000/45),C1544="onshore",(AE1544*1000/2.7),C1544="offshore",(0))</f>
        <v>0</v>
      </c>
      <c r="AG1544" cm="1">
        <f t="array" ref="AG1544">_xlfn.IFS(C1544="solar",(0),C1544="onshore",(0),C1544="offshore",(AE1544*1000/4.8))</f>
        <v>0</v>
      </c>
    </row>
    <row r="1545" spans="1:33">
      <c r="A1545" t="s">
        <v>115</v>
      </c>
      <c r="B1545" t="s">
        <v>425</v>
      </c>
      <c r="C1545" t="s">
        <v>464</v>
      </c>
      <c r="D1545">
        <v>2</v>
      </c>
      <c r="E1545" t="s">
        <v>515</v>
      </c>
      <c r="F1545" t="s">
        <v>514</v>
      </c>
      <c r="G1545">
        <v>0.31900000000000001</v>
      </c>
      <c r="H1545">
        <v>635</v>
      </c>
      <c r="I1545">
        <v>2023.1869999999999</v>
      </c>
      <c r="J1545">
        <v>0.317</v>
      </c>
      <c r="K1545">
        <v>648</v>
      </c>
      <c r="L1545">
        <v>0.23335205911585499</v>
      </c>
      <c r="M1545">
        <v>78.287000000000006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f t="shared" si="24"/>
        <v>0</v>
      </c>
      <c r="AF1545" cm="1">
        <f t="array" ref="AF1545">_xlfn.IFS(C1545="solar",(AE1545*1000/45),C1545="onshore",(AE1545*1000/2.7),C1545="offshore",(0))</f>
        <v>0</v>
      </c>
      <c r="AG1545" cm="1">
        <f t="array" ref="AG1545">_xlfn.IFS(C1545="solar",(0),C1545="onshore",(0),C1545="offshore",(AE1545*1000/4.8))</f>
        <v>0</v>
      </c>
    </row>
    <row r="1546" spans="1:33">
      <c r="A1546" t="s">
        <v>115</v>
      </c>
      <c r="B1546" t="s">
        <v>422</v>
      </c>
      <c r="C1546" t="s">
        <v>464</v>
      </c>
      <c r="D1546">
        <v>5</v>
      </c>
      <c r="E1546" t="s">
        <v>515</v>
      </c>
      <c r="F1546" t="s">
        <v>514</v>
      </c>
      <c r="G1546">
        <v>0.26900000000000002</v>
      </c>
      <c r="H1546">
        <v>661</v>
      </c>
      <c r="I1546">
        <v>2023.1869999999999</v>
      </c>
      <c r="J1546">
        <v>0.26900000000000002</v>
      </c>
      <c r="K1546">
        <v>659</v>
      </c>
      <c r="L1546">
        <v>0.27965914684863602</v>
      </c>
      <c r="M1546">
        <v>110.63500000000001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f t="shared" si="24"/>
        <v>0</v>
      </c>
      <c r="AF1546" cm="1">
        <f t="array" ref="AF1546">_xlfn.IFS(C1546="solar",(AE1546*1000/45),C1546="onshore",(AE1546*1000/2.7),C1546="offshore",(0))</f>
        <v>0</v>
      </c>
      <c r="AG1546" cm="1">
        <f t="array" ref="AG1546">_xlfn.IFS(C1546="solar",(0),C1546="onshore",(0),C1546="offshore",(AE1546*1000/4.8))</f>
        <v>0</v>
      </c>
    </row>
    <row r="1547" spans="1:33">
      <c r="A1547" t="s">
        <v>115</v>
      </c>
      <c r="B1547" t="s">
        <v>416</v>
      </c>
      <c r="C1547" t="s">
        <v>460</v>
      </c>
      <c r="D1547">
        <v>2</v>
      </c>
      <c r="E1547" t="s">
        <v>515</v>
      </c>
      <c r="F1547" t="s">
        <v>519</v>
      </c>
      <c r="G1547">
        <v>0.56499999999999995</v>
      </c>
      <c r="H1547">
        <v>1794</v>
      </c>
      <c r="I1547">
        <v>2494.364</v>
      </c>
      <c r="J1547">
        <v>0.56499999999999995</v>
      </c>
      <c r="K1547">
        <v>0</v>
      </c>
      <c r="L1547">
        <v>0</v>
      </c>
      <c r="M1547">
        <v>8.4700000000000006</v>
      </c>
      <c r="N1547">
        <v>0</v>
      </c>
      <c r="O1547">
        <v>1.81</v>
      </c>
      <c r="P1547">
        <v>3.62</v>
      </c>
      <c r="Q1547">
        <v>7.45</v>
      </c>
      <c r="R1547">
        <v>8.4700000000000006</v>
      </c>
      <c r="S1547">
        <v>8.4700000000000006</v>
      </c>
      <c r="T1547">
        <v>8.4700000000000006</v>
      </c>
      <c r="U1547">
        <v>6.66</v>
      </c>
      <c r="V1547">
        <v>8.4700000000000006</v>
      </c>
      <c r="W1547">
        <v>0</v>
      </c>
      <c r="X1547">
        <v>1.81</v>
      </c>
      <c r="Y1547">
        <v>1.81</v>
      </c>
      <c r="Z1547">
        <v>3.83</v>
      </c>
      <c r="AA1547">
        <v>1.02</v>
      </c>
      <c r="AB1547">
        <v>0</v>
      </c>
      <c r="AC1547">
        <v>0</v>
      </c>
      <c r="AD1547">
        <v>0</v>
      </c>
      <c r="AE1547">
        <f t="shared" si="24"/>
        <v>8.4700000000000006</v>
      </c>
      <c r="AF1547" cm="1">
        <f t="array" ref="AF1547">_xlfn.IFS(C1547="solar",(AE1547*1000/45),C1547="onshore",(AE1547*1000/2.7),C1547="offshore",(0))</f>
        <v>0</v>
      </c>
      <c r="AG1547" cm="1">
        <f t="array" ref="AG1547">_xlfn.IFS(C1547="solar",(0),C1547="onshore",(0),C1547="offshore",(AE1547*1000/4.8))</f>
        <v>1764.5833333333335</v>
      </c>
    </row>
    <row r="1548" spans="1:33">
      <c r="A1548" t="s">
        <v>115</v>
      </c>
      <c r="B1548" t="s">
        <v>414</v>
      </c>
      <c r="C1548" t="s">
        <v>460</v>
      </c>
      <c r="D1548">
        <v>4</v>
      </c>
      <c r="E1548" t="s">
        <v>515</v>
      </c>
      <c r="F1548" t="s">
        <v>519</v>
      </c>
      <c r="G1548">
        <v>0.46700000000000003</v>
      </c>
      <c r="H1548">
        <v>1830</v>
      </c>
      <c r="I1548">
        <v>2644.63</v>
      </c>
      <c r="J1548">
        <v>0.54300000000000004</v>
      </c>
      <c r="K1548">
        <v>1816</v>
      </c>
      <c r="L1548">
        <v>0.38177888779568903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f t="shared" si="24"/>
        <v>0</v>
      </c>
      <c r="AF1548" cm="1">
        <f t="array" ref="AF1548">_xlfn.IFS(C1548="solar",(AE1548*1000/45),C1548="onshore",(AE1548*1000/2.7),C1548="offshore",(0))</f>
        <v>0</v>
      </c>
      <c r="AG1548" cm="1">
        <f t="array" ref="AG1548">_xlfn.IFS(C1548="solar",(0),C1548="onshore",(0),C1548="offshore",(AE1548*1000/4.8))</f>
        <v>0</v>
      </c>
    </row>
    <row r="1549" spans="1:33">
      <c r="A1549" t="s">
        <v>115</v>
      </c>
      <c r="B1549" t="s">
        <v>413</v>
      </c>
      <c r="C1549" t="s">
        <v>460</v>
      </c>
      <c r="D1549">
        <v>5</v>
      </c>
      <c r="E1549" t="s">
        <v>515</v>
      </c>
      <c r="F1549" t="s">
        <v>519</v>
      </c>
      <c r="G1549">
        <v>0.371</v>
      </c>
      <c r="H1549">
        <v>1682</v>
      </c>
      <c r="I1549">
        <v>2817.1190000000001</v>
      </c>
      <c r="J1549">
        <v>0.39900000000000002</v>
      </c>
      <c r="K1549">
        <v>1755</v>
      </c>
      <c r="L1549">
        <v>0.50211144299103905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f t="shared" si="24"/>
        <v>0</v>
      </c>
      <c r="AF1549" cm="1">
        <f t="array" ref="AF1549">_xlfn.IFS(C1549="solar",(AE1549*1000/45),C1549="onshore",(AE1549*1000/2.7),C1549="offshore",(0))</f>
        <v>0</v>
      </c>
      <c r="AG1549" cm="1">
        <f t="array" ref="AG1549">_xlfn.IFS(C1549="solar",(0),C1549="onshore",(0),C1549="offshore",(AE1549*1000/4.8))</f>
        <v>0</v>
      </c>
    </row>
    <row r="1550" spans="1:33">
      <c r="A1550" t="s">
        <v>115</v>
      </c>
      <c r="B1550" t="s">
        <v>416</v>
      </c>
      <c r="C1550" t="s">
        <v>460</v>
      </c>
      <c r="D1550">
        <v>2</v>
      </c>
      <c r="E1550" t="s">
        <v>515</v>
      </c>
      <c r="F1550" t="s">
        <v>518</v>
      </c>
      <c r="G1550">
        <v>0.56499999999999995</v>
      </c>
      <c r="H1550">
        <v>1794</v>
      </c>
      <c r="I1550">
        <v>2494.364</v>
      </c>
      <c r="J1550">
        <v>0.56499999999999995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f t="shared" si="24"/>
        <v>0</v>
      </c>
      <c r="AF1550" cm="1">
        <f t="array" ref="AF1550">_xlfn.IFS(C1550="solar",(AE1550*1000/45),C1550="onshore",(AE1550*1000/2.7),C1550="offshore",(0))</f>
        <v>0</v>
      </c>
      <c r="AG1550" cm="1">
        <f t="array" ref="AG1550">_xlfn.IFS(C1550="solar",(0),C1550="onshore",(0),C1550="offshore",(AE1550*1000/4.8))</f>
        <v>0</v>
      </c>
    </row>
    <row r="1551" spans="1:33">
      <c r="A1551" t="s">
        <v>115</v>
      </c>
      <c r="B1551" t="s">
        <v>413</v>
      </c>
      <c r="C1551" t="s">
        <v>460</v>
      </c>
      <c r="D1551">
        <v>5</v>
      </c>
      <c r="E1551" t="s">
        <v>515</v>
      </c>
      <c r="F1551" t="s">
        <v>518</v>
      </c>
      <c r="G1551">
        <v>0.371</v>
      </c>
      <c r="H1551">
        <v>1682</v>
      </c>
      <c r="I1551">
        <v>2817.1190000000001</v>
      </c>
      <c r="J1551">
        <v>0.39900000000000002</v>
      </c>
      <c r="K1551">
        <v>1755</v>
      </c>
      <c r="L1551">
        <v>0.50211144299103905</v>
      </c>
      <c r="M1551">
        <v>57.070999999999998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f t="shared" si="24"/>
        <v>0</v>
      </c>
      <c r="AF1551" cm="1">
        <f t="array" ref="AF1551">_xlfn.IFS(C1551="solar",(AE1551*1000/45),C1551="onshore",(AE1551*1000/2.7),C1551="offshore",(0))</f>
        <v>0</v>
      </c>
      <c r="AG1551" cm="1">
        <f t="array" ref="AG1551">_xlfn.IFS(C1551="solar",(0),C1551="onshore",(0),C1551="offshore",(AE1551*1000/4.8))</f>
        <v>0</v>
      </c>
    </row>
    <row r="1552" spans="1:33">
      <c r="A1552" t="s">
        <v>115</v>
      </c>
      <c r="B1552" t="s">
        <v>414</v>
      </c>
      <c r="C1552" t="s">
        <v>460</v>
      </c>
      <c r="D1552">
        <v>4</v>
      </c>
      <c r="E1552" t="s">
        <v>515</v>
      </c>
      <c r="F1552" t="s">
        <v>518</v>
      </c>
      <c r="G1552">
        <v>0.46700000000000003</v>
      </c>
      <c r="H1552">
        <v>1830</v>
      </c>
      <c r="I1552">
        <v>2644.63</v>
      </c>
      <c r="J1552">
        <v>0.54300000000000004</v>
      </c>
      <c r="K1552">
        <v>1816</v>
      </c>
      <c r="L1552">
        <v>0.38177888779568903</v>
      </c>
      <c r="M1552">
        <v>142.28800000000001</v>
      </c>
      <c r="N1552">
        <v>0</v>
      </c>
      <c r="O1552">
        <v>1.883</v>
      </c>
      <c r="P1552">
        <v>3.7669999999999999</v>
      </c>
      <c r="Q1552">
        <v>7.7519999999999998</v>
      </c>
      <c r="R1552">
        <v>8.8130000000000006</v>
      </c>
      <c r="S1552">
        <v>8.8130000000000006</v>
      </c>
      <c r="T1552">
        <v>8.8130000000000006</v>
      </c>
      <c r="U1552">
        <v>6.93</v>
      </c>
      <c r="V1552">
        <v>8.8130000000000006</v>
      </c>
      <c r="W1552">
        <v>0</v>
      </c>
      <c r="X1552">
        <v>1.883</v>
      </c>
      <c r="Y1552">
        <v>1.8839999999999999</v>
      </c>
      <c r="Z1552">
        <v>3.9849999999999999</v>
      </c>
      <c r="AA1552">
        <v>1.0609999999999999</v>
      </c>
      <c r="AB1552">
        <v>0</v>
      </c>
      <c r="AC1552">
        <v>0</v>
      </c>
      <c r="AD1552">
        <v>0</v>
      </c>
      <c r="AE1552">
        <f t="shared" si="24"/>
        <v>8.8130000000000006</v>
      </c>
      <c r="AF1552" cm="1">
        <f t="array" ref="AF1552">_xlfn.IFS(C1552="solar",(AE1552*1000/45),C1552="onshore",(AE1552*1000/2.7),C1552="offshore",(0))</f>
        <v>0</v>
      </c>
      <c r="AG1552" cm="1">
        <f t="array" ref="AG1552">_xlfn.IFS(C1552="solar",(0),C1552="onshore",(0),C1552="offshore",(AE1552*1000/4.8))</f>
        <v>1836.0416666666667</v>
      </c>
    </row>
    <row r="1553" spans="1:33">
      <c r="A1553" t="s">
        <v>115</v>
      </c>
      <c r="B1553" t="s">
        <v>416</v>
      </c>
      <c r="C1553" t="s">
        <v>460</v>
      </c>
      <c r="D1553">
        <v>2</v>
      </c>
      <c r="E1553" t="s">
        <v>515</v>
      </c>
      <c r="F1553" t="s">
        <v>517</v>
      </c>
      <c r="G1553">
        <v>0.56499999999999995</v>
      </c>
      <c r="H1553">
        <v>1794</v>
      </c>
      <c r="I1553">
        <v>2494.364</v>
      </c>
      <c r="J1553">
        <v>0.56499999999999995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f t="shared" si="24"/>
        <v>0</v>
      </c>
      <c r="AF1553" cm="1">
        <f t="array" ref="AF1553">_xlfn.IFS(C1553="solar",(AE1553*1000/45),C1553="onshore",(AE1553*1000/2.7),C1553="offshore",(0))</f>
        <v>0</v>
      </c>
      <c r="AG1553" cm="1">
        <f t="array" ref="AG1553">_xlfn.IFS(C1553="solar",(0),C1553="onshore",(0),C1553="offshore",(AE1553*1000/4.8))</f>
        <v>0</v>
      </c>
    </row>
    <row r="1554" spans="1:33">
      <c r="A1554" t="s">
        <v>115</v>
      </c>
      <c r="B1554" t="s">
        <v>413</v>
      </c>
      <c r="C1554" t="s">
        <v>460</v>
      </c>
      <c r="D1554">
        <v>5</v>
      </c>
      <c r="E1554" t="s">
        <v>515</v>
      </c>
      <c r="F1554" t="s">
        <v>517</v>
      </c>
      <c r="G1554">
        <v>0.371</v>
      </c>
      <c r="H1554">
        <v>1682</v>
      </c>
      <c r="I1554">
        <v>2817.1190000000001</v>
      </c>
      <c r="J1554">
        <v>0.39900000000000002</v>
      </c>
      <c r="K1554">
        <v>1755</v>
      </c>
      <c r="L1554">
        <v>0.50211144299103905</v>
      </c>
      <c r="M1554">
        <v>57.066000000000003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f t="shared" si="24"/>
        <v>0</v>
      </c>
      <c r="AF1554" cm="1">
        <f t="array" ref="AF1554">_xlfn.IFS(C1554="solar",(AE1554*1000/45),C1554="onshore",(AE1554*1000/2.7),C1554="offshore",(0))</f>
        <v>0</v>
      </c>
      <c r="AG1554" cm="1">
        <f t="array" ref="AG1554">_xlfn.IFS(C1554="solar",(0),C1554="onshore",(0),C1554="offshore",(AE1554*1000/4.8))</f>
        <v>0</v>
      </c>
    </row>
    <row r="1555" spans="1:33">
      <c r="A1555" t="s">
        <v>115</v>
      </c>
      <c r="B1555" t="s">
        <v>414</v>
      </c>
      <c r="C1555" t="s">
        <v>460</v>
      </c>
      <c r="D1555">
        <v>4</v>
      </c>
      <c r="E1555" t="s">
        <v>515</v>
      </c>
      <c r="F1555" t="s">
        <v>517</v>
      </c>
      <c r="G1555">
        <v>0.46700000000000003</v>
      </c>
      <c r="H1555">
        <v>1830</v>
      </c>
      <c r="I1555">
        <v>2644.63</v>
      </c>
      <c r="J1555">
        <v>0.54300000000000004</v>
      </c>
      <c r="K1555">
        <v>1816</v>
      </c>
      <c r="L1555">
        <v>0.38177888779568903</v>
      </c>
      <c r="M1555">
        <v>142.28800000000001</v>
      </c>
      <c r="N1555">
        <v>0</v>
      </c>
      <c r="O1555">
        <v>1.883</v>
      </c>
      <c r="P1555">
        <v>3.7669999999999999</v>
      </c>
      <c r="Q1555">
        <v>7.7519999999999998</v>
      </c>
      <c r="R1555">
        <v>8.8130000000000006</v>
      </c>
      <c r="S1555">
        <v>8.8130000000000006</v>
      </c>
      <c r="T1555">
        <v>8.8130000000000006</v>
      </c>
      <c r="U1555">
        <v>6.93</v>
      </c>
      <c r="V1555">
        <v>8.8130000000000006</v>
      </c>
      <c r="W1555">
        <v>0</v>
      </c>
      <c r="X1555">
        <v>1.883</v>
      </c>
      <c r="Y1555">
        <v>1.8839999999999999</v>
      </c>
      <c r="Z1555">
        <v>3.9849999999999999</v>
      </c>
      <c r="AA1555">
        <v>1.0609999999999999</v>
      </c>
      <c r="AB1555">
        <v>0</v>
      </c>
      <c r="AC1555">
        <v>0</v>
      </c>
      <c r="AD1555">
        <v>0</v>
      </c>
      <c r="AE1555">
        <f t="shared" si="24"/>
        <v>8.8130000000000006</v>
      </c>
      <c r="AF1555" cm="1">
        <f t="array" ref="AF1555">_xlfn.IFS(C1555="solar",(AE1555*1000/45),C1555="onshore",(AE1555*1000/2.7),C1555="offshore",(0))</f>
        <v>0</v>
      </c>
      <c r="AG1555" cm="1">
        <f t="array" ref="AG1555">_xlfn.IFS(C1555="solar",(0),C1555="onshore",(0),C1555="offshore",(AE1555*1000/4.8))</f>
        <v>1836.0416666666667</v>
      </c>
    </row>
    <row r="1556" spans="1:33">
      <c r="A1556" t="s">
        <v>115</v>
      </c>
      <c r="B1556" t="s">
        <v>416</v>
      </c>
      <c r="C1556" t="s">
        <v>460</v>
      </c>
      <c r="D1556">
        <v>2</v>
      </c>
      <c r="E1556" t="s">
        <v>515</v>
      </c>
      <c r="F1556" t="s">
        <v>516</v>
      </c>
      <c r="G1556">
        <v>0.56499999999999995</v>
      </c>
      <c r="H1556">
        <v>1794</v>
      </c>
      <c r="I1556">
        <v>2494.364</v>
      </c>
      <c r="J1556">
        <v>0.56499999999999995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f t="shared" si="24"/>
        <v>0</v>
      </c>
      <c r="AF1556" cm="1">
        <f t="array" ref="AF1556">_xlfn.IFS(C1556="solar",(AE1556*1000/45),C1556="onshore",(AE1556*1000/2.7),C1556="offshore",(0))</f>
        <v>0</v>
      </c>
      <c r="AG1556" cm="1">
        <f t="array" ref="AG1556">_xlfn.IFS(C1556="solar",(0),C1556="onshore",(0),C1556="offshore",(AE1556*1000/4.8))</f>
        <v>0</v>
      </c>
    </row>
    <row r="1557" spans="1:33">
      <c r="A1557" t="s">
        <v>115</v>
      </c>
      <c r="B1557" t="s">
        <v>413</v>
      </c>
      <c r="C1557" t="s">
        <v>460</v>
      </c>
      <c r="D1557">
        <v>5</v>
      </c>
      <c r="E1557" t="s">
        <v>515</v>
      </c>
      <c r="F1557" t="s">
        <v>516</v>
      </c>
      <c r="G1557">
        <v>0.371</v>
      </c>
      <c r="H1557">
        <v>1682</v>
      </c>
      <c r="I1557">
        <v>2817.1190000000001</v>
      </c>
      <c r="J1557">
        <v>0.39900000000000002</v>
      </c>
      <c r="K1557">
        <v>1755</v>
      </c>
      <c r="L1557">
        <v>0.50211144299103905</v>
      </c>
      <c r="M1557">
        <v>57.070999999999998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f t="shared" si="24"/>
        <v>0</v>
      </c>
      <c r="AF1557" cm="1">
        <f t="array" ref="AF1557">_xlfn.IFS(C1557="solar",(AE1557*1000/45),C1557="onshore",(AE1557*1000/2.7),C1557="offshore",(0))</f>
        <v>0</v>
      </c>
      <c r="AG1557" cm="1">
        <f t="array" ref="AG1557">_xlfn.IFS(C1557="solar",(0),C1557="onshore",(0),C1557="offshore",(AE1557*1000/4.8))</f>
        <v>0</v>
      </c>
    </row>
    <row r="1558" spans="1:33">
      <c r="A1558" t="s">
        <v>115</v>
      </c>
      <c r="B1558" t="s">
        <v>414</v>
      </c>
      <c r="C1558" t="s">
        <v>460</v>
      </c>
      <c r="D1558">
        <v>4</v>
      </c>
      <c r="E1558" t="s">
        <v>515</v>
      </c>
      <c r="F1558" t="s">
        <v>516</v>
      </c>
      <c r="G1558">
        <v>0.46700000000000003</v>
      </c>
      <c r="H1558">
        <v>1830</v>
      </c>
      <c r="I1558">
        <v>2644.63</v>
      </c>
      <c r="J1558">
        <v>0.54300000000000004</v>
      </c>
      <c r="K1558">
        <v>1816</v>
      </c>
      <c r="L1558">
        <v>0.38177888779568903</v>
      </c>
      <c r="M1558">
        <v>142.28800000000001</v>
      </c>
      <c r="N1558">
        <v>0</v>
      </c>
      <c r="O1558">
        <v>1.883</v>
      </c>
      <c r="P1558">
        <v>3.7669999999999999</v>
      </c>
      <c r="Q1558">
        <v>7.7519999999999998</v>
      </c>
      <c r="R1558">
        <v>8.8130000000000006</v>
      </c>
      <c r="S1558">
        <v>8.8130000000000006</v>
      </c>
      <c r="T1558">
        <v>8.8130000000000006</v>
      </c>
      <c r="U1558">
        <v>6.93</v>
      </c>
      <c r="V1558">
        <v>8.8130000000000006</v>
      </c>
      <c r="W1558">
        <v>0</v>
      </c>
      <c r="X1558">
        <v>1.883</v>
      </c>
      <c r="Y1558">
        <v>1.8839999999999999</v>
      </c>
      <c r="Z1558">
        <v>3.9849999999999999</v>
      </c>
      <c r="AA1558">
        <v>1.0609999999999999</v>
      </c>
      <c r="AB1558">
        <v>0</v>
      </c>
      <c r="AC1558">
        <v>0</v>
      </c>
      <c r="AD1558">
        <v>0</v>
      </c>
      <c r="AE1558">
        <f t="shared" si="24"/>
        <v>8.8130000000000006</v>
      </c>
      <c r="AF1558" cm="1">
        <f t="array" ref="AF1558">_xlfn.IFS(C1558="solar",(AE1558*1000/45),C1558="onshore",(AE1558*1000/2.7),C1558="offshore",(0))</f>
        <v>0</v>
      </c>
      <c r="AG1558" cm="1">
        <f t="array" ref="AG1558">_xlfn.IFS(C1558="solar",(0),C1558="onshore",(0),C1558="offshore",(AE1558*1000/4.8))</f>
        <v>1836.0416666666667</v>
      </c>
    </row>
    <row r="1559" spans="1:33">
      <c r="A1559" t="s">
        <v>115</v>
      </c>
      <c r="B1559" t="s">
        <v>416</v>
      </c>
      <c r="C1559" t="s">
        <v>460</v>
      </c>
      <c r="D1559">
        <v>2</v>
      </c>
      <c r="E1559" t="s">
        <v>515</v>
      </c>
      <c r="F1559" t="s">
        <v>514</v>
      </c>
      <c r="G1559">
        <v>0.56499999999999995</v>
      </c>
      <c r="H1559">
        <v>1794</v>
      </c>
      <c r="I1559">
        <v>2494.364</v>
      </c>
      <c r="J1559">
        <v>0.56499999999999995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f t="shared" si="24"/>
        <v>0</v>
      </c>
      <c r="AF1559" cm="1">
        <f t="array" ref="AF1559">_xlfn.IFS(C1559="solar",(AE1559*1000/45),C1559="onshore",(AE1559*1000/2.7),C1559="offshore",(0))</f>
        <v>0</v>
      </c>
      <c r="AG1559" cm="1">
        <f t="array" ref="AG1559">_xlfn.IFS(C1559="solar",(0),C1559="onshore",(0),C1559="offshore",(AE1559*1000/4.8))</f>
        <v>0</v>
      </c>
    </row>
    <row r="1560" spans="1:33">
      <c r="A1560" t="s">
        <v>115</v>
      </c>
      <c r="B1560" t="s">
        <v>413</v>
      </c>
      <c r="C1560" t="s">
        <v>460</v>
      </c>
      <c r="D1560">
        <v>5</v>
      </c>
      <c r="E1560" t="s">
        <v>515</v>
      </c>
      <c r="F1560" t="s">
        <v>514</v>
      </c>
      <c r="G1560">
        <v>0.371</v>
      </c>
      <c r="H1560">
        <v>1682</v>
      </c>
      <c r="I1560">
        <v>2817.1190000000001</v>
      </c>
      <c r="J1560">
        <v>0.39900000000000002</v>
      </c>
      <c r="K1560">
        <v>1755</v>
      </c>
      <c r="L1560">
        <v>0.50211144299103905</v>
      </c>
      <c r="M1560">
        <v>58.84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f t="shared" si="24"/>
        <v>0</v>
      </c>
      <c r="AF1560" cm="1">
        <f t="array" ref="AF1560">_xlfn.IFS(C1560="solar",(AE1560*1000/45),C1560="onshore",(AE1560*1000/2.7),C1560="offshore",(0))</f>
        <v>0</v>
      </c>
      <c r="AG1560" cm="1">
        <f t="array" ref="AG1560">_xlfn.IFS(C1560="solar",(0),C1560="onshore",(0),C1560="offshore",(AE1560*1000/4.8))</f>
        <v>0</v>
      </c>
    </row>
    <row r="1561" spans="1:33">
      <c r="A1561" t="s">
        <v>115</v>
      </c>
      <c r="B1561" t="s">
        <v>414</v>
      </c>
      <c r="C1561" t="s">
        <v>460</v>
      </c>
      <c r="D1561">
        <v>4</v>
      </c>
      <c r="E1561" t="s">
        <v>515</v>
      </c>
      <c r="F1561" t="s">
        <v>514</v>
      </c>
      <c r="G1561">
        <v>0.46700000000000003</v>
      </c>
      <c r="H1561">
        <v>1830</v>
      </c>
      <c r="I1561">
        <v>2644.63</v>
      </c>
      <c r="J1561">
        <v>0.54300000000000004</v>
      </c>
      <c r="K1561">
        <v>1816</v>
      </c>
      <c r="L1561">
        <v>0.38177888779568903</v>
      </c>
      <c r="M1561">
        <v>143.26</v>
      </c>
      <c r="N1561">
        <v>0</v>
      </c>
      <c r="O1561">
        <v>1.883</v>
      </c>
      <c r="P1561">
        <v>3.7669999999999999</v>
      </c>
      <c r="Q1561">
        <v>7.7519999999999998</v>
      </c>
      <c r="R1561">
        <v>8.8130000000000006</v>
      </c>
      <c r="S1561">
        <v>8.8130000000000006</v>
      </c>
      <c r="T1561">
        <v>8.8130000000000006</v>
      </c>
      <c r="U1561">
        <v>6.93</v>
      </c>
      <c r="V1561">
        <v>8.8130000000000006</v>
      </c>
      <c r="W1561">
        <v>0</v>
      </c>
      <c r="X1561">
        <v>1.883</v>
      </c>
      <c r="Y1561">
        <v>1.8839999999999999</v>
      </c>
      <c r="Z1561">
        <v>3.9849999999999999</v>
      </c>
      <c r="AA1561">
        <v>1.0609999999999999</v>
      </c>
      <c r="AB1561">
        <v>0</v>
      </c>
      <c r="AC1561">
        <v>0</v>
      </c>
      <c r="AD1561">
        <v>0</v>
      </c>
      <c r="AE1561">
        <f t="shared" si="24"/>
        <v>8.8130000000000006</v>
      </c>
      <c r="AF1561" cm="1">
        <f t="array" ref="AF1561">_xlfn.IFS(C1561="solar",(AE1561*1000/45),C1561="onshore",(AE1561*1000/2.7),C1561="offshore",(0))</f>
        <v>0</v>
      </c>
      <c r="AG1561" cm="1">
        <f t="array" ref="AG1561">_xlfn.IFS(C1561="solar",(0),C1561="onshore",(0),C1561="offshore",(AE1561*1000/4.8))</f>
        <v>1836.0416666666667</v>
      </c>
    </row>
    <row r="1562" spans="1:33">
      <c r="A1562" t="s">
        <v>118</v>
      </c>
      <c r="B1562" t="s">
        <v>432</v>
      </c>
      <c r="C1562" t="s">
        <v>463</v>
      </c>
      <c r="D1562">
        <v>1</v>
      </c>
      <c r="E1562" t="s">
        <v>515</v>
      </c>
      <c r="F1562" t="s">
        <v>519</v>
      </c>
      <c r="G1562">
        <v>0.28399999999999997</v>
      </c>
      <c r="H1562">
        <v>321</v>
      </c>
      <c r="I1562">
        <v>1560.6849999999999</v>
      </c>
      <c r="J1562">
        <v>0.28399999999999997</v>
      </c>
      <c r="K1562">
        <v>336</v>
      </c>
      <c r="L1562">
        <v>0.135056916843527</v>
      </c>
      <c r="M1562">
        <v>0.04</v>
      </c>
      <c r="N1562">
        <v>0.01</v>
      </c>
      <c r="O1562">
        <v>0.01</v>
      </c>
      <c r="P1562">
        <v>0.02</v>
      </c>
      <c r="Q1562">
        <v>0.04</v>
      </c>
      <c r="R1562">
        <v>0.04</v>
      </c>
      <c r="S1562">
        <v>0.04</v>
      </c>
      <c r="T1562">
        <v>0.04</v>
      </c>
      <c r="U1562">
        <v>0.04</v>
      </c>
      <c r="V1562">
        <v>0.05</v>
      </c>
      <c r="W1562">
        <v>0.01</v>
      </c>
      <c r="X1562">
        <v>0</v>
      </c>
      <c r="Y1562">
        <v>0.01</v>
      </c>
      <c r="Z1562">
        <v>0.02</v>
      </c>
      <c r="AA1562">
        <v>0</v>
      </c>
      <c r="AB1562">
        <v>0</v>
      </c>
      <c r="AC1562">
        <v>0.01</v>
      </c>
      <c r="AD1562">
        <v>0</v>
      </c>
      <c r="AE1562">
        <f t="shared" si="24"/>
        <v>0.04</v>
      </c>
      <c r="AF1562" cm="1">
        <f t="array" ref="AF1562">_xlfn.IFS(C1562="solar",(AE1562*1000/45),C1562="onshore",(AE1562*1000/2.7),C1562="offshore",(0))</f>
        <v>0.88888888888888884</v>
      </c>
      <c r="AG1562" cm="1">
        <f t="array" ref="AG1562">_xlfn.IFS(C1562="solar",(0),C1562="onshore",(0),C1562="offshore",(AE1562*1000/4.8))</f>
        <v>0</v>
      </c>
    </row>
    <row r="1563" spans="1:33">
      <c r="A1563" t="s">
        <v>118</v>
      </c>
      <c r="B1563" t="s">
        <v>431</v>
      </c>
      <c r="C1563" t="s">
        <v>463</v>
      </c>
      <c r="D1563">
        <v>2</v>
      </c>
      <c r="E1563" t="s">
        <v>515</v>
      </c>
      <c r="F1563" t="s">
        <v>519</v>
      </c>
      <c r="G1563">
        <v>0.28100000000000003</v>
      </c>
      <c r="H1563">
        <v>210</v>
      </c>
      <c r="I1563">
        <v>1560.6849999999999</v>
      </c>
      <c r="J1563">
        <v>0.28100000000000003</v>
      </c>
      <c r="K1563">
        <v>220</v>
      </c>
      <c r="L1563">
        <v>8.9374217975592696E-2</v>
      </c>
      <c r="M1563">
        <v>25.19</v>
      </c>
      <c r="N1563">
        <v>0.44</v>
      </c>
      <c r="O1563">
        <v>2.6</v>
      </c>
      <c r="P1563">
        <v>5.89</v>
      </c>
      <c r="Q1563">
        <v>9.17</v>
      </c>
      <c r="R1563">
        <v>14.63</v>
      </c>
      <c r="S1563">
        <v>19.829999999999998</v>
      </c>
      <c r="T1563">
        <v>23.37</v>
      </c>
      <c r="U1563">
        <v>25.19</v>
      </c>
      <c r="V1563">
        <v>27.79</v>
      </c>
      <c r="W1563">
        <v>0.44</v>
      </c>
      <c r="X1563">
        <v>2.16</v>
      </c>
      <c r="Y1563">
        <v>3.29</v>
      </c>
      <c r="Z1563">
        <v>3.28</v>
      </c>
      <c r="AA1563">
        <v>5.46</v>
      </c>
      <c r="AB1563">
        <v>5.2</v>
      </c>
      <c r="AC1563">
        <v>3.98</v>
      </c>
      <c r="AD1563">
        <v>3.98</v>
      </c>
      <c r="AE1563">
        <f t="shared" si="24"/>
        <v>25.19</v>
      </c>
      <c r="AF1563" cm="1">
        <f t="array" ref="AF1563">_xlfn.IFS(C1563="solar",(AE1563*1000/45),C1563="onshore",(AE1563*1000/2.7),C1563="offshore",(0))</f>
        <v>559.77777777777783</v>
      </c>
      <c r="AG1563" cm="1">
        <f t="array" ref="AG1563">_xlfn.IFS(C1563="solar",(0),C1563="onshore",(0),C1563="offshore",(AE1563*1000/4.8))</f>
        <v>0</v>
      </c>
    </row>
    <row r="1564" spans="1:33">
      <c r="A1564" t="s">
        <v>118</v>
      </c>
      <c r="B1564" t="s">
        <v>431</v>
      </c>
      <c r="C1564" t="s">
        <v>463</v>
      </c>
      <c r="D1564">
        <v>2</v>
      </c>
      <c r="E1564" t="s">
        <v>515</v>
      </c>
      <c r="F1564" t="s">
        <v>518</v>
      </c>
      <c r="G1564">
        <v>0.28100000000000003</v>
      </c>
      <c r="H1564">
        <v>210</v>
      </c>
      <c r="I1564">
        <v>1560.6849999999999</v>
      </c>
      <c r="J1564">
        <v>0.28100000000000003</v>
      </c>
      <c r="K1564">
        <v>220</v>
      </c>
      <c r="L1564">
        <v>8.9374217975592696E-2</v>
      </c>
      <c r="M1564">
        <v>78.040999999999997</v>
      </c>
      <c r="N1564">
        <v>0.44</v>
      </c>
      <c r="O1564">
        <v>2.6</v>
      </c>
      <c r="P1564">
        <v>5.89</v>
      </c>
      <c r="Q1564">
        <v>9.17</v>
      </c>
      <c r="R1564">
        <v>14.63</v>
      </c>
      <c r="S1564">
        <v>19.829999999999998</v>
      </c>
      <c r="T1564">
        <v>23.37</v>
      </c>
      <c r="U1564">
        <v>25.19</v>
      </c>
      <c r="V1564">
        <v>27.79</v>
      </c>
      <c r="W1564">
        <v>0.44</v>
      </c>
      <c r="X1564">
        <v>2.16</v>
      </c>
      <c r="Y1564">
        <v>3.29</v>
      </c>
      <c r="Z1564">
        <v>3.28</v>
      </c>
      <c r="AA1564">
        <v>5.46</v>
      </c>
      <c r="AB1564">
        <v>5.2</v>
      </c>
      <c r="AC1564">
        <v>3.98</v>
      </c>
      <c r="AD1564">
        <v>3.98</v>
      </c>
      <c r="AE1564">
        <f t="shared" si="24"/>
        <v>25.19</v>
      </c>
      <c r="AF1564" cm="1">
        <f t="array" ref="AF1564">_xlfn.IFS(C1564="solar",(AE1564*1000/45),C1564="onshore",(AE1564*1000/2.7),C1564="offshore",(0))</f>
        <v>559.77777777777783</v>
      </c>
      <c r="AG1564" cm="1">
        <f t="array" ref="AG1564">_xlfn.IFS(C1564="solar",(0),C1564="onshore",(0),C1564="offshore",(AE1564*1000/4.8))</f>
        <v>0</v>
      </c>
    </row>
    <row r="1565" spans="1:33">
      <c r="A1565" t="s">
        <v>118</v>
      </c>
      <c r="B1565" t="s">
        <v>432</v>
      </c>
      <c r="C1565" t="s">
        <v>463</v>
      </c>
      <c r="D1565">
        <v>1</v>
      </c>
      <c r="E1565" t="s">
        <v>515</v>
      </c>
      <c r="F1565" t="s">
        <v>518</v>
      </c>
      <c r="G1565">
        <v>0.28399999999999997</v>
      </c>
      <c r="H1565">
        <v>321</v>
      </c>
      <c r="I1565">
        <v>1560.6849999999999</v>
      </c>
      <c r="J1565">
        <v>0.28399999999999997</v>
      </c>
      <c r="K1565">
        <v>336</v>
      </c>
      <c r="L1565">
        <v>0.135056916843527</v>
      </c>
      <c r="M1565">
        <v>114.014</v>
      </c>
      <c r="N1565">
        <v>0.01</v>
      </c>
      <c r="O1565">
        <v>0.01</v>
      </c>
      <c r="P1565">
        <v>0.02</v>
      </c>
      <c r="Q1565">
        <v>0.04</v>
      </c>
      <c r="R1565">
        <v>0.04</v>
      </c>
      <c r="S1565">
        <v>0.04</v>
      </c>
      <c r="T1565">
        <v>0.04</v>
      </c>
      <c r="U1565">
        <v>0.04</v>
      </c>
      <c r="V1565">
        <v>0.05</v>
      </c>
      <c r="W1565">
        <v>0.01</v>
      </c>
      <c r="X1565">
        <v>0</v>
      </c>
      <c r="Y1565">
        <v>0.01</v>
      </c>
      <c r="Z1565">
        <v>0.02</v>
      </c>
      <c r="AA1565">
        <v>0</v>
      </c>
      <c r="AB1565">
        <v>0</v>
      </c>
      <c r="AC1565">
        <v>0.01</v>
      </c>
      <c r="AD1565">
        <v>0</v>
      </c>
      <c r="AE1565">
        <f t="shared" si="24"/>
        <v>0.04</v>
      </c>
      <c r="AF1565" cm="1">
        <f t="array" ref="AF1565">_xlfn.IFS(C1565="solar",(AE1565*1000/45),C1565="onshore",(AE1565*1000/2.7),C1565="offshore",(0))</f>
        <v>0.88888888888888884</v>
      </c>
      <c r="AG1565" cm="1">
        <f t="array" ref="AG1565">_xlfn.IFS(C1565="solar",(0),C1565="onshore",(0),C1565="offshore",(AE1565*1000/4.8))</f>
        <v>0</v>
      </c>
    </row>
    <row r="1566" spans="1:33">
      <c r="A1566" t="s">
        <v>118</v>
      </c>
      <c r="B1566" t="s">
        <v>431</v>
      </c>
      <c r="C1566" t="s">
        <v>463</v>
      </c>
      <c r="D1566">
        <v>2</v>
      </c>
      <c r="E1566" t="s">
        <v>515</v>
      </c>
      <c r="F1566" t="s">
        <v>517</v>
      </c>
      <c r="G1566">
        <v>0.28100000000000003</v>
      </c>
      <c r="H1566">
        <v>210</v>
      </c>
      <c r="I1566">
        <v>1560.6849999999999</v>
      </c>
      <c r="J1566">
        <v>0.28100000000000003</v>
      </c>
      <c r="K1566">
        <v>220</v>
      </c>
      <c r="L1566">
        <v>8.9374217975592696E-2</v>
      </c>
      <c r="M1566">
        <v>31.140999999999998</v>
      </c>
      <c r="N1566">
        <v>0.44</v>
      </c>
      <c r="O1566">
        <v>2.6</v>
      </c>
      <c r="P1566">
        <v>5.89</v>
      </c>
      <c r="Q1566">
        <v>9.17</v>
      </c>
      <c r="R1566">
        <v>14.63</v>
      </c>
      <c r="S1566">
        <v>19.829999999999998</v>
      </c>
      <c r="T1566">
        <v>23.37</v>
      </c>
      <c r="U1566">
        <v>25.19</v>
      </c>
      <c r="V1566">
        <v>27.79</v>
      </c>
      <c r="W1566">
        <v>0.44</v>
      </c>
      <c r="X1566">
        <v>2.16</v>
      </c>
      <c r="Y1566">
        <v>3.29</v>
      </c>
      <c r="Z1566">
        <v>3.28</v>
      </c>
      <c r="AA1566">
        <v>5.46</v>
      </c>
      <c r="AB1566">
        <v>5.2</v>
      </c>
      <c r="AC1566">
        <v>3.98</v>
      </c>
      <c r="AD1566">
        <v>3.98</v>
      </c>
      <c r="AE1566">
        <f t="shared" si="24"/>
        <v>25.19</v>
      </c>
      <c r="AF1566" cm="1">
        <f t="array" ref="AF1566">_xlfn.IFS(C1566="solar",(AE1566*1000/45),C1566="onshore",(AE1566*1000/2.7),C1566="offshore",(0))</f>
        <v>559.77777777777783</v>
      </c>
      <c r="AG1566" cm="1">
        <f t="array" ref="AG1566">_xlfn.IFS(C1566="solar",(0),C1566="onshore",(0),C1566="offshore",(AE1566*1000/4.8))</f>
        <v>0</v>
      </c>
    </row>
    <row r="1567" spans="1:33">
      <c r="A1567" t="s">
        <v>118</v>
      </c>
      <c r="B1567" t="s">
        <v>432</v>
      </c>
      <c r="C1567" t="s">
        <v>463</v>
      </c>
      <c r="D1567">
        <v>1</v>
      </c>
      <c r="E1567" t="s">
        <v>515</v>
      </c>
      <c r="F1567" t="s">
        <v>517</v>
      </c>
      <c r="G1567">
        <v>0.28399999999999997</v>
      </c>
      <c r="H1567">
        <v>321</v>
      </c>
      <c r="I1567">
        <v>1560.6849999999999</v>
      </c>
      <c r="J1567">
        <v>0.28399999999999997</v>
      </c>
      <c r="K1567">
        <v>336</v>
      </c>
      <c r="L1567">
        <v>0.135056916843527</v>
      </c>
      <c r="M1567">
        <v>27.443000000000001</v>
      </c>
      <c r="N1567">
        <v>0.01</v>
      </c>
      <c r="O1567">
        <v>0.01</v>
      </c>
      <c r="P1567">
        <v>0.02</v>
      </c>
      <c r="Q1567">
        <v>0.04</v>
      </c>
      <c r="R1567">
        <v>0.04</v>
      </c>
      <c r="S1567">
        <v>0.04</v>
      </c>
      <c r="T1567">
        <v>0.04</v>
      </c>
      <c r="U1567">
        <v>0.04</v>
      </c>
      <c r="V1567">
        <v>0.05</v>
      </c>
      <c r="W1567">
        <v>0.01</v>
      </c>
      <c r="X1567">
        <v>0</v>
      </c>
      <c r="Y1567">
        <v>0.01</v>
      </c>
      <c r="Z1567">
        <v>0.02</v>
      </c>
      <c r="AA1567">
        <v>0</v>
      </c>
      <c r="AB1567">
        <v>0</v>
      </c>
      <c r="AC1567">
        <v>0.01</v>
      </c>
      <c r="AD1567">
        <v>0</v>
      </c>
      <c r="AE1567">
        <f t="shared" si="24"/>
        <v>0.04</v>
      </c>
      <c r="AF1567" cm="1">
        <f t="array" ref="AF1567">_xlfn.IFS(C1567="solar",(AE1567*1000/45),C1567="onshore",(AE1567*1000/2.7),C1567="offshore",(0))</f>
        <v>0.88888888888888884</v>
      </c>
      <c r="AG1567" cm="1">
        <f t="array" ref="AG1567">_xlfn.IFS(C1567="solar",(0),C1567="onshore",(0),C1567="offshore",(AE1567*1000/4.8))</f>
        <v>0</v>
      </c>
    </row>
    <row r="1568" spans="1:33">
      <c r="A1568" t="s">
        <v>118</v>
      </c>
      <c r="B1568" t="s">
        <v>431</v>
      </c>
      <c r="C1568" t="s">
        <v>463</v>
      </c>
      <c r="D1568">
        <v>2</v>
      </c>
      <c r="E1568" t="s">
        <v>515</v>
      </c>
      <c r="F1568" t="s">
        <v>516</v>
      </c>
      <c r="G1568">
        <v>0.28100000000000003</v>
      </c>
      <c r="H1568">
        <v>210</v>
      </c>
      <c r="I1568">
        <v>1560.6849999999999</v>
      </c>
      <c r="J1568">
        <v>0.28100000000000003</v>
      </c>
      <c r="K1568">
        <v>220</v>
      </c>
      <c r="L1568">
        <v>8.9374217975592696E-2</v>
      </c>
      <c r="M1568">
        <v>76.697999999999993</v>
      </c>
      <c r="N1568">
        <v>0.44</v>
      </c>
      <c r="O1568">
        <v>2.6</v>
      </c>
      <c r="P1568">
        <v>5.89</v>
      </c>
      <c r="Q1568">
        <v>9.17</v>
      </c>
      <c r="R1568">
        <v>14.63</v>
      </c>
      <c r="S1568">
        <v>19.829999999999998</v>
      </c>
      <c r="T1568">
        <v>23.37</v>
      </c>
      <c r="U1568">
        <v>25.19</v>
      </c>
      <c r="V1568">
        <v>27.79</v>
      </c>
      <c r="W1568">
        <v>0.44</v>
      </c>
      <c r="X1568">
        <v>2.16</v>
      </c>
      <c r="Y1568">
        <v>3.29</v>
      </c>
      <c r="Z1568">
        <v>3.28</v>
      </c>
      <c r="AA1568">
        <v>5.46</v>
      </c>
      <c r="AB1568">
        <v>5.2</v>
      </c>
      <c r="AC1568">
        <v>3.98</v>
      </c>
      <c r="AD1568">
        <v>3.98</v>
      </c>
      <c r="AE1568">
        <f t="shared" si="24"/>
        <v>25.19</v>
      </c>
      <c r="AF1568" cm="1">
        <f t="array" ref="AF1568">_xlfn.IFS(C1568="solar",(AE1568*1000/45),C1568="onshore",(AE1568*1000/2.7),C1568="offshore",(0))</f>
        <v>559.77777777777783</v>
      </c>
      <c r="AG1568" cm="1">
        <f t="array" ref="AG1568">_xlfn.IFS(C1568="solar",(0),C1568="onshore",(0),C1568="offshore",(AE1568*1000/4.8))</f>
        <v>0</v>
      </c>
    </row>
    <row r="1569" spans="1:33">
      <c r="A1569" t="s">
        <v>118</v>
      </c>
      <c r="B1569" t="s">
        <v>432</v>
      </c>
      <c r="C1569" t="s">
        <v>463</v>
      </c>
      <c r="D1569">
        <v>1</v>
      </c>
      <c r="E1569" t="s">
        <v>515</v>
      </c>
      <c r="F1569" t="s">
        <v>516</v>
      </c>
      <c r="G1569">
        <v>0.28399999999999997</v>
      </c>
      <c r="H1569">
        <v>321</v>
      </c>
      <c r="I1569">
        <v>1560.6849999999999</v>
      </c>
      <c r="J1569">
        <v>0.28399999999999997</v>
      </c>
      <c r="K1569">
        <v>336</v>
      </c>
      <c r="L1569">
        <v>0.135056916843527</v>
      </c>
      <c r="M1569">
        <v>105.438</v>
      </c>
      <c r="N1569">
        <v>0.01</v>
      </c>
      <c r="O1569">
        <v>0.01</v>
      </c>
      <c r="P1569">
        <v>0.02</v>
      </c>
      <c r="Q1569">
        <v>0.04</v>
      </c>
      <c r="R1569">
        <v>0.04</v>
      </c>
      <c r="S1569">
        <v>0.04</v>
      </c>
      <c r="T1569">
        <v>0.04</v>
      </c>
      <c r="U1569">
        <v>0.04</v>
      </c>
      <c r="V1569">
        <v>0.05</v>
      </c>
      <c r="W1569">
        <v>0.01</v>
      </c>
      <c r="X1569">
        <v>0</v>
      </c>
      <c r="Y1569">
        <v>0.01</v>
      </c>
      <c r="Z1569">
        <v>0.02</v>
      </c>
      <c r="AA1569">
        <v>0</v>
      </c>
      <c r="AB1569">
        <v>0</v>
      </c>
      <c r="AC1569">
        <v>0.01</v>
      </c>
      <c r="AD1569">
        <v>0</v>
      </c>
      <c r="AE1569">
        <f t="shared" si="24"/>
        <v>0.04</v>
      </c>
      <c r="AF1569" cm="1">
        <f t="array" ref="AF1569">_xlfn.IFS(C1569="solar",(AE1569*1000/45),C1569="onshore",(AE1569*1000/2.7),C1569="offshore",(0))</f>
        <v>0.88888888888888884</v>
      </c>
      <c r="AG1569" cm="1">
        <f t="array" ref="AG1569">_xlfn.IFS(C1569="solar",(0),C1569="onshore",(0),C1569="offshore",(AE1569*1000/4.8))</f>
        <v>0</v>
      </c>
    </row>
    <row r="1570" spans="1:33">
      <c r="A1570" t="s">
        <v>118</v>
      </c>
      <c r="B1570" t="s">
        <v>431</v>
      </c>
      <c r="C1570" t="s">
        <v>463</v>
      </c>
      <c r="D1570">
        <v>2</v>
      </c>
      <c r="E1570" t="s">
        <v>515</v>
      </c>
      <c r="F1570" t="s">
        <v>514</v>
      </c>
      <c r="G1570">
        <v>0.28100000000000003</v>
      </c>
      <c r="H1570">
        <v>210</v>
      </c>
      <c r="I1570">
        <v>1560.6849999999999</v>
      </c>
      <c r="J1570">
        <v>0.28100000000000003</v>
      </c>
      <c r="K1570">
        <v>220</v>
      </c>
      <c r="L1570">
        <v>8.9374217975592696E-2</v>
      </c>
      <c r="M1570">
        <v>100.00700000000001</v>
      </c>
      <c r="N1570">
        <v>0.44</v>
      </c>
      <c r="O1570">
        <v>2.6</v>
      </c>
      <c r="P1570">
        <v>5.89</v>
      </c>
      <c r="Q1570">
        <v>9.17</v>
      </c>
      <c r="R1570">
        <v>14.63</v>
      </c>
      <c r="S1570">
        <v>19.829999999999998</v>
      </c>
      <c r="T1570">
        <v>23.37</v>
      </c>
      <c r="U1570">
        <v>25.19</v>
      </c>
      <c r="V1570">
        <v>27.79</v>
      </c>
      <c r="W1570">
        <v>0.44</v>
      </c>
      <c r="X1570">
        <v>2.16</v>
      </c>
      <c r="Y1570">
        <v>3.29</v>
      </c>
      <c r="Z1570">
        <v>3.28</v>
      </c>
      <c r="AA1570">
        <v>5.46</v>
      </c>
      <c r="AB1570">
        <v>5.2</v>
      </c>
      <c r="AC1570">
        <v>3.98</v>
      </c>
      <c r="AD1570">
        <v>3.98</v>
      </c>
      <c r="AE1570">
        <f t="shared" si="24"/>
        <v>25.19</v>
      </c>
      <c r="AF1570" cm="1">
        <f t="array" ref="AF1570">_xlfn.IFS(C1570="solar",(AE1570*1000/45),C1570="onshore",(AE1570*1000/2.7),C1570="offshore",(0))</f>
        <v>559.77777777777783</v>
      </c>
      <c r="AG1570" cm="1">
        <f t="array" ref="AG1570">_xlfn.IFS(C1570="solar",(0),C1570="onshore",(0),C1570="offshore",(AE1570*1000/4.8))</f>
        <v>0</v>
      </c>
    </row>
    <row r="1571" spans="1:33">
      <c r="A1571" t="s">
        <v>118</v>
      </c>
      <c r="B1571" t="s">
        <v>432</v>
      </c>
      <c r="C1571" t="s">
        <v>463</v>
      </c>
      <c r="D1571">
        <v>1</v>
      </c>
      <c r="E1571" t="s">
        <v>515</v>
      </c>
      <c r="F1571" t="s">
        <v>514</v>
      </c>
      <c r="G1571">
        <v>0.28399999999999997</v>
      </c>
      <c r="H1571">
        <v>321</v>
      </c>
      <c r="I1571">
        <v>1560.6849999999999</v>
      </c>
      <c r="J1571">
        <v>0.28399999999999997</v>
      </c>
      <c r="K1571">
        <v>336</v>
      </c>
      <c r="L1571">
        <v>0.135056916843527</v>
      </c>
      <c r="M1571">
        <v>130.97800000000001</v>
      </c>
      <c r="N1571">
        <v>0.01</v>
      </c>
      <c r="O1571">
        <v>0.01</v>
      </c>
      <c r="P1571">
        <v>0.02</v>
      </c>
      <c r="Q1571">
        <v>0.04</v>
      </c>
      <c r="R1571">
        <v>0.04</v>
      </c>
      <c r="S1571">
        <v>0.04</v>
      </c>
      <c r="T1571">
        <v>0.04</v>
      </c>
      <c r="U1571">
        <v>0.04</v>
      </c>
      <c r="V1571">
        <v>0.05</v>
      </c>
      <c r="W1571">
        <v>0.01</v>
      </c>
      <c r="X1571">
        <v>0</v>
      </c>
      <c r="Y1571">
        <v>0.01</v>
      </c>
      <c r="Z1571">
        <v>0.02</v>
      </c>
      <c r="AA1571">
        <v>0</v>
      </c>
      <c r="AB1571">
        <v>0</v>
      </c>
      <c r="AC1571">
        <v>0.01</v>
      </c>
      <c r="AD1571">
        <v>0</v>
      </c>
      <c r="AE1571">
        <f t="shared" si="24"/>
        <v>0.04</v>
      </c>
      <c r="AF1571" cm="1">
        <f t="array" ref="AF1571">_xlfn.IFS(C1571="solar",(AE1571*1000/45),C1571="onshore",(AE1571*1000/2.7),C1571="offshore",(0))</f>
        <v>0.88888888888888884</v>
      </c>
      <c r="AG1571" cm="1">
        <f t="array" ref="AG1571">_xlfn.IFS(C1571="solar",(0),C1571="onshore",(0),C1571="offshore",(AE1571*1000/4.8))</f>
        <v>0</v>
      </c>
    </row>
    <row r="1572" spans="1:33">
      <c r="A1572" t="s">
        <v>118</v>
      </c>
      <c r="B1572" t="s">
        <v>425</v>
      </c>
      <c r="C1572" t="s">
        <v>464</v>
      </c>
      <c r="D1572">
        <v>2</v>
      </c>
      <c r="E1572" t="s">
        <v>515</v>
      </c>
      <c r="F1572" t="s">
        <v>519</v>
      </c>
      <c r="G1572">
        <v>0.29599999999999999</v>
      </c>
      <c r="H1572">
        <v>609</v>
      </c>
      <c r="I1572">
        <v>2023.1869999999999</v>
      </c>
      <c r="J1572">
        <v>0.29599999999999999</v>
      </c>
      <c r="K1572">
        <v>653</v>
      </c>
      <c r="L1572">
        <v>0.25183573984943802</v>
      </c>
      <c r="M1572">
        <v>0.6</v>
      </c>
      <c r="N1572">
        <v>0</v>
      </c>
      <c r="O1572">
        <v>0</v>
      </c>
      <c r="P1572">
        <v>0.6</v>
      </c>
      <c r="Q1572">
        <v>0.6</v>
      </c>
      <c r="R1572">
        <v>0.6</v>
      </c>
      <c r="S1572">
        <v>0.6</v>
      </c>
      <c r="T1572">
        <v>0.59</v>
      </c>
      <c r="U1572">
        <v>0.59</v>
      </c>
      <c r="V1572">
        <v>0.59</v>
      </c>
      <c r="W1572">
        <v>0</v>
      </c>
      <c r="X1572">
        <v>0</v>
      </c>
      <c r="Y1572">
        <v>0.6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f t="shared" si="24"/>
        <v>0.6</v>
      </c>
      <c r="AF1572" cm="1">
        <f t="array" ref="AF1572">_xlfn.IFS(C1572="solar",(AE1572*1000/45),C1572="onshore",(AE1572*1000/2.7),C1572="offshore",(0))</f>
        <v>222.2222222222222</v>
      </c>
      <c r="AG1572" cm="1">
        <f t="array" ref="AG1572">_xlfn.IFS(C1572="solar",(0),C1572="onshore",(0),C1572="offshore",(AE1572*1000/4.8))</f>
        <v>0</v>
      </c>
    </row>
    <row r="1573" spans="1:33">
      <c r="A1573" t="s">
        <v>118</v>
      </c>
      <c r="B1573" t="s">
        <v>424</v>
      </c>
      <c r="C1573" t="s">
        <v>464</v>
      </c>
      <c r="D1573">
        <v>3</v>
      </c>
      <c r="E1573" t="s">
        <v>515</v>
      </c>
      <c r="F1573" t="s">
        <v>519</v>
      </c>
      <c r="G1573">
        <v>0.29799999999999999</v>
      </c>
      <c r="H1573">
        <v>94</v>
      </c>
      <c r="I1573">
        <v>2023.1869999999999</v>
      </c>
      <c r="J1573">
        <v>0.27900000000000003</v>
      </c>
      <c r="K1573">
        <v>166</v>
      </c>
      <c r="L1573">
        <v>6.7920328636192503E-2</v>
      </c>
      <c r="M1573">
        <v>0.78</v>
      </c>
      <c r="N1573">
        <v>0</v>
      </c>
      <c r="O1573">
        <v>0.55000000000000004</v>
      </c>
      <c r="P1573">
        <v>0.78</v>
      </c>
      <c r="Q1573">
        <v>0.78</v>
      </c>
      <c r="R1573">
        <v>0.78</v>
      </c>
      <c r="S1573">
        <v>0.78</v>
      </c>
      <c r="T1573">
        <v>0.78</v>
      </c>
      <c r="U1573">
        <v>0.78</v>
      </c>
      <c r="V1573">
        <v>1.33</v>
      </c>
      <c r="W1573">
        <v>0</v>
      </c>
      <c r="X1573">
        <v>0.55000000000000004</v>
      </c>
      <c r="Y1573">
        <v>0.23</v>
      </c>
      <c r="Z1573">
        <v>0</v>
      </c>
      <c r="AA1573">
        <v>0</v>
      </c>
      <c r="AB1573">
        <v>0</v>
      </c>
      <c r="AC1573">
        <v>0</v>
      </c>
      <c r="AD1573">
        <v>0.55000000000000004</v>
      </c>
      <c r="AE1573">
        <f t="shared" si="24"/>
        <v>0.78</v>
      </c>
      <c r="AF1573" cm="1">
        <f t="array" ref="AF1573">_xlfn.IFS(C1573="solar",(AE1573*1000/45),C1573="onshore",(AE1573*1000/2.7),C1573="offshore",(0))</f>
        <v>288.88888888888886</v>
      </c>
      <c r="AG1573" cm="1">
        <f t="array" ref="AG1573">_xlfn.IFS(C1573="solar",(0),C1573="onshore",(0),C1573="offshore",(AE1573*1000/4.8))</f>
        <v>0</v>
      </c>
    </row>
    <row r="1574" spans="1:33">
      <c r="A1574" t="s">
        <v>118</v>
      </c>
      <c r="B1574" t="s">
        <v>423</v>
      </c>
      <c r="C1574" t="s">
        <v>464</v>
      </c>
      <c r="D1574">
        <v>4</v>
      </c>
      <c r="E1574" t="s">
        <v>515</v>
      </c>
      <c r="F1574" t="s">
        <v>519</v>
      </c>
      <c r="G1574">
        <v>0.26400000000000001</v>
      </c>
      <c r="H1574">
        <v>435</v>
      </c>
      <c r="I1574">
        <v>2023.1869999999999</v>
      </c>
      <c r="J1574">
        <v>0.26300000000000001</v>
      </c>
      <c r="K1574">
        <v>443</v>
      </c>
      <c r="L1574">
        <v>0.192284320363908</v>
      </c>
      <c r="M1574">
        <v>0.93</v>
      </c>
      <c r="N1574">
        <v>0</v>
      </c>
      <c r="O1574">
        <v>0</v>
      </c>
      <c r="P1574">
        <v>0</v>
      </c>
      <c r="Q1574">
        <v>0.82</v>
      </c>
      <c r="R1574">
        <v>0.93</v>
      </c>
      <c r="S1574">
        <v>0.93</v>
      </c>
      <c r="T1574">
        <v>0.93</v>
      </c>
      <c r="U1574">
        <v>0.92</v>
      </c>
      <c r="V1574">
        <v>0.93</v>
      </c>
      <c r="W1574">
        <v>0</v>
      </c>
      <c r="X1574">
        <v>0</v>
      </c>
      <c r="Y1574">
        <v>0</v>
      </c>
      <c r="Z1574">
        <v>0.82</v>
      </c>
      <c r="AA1574">
        <v>0.11</v>
      </c>
      <c r="AB1574">
        <v>0</v>
      </c>
      <c r="AC1574">
        <v>0</v>
      </c>
      <c r="AD1574">
        <v>0</v>
      </c>
      <c r="AE1574">
        <f t="shared" si="24"/>
        <v>0.93</v>
      </c>
      <c r="AF1574" cm="1">
        <f t="array" ref="AF1574">_xlfn.IFS(C1574="solar",(AE1574*1000/45),C1574="onshore",(AE1574*1000/2.7),C1574="offshore",(0))</f>
        <v>344.4444444444444</v>
      </c>
      <c r="AG1574" cm="1">
        <f t="array" ref="AG1574">_xlfn.IFS(C1574="solar",(0),C1574="onshore",(0),C1574="offshore",(AE1574*1000/4.8))</f>
        <v>0</v>
      </c>
    </row>
    <row r="1575" spans="1:33">
      <c r="A1575" t="s">
        <v>118</v>
      </c>
      <c r="B1575" t="s">
        <v>422</v>
      </c>
      <c r="C1575" t="s">
        <v>464</v>
      </c>
      <c r="D1575">
        <v>5</v>
      </c>
      <c r="E1575" t="s">
        <v>515</v>
      </c>
      <c r="F1575" t="s">
        <v>519</v>
      </c>
      <c r="G1575">
        <v>0.26800000000000002</v>
      </c>
      <c r="H1575">
        <v>668</v>
      </c>
      <c r="I1575">
        <v>2023.1869999999999</v>
      </c>
      <c r="J1575">
        <v>0.26700000000000002</v>
      </c>
      <c r="K1575">
        <v>671</v>
      </c>
      <c r="L1575">
        <v>0.28688454500367699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f t="shared" si="24"/>
        <v>0</v>
      </c>
      <c r="AF1575" cm="1">
        <f t="array" ref="AF1575">_xlfn.IFS(C1575="solar",(AE1575*1000/45),C1575="onshore",(AE1575*1000/2.7),C1575="offshore",(0))</f>
        <v>0</v>
      </c>
      <c r="AG1575" cm="1">
        <f t="array" ref="AG1575">_xlfn.IFS(C1575="solar",(0),C1575="onshore",(0),C1575="offshore",(AE1575*1000/4.8))</f>
        <v>0</v>
      </c>
    </row>
    <row r="1576" spans="1:33">
      <c r="A1576" t="s">
        <v>118</v>
      </c>
      <c r="B1576" t="s">
        <v>425</v>
      </c>
      <c r="C1576" t="s">
        <v>464</v>
      </c>
      <c r="D1576">
        <v>2</v>
      </c>
      <c r="E1576" t="s">
        <v>515</v>
      </c>
      <c r="F1576" t="s">
        <v>518</v>
      </c>
      <c r="G1576">
        <v>0.29599999999999999</v>
      </c>
      <c r="H1576">
        <v>609</v>
      </c>
      <c r="I1576">
        <v>2023.1869999999999</v>
      </c>
      <c r="J1576">
        <v>0.29599999999999999</v>
      </c>
      <c r="K1576">
        <v>653</v>
      </c>
      <c r="L1576">
        <v>0.25183573984943802</v>
      </c>
      <c r="M1576">
        <v>0.59699999999999998</v>
      </c>
      <c r="N1576">
        <v>0</v>
      </c>
      <c r="O1576">
        <v>0</v>
      </c>
      <c r="P1576">
        <v>0.59699999999999998</v>
      </c>
      <c r="Q1576">
        <v>0.59699999999999998</v>
      </c>
      <c r="R1576">
        <v>0.59699999999999998</v>
      </c>
      <c r="S1576">
        <v>0.59699999999999998</v>
      </c>
      <c r="T1576">
        <v>0.58699999999999997</v>
      </c>
      <c r="U1576">
        <v>0.58699999999999997</v>
      </c>
      <c r="V1576">
        <v>0.58699999999999997</v>
      </c>
      <c r="W1576">
        <v>0</v>
      </c>
      <c r="X1576">
        <v>0</v>
      </c>
      <c r="Y1576">
        <v>0.59699999999999998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f t="shared" si="24"/>
        <v>0.59699999999999998</v>
      </c>
      <c r="AF1576" cm="1">
        <f t="array" ref="AF1576">_xlfn.IFS(C1576="solar",(AE1576*1000/45),C1576="onshore",(AE1576*1000/2.7),C1576="offshore",(0))</f>
        <v>221.11111111111109</v>
      </c>
      <c r="AG1576" cm="1">
        <f t="array" ref="AG1576">_xlfn.IFS(C1576="solar",(0),C1576="onshore",(0),C1576="offshore",(AE1576*1000/4.8))</f>
        <v>0</v>
      </c>
    </row>
    <row r="1577" spans="1:33">
      <c r="A1577" t="s">
        <v>118</v>
      </c>
      <c r="B1577" t="s">
        <v>424</v>
      </c>
      <c r="C1577" t="s">
        <v>464</v>
      </c>
      <c r="D1577">
        <v>3</v>
      </c>
      <c r="E1577" t="s">
        <v>515</v>
      </c>
      <c r="F1577" t="s">
        <v>518</v>
      </c>
      <c r="G1577">
        <v>0.29799999999999999</v>
      </c>
      <c r="H1577">
        <v>94</v>
      </c>
      <c r="I1577">
        <v>2023.1869999999999</v>
      </c>
      <c r="J1577">
        <v>0.27900000000000003</v>
      </c>
      <c r="K1577">
        <v>166</v>
      </c>
      <c r="L1577">
        <v>6.7920328636192503E-2</v>
      </c>
      <c r="M1577">
        <v>1.7350000000000001</v>
      </c>
      <c r="N1577">
        <v>0</v>
      </c>
      <c r="O1577">
        <v>0.58699999999999997</v>
      </c>
      <c r="P1577">
        <v>0.83599999999999997</v>
      </c>
      <c r="Q1577">
        <v>0.83599999999999997</v>
      </c>
      <c r="R1577">
        <v>0.83599999999999997</v>
      </c>
      <c r="S1577">
        <v>0.83599999999999997</v>
      </c>
      <c r="T1577">
        <v>0.83599999999999997</v>
      </c>
      <c r="U1577">
        <v>0.83599999999999997</v>
      </c>
      <c r="V1577">
        <v>1.423</v>
      </c>
      <c r="W1577">
        <v>0</v>
      </c>
      <c r="X1577">
        <v>0.58699999999999997</v>
      </c>
      <c r="Y1577">
        <v>0.249</v>
      </c>
      <c r="Z1577">
        <v>0</v>
      </c>
      <c r="AA1577">
        <v>0</v>
      </c>
      <c r="AB1577">
        <v>0</v>
      </c>
      <c r="AC1577">
        <v>0</v>
      </c>
      <c r="AD1577">
        <v>0.58699999999999997</v>
      </c>
      <c r="AE1577">
        <f t="shared" si="24"/>
        <v>0.83599999999999997</v>
      </c>
      <c r="AF1577" cm="1">
        <f t="array" ref="AF1577">_xlfn.IFS(C1577="solar",(AE1577*1000/45),C1577="onshore",(AE1577*1000/2.7),C1577="offshore",(0))</f>
        <v>309.62962962962962</v>
      </c>
      <c r="AG1577" cm="1">
        <f t="array" ref="AG1577">_xlfn.IFS(C1577="solar",(0),C1577="onshore",(0),C1577="offshore",(AE1577*1000/4.8))</f>
        <v>0</v>
      </c>
    </row>
    <row r="1578" spans="1:33">
      <c r="A1578" t="s">
        <v>118</v>
      </c>
      <c r="B1578" t="s">
        <v>423</v>
      </c>
      <c r="C1578" t="s">
        <v>464</v>
      </c>
      <c r="D1578">
        <v>4</v>
      </c>
      <c r="E1578" t="s">
        <v>515</v>
      </c>
      <c r="F1578" t="s">
        <v>518</v>
      </c>
      <c r="G1578">
        <v>0.26400000000000001</v>
      </c>
      <c r="H1578">
        <v>435</v>
      </c>
      <c r="I1578">
        <v>2023.1869999999999</v>
      </c>
      <c r="J1578">
        <v>0.26300000000000001</v>
      </c>
      <c r="K1578">
        <v>443</v>
      </c>
      <c r="L1578">
        <v>0.192284320363908</v>
      </c>
      <c r="M1578">
        <v>78.953000000000003</v>
      </c>
      <c r="N1578">
        <v>0</v>
      </c>
      <c r="O1578">
        <v>0</v>
      </c>
      <c r="P1578">
        <v>0</v>
      </c>
      <c r="Q1578">
        <v>0.82299999999999995</v>
      </c>
      <c r="R1578">
        <v>0.93400000000000005</v>
      </c>
      <c r="S1578">
        <v>0.93400000000000005</v>
      </c>
      <c r="T1578">
        <v>0.93400000000000005</v>
      </c>
      <c r="U1578">
        <v>0.92300000000000004</v>
      </c>
      <c r="V1578">
        <v>0.93400000000000005</v>
      </c>
      <c r="W1578">
        <v>0</v>
      </c>
      <c r="X1578">
        <v>0</v>
      </c>
      <c r="Y1578">
        <v>0</v>
      </c>
      <c r="Z1578">
        <v>0.82299999999999995</v>
      </c>
      <c r="AA1578">
        <v>0.111</v>
      </c>
      <c r="AB1578">
        <v>0</v>
      </c>
      <c r="AC1578">
        <v>0</v>
      </c>
      <c r="AD1578">
        <v>0</v>
      </c>
      <c r="AE1578">
        <f t="shared" si="24"/>
        <v>0.93400000000000005</v>
      </c>
      <c r="AF1578" cm="1">
        <f t="array" ref="AF1578">_xlfn.IFS(C1578="solar",(AE1578*1000/45),C1578="onshore",(AE1578*1000/2.7),C1578="offshore",(0))</f>
        <v>345.92592592592592</v>
      </c>
      <c r="AG1578" cm="1">
        <f t="array" ref="AG1578">_xlfn.IFS(C1578="solar",(0),C1578="onshore",(0),C1578="offshore",(AE1578*1000/4.8))</f>
        <v>0</v>
      </c>
    </row>
    <row r="1579" spans="1:33">
      <c r="A1579" t="s">
        <v>118</v>
      </c>
      <c r="B1579" t="s">
        <v>422</v>
      </c>
      <c r="C1579" t="s">
        <v>464</v>
      </c>
      <c r="D1579">
        <v>5</v>
      </c>
      <c r="E1579" t="s">
        <v>515</v>
      </c>
      <c r="F1579" t="s">
        <v>518</v>
      </c>
      <c r="G1579">
        <v>0.26800000000000002</v>
      </c>
      <c r="H1579">
        <v>668</v>
      </c>
      <c r="I1579">
        <v>2023.1869999999999</v>
      </c>
      <c r="J1579">
        <v>0.26700000000000002</v>
      </c>
      <c r="K1579">
        <v>671</v>
      </c>
      <c r="L1579">
        <v>0.28688454500367699</v>
      </c>
      <c r="M1579">
        <v>158.482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f t="shared" si="24"/>
        <v>0</v>
      </c>
      <c r="AF1579" cm="1">
        <f t="array" ref="AF1579">_xlfn.IFS(C1579="solar",(AE1579*1000/45),C1579="onshore",(AE1579*1000/2.7),C1579="offshore",(0))</f>
        <v>0</v>
      </c>
      <c r="AG1579" cm="1">
        <f t="array" ref="AG1579">_xlfn.IFS(C1579="solar",(0),C1579="onshore",(0),C1579="offshore",(AE1579*1000/4.8))</f>
        <v>0</v>
      </c>
    </row>
    <row r="1580" spans="1:33">
      <c r="A1580" t="s">
        <v>118</v>
      </c>
      <c r="B1580" t="s">
        <v>425</v>
      </c>
      <c r="C1580" t="s">
        <v>464</v>
      </c>
      <c r="D1580">
        <v>2</v>
      </c>
      <c r="E1580" t="s">
        <v>515</v>
      </c>
      <c r="F1580" t="s">
        <v>517</v>
      </c>
      <c r="G1580">
        <v>0.29599999999999999</v>
      </c>
      <c r="H1580">
        <v>609</v>
      </c>
      <c r="I1580">
        <v>2023.1869999999999</v>
      </c>
      <c r="J1580">
        <v>0.29599999999999999</v>
      </c>
      <c r="K1580">
        <v>653</v>
      </c>
      <c r="L1580">
        <v>0.25183573984943802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f t="shared" si="24"/>
        <v>0</v>
      </c>
      <c r="AF1580" cm="1">
        <f t="array" ref="AF1580">_xlfn.IFS(C1580="solar",(AE1580*1000/45),C1580="onshore",(AE1580*1000/2.7),C1580="offshore",(0))</f>
        <v>0</v>
      </c>
      <c r="AG1580" cm="1">
        <f t="array" ref="AG1580">_xlfn.IFS(C1580="solar",(0),C1580="onshore",(0),C1580="offshore",(AE1580*1000/4.8))</f>
        <v>0</v>
      </c>
    </row>
    <row r="1581" spans="1:33">
      <c r="A1581" t="s">
        <v>118</v>
      </c>
      <c r="B1581" t="s">
        <v>424</v>
      </c>
      <c r="C1581" t="s">
        <v>464</v>
      </c>
      <c r="D1581">
        <v>3</v>
      </c>
      <c r="E1581" t="s">
        <v>515</v>
      </c>
      <c r="F1581" t="s">
        <v>517</v>
      </c>
      <c r="G1581">
        <v>0.29799999999999999</v>
      </c>
      <c r="H1581">
        <v>94</v>
      </c>
      <c r="I1581">
        <v>2023.1869999999999</v>
      </c>
      <c r="J1581">
        <v>0.27900000000000003</v>
      </c>
      <c r="K1581">
        <v>166</v>
      </c>
      <c r="L1581">
        <v>6.7920328636192503E-2</v>
      </c>
      <c r="M1581">
        <v>0.32100000000000001</v>
      </c>
      <c r="N1581">
        <v>0</v>
      </c>
      <c r="O1581">
        <v>0.32100000000000001</v>
      </c>
      <c r="P1581">
        <v>0.32100000000000001</v>
      </c>
      <c r="Q1581">
        <v>0.32100000000000001</v>
      </c>
      <c r="R1581">
        <v>0.32100000000000001</v>
      </c>
      <c r="S1581">
        <v>0.32100000000000001</v>
      </c>
      <c r="T1581">
        <v>0.31</v>
      </c>
      <c r="U1581">
        <v>0.31</v>
      </c>
      <c r="V1581">
        <v>0.63100000000000001</v>
      </c>
      <c r="W1581">
        <v>0</v>
      </c>
      <c r="X1581">
        <v>0.32100000000000001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0.32100000000000001</v>
      </c>
      <c r="AE1581">
        <f t="shared" si="24"/>
        <v>0.32100000000000001</v>
      </c>
      <c r="AF1581" cm="1">
        <f t="array" ref="AF1581">_xlfn.IFS(C1581="solar",(AE1581*1000/45),C1581="onshore",(AE1581*1000/2.7),C1581="offshore",(0))</f>
        <v>118.88888888888889</v>
      </c>
      <c r="AG1581" cm="1">
        <f t="array" ref="AG1581">_xlfn.IFS(C1581="solar",(0),C1581="onshore",(0),C1581="offshore",(AE1581*1000/4.8))</f>
        <v>0</v>
      </c>
    </row>
    <row r="1582" spans="1:33">
      <c r="A1582" t="s">
        <v>118</v>
      </c>
      <c r="B1582" t="s">
        <v>423</v>
      </c>
      <c r="C1582" t="s">
        <v>464</v>
      </c>
      <c r="D1582">
        <v>4</v>
      </c>
      <c r="E1582" t="s">
        <v>515</v>
      </c>
      <c r="F1582" t="s">
        <v>517</v>
      </c>
      <c r="G1582">
        <v>0.26400000000000001</v>
      </c>
      <c r="H1582">
        <v>435</v>
      </c>
      <c r="I1582">
        <v>2023.1869999999999</v>
      </c>
      <c r="J1582">
        <v>0.26300000000000001</v>
      </c>
      <c r="K1582">
        <v>443</v>
      </c>
      <c r="L1582">
        <v>0.192284320363908</v>
      </c>
      <c r="M1582">
        <v>7.5709999999999997</v>
      </c>
      <c r="N1582">
        <v>0</v>
      </c>
      <c r="O1582">
        <v>0.28299999999999997</v>
      </c>
      <c r="P1582">
        <v>1.2190000000000001</v>
      </c>
      <c r="Q1582">
        <v>2.0419999999999998</v>
      </c>
      <c r="R1582">
        <v>2.1520000000000001</v>
      </c>
      <c r="S1582">
        <v>2.1520000000000001</v>
      </c>
      <c r="T1582">
        <v>2.1520000000000001</v>
      </c>
      <c r="U1582">
        <v>2.1419999999999999</v>
      </c>
      <c r="V1582">
        <v>2.4249999999999998</v>
      </c>
      <c r="W1582">
        <v>0</v>
      </c>
      <c r="X1582">
        <v>0.28299999999999997</v>
      </c>
      <c r="Y1582">
        <v>0.93600000000000005</v>
      </c>
      <c r="Z1582">
        <v>0.82299999999999995</v>
      </c>
      <c r="AA1582">
        <v>0.11</v>
      </c>
      <c r="AB1582">
        <v>0</v>
      </c>
      <c r="AC1582">
        <v>0</v>
      </c>
      <c r="AD1582">
        <v>0.27300000000000002</v>
      </c>
      <c r="AE1582">
        <f t="shared" si="24"/>
        <v>2.1520000000000001</v>
      </c>
      <c r="AF1582" cm="1">
        <f t="array" ref="AF1582">_xlfn.IFS(C1582="solar",(AE1582*1000/45),C1582="onshore",(AE1582*1000/2.7),C1582="offshore",(0))</f>
        <v>797.03703703703695</v>
      </c>
      <c r="AG1582" cm="1">
        <f t="array" ref="AG1582">_xlfn.IFS(C1582="solar",(0),C1582="onshore",(0),C1582="offshore",(AE1582*1000/4.8))</f>
        <v>0</v>
      </c>
    </row>
    <row r="1583" spans="1:33">
      <c r="A1583" t="s">
        <v>118</v>
      </c>
      <c r="B1583" t="s">
        <v>422</v>
      </c>
      <c r="C1583" t="s">
        <v>464</v>
      </c>
      <c r="D1583">
        <v>5</v>
      </c>
      <c r="E1583" t="s">
        <v>515</v>
      </c>
      <c r="F1583" t="s">
        <v>517</v>
      </c>
      <c r="G1583">
        <v>0.26800000000000002</v>
      </c>
      <c r="H1583">
        <v>668</v>
      </c>
      <c r="I1583">
        <v>2023.1869999999999</v>
      </c>
      <c r="J1583">
        <v>0.26700000000000002</v>
      </c>
      <c r="K1583">
        <v>671</v>
      </c>
      <c r="L1583">
        <v>0.28688454500367699</v>
      </c>
      <c r="M1583">
        <v>20.84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f t="shared" si="24"/>
        <v>0</v>
      </c>
      <c r="AF1583" cm="1">
        <f t="array" ref="AF1583">_xlfn.IFS(C1583="solar",(AE1583*1000/45),C1583="onshore",(AE1583*1000/2.7),C1583="offshore",(0))</f>
        <v>0</v>
      </c>
      <c r="AG1583" cm="1">
        <f t="array" ref="AG1583">_xlfn.IFS(C1583="solar",(0),C1583="onshore",(0),C1583="offshore",(AE1583*1000/4.8))</f>
        <v>0</v>
      </c>
    </row>
    <row r="1584" spans="1:33">
      <c r="A1584" t="s">
        <v>118</v>
      </c>
      <c r="B1584" t="s">
        <v>425</v>
      </c>
      <c r="C1584" t="s">
        <v>464</v>
      </c>
      <c r="D1584">
        <v>2</v>
      </c>
      <c r="E1584" t="s">
        <v>515</v>
      </c>
      <c r="F1584" t="s">
        <v>516</v>
      </c>
      <c r="G1584">
        <v>0.29599999999999999</v>
      </c>
      <c r="H1584">
        <v>609</v>
      </c>
      <c r="I1584">
        <v>2023.1869999999999</v>
      </c>
      <c r="J1584">
        <v>0.29599999999999999</v>
      </c>
      <c r="K1584">
        <v>653</v>
      </c>
      <c r="L1584">
        <v>0.25183573984943802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f t="shared" si="24"/>
        <v>0</v>
      </c>
      <c r="AF1584" cm="1">
        <f t="array" ref="AF1584">_xlfn.IFS(C1584="solar",(AE1584*1000/45),C1584="onshore",(AE1584*1000/2.7),C1584="offshore",(0))</f>
        <v>0</v>
      </c>
      <c r="AG1584" cm="1">
        <f t="array" ref="AG1584">_xlfn.IFS(C1584="solar",(0),C1584="onshore",(0),C1584="offshore",(AE1584*1000/4.8))</f>
        <v>0</v>
      </c>
    </row>
    <row r="1585" spans="1:33">
      <c r="A1585" t="s">
        <v>118</v>
      </c>
      <c r="B1585" t="s">
        <v>424</v>
      </c>
      <c r="C1585" t="s">
        <v>464</v>
      </c>
      <c r="D1585">
        <v>3</v>
      </c>
      <c r="E1585" t="s">
        <v>515</v>
      </c>
      <c r="F1585" t="s">
        <v>516</v>
      </c>
      <c r="G1585">
        <v>0.29799999999999999</v>
      </c>
      <c r="H1585">
        <v>94</v>
      </c>
      <c r="I1585">
        <v>2023.1869999999999</v>
      </c>
      <c r="J1585">
        <v>0.27900000000000003</v>
      </c>
      <c r="K1585">
        <v>166</v>
      </c>
      <c r="L1585">
        <v>6.7920328636192503E-2</v>
      </c>
      <c r="M1585">
        <v>1.7350000000000001</v>
      </c>
      <c r="N1585">
        <v>0</v>
      </c>
      <c r="O1585">
        <v>0.58699999999999997</v>
      </c>
      <c r="P1585">
        <v>1.47</v>
      </c>
      <c r="Q1585">
        <v>1.47</v>
      </c>
      <c r="R1585">
        <v>1.47</v>
      </c>
      <c r="S1585">
        <v>1.47</v>
      </c>
      <c r="T1585">
        <v>1.4590000000000001</v>
      </c>
      <c r="U1585">
        <v>1.4590000000000001</v>
      </c>
      <c r="V1585">
        <v>2.0459999999999998</v>
      </c>
      <c r="W1585">
        <v>0</v>
      </c>
      <c r="X1585">
        <v>0.58699999999999997</v>
      </c>
      <c r="Y1585">
        <v>0.88300000000000001</v>
      </c>
      <c r="Z1585">
        <v>0</v>
      </c>
      <c r="AA1585">
        <v>0</v>
      </c>
      <c r="AB1585">
        <v>0</v>
      </c>
      <c r="AC1585">
        <v>0</v>
      </c>
      <c r="AD1585">
        <v>0.58699999999999997</v>
      </c>
      <c r="AE1585">
        <f t="shared" si="24"/>
        <v>1.47</v>
      </c>
      <c r="AF1585" cm="1">
        <f t="array" ref="AF1585">_xlfn.IFS(C1585="solar",(AE1585*1000/45),C1585="onshore",(AE1585*1000/2.7),C1585="offshore",(0))</f>
        <v>544.44444444444446</v>
      </c>
      <c r="AG1585" cm="1">
        <f t="array" ref="AG1585">_xlfn.IFS(C1585="solar",(0),C1585="onshore",(0),C1585="offshore",(AE1585*1000/4.8))</f>
        <v>0</v>
      </c>
    </row>
    <row r="1586" spans="1:33">
      <c r="A1586" t="s">
        <v>118</v>
      </c>
      <c r="B1586" t="s">
        <v>423</v>
      </c>
      <c r="C1586" t="s">
        <v>464</v>
      </c>
      <c r="D1586">
        <v>4</v>
      </c>
      <c r="E1586" t="s">
        <v>515</v>
      </c>
      <c r="F1586" t="s">
        <v>516</v>
      </c>
      <c r="G1586">
        <v>0.26400000000000001</v>
      </c>
      <c r="H1586">
        <v>435</v>
      </c>
      <c r="I1586">
        <v>2023.1869999999999</v>
      </c>
      <c r="J1586">
        <v>0.26300000000000001</v>
      </c>
      <c r="K1586">
        <v>443</v>
      </c>
      <c r="L1586">
        <v>0.192284320363908</v>
      </c>
      <c r="M1586">
        <v>74.317999999999998</v>
      </c>
      <c r="N1586">
        <v>0</v>
      </c>
      <c r="O1586">
        <v>0</v>
      </c>
      <c r="P1586">
        <v>0</v>
      </c>
      <c r="Q1586">
        <v>0.82299999999999995</v>
      </c>
      <c r="R1586">
        <v>0.93400000000000005</v>
      </c>
      <c r="S1586">
        <v>0.93400000000000005</v>
      </c>
      <c r="T1586">
        <v>0.93400000000000005</v>
      </c>
      <c r="U1586">
        <v>0.92300000000000004</v>
      </c>
      <c r="V1586">
        <v>0.93400000000000005</v>
      </c>
      <c r="W1586">
        <v>0</v>
      </c>
      <c r="X1586">
        <v>0</v>
      </c>
      <c r="Y1586">
        <v>0</v>
      </c>
      <c r="Z1586">
        <v>0.82299999999999995</v>
      </c>
      <c r="AA1586">
        <v>0.111</v>
      </c>
      <c r="AB1586">
        <v>0</v>
      </c>
      <c r="AC1586">
        <v>0</v>
      </c>
      <c r="AD1586">
        <v>0</v>
      </c>
      <c r="AE1586">
        <f t="shared" si="24"/>
        <v>0.93400000000000005</v>
      </c>
      <c r="AF1586" cm="1">
        <f t="array" ref="AF1586">_xlfn.IFS(C1586="solar",(AE1586*1000/45),C1586="onshore",(AE1586*1000/2.7),C1586="offshore",(0))</f>
        <v>345.92592592592592</v>
      </c>
      <c r="AG1586" cm="1">
        <f t="array" ref="AG1586">_xlfn.IFS(C1586="solar",(0),C1586="onshore",(0),C1586="offshore",(AE1586*1000/4.8))</f>
        <v>0</v>
      </c>
    </row>
    <row r="1587" spans="1:33">
      <c r="A1587" t="s">
        <v>118</v>
      </c>
      <c r="B1587" t="s">
        <v>422</v>
      </c>
      <c r="C1587" t="s">
        <v>464</v>
      </c>
      <c r="D1587">
        <v>5</v>
      </c>
      <c r="E1587" t="s">
        <v>515</v>
      </c>
      <c r="F1587" t="s">
        <v>516</v>
      </c>
      <c r="G1587">
        <v>0.26800000000000002</v>
      </c>
      <c r="H1587">
        <v>668</v>
      </c>
      <c r="I1587">
        <v>2023.1869999999999</v>
      </c>
      <c r="J1587">
        <v>0.26700000000000002</v>
      </c>
      <c r="K1587">
        <v>671</v>
      </c>
      <c r="L1587">
        <v>0.28688454500367699</v>
      </c>
      <c r="M1587">
        <v>157.595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f t="shared" si="24"/>
        <v>0</v>
      </c>
      <c r="AF1587" cm="1">
        <f t="array" ref="AF1587">_xlfn.IFS(C1587="solar",(AE1587*1000/45),C1587="onshore",(AE1587*1000/2.7),C1587="offshore",(0))</f>
        <v>0</v>
      </c>
      <c r="AG1587" cm="1">
        <f t="array" ref="AG1587">_xlfn.IFS(C1587="solar",(0),C1587="onshore",(0),C1587="offshore",(AE1587*1000/4.8))</f>
        <v>0</v>
      </c>
    </row>
    <row r="1588" spans="1:33">
      <c r="A1588" t="s">
        <v>118</v>
      </c>
      <c r="B1588" t="s">
        <v>425</v>
      </c>
      <c r="C1588" t="s">
        <v>464</v>
      </c>
      <c r="D1588">
        <v>2</v>
      </c>
      <c r="E1588" t="s">
        <v>515</v>
      </c>
      <c r="F1588" t="s">
        <v>514</v>
      </c>
      <c r="G1588">
        <v>0.29599999999999999</v>
      </c>
      <c r="H1588">
        <v>609</v>
      </c>
      <c r="I1588">
        <v>2023.1869999999999</v>
      </c>
      <c r="J1588">
        <v>0.29599999999999999</v>
      </c>
      <c r="K1588">
        <v>653</v>
      </c>
      <c r="L1588">
        <v>0.25183573984943802</v>
      </c>
      <c r="M1588">
        <v>1.1359999999999999</v>
      </c>
      <c r="N1588">
        <v>0</v>
      </c>
      <c r="O1588">
        <v>0</v>
      </c>
      <c r="P1588">
        <v>0.6</v>
      </c>
      <c r="Q1588">
        <v>0.6</v>
      </c>
      <c r="R1588">
        <v>0.6</v>
      </c>
      <c r="S1588">
        <v>0.6</v>
      </c>
      <c r="T1588">
        <v>0.59</v>
      </c>
      <c r="U1588">
        <v>0.59</v>
      </c>
      <c r="V1588">
        <v>0.59</v>
      </c>
      <c r="W1588">
        <v>0</v>
      </c>
      <c r="X1588">
        <v>0</v>
      </c>
      <c r="Y1588">
        <v>0.6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f t="shared" si="24"/>
        <v>0.6</v>
      </c>
      <c r="AF1588" cm="1">
        <f t="array" ref="AF1588">_xlfn.IFS(C1588="solar",(AE1588*1000/45),C1588="onshore",(AE1588*1000/2.7),C1588="offshore",(0))</f>
        <v>222.2222222222222</v>
      </c>
      <c r="AG1588" cm="1">
        <f t="array" ref="AG1588">_xlfn.IFS(C1588="solar",(0),C1588="onshore",(0),C1588="offshore",(AE1588*1000/4.8))</f>
        <v>0</v>
      </c>
    </row>
    <row r="1589" spans="1:33">
      <c r="A1589" t="s">
        <v>118</v>
      </c>
      <c r="B1589" t="s">
        <v>424</v>
      </c>
      <c r="C1589" t="s">
        <v>464</v>
      </c>
      <c r="D1589">
        <v>3</v>
      </c>
      <c r="E1589" t="s">
        <v>515</v>
      </c>
      <c r="F1589" t="s">
        <v>514</v>
      </c>
      <c r="G1589">
        <v>0.29799999999999999</v>
      </c>
      <c r="H1589">
        <v>94</v>
      </c>
      <c r="I1589">
        <v>2023.1869999999999</v>
      </c>
      <c r="J1589">
        <v>0.27900000000000003</v>
      </c>
      <c r="K1589">
        <v>166</v>
      </c>
      <c r="L1589">
        <v>6.7920328636192503E-2</v>
      </c>
      <c r="M1589">
        <v>1.7350000000000001</v>
      </c>
      <c r="N1589">
        <v>0</v>
      </c>
      <c r="O1589">
        <v>0.58699999999999997</v>
      </c>
      <c r="P1589">
        <v>0.83299999999999996</v>
      </c>
      <c r="Q1589">
        <v>0.83299999999999996</v>
      </c>
      <c r="R1589">
        <v>0.83299999999999996</v>
      </c>
      <c r="S1589">
        <v>0.83299999999999996</v>
      </c>
      <c r="T1589">
        <v>0.83299999999999996</v>
      </c>
      <c r="U1589">
        <v>0.83299999999999996</v>
      </c>
      <c r="V1589">
        <v>1.42</v>
      </c>
      <c r="W1589">
        <v>0</v>
      </c>
      <c r="X1589">
        <v>0.58699999999999997</v>
      </c>
      <c r="Y1589">
        <v>0.246</v>
      </c>
      <c r="Z1589">
        <v>0</v>
      </c>
      <c r="AA1589">
        <v>0</v>
      </c>
      <c r="AB1589">
        <v>0</v>
      </c>
      <c r="AC1589">
        <v>0</v>
      </c>
      <c r="AD1589">
        <v>0.58699999999999997</v>
      </c>
      <c r="AE1589">
        <f t="shared" si="24"/>
        <v>0.83299999999999996</v>
      </c>
      <c r="AF1589" cm="1">
        <f t="array" ref="AF1589">_xlfn.IFS(C1589="solar",(AE1589*1000/45),C1589="onshore",(AE1589*1000/2.7),C1589="offshore",(0))</f>
        <v>308.51851851851848</v>
      </c>
      <c r="AG1589" cm="1">
        <f t="array" ref="AG1589">_xlfn.IFS(C1589="solar",(0),C1589="onshore",(0),C1589="offshore",(AE1589*1000/4.8))</f>
        <v>0</v>
      </c>
    </row>
    <row r="1590" spans="1:33">
      <c r="A1590" t="s">
        <v>118</v>
      </c>
      <c r="B1590" t="s">
        <v>423</v>
      </c>
      <c r="C1590" t="s">
        <v>464</v>
      </c>
      <c r="D1590">
        <v>4</v>
      </c>
      <c r="E1590" t="s">
        <v>515</v>
      </c>
      <c r="F1590" t="s">
        <v>514</v>
      </c>
      <c r="G1590">
        <v>0.26400000000000001</v>
      </c>
      <c r="H1590">
        <v>435</v>
      </c>
      <c r="I1590">
        <v>2023.1869999999999</v>
      </c>
      <c r="J1590">
        <v>0.26300000000000001</v>
      </c>
      <c r="K1590">
        <v>443</v>
      </c>
      <c r="L1590">
        <v>0.192284320363908</v>
      </c>
      <c r="M1590">
        <v>79.626000000000005</v>
      </c>
      <c r="N1590">
        <v>0</v>
      </c>
      <c r="O1590">
        <v>0</v>
      </c>
      <c r="P1590">
        <v>0</v>
      </c>
      <c r="Q1590">
        <v>0.82299999999999995</v>
      </c>
      <c r="R1590">
        <v>0.93400000000000005</v>
      </c>
      <c r="S1590">
        <v>0.93400000000000005</v>
      </c>
      <c r="T1590">
        <v>0.93400000000000005</v>
      </c>
      <c r="U1590">
        <v>0.92300000000000004</v>
      </c>
      <c r="V1590">
        <v>0.93400000000000005</v>
      </c>
      <c r="W1590">
        <v>0</v>
      </c>
      <c r="X1590">
        <v>0</v>
      </c>
      <c r="Y1590">
        <v>0</v>
      </c>
      <c r="Z1590">
        <v>0.82299999999999995</v>
      </c>
      <c r="AA1590">
        <v>0.111</v>
      </c>
      <c r="AB1590">
        <v>0</v>
      </c>
      <c r="AC1590">
        <v>0</v>
      </c>
      <c r="AD1590">
        <v>0</v>
      </c>
      <c r="AE1590">
        <f t="shared" si="24"/>
        <v>0.93400000000000005</v>
      </c>
      <c r="AF1590" cm="1">
        <f t="array" ref="AF1590">_xlfn.IFS(C1590="solar",(AE1590*1000/45),C1590="onshore",(AE1590*1000/2.7),C1590="offshore",(0))</f>
        <v>345.92592592592592</v>
      </c>
      <c r="AG1590" cm="1">
        <f t="array" ref="AG1590">_xlfn.IFS(C1590="solar",(0),C1590="onshore",(0),C1590="offshore",(AE1590*1000/4.8))</f>
        <v>0</v>
      </c>
    </row>
    <row r="1591" spans="1:33">
      <c r="A1591" t="s">
        <v>118</v>
      </c>
      <c r="B1591" t="s">
        <v>422</v>
      </c>
      <c r="C1591" t="s">
        <v>464</v>
      </c>
      <c r="D1591">
        <v>5</v>
      </c>
      <c r="E1591" t="s">
        <v>515</v>
      </c>
      <c r="F1591" t="s">
        <v>514</v>
      </c>
      <c r="G1591">
        <v>0.26800000000000002</v>
      </c>
      <c r="H1591">
        <v>668</v>
      </c>
      <c r="I1591">
        <v>2023.1869999999999</v>
      </c>
      <c r="J1591">
        <v>0.26700000000000002</v>
      </c>
      <c r="K1591">
        <v>671</v>
      </c>
      <c r="L1591">
        <v>0.28688454500367699</v>
      </c>
      <c r="M1591">
        <v>160.95099999999999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f t="shared" si="24"/>
        <v>0</v>
      </c>
      <c r="AF1591" cm="1">
        <f t="array" ref="AF1591">_xlfn.IFS(C1591="solar",(AE1591*1000/45),C1591="onshore",(AE1591*1000/2.7),C1591="offshore",(0))</f>
        <v>0</v>
      </c>
      <c r="AG1591" cm="1">
        <f t="array" ref="AG1591">_xlfn.IFS(C1591="solar",(0),C1591="onshore",(0),C1591="offshore",(AE1591*1000/4.8))</f>
        <v>0</v>
      </c>
    </row>
    <row r="1592" spans="1:33">
      <c r="A1592" t="s">
        <v>118</v>
      </c>
      <c r="B1592" t="s">
        <v>415</v>
      </c>
      <c r="C1592" t="s">
        <v>460</v>
      </c>
      <c r="D1592">
        <v>3</v>
      </c>
      <c r="E1592" t="s">
        <v>515</v>
      </c>
      <c r="F1592" t="s">
        <v>519</v>
      </c>
      <c r="G1592">
        <v>0.44600000000000001</v>
      </c>
      <c r="H1592">
        <v>1066</v>
      </c>
      <c r="I1592">
        <v>3108.1239999999998</v>
      </c>
      <c r="J1592">
        <v>0.41899999999999998</v>
      </c>
      <c r="K1592">
        <v>1084</v>
      </c>
      <c r="L1592">
        <v>0.295332439707501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f t="shared" si="24"/>
        <v>0</v>
      </c>
      <c r="AF1592" cm="1">
        <f t="array" ref="AF1592">_xlfn.IFS(C1592="solar",(AE1592*1000/45),C1592="onshore",(AE1592*1000/2.7),C1592="offshore",(0))</f>
        <v>0</v>
      </c>
      <c r="AG1592" cm="1">
        <f t="array" ref="AG1592">_xlfn.IFS(C1592="solar",(0),C1592="onshore",(0),C1592="offshore",(AE1592*1000/4.8))</f>
        <v>0</v>
      </c>
    </row>
    <row r="1593" spans="1:33">
      <c r="A1593" t="s">
        <v>118</v>
      </c>
      <c r="B1593" t="s">
        <v>414</v>
      </c>
      <c r="C1593" t="s">
        <v>460</v>
      </c>
      <c r="D1593">
        <v>4</v>
      </c>
      <c r="E1593" t="s">
        <v>515</v>
      </c>
      <c r="F1593" t="s">
        <v>519</v>
      </c>
      <c r="G1593">
        <v>0.45</v>
      </c>
      <c r="H1593">
        <v>1624</v>
      </c>
      <c r="I1593">
        <v>3059.8870000000002</v>
      </c>
      <c r="J1593">
        <v>0.46500000000000002</v>
      </c>
      <c r="K1593">
        <v>1712</v>
      </c>
      <c r="L1593">
        <v>0.42028772033190898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f t="shared" si="24"/>
        <v>0</v>
      </c>
      <c r="AF1593" cm="1">
        <f t="array" ref="AF1593">_xlfn.IFS(C1593="solar",(AE1593*1000/45),C1593="onshore",(AE1593*1000/2.7),C1593="offshore",(0))</f>
        <v>0</v>
      </c>
      <c r="AG1593" cm="1">
        <f t="array" ref="AG1593">_xlfn.IFS(C1593="solar",(0),C1593="onshore",(0),C1593="offshore",(AE1593*1000/4.8))</f>
        <v>0</v>
      </c>
    </row>
    <row r="1594" spans="1:33">
      <c r="A1594" t="s">
        <v>118</v>
      </c>
      <c r="B1594" t="s">
        <v>413</v>
      </c>
      <c r="C1594" t="s">
        <v>460</v>
      </c>
      <c r="D1594">
        <v>5</v>
      </c>
      <c r="E1594" t="s">
        <v>515</v>
      </c>
      <c r="F1594" t="s">
        <v>519</v>
      </c>
      <c r="G1594">
        <v>0.40300000000000002</v>
      </c>
      <c r="H1594">
        <v>1315</v>
      </c>
      <c r="I1594">
        <v>3002.288</v>
      </c>
      <c r="J1594">
        <v>0.42299999999999999</v>
      </c>
      <c r="K1594">
        <v>1476</v>
      </c>
      <c r="L1594">
        <v>0.39832896143009799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f t="shared" si="24"/>
        <v>0</v>
      </c>
      <c r="AF1594" cm="1">
        <f t="array" ref="AF1594">_xlfn.IFS(C1594="solar",(AE1594*1000/45),C1594="onshore",(AE1594*1000/2.7),C1594="offshore",(0))</f>
        <v>0</v>
      </c>
      <c r="AG1594" cm="1">
        <f t="array" ref="AG1594">_xlfn.IFS(C1594="solar",(0),C1594="onshore",(0),C1594="offshore",(AE1594*1000/4.8))</f>
        <v>0</v>
      </c>
    </row>
    <row r="1595" spans="1:33">
      <c r="A1595" t="s">
        <v>118</v>
      </c>
      <c r="B1595" t="s">
        <v>414</v>
      </c>
      <c r="C1595" t="s">
        <v>460</v>
      </c>
      <c r="D1595">
        <v>4</v>
      </c>
      <c r="E1595" t="s">
        <v>515</v>
      </c>
      <c r="F1595" t="s">
        <v>518</v>
      </c>
      <c r="G1595">
        <v>0.45</v>
      </c>
      <c r="H1595">
        <v>1624</v>
      </c>
      <c r="I1595">
        <v>3059.8870000000002</v>
      </c>
      <c r="J1595">
        <v>0.46500000000000002</v>
      </c>
      <c r="K1595">
        <v>1712</v>
      </c>
      <c r="L1595">
        <v>0.42028772033190898</v>
      </c>
      <c r="M1595">
        <v>7.48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f t="shared" si="24"/>
        <v>0</v>
      </c>
      <c r="AF1595" cm="1">
        <f t="array" ref="AF1595">_xlfn.IFS(C1595="solar",(AE1595*1000/45),C1595="onshore",(AE1595*1000/2.7),C1595="offshore",(0))</f>
        <v>0</v>
      </c>
      <c r="AG1595" cm="1">
        <f t="array" ref="AG1595">_xlfn.IFS(C1595="solar",(0),C1595="onshore",(0),C1595="offshore",(AE1595*1000/4.8))</f>
        <v>0</v>
      </c>
    </row>
    <row r="1596" spans="1:33">
      <c r="A1596" t="s">
        <v>118</v>
      </c>
      <c r="B1596" t="s">
        <v>415</v>
      </c>
      <c r="C1596" t="s">
        <v>460</v>
      </c>
      <c r="D1596">
        <v>3</v>
      </c>
      <c r="E1596" t="s">
        <v>515</v>
      </c>
      <c r="F1596" t="s">
        <v>518</v>
      </c>
      <c r="G1596">
        <v>0.44600000000000001</v>
      </c>
      <c r="H1596">
        <v>1066</v>
      </c>
      <c r="I1596">
        <v>3108.1239999999998</v>
      </c>
      <c r="J1596">
        <v>0.41899999999999998</v>
      </c>
      <c r="K1596">
        <v>1084</v>
      </c>
      <c r="L1596">
        <v>0.295332439707501</v>
      </c>
      <c r="M1596">
        <v>103.762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f t="shared" si="24"/>
        <v>0</v>
      </c>
      <c r="AF1596" cm="1">
        <f t="array" ref="AF1596">_xlfn.IFS(C1596="solar",(AE1596*1000/45),C1596="onshore",(AE1596*1000/2.7),C1596="offshore",(0))</f>
        <v>0</v>
      </c>
      <c r="AG1596" cm="1">
        <f t="array" ref="AG1596">_xlfn.IFS(C1596="solar",(0),C1596="onshore",(0),C1596="offshore",(AE1596*1000/4.8))</f>
        <v>0</v>
      </c>
    </row>
    <row r="1597" spans="1:33">
      <c r="A1597" t="s">
        <v>118</v>
      </c>
      <c r="B1597" t="s">
        <v>413</v>
      </c>
      <c r="C1597" t="s">
        <v>460</v>
      </c>
      <c r="D1597">
        <v>5</v>
      </c>
      <c r="E1597" t="s">
        <v>515</v>
      </c>
      <c r="F1597" t="s">
        <v>518</v>
      </c>
      <c r="G1597">
        <v>0.40300000000000002</v>
      </c>
      <c r="H1597">
        <v>1315</v>
      </c>
      <c r="I1597">
        <v>3002.288</v>
      </c>
      <c r="J1597">
        <v>0.42299999999999999</v>
      </c>
      <c r="K1597">
        <v>1476</v>
      </c>
      <c r="L1597">
        <v>0.39832896143009799</v>
      </c>
      <c r="M1597">
        <v>403.79599999999999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f t="shared" si="24"/>
        <v>0</v>
      </c>
      <c r="AF1597" cm="1">
        <f t="array" ref="AF1597">_xlfn.IFS(C1597="solar",(AE1597*1000/45),C1597="onshore",(AE1597*1000/2.7),C1597="offshore",(0))</f>
        <v>0</v>
      </c>
      <c r="AG1597" cm="1">
        <f t="array" ref="AG1597">_xlfn.IFS(C1597="solar",(0),C1597="onshore",(0),C1597="offshore",(AE1597*1000/4.8))</f>
        <v>0</v>
      </c>
    </row>
    <row r="1598" spans="1:33">
      <c r="A1598" t="s">
        <v>118</v>
      </c>
      <c r="B1598" t="s">
        <v>414</v>
      </c>
      <c r="C1598" t="s">
        <v>460</v>
      </c>
      <c r="D1598">
        <v>4</v>
      </c>
      <c r="E1598" t="s">
        <v>515</v>
      </c>
      <c r="F1598" t="s">
        <v>517</v>
      </c>
      <c r="G1598">
        <v>0.45</v>
      </c>
      <c r="H1598">
        <v>1624</v>
      </c>
      <c r="I1598">
        <v>3059.8870000000002</v>
      </c>
      <c r="J1598">
        <v>0.46500000000000002</v>
      </c>
      <c r="K1598">
        <v>1712</v>
      </c>
      <c r="L1598">
        <v>0.42028772033190898</v>
      </c>
      <c r="M1598">
        <v>7.48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f t="shared" si="24"/>
        <v>0</v>
      </c>
      <c r="AF1598" cm="1">
        <f t="array" ref="AF1598">_xlfn.IFS(C1598="solar",(AE1598*1000/45),C1598="onshore",(AE1598*1000/2.7),C1598="offshore",(0))</f>
        <v>0</v>
      </c>
      <c r="AG1598" cm="1">
        <f t="array" ref="AG1598">_xlfn.IFS(C1598="solar",(0),C1598="onshore",(0),C1598="offshore",(AE1598*1000/4.8))</f>
        <v>0</v>
      </c>
    </row>
    <row r="1599" spans="1:33">
      <c r="A1599" t="s">
        <v>118</v>
      </c>
      <c r="B1599" t="s">
        <v>415</v>
      </c>
      <c r="C1599" t="s">
        <v>460</v>
      </c>
      <c r="D1599">
        <v>3</v>
      </c>
      <c r="E1599" t="s">
        <v>515</v>
      </c>
      <c r="F1599" t="s">
        <v>517</v>
      </c>
      <c r="G1599">
        <v>0.44600000000000001</v>
      </c>
      <c r="H1599">
        <v>1066</v>
      </c>
      <c r="I1599">
        <v>3108.1239999999998</v>
      </c>
      <c r="J1599">
        <v>0.41899999999999998</v>
      </c>
      <c r="K1599">
        <v>1084</v>
      </c>
      <c r="L1599">
        <v>0.295332439707501</v>
      </c>
      <c r="M1599">
        <v>103.758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f t="shared" si="24"/>
        <v>0</v>
      </c>
      <c r="AF1599" cm="1">
        <f t="array" ref="AF1599">_xlfn.IFS(C1599="solar",(AE1599*1000/45),C1599="onshore",(AE1599*1000/2.7),C1599="offshore",(0))</f>
        <v>0</v>
      </c>
      <c r="AG1599" cm="1">
        <f t="array" ref="AG1599">_xlfn.IFS(C1599="solar",(0),C1599="onshore",(0),C1599="offshore",(AE1599*1000/4.8))</f>
        <v>0</v>
      </c>
    </row>
    <row r="1600" spans="1:33">
      <c r="A1600" t="s">
        <v>118</v>
      </c>
      <c r="B1600" t="s">
        <v>413</v>
      </c>
      <c r="C1600" t="s">
        <v>460</v>
      </c>
      <c r="D1600">
        <v>5</v>
      </c>
      <c r="E1600" t="s">
        <v>515</v>
      </c>
      <c r="F1600" t="s">
        <v>517</v>
      </c>
      <c r="G1600">
        <v>0.40300000000000002</v>
      </c>
      <c r="H1600">
        <v>1315</v>
      </c>
      <c r="I1600">
        <v>3002.288</v>
      </c>
      <c r="J1600">
        <v>0.42299999999999999</v>
      </c>
      <c r="K1600">
        <v>1476</v>
      </c>
      <c r="L1600">
        <v>0.39832896143009799</v>
      </c>
      <c r="M1600">
        <v>403.79599999999999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f t="shared" si="24"/>
        <v>0</v>
      </c>
      <c r="AF1600" cm="1">
        <f t="array" ref="AF1600">_xlfn.IFS(C1600="solar",(AE1600*1000/45),C1600="onshore",(AE1600*1000/2.7),C1600="offshore",(0))</f>
        <v>0</v>
      </c>
      <c r="AG1600" cm="1">
        <f t="array" ref="AG1600">_xlfn.IFS(C1600="solar",(0),C1600="onshore",(0),C1600="offshore",(AE1600*1000/4.8))</f>
        <v>0</v>
      </c>
    </row>
    <row r="1601" spans="1:33">
      <c r="A1601" t="s">
        <v>118</v>
      </c>
      <c r="B1601" t="s">
        <v>414</v>
      </c>
      <c r="C1601" t="s">
        <v>460</v>
      </c>
      <c r="D1601">
        <v>4</v>
      </c>
      <c r="E1601" t="s">
        <v>515</v>
      </c>
      <c r="F1601" t="s">
        <v>516</v>
      </c>
      <c r="G1601">
        <v>0.45</v>
      </c>
      <c r="H1601">
        <v>1624</v>
      </c>
      <c r="I1601">
        <v>3059.8870000000002</v>
      </c>
      <c r="J1601">
        <v>0.46500000000000002</v>
      </c>
      <c r="K1601">
        <v>1712</v>
      </c>
      <c r="L1601">
        <v>0.42028772033190898</v>
      </c>
      <c r="M1601">
        <v>7.48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f t="shared" si="24"/>
        <v>0</v>
      </c>
      <c r="AF1601" cm="1">
        <f t="array" ref="AF1601">_xlfn.IFS(C1601="solar",(AE1601*1000/45),C1601="onshore",(AE1601*1000/2.7),C1601="offshore",(0))</f>
        <v>0</v>
      </c>
      <c r="AG1601" cm="1">
        <f t="array" ref="AG1601">_xlfn.IFS(C1601="solar",(0),C1601="onshore",(0),C1601="offshore",(AE1601*1000/4.8))</f>
        <v>0</v>
      </c>
    </row>
    <row r="1602" spans="1:33">
      <c r="A1602" t="s">
        <v>118</v>
      </c>
      <c r="B1602" t="s">
        <v>415</v>
      </c>
      <c r="C1602" t="s">
        <v>460</v>
      </c>
      <c r="D1602">
        <v>3</v>
      </c>
      <c r="E1602" t="s">
        <v>515</v>
      </c>
      <c r="F1602" t="s">
        <v>516</v>
      </c>
      <c r="G1602">
        <v>0.44600000000000001</v>
      </c>
      <c r="H1602">
        <v>1066</v>
      </c>
      <c r="I1602">
        <v>3108.1239999999998</v>
      </c>
      <c r="J1602">
        <v>0.41899999999999998</v>
      </c>
      <c r="K1602">
        <v>1084</v>
      </c>
      <c r="L1602">
        <v>0.295332439707501</v>
      </c>
      <c r="M1602">
        <v>103.758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f t="shared" ref="AE1602:AE1665" si="25">MAX(N1602:U1602)</f>
        <v>0</v>
      </c>
      <c r="AF1602" cm="1">
        <f t="array" ref="AF1602">_xlfn.IFS(C1602="solar",(AE1602*1000/45),C1602="onshore",(AE1602*1000/2.7),C1602="offshore",(0))</f>
        <v>0</v>
      </c>
      <c r="AG1602" cm="1">
        <f t="array" ref="AG1602">_xlfn.IFS(C1602="solar",(0),C1602="onshore",(0),C1602="offshore",(AE1602*1000/4.8))</f>
        <v>0</v>
      </c>
    </row>
    <row r="1603" spans="1:33">
      <c r="A1603" t="s">
        <v>118</v>
      </c>
      <c r="B1603" t="s">
        <v>413</v>
      </c>
      <c r="C1603" t="s">
        <v>460</v>
      </c>
      <c r="D1603">
        <v>5</v>
      </c>
      <c r="E1603" t="s">
        <v>515</v>
      </c>
      <c r="F1603" t="s">
        <v>516</v>
      </c>
      <c r="G1603">
        <v>0.40300000000000002</v>
      </c>
      <c r="H1603">
        <v>1315</v>
      </c>
      <c r="I1603">
        <v>3002.288</v>
      </c>
      <c r="J1603">
        <v>0.42299999999999999</v>
      </c>
      <c r="K1603">
        <v>1476</v>
      </c>
      <c r="L1603">
        <v>0.39832896143009799</v>
      </c>
      <c r="M1603">
        <v>403.79599999999999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f t="shared" si="25"/>
        <v>0</v>
      </c>
      <c r="AF1603" cm="1">
        <f t="array" ref="AF1603">_xlfn.IFS(C1603="solar",(AE1603*1000/45),C1603="onshore",(AE1603*1000/2.7),C1603="offshore",(0))</f>
        <v>0</v>
      </c>
      <c r="AG1603" cm="1">
        <f t="array" ref="AG1603">_xlfn.IFS(C1603="solar",(0),C1603="onshore",(0),C1603="offshore",(AE1603*1000/4.8))</f>
        <v>0</v>
      </c>
    </row>
    <row r="1604" spans="1:33">
      <c r="A1604" t="s">
        <v>118</v>
      </c>
      <c r="B1604" t="s">
        <v>414</v>
      </c>
      <c r="C1604" t="s">
        <v>460</v>
      </c>
      <c r="D1604">
        <v>4</v>
      </c>
      <c r="E1604" t="s">
        <v>515</v>
      </c>
      <c r="F1604" t="s">
        <v>514</v>
      </c>
      <c r="G1604">
        <v>0.45</v>
      </c>
      <c r="H1604">
        <v>1624</v>
      </c>
      <c r="I1604">
        <v>3059.8870000000002</v>
      </c>
      <c r="J1604">
        <v>0.46500000000000002</v>
      </c>
      <c r="K1604">
        <v>1712</v>
      </c>
      <c r="L1604">
        <v>0.42028772033190898</v>
      </c>
      <c r="M1604">
        <v>7.48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f t="shared" si="25"/>
        <v>0</v>
      </c>
      <c r="AF1604" cm="1">
        <f t="array" ref="AF1604">_xlfn.IFS(C1604="solar",(AE1604*1000/45),C1604="onshore",(AE1604*1000/2.7),C1604="offshore",(0))</f>
        <v>0</v>
      </c>
      <c r="AG1604" cm="1">
        <f t="array" ref="AG1604">_xlfn.IFS(C1604="solar",(0),C1604="onshore",(0),C1604="offshore",(AE1604*1000/4.8))</f>
        <v>0</v>
      </c>
    </row>
    <row r="1605" spans="1:33">
      <c r="A1605" t="s">
        <v>118</v>
      </c>
      <c r="B1605" t="s">
        <v>415</v>
      </c>
      <c r="C1605" t="s">
        <v>460</v>
      </c>
      <c r="D1605">
        <v>3</v>
      </c>
      <c r="E1605" t="s">
        <v>515</v>
      </c>
      <c r="F1605" t="s">
        <v>514</v>
      </c>
      <c r="G1605">
        <v>0.44600000000000001</v>
      </c>
      <c r="H1605">
        <v>1066</v>
      </c>
      <c r="I1605">
        <v>3108.1239999999998</v>
      </c>
      <c r="J1605">
        <v>0.41899999999999998</v>
      </c>
      <c r="K1605">
        <v>1084</v>
      </c>
      <c r="L1605">
        <v>0.295332439707501</v>
      </c>
      <c r="M1605">
        <v>103.762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f t="shared" si="25"/>
        <v>0</v>
      </c>
      <c r="AF1605" cm="1">
        <f t="array" ref="AF1605">_xlfn.IFS(C1605="solar",(AE1605*1000/45),C1605="onshore",(AE1605*1000/2.7),C1605="offshore",(0))</f>
        <v>0</v>
      </c>
      <c r="AG1605" cm="1">
        <f t="array" ref="AG1605">_xlfn.IFS(C1605="solar",(0),C1605="onshore",(0),C1605="offshore",(AE1605*1000/4.8))</f>
        <v>0</v>
      </c>
    </row>
    <row r="1606" spans="1:33">
      <c r="A1606" t="s">
        <v>118</v>
      </c>
      <c r="B1606" t="s">
        <v>413</v>
      </c>
      <c r="C1606" t="s">
        <v>460</v>
      </c>
      <c r="D1606">
        <v>5</v>
      </c>
      <c r="E1606" t="s">
        <v>515</v>
      </c>
      <c r="F1606" t="s">
        <v>514</v>
      </c>
      <c r="G1606">
        <v>0.40300000000000002</v>
      </c>
      <c r="H1606">
        <v>1315</v>
      </c>
      <c r="I1606">
        <v>3002.288</v>
      </c>
      <c r="J1606">
        <v>0.42299999999999999</v>
      </c>
      <c r="K1606">
        <v>1476</v>
      </c>
      <c r="L1606">
        <v>0.39832896143009799</v>
      </c>
      <c r="M1606">
        <v>403.79599999999999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f t="shared" si="25"/>
        <v>0</v>
      </c>
      <c r="AF1606" cm="1">
        <f t="array" ref="AF1606">_xlfn.IFS(C1606="solar",(AE1606*1000/45),C1606="onshore",(AE1606*1000/2.7),C1606="offshore",(0))</f>
        <v>0</v>
      </c>
      <c r="AG1606" cm="1">
        <f t="array" ref="AG1606">_xlfn.IFS(C1606="solar",(0),C1606="onshore",(0),C1606="offshore",(AE1606*1000/4.8))</f>
        <v>0</v>
      </c>
    </row>
    <row r="1607" spans="1:33">
      <c r="A1607" t="s">
        <v>126</v>
      </c>
      <c r="B1607" t="s">
        <v>431</v>
      </c>
      <c r="C1607" t="s">
        <v>463</v>
      </c>
      <c r="D1607">
        <v>2</v>
      </c>
      <c r="E1607" t="s">
        <v>515</v>
      </c>
      <c r="F1607" t="s">
        <v>519</v>
      </c>
      <c r="G1607">
        <v>0.219</v>
      </c>
      <c r="H1607">
        <v>0</v>
      </c>
      <c r="I1607">
        <v>1560.6849999999999</v>
      </c>
      <c r="J1607">
        <v>0.219</v>
      </c>
      <c r="K1607">
        <v>110</v>
      </c>
      <c r="L1607">
        <v>5.7338253998040101E-2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f t="shared" si="25"/>
        <v>0</v>
      </c>
      <c r="AF1607" cm="1">
        <f t="array" ref="AF1607">_xlfn.IFS(C1607="solar",(AE1607*1000/45),C1607="onshore",(AE1607*1000/2.7),C1607="offshore",(0))</f>
        <v>0</v>
      </c>
      <c r="AG1607" cm="1">
        <f t="array" ref="AG1607">_xlfn.IFS(C1607="solar",(0),C1607="onshore",(0),C1607="offshore",(AE1607*1000/4.8))</f>
        <v>0</v>
      </c>
    </row>
    <row r="1608" spans="1:33">
      <c r="A1608" t="s">
        <v>126</v>
      </c>
      <c r="B1608" t="s">
        <v>430</v>
      </c>
      <c r="C1608" t="s">
        <v>463</v>
      </c>
      <c r="D1608">
        <v>3</v>
      </c>
      <c r="E1608" t="s">
        <v>515</v>
      </c>
      <c r="F1608" t="s">
        <v>519</v>
      </c>
      <c r="G1608">
        <v>0.222</v>
      </c>
      <c r="H1608">
        <v>328</v>
      </c>
      <c r="I1608">
        <v>1560.6849999999999</v>
      </c>
      <c r="J1608">
        <v>0.218</v>
      </c>
      <c r="K1608">
        <v>262</v>
      </c>
      <c r="L1608">
        <v>0.13719576054627</v>
      </c>
      <c r="M1608">
        <v>9.1199999999999992</v>
      </c>
      <c r="N1608">
        <v>0</v>
      </c>
      <c r="O1608">
        <v>0.01</v>
      </c>
      <c r="P1608">
        <v>0.03</v>
      </c>
      <c r="Q1608">
        <v>7.0000000000000007E-2</v>
      </c>
      <c r="R1608">
        <v>7.0000000000000007E-2</v>
      </c>
      <c r="S1608">
        <v>0.69</v>
      </c>
      <c r="T1608">
        <v>1.31</v>
      </c>
      <c r="U1608">
        <v>9.1199999999999992</v>
      </c>
      <c r="V1608">
        <v>9.1300000000000008</v>
      </c>
      <c r="W1608">
        <v>0</v>
      </c>
      <c r="X1608">
        <v>0.01</v>
      </c>
      <c r="Y1608">
        <v>0.02</v>
      </c>
      <c r="Z1608">
        <v>0.04</v>
      </c>
      <c r="AA1608">
        <v>0</v>
      </c>
      <c r="AB1608">
        <v>0.62</v>
      </c>
      <c r="AC1608">
        <v>0.62</v>
      </c>
      <c r="AD1608">
        <v>7.82</v>
      </c>
      <c r="AE1608">
        <f t="shared" si="25"/>
        <v>9.1199999999999992</v>
      </c>
      <c r="AF1608" cm="1">
        <f t="array" ref="AF1608">_xlfn.IFS(C1608="solar",(AE1608*1000/45),C1608="onshore",(AE1608*1000/2.7),C1608="offshore",(0))</f>
        <v>202.66666666666666</v>
      </c>
      <c r="AG1608" cm="1">
        <f t="array" ref="AG1608">_xlfn.IFS(C1608="solar",(0),C1608="onshore",(0),C1608="offshore",(AE1608*1000/4.8))</f>
        <v>0</v>
      </c>
    </row>
    <row r="1609" spans="1:33">
      <c r="A1609" t="s">
        <v>126</v>
      </c>
      <c r="B1609" t="s">
        <v>429</v>
      </c>
      <c r="C1609" t="s">
        <v>463</v>
      </c>
      <c r="D1609">
        <v>4</v>
      </c>
      <c r="E1609" t="s">
        <v>515</v>
      </c>
      <c r="F1609" t="s">
        <v>519</v>
      </c>
      <c r="G1609">
        <v>0.214</v>
      </c>
      <c r="H1609">
        <v>205</v>
      </c>
      <c r="I1609">
        <v>1560.6849999999999</v>
      </c>
      <c r="J1609">
        <v>0.20300000000000001</v>
      </c>
      <c r="K1609">
        <v>248</v>
      </c>
      <c r="L1609">
        <v>0.13946060237982799</v>
      </c>
      <c r="M1609">
        <v>4.93</v>
      </c>
      <c r="N1609">
        <v>0.01</v>
      </c>
      <c r="O1609">
        <v>4.1900000000000004</v>
      </c>
      <c r="P1609">
        <v>4.25</v>
      </c>
      <c r="Q1609">
        <v>4.3</v>
      </c>
      <c r="R1609">
        <v>4.92</v>
      </c>
      <c r="S1609">
        <v>4.93</v>
      </c>
      <c r="T1609">
        <v>4.93</v>
      </c>
      <c r="U1609">
        <v>0.75</v>
      </c>
      <c r="V1609">
        <v>4.9400000000000004</v>
      </c>
      <c r="W1609">
        <v>0.01</v>
      </c>
      <c r="X1609">
        <v>4.18</v>
      </c>
      <c r="Y1609">
        <v>5.9999999999999602E-2</v>
      </c>
      <c r="Z1609">
        <v>4.9999999999999802E-2</v>
      </c>
      <c r="AA1609">
        <v>0.62</v>
      </c>
      <c r="AB1609">
        <v>9.9999999999997903E-3</v>
      </c>
      <c r="AC1609">
        <v>0.01</v>
      </c>
      <c r="AD1609">
        <v>0</v>
      </c>
      <c r="AE1609">
        <f t="shared" si="25"/>
        <v>4.93</v>
      </c>
      <c r="AF1609" cm="1">
        <f t="array" ref="AF1609">_xlfn.IFS(C1609="solar",(AE1609*1000/45),C1609="onshore",(AE1609*1000/2.7),C1609="offshore",(0))</f>
        <v>109.55555555555556</v>
      </c>
      <c r="AG1609" cm="1">
        <f t="array" ref="AG1609">_xlfn.IFS(C1609="solar",(0),C1609="onshore",(0),C1609="offshore",(AE1609*1000/4.8))</f>
        <v>0</v>
      </c>
    </row>
    <row r="1610" spans="1:33">
      <c r="A1610" t="s">
        <v>126</v>
      </c>
      <c r="B1610" t="s">
        <v>431</v>
      </c>
      <c r="C1610" t="s">
        <v>463</v>
      </c>
      <c r="D1610">
        <v>2</v>
      </c>
      <c r="E1610" t="s">
        <v>515</v>
      </c>
      <c r="F1610" t="s">
        <v>518</v>
      </c>
      <c r="G1610">
        <v>0.219</v>
      </c>
      <c r="H1610">
        <v>0</v>
      </c>
      <c r="I1610">
        <v>1560.6849999999999</v>
      </c>
      <c r="J1610">
        <v>0.219</v>
      </c>
      <c r="K1610">
        <v>110</v>
      </c>
      <c r="L1610">
        <v>5.7338253998040101E-2</v>
      </c>
      <c r="M1610">
        <v>1.111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f t="shared" si="25"/>
        <v>0</v>
      </c>
      <c r="AF1610" cm="1">
        <f t="array" ref="AF1610">_xlfn.IFS(C1610="solar",(AE1610*1000/45),C1610="onshore",(AE1610*1000/2.7),C1610="offshore",(0))</f>
        <v>0</v>
      </c>
      <c r="AG1610" cm="1">
        <f t="array" ref="AG1610">_xlfn.IFS(C1610="solar",(0),C1610="onshore",(0),C1610="offshore",(AE1610*1000/4.8))</f>
        <v>0</v>
      </c>
    </row>
    <row r="1611" spans="1:33">
      <c r="A1611" t="s">
        <v>126</v>
      </c>
      <c r="B1611" t="s">
        <v>429</v>
      </c>
      <c r="C1611" t="s">
        <v>463</v>
      </c>
      <c r="D1611">
        <v>4</v>
      </c>
      <c r="E1611" t="s">
        <v>515</v>
      </c>
      <c r="F1611" t="s">
        <v>518</v>
      </c>
      <c r="G1611">
        <v>0.214</v>
      </c>
      <c r="H1611">
        <v>205</v>
      </c>
      <c r="I1611">
        <v>1560.6849999999999</v>
      </c>
      <c r="J1611">
        <v>0.20300000000000001</v>
      </c>
      <c r="K1611">
        <v>248</v>
      </c>
      <c r="L1611">
        <v>0.13946060237982799</v>
      </c>
      <c r="M1611">
        <v>26.312000000000001</v>
      </c>
      <c r="N1611">
        <v>1.0999999999999999E-2</v>
      </c>
      <c r="O1611">
        <v>4.4169999999999998</v>
      </c>
      <c r="P1611">
        <v>4.4800000000000004</v>
      </c>
      <c r="Q1611">
        <v>4.5330000000000004</v>
      </c>
      <c r="R1611">
        <v>5.1870000000000003</v>
      </c>
      <c r="S1611">
        <v>5.1970000000000001</v>
      </c>
      <c r="T1611">
        <v>5.1970000000000001</v>
      </c>
      <c r="U1611">
        <v>0.79100000000000004</v>
      </c>
      <c r="V1611">
        <v>5.2080000000000002</v>
      </c>
      <c r="W1611">
        <v>1.0999999999999999E-2</v>
      </c>
      <c r="X1611">
        <v>4.4059999999999997</v>
      </c>
      <c r="Y1611">
        <v>6.3000000000000597E-2</v>
      </c>
      <c r="Z1611">
        <v>5.2999999999999901E-2</v>
      </c>
      <c r="AA1611">
        <v>0.65400000000000003</v>
      </c>
      <c r="AB1611">
        <v>9.9999999999997903E-3</v>
      </c>
      <c r="AC1611">
        <v>1.0999999999999999E-2</v>
      </c>
      <c r="AD1611">
        <v>0</v>
      </c>
      <c r="AE1611">
        <f t="shared" si="25"/>
        <v>5.1970000000000001</v>
      </c>
      <c r="AF1611" cm="1">
        <f t="array" ref="AF1611">_xlfn.IFS(C1611="solar",(AE1611*1000/45),C1611="onshore",(AE1611*1000/2.7),C1611="offshore",(0))</f>
        <v>115.48888888888889</v>
      </c>
      <c r="AG1611" cm="1">
        <f t="array" ref="AG1611">_xlfn.IFS(C1611="solar",(0),C1611="onshore",(0),C1611="offshore",(AE1611*1000/4.8))</f>
        <v>0</v>
      </c>
    </row>
    <row r="1612" spans="1:33">
      <c r="A1612" t="s">
        <v>126</v>
      </c>
      <c r="B1612" t="s">
        <v>430</v>
      </c>
      <c r="C1612" t="s">
        <v>463</v>
      </c>
      <c r="D1612">
        <v>3</v>
      </c>
      <c r="E1612" t="s">
        <v>515</v>
      </c>
      <c r="F1612" t="s">
        <v>518</v>
      </c>
      <c r="G1612">
        <v>0.222</v>
      </c>
      <c r="H1612">
        <v>328</v>
      </c>
      <c r="I1612">
        <v>1560.6849999999999</v>
      </c>
      <c r="J1612">
        <v>0.218</v>
      </c>
      <c r="K1612">
        <v>262</v>
      </c>
      <c r="L1612">
        <v>0.13719576054627</v>
      </c>
      <c r="M1612">
        <v>137.255</v>
      </c>
      <c r="N1612">
        <v>0</v>
      </c>
      <c r="O1612">
        <v>0.01</v>
      </c>
      <c r="P1612">
        <v>3.1E-2</v>
      </c>
      <c r="Q1612">
        <v>7.0999999999999994E-2</v>
      </c>
      <c r="R1612">
        <v>7.0999999999999994E-2</v>
      </c>
      <c r="S1612">
        <v>0.70299999999999996</v>
      </c>
      <c r="T1612">
        <v>1.3340000000000001</v>
      </c>
      <c r="U1612">
        <v>9.2870000000000008</v>
      </c>
      <c r="V1612">
        <v>9.2970000000000006</v>
      </c>
      <c r="W1612">
        <v>0</v>
      </c>
      <c r="X1612">
        <v>0.01</v>
      </c>
      <c r="Y1612">
        <v>2.1000000000000001E-2</v>
      </c>
      <c r="Z1612">
        <v>0.04</v>
      </c>
      <c r="AA1612">
        <v>0</v>
      </c>
      <c r="AB1612">
        <v>0.63200000000000001</v>
      </c>
      <c r="AC1612">
        <v>0.63100000000000001</v>
      </c>
      <c r="AD1612">
        <v>7.9630000000000001</v>
      </c>
      <c r="AE1612">
        <f t="shared" si="25"/>
        <v>9.2870000000000008</v>
      </c>
      <c r="AF1612" cm="1">
        <f t="array" ref="AF1612">_xlfn.IFS(C1612="solar",(AE1612*1000/45),C1612="onshore",(AE1612*1000/2.7),C1612="offshore",(0))</f>
        <v>206.37777777777777</v>
      </c>
      <c r="AG1612" cm="1">
        <f t="array" ref="AG1612">_xlfn.IFS(C1612="solar",(0),C1612="onshore",(0),C1612="offshore",(AE1612*1000/4.8))</f>
        <v>0</v>
      </c>
    </row>
    <row r="1613" spans="1:33">
      <c r="A1613" t="s">
        <v>126</v>
      </c>
      <c r="B1613" t="s">
        <v>431</v>
      </c>
      <c r="C1613" t="s">
        <v>463</v>
      </c>
      <c r="D1613">
        <v>2</v>
      </c>
      <c r="E1613" t="s">
        <v>515</v>
      </c>
      <c r="F1613" t="s">
        <v>517</v>
      </c>
      <c r="G1613">
        <v>0.219</v>
      </c>
      <c r="H1613">
        <v>0</v>
      </c>
      <c r="I1613">
        <v>1560.6849999999999</v>
      </c>
      <c r="J1613">
        <v>0.219</v>
      </c>
      <c r="K1613">
        <v>110</v>
      </c>
      <c r="L1613">
        <v>5.7338253998040101E-2</v>
      </c>
      <c r="M1613">
        <v>0.61799999999999999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f t="shared" si="25"/>
        <v>0</v>
      </c>
      <c r="AF1613" cm="1">
        <f t="array" ref="AF1613">_xlfn.IFS(C1613="solar",(AE1613*1000/45),C1613="onshore",(AE1613*1000/2.7),C1613="offshore",(0))</f>
        <v>0</v>
      </c>
      <c r="AG1613" cm="1">
        <f t="array" ref="AG1613">_xlfn.IFS(C1613="solar",(0),C1613="onshore",(0),C1613="offshore",(AE1613*1000/4.8))</f>
        <v>0</v>
      </c>
    </row>
    <row r="1614" spans="1:33">
      <c r="A1614" t="s">
        <v>126</v>
      </c>
      <c r="B1614" t="s">
        <v>429</v>
      </c>
      <c r="C1614" t="s">
        <v>463</v>
      </c>
      <c r="D1614">
        <v>4</v>
      </c>
      <c r="E1614" t="s">
        <v>515</v>
      </c>
      <c r="F1614" t="s">
        <v>517</v>
      </c>
      <c r="G1614">
        <v>0.214</v>
      </c>
      <c r="H1614">
        <v>205</v>
      </c>
      <c r="I1614">
        <v>1560.6849999999999</v>
      </c>
      <c r="J1614">
        <v>0.20300000000000001</v>
      </c>
      <c r="K1614">
        <v>248</v>
      </c>
      <c r="L1614">
        <v>0.13946060237982799</v>
      </c>
      <c r="M1614">
        <v>9.1690000000000005</v>
      </c>
      <c r="N1614">
        <v>1.0999999999999999E-2</v>
      </c>
      <c r="O1614">
        <v>4.4169999999999998</v>
      </c>
      <c r="P1614">
        <v>4.4800000000000004</v>
      </c>
      <c r="Q1614">
        <v>4.5330000000000004</v>
      </c>
      <c r="R1614">
        <v>5.1870000000000003</v>
      </c>
      <c r="S1614">
        <v>5.1970000000000001</v>
      </c>
      <c r="T1614">
        <v>5.1970000000000001</v>
      </c>
      <c r="U1614">
        <v>0.79100000000000004</v>
      </c>
      <c r="V1614">
        <v>5.2080000000000002</v>
      </c>
      <c r="W1614">
        <v>1.0999999999999999E-2</v>
      </c>
      <c r="X1614">
        <v>4.4059999999999997</v>
      </c>
      <c r="Y1614">
        <v>6.3000000000000597E-2</v>
      </c>
      <c r="Z1614">
        <v>5.2999999999999901E-2</v>
      </c>
      <c r="AA1614">
        <v>0.65400000000000003</v>
      </c>
      <c r="AB1614">
        <v>9.9999999999997903E-3</v>
      </c>
      <c r="AC1614">
        <v>1.0999999999999999E-2</v>
      </c>
      <c r="AD1614">
        <v>0</v>
      </c>
      <c r="AE1614">
        <f t="shared" si="25"/>
        <v>5.1970000000000001</v>
      </c>
      <c r="AF1614" cm="1">
        <f t="array" ref="AF1614">_xlfn.IFS(C1614="solar",(AE1614*1000/45),C1614="onshore",(AE1614*1000/2.7),C1614="offshore",(0))</f>
        <v>115.48888888888889</v>
      </c>
      <c r="AG1614" cm="1">
        <f t="array" ref="AG1614">_xlfn.IFS(C1614="solar",(0),C1614="onshore",(0),C1614="offshore",(AE1614*1000/4.8))</f>
        <v>0</v>
      </c>
    </row>
    <row r="1615" spans="1:33">
      <c r="A1615" t="s">
        <v>126</v>
      </c>
      <c r="B1615" t="s">
        <v>430</v>
      </c>
      <c r="C1615" t="s">
        <v>463</v>
      </c>
      <c r="D1615">
        <v>3</v>
      </c>
      <c r="E1615" t="s">
        <v>515</v>
      </c>
      <c r="F1615" t="s">
        <v>517</v>
      </c>
      <c r="G1615">
        <v>0.222</v>
      </c>
      <c r="H1615">
        <v>328</v>
      </c>
      <c r="I1615">
        <v>1560.6849999999999</v>
      </c>
      <c r="J1615">
        <v>0.218</v>
      </c>
      <c r="K1615">
        <v>262</v>
      </c>
      <c r="L1615">
        <v>0.13719576054627</v>
      </c>
      <c r="M1615">
        <v>58.896000000000001</v>
      </c>
      <c r="N1615">
        <v>0</v>
      </c>
      <c r="O1615">
        <v>0.01</v>
      </c>
      <c r="P1615">
        <v>3.1E-2</v>
      </c>
      <c r="Q1615">
        <v>7.0999999999999994E-2</v>
      </c>
      <c r="R1615">
        <v>7.0999999999999994E-2</v>
      </c>
      <c r="S1615">
        <v>0.70299999999999996</v>
      </c>
      <c r="T1615">
        <v>1.3340000000000001</v>
      </c>
      <c r="U1615">
        <v>9.2870000000000008</v>
      </c>
      <c r="V1615">
        <v>9.2970000000000006</v>
      </c>
      <c r="W1615">
        <v>0</v>
      </c>
      <c r="X1615">
        <v>0.01</v>
      </c>
      <c r="Y1615">
        <v>2.1000000000000001E-2</v>
      </c>
      <c r="Z1615">
        <v>0.04</v>
      </c>
      <c r="AA1615">
        <v>0</v>
      </c>
      <c r="AB1615">
        <v>0.63200000000000001</v>
      </c>
      <c r="AC1615">
        <v>0.63100000000000001</v>
      </c>
      <c r="AD1615">
        <v>7.9630000000000001</v>
      </c>
      <c r="AE1615">
        <f t="shared" si="25"/>
        <v>9.2870000000000008</v>
      </c>
      <c r="AF1615" cm="1">
        <f t="array" ref="AF1615">_xlfn.IFS(C1615="solar",(AE1615*1000/45),C1615="onshore",(AE1615*1000/2.7),C1615="offshore",(0))</f>
        <v>206.37777777777777</v>
      </c>
      <c r="AG1615" cm="1">
        <f t="array" ref="AG1615">_xlfn.IFS(C1615="solar",(0),C1615="onshore",(0),C1615="offshore",(AE1615*1000/4.8))</f>
        <v>0</v>
      </c>
    </row>
    <row r="1616" spans="1:33">
      <c r="A1616" t="s">
        <v>126</v>
      </c>
      <c r="B1616" t="s">
        <v>431</v>
      </c>
      <c r="C1616" t="s">
        <v>463</v>
      </c>
      <c r="D1616">
        <v>2</v>
      </c>
      <c r="E1616" t="s">
        <v>515</v>
      </c>
      <c r="F1616" t="s">
        <v>516</v>
      </c>
      <c r="G1616">
        <v>0.219</v>
      </c>
      <c r="H1616">
        <v>0</v>
      </c>
      <c r="I1616">
        <v>1560.6849999999999</v>
      </c>
      <c r="J1616">
        <v>0.219</v>
      </c>
      <c r="K1616">
        <v>110</v>
      </c>
      <c r="L1616">
        <v>5.7338253998040101E-2</v>
      </c>
      <c r="M1616">
        <v>0.61799999999999999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f t="shared" si="25"/>
        <v>0</v>
      </c>
      <c r="AF1616" cm="1">
        <f t="array" ref="AF1616">_xlfn.IFS(C1616="solar",(AE1616*1000/45),C1616="onshore",(AE1616*1000/2.7),C1616="offshore",(0))</f>
        <v>0</v>
      </c>
      <c r="AG1616" cm="1">
        <f t="array" ref="AG1616">_xlfn.IFS(C1616="solar",(0),C1616="onshore",(0),C1616="offshore",(AE1616*1000/4.8))</f>
        <v>0</v>
      </c>
    </row>
    <row r="1617" spans="1:33">
      <c r="A1617" t="s">
        <v>126</v>
      </c>
      <c r="B1617" t="s">
        <v>429</v>
      </c>
      <c r="C1617" t="s">
        <v>463</v>
      </c>
      <c r="D1617">
        <v>4</v>
      </c>
      <c r="E1617" t="s">
        <v>515</v>
      </c>
      <c r="F1617" t="s">
        <v>516</v>
      </c>
      <c r="G1617">
        <v>0.214</v>
      </c>
      <c r="H1617">
        <v>205</v>
      </c>
      <c r="I1617">
        <v>1560.6849999999999</v>
      </c>
      <c r="J1617">
        <v>0.20300000000000001</v>
      </c>
      <c r="K1617">
        <v>248</v>
      </c>
      <c r="L1617">
        <v>0.13946060237982799</v>
      </c>
      <c r="M1617">
        <v>26.292999999999999</v>
      </c>
      <c r="N1617">
        <v>1.0999999999999999E-2</v>
      </c>
      <c r="O1617">
        <v>4.4169999999999998</v>
      </c>
      <c r="P1617">
        <v>4.4800000000000004</v>
      </c>
      <c r="Q1617">
        <v>4.5330000000000004</v>
      </c>
      <c r="R1617">
        <v>5.1870000000000003</v>
      </c>
      <c r="S1617">
        <v>5.1970000000000001</v>
      </c>
      <c r="T1617">
        <v>5.1970000000000001</v>
      </c>
      <c r="U1617">
        <v>0.79100000000000004</v>
      </c>
      <c r="V1617">
        <v>5.2080000000000002</v>
      </c>
      <c r="W1617">
        <v>1.0999999999999999E-2</v>
      </c>
      <c r="X1617">
        <v>4.4059999999999997</v>
      </c>
      <c r="Y1617">
        <v>6.3000000000000597E-2</v>
      </c>
      <c r="Z1617">
        <v>5.2999999999999901E-2</v>
      </c>
      <c r="AA1617">
        <v>0.65400000000000003</v>
      </c>
      <c r="AB1617">
        <v>9.9999999999997903E-3</v>
      </c>
      <c r="AC1617">
        <v>1.0999999999999999E-2</v>
      </c>
      <c r="AD1617">
        <v>0</v>
      </c>
      <c r="AE1617">
        <f t="shared" si="25"/>
        <v>5.1970000000000001</v>
      </c>
      <c r="AF1617" cm="1">
        <f t="array" ref="AF1617">_xlfn.IFS(C1617="solar",(AE1617*1000/45),C1617="onshore",(AE1617*1000/2.7),C1617="offshore",(0))</f>
        <v>115.48888888888889</v>
      </c>
      <c r="AG1617" cm="1">
        <f t="array" ref="AG1617">_xlfn.IFS(C1617="solar",(0),C1617="onshore",(0),C1617="offshore",(AE1617*1000/4.8))</f>
        <v>0</v>
      </c>
    </row>
    <row r="1618" spans="1:33">
      <c r="A1618" t="s">
        <v>126</v>
      </c>
      <c r="B1618" t="s">
        <v>430</v>
      </c>
      <c r="C1618" t="s">
        <v>463</v>
      </c>
      <c r="D1618">
        <v>3</v>
      </c>
      <c r="E1618" t="s">
        <v>515</v>
      </c>
      <c r="F1618" t="s">
        <v>516</v>
      </c>
      <c r="G1618">
        <v>0.222</v>
      </c>
      <c r="H1618">
        <v>328</v>
      </c>
      <c r="I1618">
        <v>1560.6849999999999</v>
      </c>
      <c r="J1618">
        <v>0.218</v>
      </c>
      <c r="K1618">
        <v>262</v>
      </c>
      <c r="L1618">
        <v>0.13719576054627</v>
      </c>
      <c r="M1618">
        <v>81.037999999999997</v>
      </c>
      <c r="N1618">
        <v>0</v>
      </c>
      <c r="O1618">
        <v>0.01</v>
      </c>
      <c r="P1618">
        <v>3.1E-2</v>
      </c>
      <c r="Q1618">
        <v>7.0999999999999994E-2</v>
      </c>
      <c r="R1618">
        <v>7.0999999999999994E-2</v>
      </c>
      <c r="S1618">
        <v>0.70299999999999996</v>
      </c>
      <c r="T1618">
        <v>1.3340000000000001</v>
      </c>
      <c r="U1618">
        <v>9.2870000000000008</v>
      </c>
      <c r="V1618">
        <v>9.2970000000000006</v>
      </c>
      <c r="W1618">
        <v>0</v>
      </c>
      <c r="X1618">
        <v>0.01</v>
      </c>
      <c r="Y1618">
        <v>2.1000000000000001E-2</v>
      </c>
      <c r="Z1618">
        <v>0.04</v>
      </c>
      <c r="AA1618">
        <v>0</v>
      </c>
      <c r="AB1618">
        <v>0.63200000000000001</v>
      </c>
      <c r="AC1618">
        <v>0.63100000000000001</v>
      </c>
      <c r="AD1618">
        <v>7.9630000000000001</v>
      </c>
      <c r="AE1618">
        <f t="shared" si="25"/>
        <v>9.2870000000000008</v>
      </c>
      <c r="AF1618" cm="1">
        <f t="array" ref="AF1618">_xlfn.IFS(C1618="solar",(AE1618*1000/45),C1618="onshore",(AE1618*1000/2.7),C1618="offshore",(0))</f>
        <v>206.37777777777777</v>
      </c>
      <c r="AG1618" cm="1">
        <f t="array" ref="AG1618">_xlfn.IFS(C1618="solar",(0),C1618="onshore",(0),C1618="offshore",(AE1618*1000/4.8))</f>
        <v>0</v>
      </c>
    </row>
    <row r="1619" spans="1:33">
      <c r="A1619" t="s">
        <v>126</v>
      </c>
      <c r="B1619" t="s">
        <v>431</v>
      </c>
      <c r="C1619" t="s">
        <v>463</v>
      </c>
      <c r="D1619">
        <v>2</v>
      </c>
      <c r="E1619" t="s">
        <v>515</v>
      </c>
      <c r="F1619" t="s">
        <v>514</v>
      </c>
      <c r="G1619">
        <v>0.219</v>
      </c>
      <c r="H1619">
        <v>0</v>
      </c>
      <c r="I1619">
        <v>1560.6849999999999</v>
      </c>
      <c r="J1619">
        <v>0.219</v>
      </c>
      <c r="K1619">
        <v>110</v>
      </c>
      <c r="L1619">
        <v>5.7338253998040101E-2</v>
      </c>
      <c r="M1619">
        <v>1.504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f t="shared" si="25"/>
        <v>0</v>
      </c>
      <c r="AF1619" cm="1">
        <f t="array" ref="AF1619">_xlfn.IFS(C1619="solar",(AE1619*1000/45),C1619="onshore",(AE1619*1000/2.7),C1619="offshore",(0))</f>
        <v>0</v>
      </c>
      <c r="AG1619" cm="1">
        <f t="array" ref="AG1619">_xlfn.IFS(C1619="solar",(0),C1619="onshore",(0),C1619="offshore",(AE1619*1000/4.8))</f>
        <v>0</v>
      </c>
    </row>
    <row r="1620" spans="1:33">
      <c r="A1620" t="s">
        <v>126</v>
      </c>
      <c r="B1620" t="s">
        <v>429</v>
      </c>
      <c r="C1620" t="s">
        <v>463</v>
      </c>
      <c r="D1620">
        <v>4</v>
      </c>
      <c r="E1620" t="s">
        <v>515</v>
      </c>
      <c r="F1620" t="s">
        <v>514</v>
      </c>
      <c r="G1620">
        <v>0.214</v>
      </c>
      <c r="H1620">
        <v>205</v>
      </c>
      <c r="I1620">
        <v>1560.6849999999999</v>
      </c>
      <c r="J1620">
        <v>0.20300000000000001</v>
      </c>
      <c r="K1620">
        <v>248</v>
      </c>
      <c r="L1620">
        <v>0.13946060237982799</v>
      </c>
      <c r="M1620">
        <v>60.703000000000003</v>
      </c>
      <c r="N1620">
        <v>1.0999999999999999E-2</v>
      </c>
      <c r="O1620">
        <v>4.4169999999999998</v>
      </c>
      <c r="P1620">
        <v>4.4800000000000004</v>
      </c>
      <c r="Q1620">
        <v>4.5330000000000004</v>
      </c>
      <c r="R1620">
        <v>5.1870000000000003</v>
      </c>
      <c r="S1620">
        <v>5.1970000000000001</v>
      </c>
      <c r="T1620">
        <v>5.1970000000000001</v>
      </c>
      <c r="U1620">
        <v>0.79100000000000004</v>
      </c>
      <c r="V1620">
        <v>5.2080000000000002</v>
      </c>
      <c r="W1620">
        <v>1.0999999999999999E-2</v>
      </c>
      <c r="X1620">
        <v>4.4059999999999997</v>
      </c>
      <c r="Y1620">
        <v>6.3000000000000597E-2</v>
      </c>
      <c r="Z1620">
        <v>5.2999999999999901E-2</v>
      </c>
      <c r="AA1620">
        <v>0.65400000000000003</v>
      </c>
      <c r="AB1620">
        <v>9.9999999999997903E-3</v>
      </c>
      <c r="AC1620">
        <v>1.0999999999999999E-2</v>
      </c>
      <c r="AD1620">
        <v>0</v>
      </c>
      <c r="AE1620">
        <f t="shared" si="25"/>
        <v>5.1970000000000001</v>
      </c>
      <c r="AF1620" cm="1">
        <f t="array" ref="AF1620">_xlfn.IFS(C1620="solar",(AE1620*1000/45),C1620="onshore",(AE1620*1000/2.7),C1620="offshore",(0))</f>
        <v>115.48888888888889</v>
      </c>
      <c r="AG1620" cm="1">
        <f t="array" ref="AG1620">_xlfn.IFS(C1620="solar",(0),C1620="onshore",(0),C1620="offshore",(AE1620*1000/4.8))</f>
        <v>0</v>
      </c>
    </row>
    <row r="1621" spans="1:33">
      <c r="A1621" t="s">
        <v>126</v>
      </c>
      <c r="B1621" t="s">
        <v>430</v>
      </c>
      <c r="C1621" t="s">
        <v>463</v>
      </c>
      <c r="D1621">
        <v>3</v>
      </c>
      <c r="E1621" t="s">
        <v>515</v>
      </c>
      <c r="F1621" t="s">
        <v>514</v>
      </c>
      <c r="G1621">
        <v>0.222</v>
      </c>
      <c r="H1621">
        <v>328</v>
      </c>
      <c r="I1621">
        <v>1560.6849999999999</v>
      </c>
      <c r="J1621">
        <v>0.218</v>
      </c>
      <c r="K1621">
        <v>262</v>
      </c>
      <c r="L1621">
        <v>0.13719576054627</v>
      </c>
      <c r="M1621">
        <v>351.14100000000002</v>
      </c>
      <c r="N1621">
        <v>0</v>
      </c>
      <c r="O1621">
        <v>0.01</v>
      </c>
      <c r="P1621">
        <v>3.1E-2</v>
      </c>
      <c r="Q1621">
        <v>7.0999999999999994E-2</v>
      </c>
      <c r="R1621">
        <v>7.0999999999999994E-2</v>
      </c>
      <c r="S1621">
        <v>0.70299999999999996</v>
      </c>
      <c r="T1621">
        <v>1.3340000000000001</v>
      </c>
      <c r="U1621">
        <v>9.2870000000000008</v>
      </c>
      <c r="V1621">
        <v>9.2970000000000006</v>
      </c>
      <c r="W1621">
        <v>0</v>
      </c>
      <c r="X1621">
        <v>0.01</v>
      </c>
      <c r="Y1621">
        <v>2.1000000000000001E-2</v>
      </c>
      <c r="Z1621">
        <v>0.04</v>
      </c>
      <c r="AA1621">
        <v>0</v>
      </c>
      <c r="AB1621">
        <v>0.63200000000000001</v>
      </c>
      <c r="AC1621">
        <v>0.63100000000000001</v>
      </c>
      <c r="AD1621">
        <v>7.9630000000000001</v>
      </c>
      <c r="AE1621">
        <f t="shared" si="25"/>
        <v>9.2870000000000008</v>
      </c>
      <c r="AF1621" cm="1">
        <f t="array" ref="AF1621">_xlfn.IFS(C1621="solar",(AE1621*1000/45),C1621="onshore",(AE1621*1000/2.7),C1621="offshore",(0))</f>
        <v>206.37777777777777</v>
      </c>
      <c r="AG1621" cm="1">
        <f t="array" ref="AG1621">_xlfn.IFS(C1621="solar",(0),C1621="onshore",(0),C1621="offshore",(AE1621*1000/4.8))</f>
        <v>0</v>
      </c>
    </row>
    <row r="1622" spans="1:33">
      <c r="A1622" t="s">
        <v>126</v>
      </c>
      <c r="B1622" t="s">
        <v>426</v>
      </c>
      <c r="C1622" t="s">
        <v>464</v>
      </c>
      <c r="D1622">
        <v>1</v>
      </c>
      <c r="E1622" t="s">
        <v>515</v>
      </c>
      <c r="F1622" t="s">
        <v>519</v>
      </c>
      <c r="G1622">
        <v>0.32400000000000001</v>
      </c>
      <c r="H1622">
        <v>266</v>
      </c>
      <c r="I1622">
        <v>2023.1869999999999</v>
      </c>
      <c r="J1622">
        <v>0.32800000000000001</v>
      </c>
      <c r="K1622">
        <v>290</v>
      </c>
      <c r="L1622">
        <v>0.10092994765564101</v>
      </c>
      <c r="M1622">
        <v>0.17</v>
      </c>
      <c r="N1622">
        <v>0.15</v>
      </c>
      <c r="O1622">
        <v>0.17</v>
      </c>
      <c r="P1622">
        <v>0.17</v>
      </c>
      <c r="Q1622">
        <v>0.17</v>
      </c>
      <c r="R1622">
        <v>0.17</v>
      </c>
      <c r="S1622">
        <v>0.17</v>
      </c>
      <c r="T1622">
        <v>0</v>
      </c>
      <c r="U1622">
        <v>0</v>
      </c>
      <c r="V1622">
        <v>0.17</v>
      </c>
      <c r="W1622">
        <v>0.15</v>
      </c>
      <c r="X1622">
        <v>0.02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0.02</v>
      </c>
      <c r="AE1622">
        <f t="shared" si="25"/>
        <v>0.17</v>
      </c>
      <c r="AF1622" cm="1">
        <f t="array" ref="AF1622">_xlfn.IFS(C1622="solar",(AE1622*1000/45),C1622="onshore",(AE1622*1000/2.7),C1622="offshore",(0))</f>
        <v>62.962962962962962</v>
      </c>
      <c r="AG1622" cm="1">
        <f t="array" ref="AG1622">_xlfn.IFS(C1622="solar",(0),C1622="onshore",(0),C1622="offshore",(AE1622*1000/4.8))</f>
        <v>0</v>
      </c>
    </row>
    <row r="1623" spans="1:33">
      <c r="A1623" t="s">
        <v>126</v>
      </c>
      <c r="B1623" t="s">
        <v>425</v>
      </c>
      <c r="C1623" t="s">
        <v>464</v>
      </c>
      <c r="D1623">
        <v>2</v>
      </c>
      <c r="E1623" t="s">
        <v>515</v>
      </c>
      <c r="F1623" t="s">
        <v>519</v>
      </c>
      <c r="G1623">
        <v>0.29799999999999999</v>
      </c>
      <c r="H1623">
        <v>673</v>
      </c>
      <c r="I1623">
        <v>2023.1869999999999</v>
      </c>
      <c r="J1623">
        <v>0.29799999999999999</v>
      </c>
      <c r="K1623">
        <v>662</v>
      </c>
      <c r="L1623">
        <v>0.25359320891177101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f t="shared" si="25"/>
        <v>0</v>
      </c>
      <c r="AF1623" cm="1">
        <f t="array" ref="AF1623">_xlfn.IFS(C1623="solar",(AE1623*1000/45),C1623="onshore",(AE1623*1000/2.7),C1623="offshore",(0))</f>
        <v>0</v>
      </c>
      <c r="AG1623" cm="1">
        <f t="array" ref="AG1623">_xlfn.IFS(C1623="solar",(0),C1623="onshore",(0),C1623="offshore",(AE1623*1000/4.8))</f>
        <v>0</v>
      </c>
    </row>
    <row r="1624" spans="1:33">
      <c r="A1624" t="s">
        <v>126</v>
      </c>
      <c r="B1624" t="s">
        <v>424</v>
      </c>
      <c r="C1624" t="s">
        <v>464</v>
      </c>
      <c r="D1624">
        <v>3</v>
      </c>
      <c r="E1624" t="s">
        <v>515</v>
      </c>
      <c r="F1624" t="s">
        <v>519</v>
      </c>
      <c r="G1624">
        <v>0.28499999999999998</v>
      </c>
      <c r="H1624">
        <v>195</v>
      </c>
      <c r="I1624">
        <v>2023.1869999999999</v>
      </c>
      <c r="J1624">
        <v>0.28699999999999998</v>
      </c>
      <c r="K1624">
        <v>225</v>
      </c>
      <c r="L1624">
        <v>8.9494534867070805E-2</v>
      </c>
      <c r="M1624">
        <v>5.3</v>
      </c>
      <c r="N1624">
        <v>0.67</v>
      </c>
      <c r="O1624">
        <v>1.46</v>
      </c>
      <c r="P1624">
        <v>5.3</v>
      </c>
      <c r="Q1624">
        <v>5.3</v>
      </c>
      <c r="R1624">
        <v>5.3</v>
      </c>
      <c r="S1624">
        <v>5.3</v>
      </c>
      <c r="T1624">
        <v>4.63</v>
      </c>
      <c r="U1624">
        <v>3.84</v>
      </c>
      <c r="V1624">
        <v>5.3</v>
      </c>
      <c r="W1624">
        <v>0.67</v>
      </c>
      <c r="X1624">
        <v>0.79</v>
      </c>
      <c r="Y1624">
        <v>3.84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f t="shared" si="25"/>
        <v>5.3</v>
      </c>
      <c r="AF1624" cm="1">
        <f t="array" ref="AF1624">_xlfn.IFS(C1624="solar",(AE1624*1000/45),C1624="onshore",(AE1624*1000/2.7),C1624="offshore",(0))</f>
        <v>1962.9629629629628</v>
      </c>
      <c r="AG1624" cm="1">
        <f t="array" ref="AG1624">_xlfn.IFS(C1624="solar",(0),C1624="onshore",(0),C1624="offshore",(AE1624*1000/4.8))</f>
        <v>0</v>
      </c>
    </row>
    <row r="1625" spans="1:33">
      <c r="A1625" t="s">
        <v>126</v>
      </c>
      <c r="B1625" t="s">
        <v>423</v>
      </c>
      <c r="C1625" t="s">
        <v>464</v>
      </c>
      <c r="D1625">
        <v>4</v>
      </c>
      <c r="E1625" t="s">
        <v>515</v>
      </c>
      <c r="F1625" t="s">
        <v>519</v>
      </c>
      <c r="G1625">
        <v>0.27500000000000002</v>
      </c>
      <c r="H1625">
        <v>398</v>
      </c>
      <c r="I1625">
        <v>2023.1869999999999</v>
      </c>
      <c r="J1625">
        <v>0.27700000000000002</v>
      </c>
      <c r="K1625">
        <v>429</v>
      </c>
      <c r="L1625">
        <v>0.176796399782404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f t="shared" si="25"/>
        <v>0</v>
      </c>
      <c r="AF1625" cm="1">
        <f t="array" ref="AF1625">_xlfn.IFS(C1625="solar",(AE1625*1000/45),C1625="onshore",(AE1625*1000/2.7),C1625="offshore",(0))</f>
        <v>0</v>
      </c>
      <c r="AG1625" cm="1">
        <f t="array" ref="AG1625">_xlfn.IFS(C1625="solar",(0),C1625="onshore",(0),C1625="offshore",(AE1625*1000/4.8))</f>
        <v>0</v>
      </c>
    </row>
    <row r="1626" spans="1:33">
      <c r="A1626" t="s">
        <v>126</v>
      </c>
      <c r="B1626" t="s">
        <v>422</v>
      </c>
      <c r="C1626" t="s">
        <v>464</v>
      </c>
      <c r="D1626">
        <v>5</v>
      </c>
      <c r="E1626" t="s">
        <v>515</v>
      </c>
      <c r="F1626" t="s">
        <v>519</v>
      </c>
      <c r="G1626">
        <v>0.28199999999999997</v>
      </c>
      <c r="H1626">
        <v>610</v>
      </c>
      <c r="I1626">
        <v>2023.1869999999999</v>
      </c>
      <c r="J1626">
        <v>0.28000000000000003</v>
      </c>
      <c r="K1626">
        <v>640</v>
      </c>
      <c r="L1626">
        <v>0.26092628832354903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f t="shared" si="25"/>
        <v>0</v>
      </c>
      <c r="AF1626" cm="1">
        <f t="array" ref="AF1626">_xlfn.IFS(C1626="solar",(AE1626*1000/45),C1626="onshore",(AE1626*1000/2.7),C1626="offshore",(0))</f>
        <v>0</v>
      </c>
      <c r="AG1626" cm="1">
        <f t="array" ref="AG1626">_xlfn.IFS(C1626="solar",(0),C1626="onshore",(0),C1626="offshore",(AE1626*1000/4.8))</f>
        <v>0</v>
      </c>
    </row>
    <row r="1627" spans="1:33">
      <c r="A1627" t="s">
        <v>126</v>
      </c>
      <c r="B1627" t="s">
        <v>426</v>
      </c>
      <c r="C1627" t="s">
        <v>464</v>
      </c>
      <c r="D1627">
        <v>1</v>
      </c>
      <c r="E1627" t="s">
        <v>515</v>
      </c>
      <c r="F1627" t="s">
        <v>518</v>
      </c>
      <c r="G1627">
        <v>0.32400000000000001</v>
      </c>
      <c r="H1627">
        <v>266</v>
      </c>
      <c r="I1627">
        <v>2023.1869999999999</v>
      </c>
      <c r="J1627">
        <v>0.32800000000000001</v>
      </c>
      <c r="K1627">
        <v>290</v>
      </c>
      <c r="L1627">
        <v>0.10092994765564101</v>
      </c>
      <c r="M1627">
        <v>8.2530000000000001</v>
      </c>
      <c r="N1627">
        <v>0.14799999999999999</v>
      </c>
      <c r="O1627">
        <v>0.16800000000000001</v>
      </c>
      <c r="P1627">
        <v>0.16800000000000001</v>
      </c>
      <c r="Q1627">
        <v>0.16800000000000001</v>
      </c>
      <c r="R1627">
        <v>0.16800000000000001</v>
      </c>
      <c r="S1627">
        <v>0.16800000000000001</v>
      </c>
      <c r="T1627">
        <v>0</v>
      </c>
      <c r="U1627">
        <v>0</v>
      </c>
      <c r="V1627">
        <v>0.16800000000000001</v>
      </c>
      <c r="W1627">
        <v>0.14799999999999999</v>
      </c>
      <c r="X1627">
        <v>0.02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0.02</v>
      </c>
      <c r="AE1627">
        <f t="shared" si="25"/>
        <v>0.16800000000000001</v>
      </c>
      <c r="AF1627" cm="1">
        <f t="array" ref="AF1627">_xlfn.IFS(C1627="solar",(AE1627*1000/45),C1627="onshore",(AE1627*1000/2.7),C1627="offshore",(0))</f>
        <v>62.222222222222221</v>
      </c>
      <c r="AG1627" cm="1">
        <f t="array" ref="AG1627">_xlfn.IFS(C1627="solar",(0),C1627="onshore",(0),C1627="offshore",(AE1627*1000/4.8))</f>
        <v>0</v>
      </c>
    </row>
    <row r="1628" spans="1:33">
      <c r="A1628" t="s">
        <v>126</v>
      </c>
      <c r="B1628" t="s">
        <v>424</v>
      </c>
      <c r="C1628" t="s">
        <v>464</v>
      </c>
      <c r="D1628">
        <v>3</v>
      </c>
      <c r="E1628" t="s">
        <v>515</v>
      </c>
      <c r="F1628" t="s">
        <v>518</v>
      </c>
      <c r="G1628">
        <v>0.28499999999999998</v>
      </c>
      <c r="H1628">
        <v>195</v>
      </c>
      <c r="I1628">
        <v>2023.1869999999999</v>
      </c>
      <c r="J1628">
        <v>0.28699999999999998</v>
      </c>
      <c r="K1628">
        <v>225</v>
      </c>
      <c r="L1628">
        <v>8.9494534867070805E-2</v>
      </c>
      <c r="M1628">
        <v>15.576000000000001</v>
      </c>
      <c r="N1628">
        <v>0.66500000000000004</v>
      </c>
      <c r="O1628">
        <v>1.45</v>
      </c>
      <c r="P1628">
        <v>5.2629999999999999</v>
      </c>
      <c r="Q1628">
        <v>5.2629999999999999</v>
      </c>
      <c r="R1628">
        <v>5.2629999999999999</v>
      </c>
      <c r="S1628">
        <v>5.2629999999999999</v>
      </c>
      <c r="T1628">
        <v>4.5979999999999999</v>
      </c>
      <c r="U1628">
        <v>3.8130000000000002</v>
      </c>
      <c r="V1628">
        <v>5.2629999999999999</v>
      </c>
      <c r="W1628">
        <v>0.66500000000000004</v>
      </c>
      <c r="X1628">
        <v>0.78500000000000003</v>
      </c>
      <c r="Y1628">
        <v>3.8130000000000002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f t="shared" si="25"/>
        <v>5.2629999999999999</v>
      </c>
      <c r="AF1628" cm="1">
        <f t="array" ref="AF1628">_xlfn.IFS(C1628="solar",(AE1628*1000/45),C1628="onshore",(AE1628*1000/2.7),C1628="offshore",(0))</f>
        <v>1949.2592592592591</v>
      </c>
      <c r="AG1628" cm="1">
        <f t="array" ref="AG1628">_xlfn.IFS(C1628="solar",(0),C1628="onshore",(0),C1628="offshore",(AE1628*1000/4.8))</f>
        <v>0</v>
      </c>
    </row>
    <row r="1629" spans="1:33">
      <c r="A1629" t="s">
        <v>126</v>
      </c>
      <c r="B1629" t="s">
        <v>425</v>
      </c>
      <c r="C1629" t="s">
        <v>464</v>
      </c>
      <c r="D1629">
        <v>2</v>
      </c>
      <c r="E1629" t="s">
        <v>515</v>
      </c>
      <c r="F1629" t="s">
        <v>518</v>
      </c>
      <c r="G1629">
        <v>0.29799999999999999</v>
      </c>
      <c r="H1629">
        <v>673</v>
      </c>
      <c r="I1629">
        <v>2023.1869999999999</v>
      </c>
      <c r="J1629">
        <v>0.29799999999999999</v>
      </c>
      <c r="K1629">
        <v>662</v>
      </c>
      <c r="L1629">
        <v>0.25359320891177101</v>
      </c>
      <c r="M1629">
        <v>16.417000000000002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f t="shared" si="25"/>
        <v>0</v>
      </c>
      <c r="AF1629" cm="1">
        <f t="array" ref="AF1629">_xlfn.IFS(C1629="solar",(AE1629*1000/45),C1629="onshore",(AE1629*1000/2.7),C1629="offshore",(0))</f>
        <v>0</v>
      </c>
      <c r="AG1629" cm="1">
        <f t="array" ref="AG1629">_xlfn.IFS(C1629="solar",(0),C1629="onshore",(0),C1629="offshore",(AE1629*1000/4.8))</f>
        <v>0</v>
      </c>
    </row>
    <row r="1630" spans="1:33">
      <c r="A1630" t="s">
        <v>126</v>
      </c>
      <c r="B1630" t="s">
        <v>422</v>
      </c>
      <c r="C1630" t="s">
        <v>464</v>
      </c>
      <c r="D1630">
        <v>5</v>
      </c>
      <c r="E1630" t="s">
        <v>515</v>
      </c>
      <c r="F1630" t="s">
        <v>518</v>
      </c>
      <c r="G1630">
        <v>0.28199999999999997</v>
      </c>
      <c r="H1630">
        <v>610</v>
      </c>
      <c r="I1630">
        <v>2023.1869999999999</v>
      </c>
      <c r="J1630">
        <v>0.28000000000000003</v>
      </c>
      <c r="K1630">
        <v>640</v>
      </c>
      <c r="L1630">
        <v>0.26092628832354903</v>
      </c>
      <c r="M1630">
        <v>40.360999999999997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f t="shared" si="25"/>
        <v>0</v>
      </c>
      <c r="AF1630" cm="1">
        <f t="array" ref="AF1630">_xlfn.IFS(C1630="solar",(AE1630*1000/45),C1630="onshore",(AE1630*1000/2.7),C1630="offshore",(0))</f>
        <v>0</v>
      </c>
      <c r="AG1630" cm="1">
        <f t="array" ref="AG1630">_xlfn.IFS(C1630="solar",(0),C1630="onshore",(0),C1630="offshore",(AE1630*1000/4.8))</f>
        <v>0</v>
      </c>
    </row>
    <row r="1631" spans="1:33">
      <c r="A1631" t="s">
        <v>126</v>
      </c>
      <c r="B1631" t="s">
        <v>423</v>
      </c>
      <c r="C1631" t="s">
        <v>464</v>
      </c>
      <c r="D1631">
        <v>4</v>
      </c>
      <c r="E1631" t="s">
        <v>515</v>
      </c>
      <c r="F1631" t="s">
        <v>518</v>
      </c>
      <c r="G1631">
        <v>0.27500000000000002</v>
      </c>
      <c r="H1631">
        <v>398</v>
      </c>
      <c r="I1631">
        <v>2023.1869999999999</v>
      </c>
      <c r="J1631">
        <v>0.27700000000000002</v>
      </c>
      <c r="K1631">
        <v>429</v>
      </c>
      <c r="L1631">
        <v>0.176796399782404</v>
      </c>
      <c r="M1631">
        <v>63.039000000000001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f t="shared" si="25"/>
        <v>0</v>
      </c>
      <c r="AF1631" cm="1">
        <f t="array" ref="AF1631">_xlfn.IFS(C1631="solar",(AE1631*1000/45),C1631="onshore",(AE1631*1000/2.7),C1631="offshore",(0))</f>
        <v>0</v>
      </c>
      <c r="AG1631" cm="1">
        <f t="array" ref="AG1631">_xlfn.IFS(C1631="solar",(0),C1631="onshore",(0),C1631="offshore",(AE1631*1000/4.8))</f>
        <v>0</v>
      </c>
    </row>
    <row r="1632" spans="1:33">
      <c r="A1632" t="s">
        <v>126</v>
      </c>
      <c r="B1632" t="s">
        <v>424</v>
      </c>
      <c r="C1632" t="s">
        <v>464</v>
      </c>
      <c r="D1632">
        <v>3</v>
      </c>
      <c r="E1632" t="s">
        <v>515</v>
      </c>
      <c r="F1632" t="s">
        <v>517</v>
      </c>
      <c r="G1632">
        <v>0.28499999999999998</v>
      </c>
      <c r="H1632">
        <v>195</v>
      </c>
      <c r="I1632">
        <v>2023.1869999999999</v>
      </c>
      <c r="J1632">
        <v>0.28699999999999998</v>
      </c>
      <c r="K1632">
        <v>225</v>
      </c>
      <c r="L1632">
        <v>8.9494534867070805E-2</v>
      </c>
      <c r="M1632">
        <v>3.3740000000000001</v>
      </c>
      <c r="N1632">
        <v>0.66500000000000004</v>
      </c>
      <c r="O1632">
        <v>1.45</v>
      </c>
      <c r="P1632">
        <v>3.3740000000000001</v>
      </c>
      <c r="Q1632">
        <v>3.3740000000000001</v>
      </c>
      <c r="R1632">
        <v>3.3740000000000001</v>
      </c>
      <c r="S1632">
        <v>3.3740000000000001</v>
      </c>
      <c r="T1632">
        <v>2.7090000000000001</v>
      </c>
      <c r="U1632">
        <v>1.9239999999999999</v>
      </c>
      <c r="V1632">
        <v>3.3740000000000001</v>
      </c>
      <c r="W1632">
        <v>0.66500000000000004</v>
      </c>
      <c r="X1632">
        <v>0.78500000000000003</v>
      </c>
      <c r="Y1632">
        <v>1.9239999999999999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f t="shared" si="25"/>
        <v>3.3740000000000001</v>
      </c>
      <c r="AF1632" cm="1">
        <f t="array" ref="AF1632">_xlfn.IFS(C1632="solar",(AE1632*1000/45),C1632="onshore",(AE1632*1000/2.7),C1632="offshore",(0))</f>
        <v>1249.6296296296296</v>
      </c>
      <c r="AG1632" cm="1">
        <f t="array" ref="AG1632">_xlfn.IFS(C1632="solar",(0),C1632="onshore",(0),C1632="offshore",(AE1632*1000/4.8))</f>
        <v>0</v>
      </c>
    </row>
    <row r="1633" spans="1:33">
      <c r="A1633" t="s">
        <v>126</v>
      </c>
      <c r="B1633" t="s">
        <v>425</v>
      </c>
      <c r="C1633" t="s">
        <v>464</v>
      </c>
      <c r="D1633">
        <v>2</v>
      </c>
      <c r="E1633" t="s">
        <v>515</v>
      </c>
      <c r="F1633" t="s">
        <v>517</v>
      </c>
      <c r="G1633">
        <v>0.29799999999999999</v>
      </c>
      <c r="H1633">
        <v>673</v>
      </c>
      <c r="I1633">
        <v>2023.1869999999999</v>
      </c>
      <c r="J1633">
        <v>0.29799999999999999</v>
      </c>
      <c r="K1633">
        <v>662</v>
      </c>
      <c r="L1633">
        <v>0.25359320891177101</v>
      </c>
      <c r="M1633">
        <v>4.7519999999999998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f t="shared" si="25"/>
        <v>0</v>
      </c>
      <c r="AF1633" cm="1">
        <f t="array" ref="AF1633">_xlfn.IFS(C1633="solar",(AE1633*1000/45),C1633="onshore",(AE1633*1000/2.7),C1633="offshore",(0))</f>
        <v>0</v>
      </c>
      <c r="AG1633" cm="1">
        <f t="array" ref="AG1633">_xlfn.IFS(C1633="solar",(0),C1633="onshore",(0),C1633="offshore",(AE1633*1000/4.8))</f>
        <v>0</v>
      </c>
    </row>
    <row r="1634" spans="1:33">
      <c r="A1634" t="s">
        <v>126</v>
      </c>
      <c r="B1634" t="s">
        <v>426</v>
      </c>
      <c r="C1634" t="s">
        <v>464</v>
      </c>
      <c r="D1634">
        <v>1</v>
      </c>
      <c r="E1634" t="s">
        <v>515</v>
      </c>
      <c r="F1634" t="s">
        <v>517</v>
      </c>
      <c r="G1634">
        <v>0.32400000000000001</v>
      </c>
      <c r="H1634">
        <v>266</v>
      </c>
      <c r="I1634">
        <v>2023.1869999999999</v>
      </c>
      <c r="J1634">
        <v>0.32800000000000001</v>
      </c>
      <c r="K1634">
        <v>290</v>
      </c>
      <c r="L1634">
        <v>0.10092994765564101</v>
      </c>
      <c r="M1634">
        <v>6.9089999999999998</v>
      </c>
      <c r="N1634">
        <v>0.14799999999999999</v>
      </c>
      <c r="O1634">
        <v>0.16800000000000001</v>
      </c>
      <c r="P1634">
        <v>1.821</v>
      </c>
      <c r="Q1634">
        <v>1.821</v>
      </c>
      <c r="R1634">
        <v>1.821</v>
      </c>
      <c r="S1634">
        <v>1.821</v>
      </c>
      <c r="T1634">
        <v>1.653</v>
      </c>
      <c r="U1634">
        <v>1.653</v>
      </c>
      <c r="V1634">
        <v>1.821</v>
      </c>
      <c r="W1634">
        <v>0.14799999999999999</v>
      </c>
      <c r="X1634">
        <v>0.02</v>
      </c>
      <c r="Y1634">
        <v>1.653</v>
      </c>
      <c r="Z1634">
        <v>0</v>
      </c>
      <c r="AA1634">
        <v>0</v>
      </c>
      <c r="AB1634">
        <v>0</v>
      </c>
      <c r="AC1634">
        <v>0</v>
      </c>
      <c r="AD1634">
        <v>0.02</v>
      </c>
      <c r="AE1634">
        <f t="shared" si="25"/>
        <v>1.821</v>
      </c>
      <c r="AF1634" cm="1">
        <f t="array" ref="AF1634">_xlfn.IFS(C1634="solar",(AE1634*1000/45),C1634="onshore",(AE1634*1000/2.7),C1634="offshore",(0))</f>
        <v>674.44444444444434</v>
      </c>
      <c r="AG1634" cm="1">
        <f t="array" ref="AG1634">_xlfn.IFS(C1634="solar",(0),C1634="onshore",(0),C1634="offshore",(AE1634*1000/4.8))</f>
        <v>0</v>
      </c>
    </row>
    <row r="1635" spans="1:33">
      <c r="A1635" t="s">
        <v>126</v>
      </c>
      <c r="B1635" t="s">
        <v>422</v>
      </c>
      <c r="C1635" t="s">
        <v>464</v>
      </c>
      <c r="D1635">
        <v>5</v>
      </c>
      <c r="E1635" t="s">
        <v>515</v>
      </c>
      <c r="F1635" t="s">
        <v>517</v>
      </c>
      <c r="G1635">
        <v>0.28199999999999997</v>
      </c>
      <c r="H1635">
        <v>610</v>
      </c>
      <c r="I1635">
        <v>2023.1869999999999</v>
      </c>
      <c r="J1635">
        <v>0.28000000000000003</v>
      </c>
      <c r="K1635">
        <v>640</v>
      </c>
      <c r="L1635">
        <v>0.26092628832354903</v>
      </c>
      <c r="M1635">
        <v>6.01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f t="shared" si="25"/>
        <v>0</v>
      </c>
      <c r="AF1635" cm="1">
        <f t="array" ref="AF1635">_xlfn.IFS(C1635="solar",(AE1635*1000/45),C1635="onshore",(AE1635*1000/2.7),C1635="offshore",(0))</f>
        <v>0</v>
      </c>
      <c r="AG1635" cm="1">
        <f t="array" ref="AG1635">_xlfn.IFS(C1635="solar",(0),C1635="onshore",(0),C1635="offshore",(AE1635*1000/4.8))</f>
        <v>0</v>
      </c>
    </row>
    <row r="1636" spans="1:33">
      <c r="A1636" t="s">
        <v>126</v>
      </c>
      <c r="B1636" t="s">
        <v>423</v>
      </c>
      <c r="C1636" t="s">
        <v>464</v>
      </c>
      <c r="D1636">
        <v>4</v>
      </c>
      <c r="E1636" t="s">
        <v>515</v>
      </c>
      <c r="F1636" t="s">
        <v>517</v>
      </c>
      <c r="G1636">
        <v>0.27500000000000002</v>
      </c>
      <c r="H1636">
        <v>398</v>
      </c>
      <c r="I1636">
        <v>2023.1869999999999</v>
      </c>
      <c r="J1636">
        <v>0.27700000000000002</v>
      </c>
      <c r="K1636">
        <v>429</v>
      </c>
      <c r="L1636">
        <v>0.176796399782404</v>
      </c>
      <c r="M1636">
        <v>7.423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f t="shared" si="25"/>
        <v>0</v>
      </c>
      <c r="AF1636" cm="1">
        <f t="array" ref="AF1636">_xlfn.IFS(C1636="solar",(AE1636*1000/45),C1636="onshore",(AE1636*1000/2.7),C1636="offshore",(0))</f>
        <v>0</v>
      </c>
      <c r="AG1636" cm="1">
        <f t="array" ref="AG1636">_xlfn.IFS(C1636="solar",(0),C1636="onshore",(0),C1636="offshore",(AE1636*1000/4.8))</f>
        <v>0</v>
      </c>
    </row>
    <row r="1637" spans="1:33">
      <c r="A1637" t="s">
        <v>126</v>
      </c>
      <c r="B1637" t="s">
        <v>424</v>
      </c>
      <c r="C1637" t="s">
        <v>464</v>
      </c>
      <c r="D1637">
        <v>3</v>
      </c>
      <c r="E1637" t="s">
        <v>515</v>
      </c>
      <c r="F1637" t="s">
        <v>516</v>
      </c>
      <c r="G1637">
        <v>0.28499999999999998</v>
      </c>
      <c r="H1637">
        <v>195</v>
      </c>
      <c r="I1637">
        <v>2023.1869999999999</v>
      </c>
      <c r="J1637">
        <v>0.28699999999999998</v>
      </c>
      <c r="K1637">
        <v>225</v>
      </c>
      <c r="L1637">
        <v>8.9494534867070805E-2</v>
      </c>
      <c r="M1637">
        <v>7.2960000000000003</v>
      </c>
      <c r="N1637">
        <v>0.66500000000000004</v>
      </c>
      <c r="O1637">
        <v>1.45</v>
      </c>
      <c r="P1637">
        <v>5.2629999999999999</v>
      </c>
      <c r="Q1637">
        <v>5.2629999999999999</v>
      </c>
      <c r="R1637">
        <v>5.2629999999999999</v>
      </c>
      <c r="S1637">
        <v>5.2629999999999999</v>
      </c>
      <c r="T1637">
        <v>4.5979999999999999</v>
      </c>
      <c r="U1637">
        <v>3.8130000000000002</v>
      </c>
      <c r="V1637">
        <v>5.2629999999999999</v>
      </c>
      <c r="W1637">
        <v>0.66500000000000004</v>
      </c>
      <c r="X1637">
        <v>0.78500000000000003</v>
      </c>
      <c r="Y1637">
        <v>3.8130000000000002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f t="shared" si="25"/>
        <v>5.2629999999999999</v>
      </c>
      <c r="AF1637" cm="1">
        <f t="array" ref="AF1637">_xlfn.IFS(C1637="solar",(AE1637*1000/45),C1637="onshore",(AE1637*1000/2.7),C1637="offshore",(0))</f>
        <v>1949.2592592592591</v>
      </c>
      <c r="AG1637" cm="1">
        <f t="array" ref="AG1637">_xlfn.IFS(C1637="solar",(0),C1637="onshore",(0),C1637="offshore",(AE1637*1000/4.8))</f>
        <v>0</v>
      </c>
    </row>
    <row r="1638" spans="1:33">
      <c r="A1638" t="s">
        <v>126</v>
      </c>
      <c r="B1638" t="s">
        <v>426</v>
      </c>
      <c r="C1638" t="s">
        <v>464</v>
      </c>
      <c r="D1638">
        <v>1</v>
      </c>
      <c r="E1638" t="s">
        <v>515</v>
      </c>
      <c r="F1638" t="s">
        <v>516</v>
      </c>
      <c r="G1638">
        <v>0.32400000000000001</v>
      </c>
      <c r="H1638">
        <v>266</v>
      </c>
      <c r="I1638">
        <v>2023.1869999999999</v>
      </c>
      <c r="J1638">
        <v>0.32800000000000001</v>
      </c>
      <c r="K1638">
        <v>290</v>
      </c>
      <c r="L1638">
        <v>0.10092994765564101</v>
      </c>
      <c r="M1638">
        <v>8.8810000000000002</v>
      </c>
      <c r="N1638">
        <v>0.14799999999999999</v>
      </c>
      <c r="O1638">
        <v>0.16800000000000001</v>
      </c>
      <c r="P1638">
        <v>0.16800000000000001</v>
      </c>
      <c r="Q1638">
        <v>0.16800000000000001</v>
      </c>
      <c r="R1638">
        <v>0.16800000000000001</v>
      </c>
      <c r="S1638">
        <v>0.16800000000000001</v>
      </c>
      <c r="T1638">
        <v>0</v>
      </c>
      <c r="U1638">
        <v>0</v>
      </c>
      <c r="V1638">
        <v>0.16800000000000001</v>
      </c>
      <c r="W1638">
        <v>0.14799999999999999</v>
      </c>
      <c r="X1638">
        <v>0.02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0.02</v>
      </c>
      <c r="AE1638">
        <f t="shared" si="25"/>
        <v>0.16800000000000001</v>
      </c>
      <c r="AF1638" cm="1">
        <f t="array" ref="AF1638">_xlfn.IFS(C1638="solar",(AE1638*1000/45),C1638="onshore",(AE1638*1000/2.7),C1638="offshore",(0))</f>
        <v>62.222222222222221</v>
      </c>
      <c r="AG1638" cm="1">
        <f t="array" ref="AG1638">_xlfn.IFS(C1638="solar",(0),C1638="onshore",(0),C1638="offshore",(AE1638*1000/4.8))</f>
        <v>0</v>
      </c>
    </row>
    <row r="1639" spans="1:33">
      <c r="A1639" t="s">
        <v>126</v>
      </c>
      <c r="B1639" t="s">
        <v>425</v>
      </c>
      <c r="C1639" t="s">
        <v>464</v>
      </c>
      <c r="D1639">
        <v>2</v>
      </c>
      <c r="E1639" t="s">
        <v>515</v>
      </c>
      <c r="F1639" t="s">
        <v>516</v>
      </c>
      <c r="G1639">
        <v>0.29799999999999999</v>
      </c>
      <c r="H1639">
        <v>673</v>
      </c>
      <c r="I1639">
        <v>2023.1869999999999</v>
      </c>
      <c r="J1639">
        <v>0.29799999999999999</v>
      </c>
      <c r="K1639">
        <v>662</v>
      </c>
      <c r="L1639">
        <v>0.25359320891177101</v>
      </c>
      <c r="M1639">
        <v>15.805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f t="shared" si="25"/>
        <v>0</v>
      </c>
      <c r="AF1639" cm="1">
        <f t="array" ref="AF1639">_xlfn.IFS(C1639="solar",(AE1639*1000/45),C1639="onshore",(AE1639*1000/2.7),C1639="offshore",(0))</f>
        <v>0</v>
      </c>
      <c r="AG1639" cm="1">
        <f t="array" ref="AG1639">_xlfn.IFS(C1639="solar",(0),C1639="onshore",(0),C1639="offshore",(AE1639*1000/4.8))</f>
        <v>0</v>
      </c>
    </row>
    <row r="1640" spans="1:33">
      <c r="A1640" t="s">
        <v>126</v>
      </c>
      <c r="B1640" t="s">
        <v>422</v>
      </c>
      <c r="C1640" t="s">
        <v>464</v>
      </c>
      <c r="D1640">
        <v>5</v>
      </c>
      <c r="E1640" t="s">
        <v>515</v>
      </c>
      <c r="F1640" t="s">
        <v>516</v>
      </c>
      <c r="G1640">
        <v>0.28199999999999997</v>
      </c>
      <c r="H1640">
        <v>610</v>
      </c>
      <c r="I1640">
        <v>2023.1869999999999</v>
      </c>
      <c r="J1640">
        <v>0.28000000000000003</v>
      </c>
      <c r="K1640">
        <v>640</v>
      </c>
      <c r="L1640">
        <v>0.26092628832354903</v>
      </c>
      <c r="M1640">
        <v>36.78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f t="shared" si="25"/>
        <v>0</v>
      </c>
      <c r="AF1640" cm="1">
        <f t="array" ref="AF1640">_xlfn.IFS(C1640="solar",(AE1640*1000/45),C1640="onshore",(AE1640*1000/2.7),C1640="offshore",(0))</f>
        <v>0</v>
      </c>
      <c r="AG1640" cm="1">
        <f t="array" ref="AG1640">_xlfn.IFS(C1640="solar",(0),C1640="onshore",(0),C1640="offshore",(AE1640*1000/4.8))</f>
        <v>0</v>
      </c>
    </row>
    <row r="1641" spans="1:33">
      <c r="A1641" t="s">
        <v>126</v>
      </c>
      <c r="B1641" t="s">
        <v>423</v>
      </c>
      <c r="C1641" t="s">
        <v>464</v>
      </c>
      <c r="D1641">
        <v>4</v>
      </c>
      <c r="E1641" t="s">
        <v>515</v>
      </c>
      <c r="F1641" t="s">
        <v>516</v>
      </c>
      <c r="G1641">
        <v>0.27500000000000002</v>
      </c>
      <c r="H1641">
        <v>398</v>
      </c>
      <c r="I1641">
        <v>2023.1869999999999</v>
      </c>
      <c r="J1641">
        <v>0.27700000000000002</v>
      </c>
      <c r="K1641">
        <v>429</v>
      </c>
      <c r="L1641">
        <v>0.176796399782404</v>
      </c>
      <c r="M1641">
        <v>45.997999999999998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f t="shared" si="25"/>
        <v>0</v>
      </c>
      <c r="AF1641" cm="1">
        <f t="array" ref="AF1641">_xlfn.IFS(C1641="solar",(AE1641*1000/45),C1641="onshore",(AE1641*1000/2.7),C1641="offshore",(0))</f>
        <v>0</v>
      </c>
      <c r="AG1641" cm="1">
        <f t="array" ref="AG1641">_xlfn.IFS(C1641="solar",(0),C1641="onshore",(0),C1641="offshore",(AE1641*1000/4.8))</f>
        <v>0</v>
      </c>
    </row>
    <row r="1642" spans="1:33">
      <c r="A1642" t="s">
        <v>126</v>
      </c>
      <c r="B1642" t="s">
        <v>426</v>
      </c>
      <c r="C1642" t="s">
        <v>464</v>
      </c>
      <c r="D1642">
        <v>1</v>
      </c>
      <c r="E1642" t="s">
        <v>515</v>
      </c>
      <c r="F1642" t="s">
        <v>514</v>
      </c>
      <c r="G1642">
        <v>0.32400000000000001</v>
      </c>
      <c r="H1642">
        <v>266</v>
      </c>
      <c r="I1642">
        <v>2023.1869999999999</v>
      </c>
      <c r="J1642">
        <v>0.32800000000000001</v>
      </c>
      <c r="K1642">
        <v>290</v>
      </c>
      <c r="L1642">
        <v>0.10092994765564101</v>
      </c>
      <c r="M1642">
        <v>12.946</v>
      </c>
      <c r="N1642">
        <v>0.14799999999999999</v>
      </c>
      <c r="O1642">
        <v>0.16800000000000001</v>
      </c>
      <c r="P1642">
        <v>0.16800000000000001</v>
      </c>
      <c r="Q1642">
        <v>0.16800000000000001</v>
      </c>
      <c r="R1642">
        <v>0.16800000000000001</v>
      </c>
      <c r="S1642">
        <v>0.16800000000000001</v>
      </c>
      <c r="T1642">
        <v>0</v>
      </c>
      <c r="U1642">
        <v>0</v>
      </c>
      <c r="V1642">
        <v>0.16800000000000001</v>
      </c>
      <c r="W1642">
        <v>0.14799999999999999</v>
      </c>
      <c r="X1642">
        <v>0.02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0.02</v>
      </c>
      <c r="AE1642">
        <f t="shared" si="25"/>
        <v>0.16800000000000001</v>
      </c>
      <c r="AF1642" cm="1">
        <f t="array" ref="AF1642">_xlfn.IFS(C1642="solar",(AE1642*1000/45),C1642="onshore",(AE1642*1000/2.7),C1642="offshore",(0))</f>
        <v>62.222222222222221</v>
      </c>
      <c r="AG1642" cm="1">
        <f t="array" ref="AG1642">_xlfn.IFS(C1642="solar",(0),C1642="onshore",(0),C1642="offshore",(AE1642*1000/4.8))</f>
        <v>0</v>
      </c>
    </row>
    <row r="1643" spans="1:33">
      <c r="A1643" t="s">
        <v>126</v>
      </c>
      <c r="B1643" t="s">
        <v>425</v>
      </c>
      <c r="C1643" t="s">
        <v>464</v>
      </c>
      <c r="D1643">
        <v>2</v>
      </c>
      <c r="E1643" t="s">
        <v>515</v>
      </c>
      <c r="F1643" t="s">
        <v>514</v>
      </c>
      <c r="G1643">
        <v>0.29799999999999999</v>
      </c>
      <c r="H1643">
        <v>673</v>
      </c>
      <c r="I1643">
        <v>2023.1869999999999</v>
      </c>
      <c r="J1643">
        <v>0.29799999999999999</v>
      </c>
      <c r="K1643">
        <v>662</v>
      </c>
      <c r="L1643">
        <v>0.25359320891177101</v>
      </c>
      <c r="M1643">
        <v>17.218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f t="shared" si="25"/>
        <v>0</v>
      </c>
      <c r="AF1643" cm="1">
        <f t="array" ref="AF1643">_xlfn.IFS(C1643="solar",(AE1643*1000/45),C1643="onshore",(AE1643*1000/2.7),C1643="offshore",(0))</f>
        <v>0</v>
      </c>
      <c r="AG1643" cm="1">
        <f t="array" ref="AG1643">_xlfn.IFS(C1643="solar",(0),C1643="onshore",(0),C1643="offshore",(AE1643*1000/4.8))</f>
        <v>0</v>
      </c>
    </row>
    <row r="1644" spans="1:33">
      <c r="A1644" t="s">
        <v>126</v>
      </c>
      <c r="B1644" t="s">
        <v>424</v>
      </c>
      <c r="C1644" t="s">
        <v>464</v>
      </c>
      <c r="D1644">
        <v>3</v>
      </c>
      <c r="E1644" t="s">
        <v>515</v>
      </c>
      <c r="F1644" t="s">
        <v>514</v>
      </c>
      <c r="G1644">
        <v>0.28499999999999998</v>
      </c>
      <c r="H1644">
        <v>195</v>
      </c>
      <c r="I1644">
        <v>2023.1869999999999</v>
      </c>
      <c r="J1644">
        <v>0.28699999999999998</v>
      </c>
      <c r="K1644">
        <v>225</v>
      </c>
      <c r="L1644">
        <v>8.9494534867070805E-2</v>
      </c>
      <c r="M1644">
        <v>23.939</v>
      </c>
      <c r="N1644">
        <v>0.66500000000000004</v>
      </c>
      <c r="O1644">
        <v>1.45</v>
      </c>
      <c r="P1644">
        <v>5.2629999999999999</v>
      </c>
      <c r="Q1644">
        <v>5.2629999999999999</v>
      </c>
      <c r="R1644">
        <v>5.2629999999999999</v>
      </c>
      <c r="S1644">
        <v>5.2629999999999999</v>
      </c>
      <c r="T1644">
        <v>4.5979999999999999</v>
      </c>
      <c r="U1644">
        <v>3.8130000000000002</v>
      </c>
      <c r="V1644">
        <v>5.2629999999999999</v>
      </c>
      <c r="W1644">
        <v>0.66500000000000004</v>
      </c>
      <c r="X1644">
        <v>0.78500000000000003</v>
      </c>
      <c r="Y1644">
        <v>3.8130000000000002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f t="shared" si="25"/>
        <v>5.2629999999999999</v>
      </c>
      <c r="AF1644" cm="1">
        <f t="array" ref="AF1644">_xlfn.IFS(C1644="solar",(AE1644*1000/45),C1644="onshore",(AE1644*1000/2.7),C1644="offshore",(0))</f>
        <v>1949.2592592592591</v>
      </c>
      <c r="AG1644" cm="1">
        <f t="array" ref="AG1644">_xlfn.IFS(C1644="solar",(0),C1644="onshore",(0),C1644="offshore",(AE1644*1000/4.8))</f>
        <v>0</v>
      </c>
    </row>
    <row r="1645" spans="1:33">
      <c r="A1645" t="s">
        <v>126</v>
      </c>
      <c r="B1645" t="s">
        <v>422</v>
      </c>
      <c r="C1645" t="s">
        <v>464</v>
      </c>
      <c r="D1645">
        <v>5</v>
      </c>
      <c r="E1645" t="s">
        <v>515</v>
      </c>
      <c r="F1645" t="s">
        <v>514</v>
      </c>
      <c r="G1645">
        <v>0.28199999999999997</v>
      </c>
      <c r="H1645">
        <v>610</v>
      </c>
      <c r="I1645">
        <v>2023.1869999999999</v>
      </c>
      <c r="J1645">
        <v>0.28000000000000003</v>
      </c>
      <c r="K1645">
        <v>640</v>
      </c>
      <c r="L1645">
        <v>0.26092628832354903</v>
      </c>
      <c r="M1645">
        <v>40.334000000000003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f t="shared" si="25"/>
        <v>0</v>
      </c>
      <c r="AF1645" cm="1">
        <f t="array" ref="AF1645">_xlfn.IFS(C1645="solar",(AE1645*1000/45),C1645="onshore",(AE1645*1000/2.7),C1645="offshore",(0))</f>
        <v>0</v>
      </c>
      <c r="AG1645" cm="1">
        <f t="array" ref="AG1645">_xlfn.IFS(C1645="solar",(0),C1645="onshore",(0),C1645="offshore",(AE1645*1000/4.8))</f>
        <v>0</v>
      </c>
    </row>
    <row r="1646" spans="1:33">
      <c r="A1646" t="s">
        <v>126</v>
      </c>
      <c r="B1646" t="s">
        <v>423</v>
      </c>
      <c r="C1646" t="s">
        <v>464</v>
      </c>
      <c r="D1646">
        <v>4</v>
      </c>
      <c r="E1646" t="s">
        <v>515</v>
      </c>
      <c r="F1646" t="s">
        <v>514</v>
      </c>
      <c r="G1646">
        <v>0.27500000000000002</v>
      </c>
      <c r="H1646">
        <v>398</v>
      </c>
      <c r="I1646">
        <v>2023.1869999999999</v>
      </c>
      <c r="J1646">
        <v>0.27700000000000002</v>
      </c>
      <c r="K1646">
        <v>429</v>
      </c>
      <c r="L1646">
        <v>0.176796399782404</v>
      </c>
      <c r="M1646">
        <v>69.849000000000004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f t="shared" si="25"/>
        <v>0</v>
      </c>
      <c r="AF1646" cm="1">
        <f t="array" ref="AF1646">_xlfn.IFS(C1646="solar",(AE1646*1000/45),C1646="onshore",(AE1646*1000/2.7),C1646="offshore",(0))</f>
        <v>0</v>
      </c>
      <c r="AG1646" cm="1">
        <f t="array" ref="AG1646">_xlfn.IFS(C1646="solar",(0),C1646="onshore",(0),C1646="offshore",(AE1646*1000/4.8))</f>
        <v>0</v>
      </c>
    </row>
    <row r="1647" spans="1:33">
      <c r="A1647" t="s">
        <v>126</v>
      </c>
      <c r="B1647" t="s">
        <v>417</v>
      </c>
      <c r="C1647" t="s">
        <v>460</v>
      </c>
      <c r="D1647">
        <v>1</v>
      </c>
      <c r="E1647" t="s">
        <v>515</v>
      </c>
      <c r="F1647" t="s">
        <v>519</v>
      </c>
      <c r="G1647">
        <v>0.60199999999999998</v>
      </c>
      <c r="H1647">
        <v>1024</v>
      </c>
      <c r="I1647">
        <v>4073.2310000000002</v>
      </c>
      <c r="J1647">
        <v>0.60199999999999998</v>
      </c>
      <c r="K1647">
        <v>1024</v>
      </c>
      <c r="L1647">
        <v>0.19417770293845499</v>
      </c>
      <c r="M1647">
        <v>3.13</v>
      </c>
      <c r="N1647">
        <v>0</v>
      </c>
      <c r="O1647">
        <v>0</v>
      </c>
      <c r="P1647">
        <v>0</v>
      </c>
      <c r="Q1647">
        <v>2.91</v>
      </c>
      <c r="R1647">
        <v>2.91</v>
      </c>
      <c r="S1647">
        <v>2.91</v>
      </c>
      <c r="T1647">
        <v>2.91</v>
      </c>
      <c r="U1647">
        <v>3.13</v>
      </c>
      <c r="V1647">
        <v>3.13</v>
      </c>
      <c r="W1647">
        <v>0</v>
      </c>
      <c r="X1647">
        <v>0</v>
      </c>
      <c r="Y1647">
        <v>0</v>
      </c>
      <c r="Z1647">
        <v>2.91</v>
      </c>
      <c r="AA1647">
        <v>0</v>
      </c>
      <c r="AB1647">
        <v>0</v>
      </c>
      <c r="AC1647">
        <v>0</v>
      </c>
      <c r="AD1647">
        <v>0.22</v>
      </c>
      <c r="AE1647">
        <f t="shared" si="25"/>
        <v>3.13</v>
      </c>
      <c r="AF1647" cm="1">
        <f t="array" ref="AF1647">_xlfn.IFS(C1647="solar",(AE1647*1000/45),C1647="onshore",(AE1647*1000/2.7),C1647="offshore",(0))</f>
        <v>0</v>
      </c>
      <c r="AG1647" cm="1">
        <f t="array" ref="AG1647">_xlfn.IFS(C1647="solar",(0),C1647="onshore",(0),C1647="offshore",(AE1647*1000/4.8))</f>
        <v>652.08333333333337</v>
      </c>
    </row>
    <row r="1648" spans="1:33">
      <c r="A1648" t="s">
        <v>126</v>
      </c>
      <c r="B1648" t="s">
        <v>416</v>
      </c>
      <c r="C1648" t="s">
        <v>460</v>
      </c>
      <c r="D1648">
        <v>2</v>
      </c>
      <c r="E1648" t="s">
        <v>515</v>
      </c>
      <c r="F1648" t="s">
        <v>519</v>
      </c>
      <c r="G1648">
        <v>0.58599999999999997</v>
      </c>
      <c r="H1648">
        <v>1538</v>
      </c>
      <c r="I1648">
        <v>3852.4749999999999</v>
      </c>
      <c r="J1648">
        <v>0.59799999999999998</v>
      </c>
      <c r="K1648">
        <v>1313</v>
      </c>
      <c r="L1648">
        <v>0.25064522533253902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f t="shared" si="25"/>
        <v>0</v>
      </c>
      <c r="AF1648" cm="1">
        <f t="array" ref="AF1648">_xlfn.IFS(C1648="solar",(AE1648*1000/45),C1648="onshore",(AE1648*1000/2.7),C1648="offshore",(0))</f>
        <v>0</v>
      </c>
      <c r="AG1648" cm="1">
        <f t="array" ref="AG1648">_xlfn.IFS(C1648="solar",(0),C1648="onshore",(0),C1648="offshore",(AE1648*1000/4.8))</f>
        <v>0</v>
      </c>
    </row>
    <row r="1649" spans="1:33">
      <c r="A1649" t="s">
        <v>126</v>
      </c>
      <c r="B1649" t="s">
        <v>415</v>
      </c>
      <c r="C1649" t="s">
        <v>460</v>
      </c>
      <c r="D1649">
        <v>3</v>
      </c>
      <c r="E1649" t="s">
        <v>515</v>
      </c>
      <c r="F1649" t="s">
        <v>519</v>
      </c>
      <c r="G1649">
        <v>0.49299999999999999</v>
      </c>
      <c r="H1649">
        <v>918</v>
      </c>
      <c r="I1649">
        <v>3314.174</v>
      </c>
      <c r="J1649">
        <v>0.47199999999999998</v>
      </c>
      <c r="K1649">
        <v>925</v>
      </c>
      <c r="L1649">
        <v>0.223715269715966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f t="shared" si="25"/>
        <v>0</v>
      </c>
      <c r="AF1649" cm="1">
        <f t="array" ref="AF1649">_xlfn.IFS(C1649="solar",(AE1649*1000/45),C1649="onshore",(AE1649*1000/2.7),C1649="offshore",(0))</f>
        <v>0</v>
      </c>
      <c r="AG1649" cm="1">
        <f t="array" ref="AG1649">_xlfn.IFS(C1649="solar",(0),C1649="onshore",(0),C1649="offshore",(AE1649*1000/4.8))</f>
        <v>0</v>
      </c>
    </row>
    <row r="1650" spans="1:33">
      <c r="A1650" t="s">
        <v>126</v>
      </c>
      <c r="B1650" t="s">
        <v>414</v>
      </c>
      <c r="C1650" t="s">
        <v>460</v>
      </c>
      <c r="D1650">
        <v>4</v>
      </c>
      <c r="E1650" t="s">
        <v>515</v>
      </c>
      <c r="F1650" t="s">
        <v>519</v>
      </c>
      <c r="G1650">
        <v>0.49299999999999999</v>
      </c>
      <c r="H1650">
        <v>1616</v>
      </c>
      <c r="I1650">
        <v>3370.5880000000002</v>
      </c>
      <c r="J1650">
        <v>0.54300000000000004</v>
      </c>
      <c r="K1650">
        <v>1469</v>
      </c>
      <c r="L1650">
        <v>0.30882884701093999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f t="shared" si="25"/>
        <v>0</v>
      </c>
      <c r="AF1650" cm="1">
        <f t="array" ref="AF1650">_xlfn.IFS(C1650="solar",(AE1650*1000/45),C1650="onshore",(AE1650*1000/2.7),C1650="offshore",(0))</f>
        <v>0</v>
      </c>
      <c r="AG1650" cm="1">
        <f t="array" ref="AG1650">_xlfn.IFS(C1650="solar",(0),C1650="onshore",(0),C1650="offshore",(AE1650*1000/4.8))</f>
        <v>0</v>
      </c>
    </row>
    <row r="1651" spans="1:33">
      <c r="A1651" t="s">
        <v>126</v>
      </c>
      <c r="B1651" t="s">
        <v>413</v>
      </c>
      <c r="C1651" t="s">
        <v>460</v>
      </c>
      <c r="D1651">
        <v>5</v>
      </c>
      <c r="E1651" t="s">
        <v>515</v>
      </c>
      <c r="F1651" t="s">
        <v>519</v>
      </c>
      <c r="G1651">
        <v>0.40200000000000002</v>
      </c>
      <c r="H1651">
        <v>1038</v>
      </c>
      <c r="I1651">
        <v>3216.4989999999998</v>
      </c>
      <c r="J1651">
        <v>0.42199999999999999</v>
      </c>
      <c r="K1651">
        <v>1409</v>
      </c>
      <c r="L1651">
        <v>0.38114869397736401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f t="shared" si="25"/>
        <v>0</v>
      </c>
      <c r="AF1651" cm="1">
        <f t="array" ref="AF1651">_xlfn.IFS(C1651="solar",(AE1651*1000/45),C1651="onshore",(AE1651*1000/2.7),C1651="offshore",(0))</f>
        <v>0</v>
      </c>
      <c r="AG1651" cm="1">
        <f t="array" ref="AG1651">_xlfn.IFS(C1651="solar",(0),C1651="onshore",(0),C1651="offshore",(AE1651*1000/4.8))</f>
        <v>0</v>
      </c>
    </row>
    <row r="1652" spans="1:33">
      <c r="A1652" t="s">
        <v>126</v>
      </c>
      <c r="B1652" t="s">
        <v>413</v>
      </c>
      <c r="C1652" t="s">
        <v>460</v>
      </c>
      <c r="D1652">
        <v>5</v>
      </c>
      <c r="E1652" t="s">
        <v>515</v>
      </c>
      <c r="F1652" t="s">
        <v>518</v>
      </c>
      <c r="G1652">
        <v>0.40200000000000002</v>
      </c>
      <c r="H1652">
        <v>1038</v>
      </c>
      <c r="I1652">
        <v>3216.4989999999998</v>
      </c>
      <c r="J1652">
        <v>0.42199999999999999</v>
      </c>
      <c r="K1652">
        <v>1409</v>
      </c>
      <c r="L1652">
        <v>0.38114869397736401</v>
      </c>
      <c r="M1652">
        <v>0.629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f t="shared" si="25"/>
        <v>0</v>
      </c>
      <c r="AF1652" cm="1">
        <f t="array" ref="AF1652">_xlfn.IFS(C1652="solar",(AE1652*1000/45),C1652="onshore",(AE1652*1000/2.7),C1652="offshore",(0))</f>
        <v>0</v>
      </c>
      <c r="AG1652" cm="1">
        <f t="array" ref="AG1652">_xlfn.IFS(C1652="solar",(0),C1652="onshore",(0),C1652="offshore",(AE1652*1000/4.8))</f>
        <v>0</v>
      </c>
    </row>
    <row r="1653" spans="1:33">
      <c r="A1653" t="s">
        <v>126</v>
      </c>
      <c r="B1653" t="s">
        <v>414</v>
      </c>
      <c r="C1653" t="s">
        <v>460</v>
      </c>
      <c r="D1653">
        <v>4</v>
      </c>
      <c r="E1653" t="s">
        <v>515</v>
      </c>
      <c r="F1653" t="s">
        <v>518</v>
      </c>
      <c r="G1653">
        <v>0.49299999999999999</v>
      </c>
      <c r="H1653">
        <v>1616</v>
      </c>
      <c r="I1653">
        <v>3370.5880000000002</v>
      </c>
      <c r="J1653">
        <v>0.54300000000000004</v>
      </c>
      <c r="K1653">
        <v>1469</v>
      </c>
      <c r="L1653">
        <v>0.30882884701093999</v>
      </c>
      <c r="M1653">
        <v>1.252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f t="shared" si="25"/>
        <v>0</v>
      </c>
      <c r="AF1653" cm="1">
        <f t="array" ref="AF1653">_xlfn.IFS(C1653="solar",(AE1653*1000/45),C1653="onshore",(AE1653*1000/2.7),C1653="offshore",(0))</f>
        <v>0</v>
      </c>
      <c r="AG1653" cm="1">
        <f t="array" ref="AG1653">_xlfn.IFS(C1653="solar",(0),C1653="onshore",(0),C1653="offshore",(AE1653*1000/4.8))</f>
        <v>0</v>
      </c>
    </row>
    <row r="1654" spans="1:33">
      <c r="A1654" t="s">
        <v>126</v>
      </c>
      <c r="B1654" t="s">
        <v>416</v>
      </c>
      <c r="C1654" t="s">
        <v>460</v>
      </c>
      <c r="D1654">
        <v>2</v>
      </c>
      <c r="E1654" t="s">
        <v>515</v>
      </c>
      <c r="F1654" t="s">
        <v>518</v>
      </c>
      <c r="G1654">
        <v>0.58599999999999997</v>
      </c>
      <c r="H1654">
        <v>1538</v>
      </c>
      <c r="I1654">
        <v>3852.4749999999999</v>
      </c>
      <c r="J1654">
        <v>0.59799999999999998</v>
      </c>
      <c r="K1654">
        <v>1313</v>
      </c>
      <c r="L1654">
        <v>0.25064522533253902</v>
      </c>
      <c r="M1654">
        <v>1.978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f t="shared" si="25"/>
        <v>0</v>
      </c>
      <c r="AF1654" cm="1">
        <f t="array" ref="AF1654">_xlfn.IFS(C1654="solar",(AE1654*1000/45),C1654="onshore",(AE1654*1000/2.7),C1654="offshore",(0))</f>
        <v>0</v>
      </c>
      <c r="AG1654" cm="1">
        <f t="array" ref="AG1654">_xlfn.IFS(C1654="solar",(0),C1654="onshore",(0),C1654="offshore",(AE1654*1000/4.8))</f>
        <v>0</v>
      </c>
    </row>
    <row r="1655" spans="1:33">
      <c r="A1655" t="s">
        <v>126</v>
      </c>
      <c r="B1655" t="s">
        <v>417</v>
      </c>
      <c r="C1655" t="s">
        <v>460</v>
      </c>
      <c r="D1655">
        <v>1</v>
      </c>
      <c r="E1655" t="s">
        <v>515</v>
      </c>
      <c r="F1655" t="s">
        <v>518</v>
      </c>
      <c r="G1655">
        <v>0.60199999999999998</v>
      </c>
      <c r="H1655">
        <v>1024</v>
      </c>
      <c r="I1655">
        <v>4073.2310000000002</v>
      </c>
      <c r="J1655">
        <v>0.60199999999999998</v>
      </c>
      <c r="K1655">
        <v>1024</v>
      </c>
      <c r="L1655">
        <v>0.19417770293845499</v>
      </c>
      <c r="M1655">
        <v>8.2490000000000006</v>
      </c>
      <c r="N1655">
        <v>0</v>
      </c>
      <c r="O1655">
        <v>0</v>
      </c>
      <c r="P1655">
        <v>0</v>
      </c>
      <c r="Q1655">
        <v>2.91</v>
      </c>
      <c r="R1655">
        <v>2.91</v>
      </c>
      <c r="S1655">
        <v>2.91</v>
      </c>
      <c r="T1655">
        <v>2.91</v>
      </c>
      <c r="U1655">
        <v>3.13</v>
      </c>
      <c r="V1655">
        <v>3.13</v>
      </c>
      <c r="W1655">
        <v>0</v>
      </c>
      <c r="X1655">
        <v>0</v>
      </c>
      <c r="Y1655">
        <v>0</v>
      </c>
      <c r="Z1655">
        <v>2.91</v>
      </c>
      <c r="AA1655">
        <v>0</v>
      </c>
      <c r="AB1655">
        <v>0</v>
      </c>
      <c r="AC1655">
        <v>0</v>
      </c>
      <c r="AD1655">
        <v>0.22</v>
      </c>
      <c r="AE1655">
        <f t="shared" si="25"/>
        <v>3.13</v>
      </c>
      <c r="AF1655" cm="1">
        <f t="array" ref="AF1655">_xlfn.IFS(C1655="solar",(AE1655*1000/45),C1655="onshore",(AE1655*1000/2.7),C1655="offshore",(0))</f>
        <v>0</v>
      </c>
      <c r="AG1655" cm="1">
        <f t="array" ref="AG1655">_xlfn.IFS(C1655="solar",(0),C1655="onshore",(0),C1655="offshore",(AE1655*1000/4.8))</f>
        <v>652.08333333333337</v>
      </c>
    </row>
    <row r="1656" spans="1:33">
      <c r="A1656" t="s">
        <v>126</v>
      </c>
      <c r="B1656" t="s">
        <v>415</v>
      </c>
      <c r="C1656" t="s">
        <v>460</v>
      </c>
      <c r="D1656">
        <v>3</v>
      </c>
      <c r="E1656" t="s">
        <v>515</v>
      </c>
      <c r="F1656" t="s">
        <v>518</v>
      </c>
      <c r="G1656">
        <v>0.49299999999999999</v>
      </c>
      <c r="H1656">
        <v>918</v>
      </c>
      <c r="I1656">
        <v>3314.174</v>
      </c>
      <c r="J1656">
        <v>0.47199999999999998</v>
      </c>
      <c r="K1656">
        <v>925</v>
      </c>
      <c r="L1656">
        <v>0.223715269715966</v>
      </c>
      <c r="M1656">
        <v>13.333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f t="shared" si="25"/>
        <v>0</v>
      </c>
      <c r="AF1656" cm="1">
        <f t="array" ref="AF1656">_xlfn.IFS(C1656="solar",(AE1656*1000/45),C1656="onshore",(AE1656*1000/2.7),C1656="offshore",(0))</f>
        <v>0</v>
      </c>
      <c r="AG1656" cm="1">
        <f t="array" ref="AG1656">_xlfn.IFS(C1656="solar",(0),C1656="onshore",(0),C1656="offshore",(AE1656*1000/4.8))</f>
        <v>0</v>
      </c>
    </row>
    <row r="1657" spans="1:33">
      <c r="A1657" t="s">
        <v>126</v>
      </c>
      <c r="B1657" t="s">
        <v>413</v>
      </c>
      <c r="C1657" t="s">
        <v>460</v>
      </c>
      <c r="D1657">
        <v>5</v>
      </c>
      <c r="E1657" t="s">
        <v>515</v>
      </c>
      <c r="F1657" t="s">
        <v>517</v>
      </c>
      <c r="G1657">
        <v>0.40200000000000002</v>
      </c>
      <c r="H1657">
        <v>1038</v>
      </c>
      <c r="I1657">
        <v>3216.4989999999998</v>
      </c>
      <c r="J1657">
        <v>0.42199999999999999</v>
      </c>
      <c r="K1657">
        <v>1409</v>
      </c>
      <c r="L1657">
        <v>0.38114869397736401</v>
      </c>
      <c r="M1657">
        <v>0.629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f t="shared" si="25"/>
        <v>0</v>
      </c>
      <c r="AF1657" cm="1">
        <f t="array" ref="AF1657">_xlfn.IFS(C1657="solar",(AE1657*1000/45),C1657="onshore",(AE1657*1000/2.7),C1657="offshore",(0))</f>
        <v>0</v>
      </c>
      <c r="AG1657" cm="1">
        <f t="array" ref="AG1657">_xlfn.IFS(C1657="solar",(0),C1657="onshore",(0),C1657="offshore",(AE1657*1000/4.8))</f>
        <v>0</v>
      </c>
    </row>
    <row r="1658" spans="1:33">
      <c r="A1658" t="s">
        <v>126</v>
      </c>
      <c r="B1658" t="s">
        <v>414</v>
      </c>
      <c r="C1658" t="s">
        <v>460</v>
      </c>
      <c r="D1658">
        <v>4</v>
      </c>
      <c r="E1658" t="s">
        <v>515</v>
      </c>
      <c r="F1658" t="s">
        <v>517</v>
      </c>
      <c r="G1658">
        <v>0.49299999999999999</v>
      </c>
      <c r="H1658">
        <v>1616</v>
      </c>
      <c r="I1658">
        <v>3370.5880000000002</v>
      </c>
      <c r="J1658">
        <v>0.54300000000000004</v>
      </c>
      <c r="K1658">
        <v>1469</v>
      </c>
      <c r="L1658">
        <v>0.30882884701093999</v>
      </c>
      <c r="M1658">
        <v>1.252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f t="shared" si="25"/>
        <v>0</v>
      </c>
      <c r="AF1658" cm="1">
        <f t="array" ref="AF1658">_xlfn.IFS(C1658="solar",(AE1658*1000/45),C1658="onshore",(AE1658*1000/2.7),C1658="offshore",(0))</f>
        <v>0</v>
      </c>
      <c r="AG1658" cm="1">
        <f t="array" ref="AG1658">_xlfn.IFS(C1658="solar",(0),C1658="onshore",(0),C1658="offshore",(AE1658*1000/4.8))</f>
        <v>0</v>
      </c>
    </row>
    <row r="1659" spans="1:33">
      <c r="A1659" t="s">
        <v>126</v>
      </c>
      <c r="B1659" t="s">
        <v>416</v>
      </c>
      <c r="C1659" t="s">
        <v>460</v>
      </c>
      <c r="D1659">
        <v>2</v>
      </c>
      <c r="E1659" t="s">
        <v>515</v>
      </c>
      <c r="F1659" t="s">
        <v>517</v>
      </c>
      <c r="G1659">
        <v>0.58599999999999997</v>
      </c>
      <c r="H1659">
        <v>1538</v>
      </c>
      <c r="I1659">
        <v>3852.4749999999999</v>
      </c>
      <c r="J1659">
        <v>0.59799999999999998</v>
      </c>
      <c r="K1659">
        <v>1313</v>
      </c>
      <c r="L1659">
        <v>0.25064522533253902</v>
      </c>
      <c r="M1659">
        <v>1.978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f t="shared" si="25"/>
        <v>0</v>
      </c>
      <c r="AF1659" cm="1">
        <f t="array" ref="AF1659">_xlfn.IFS(C1659="solar",(AE1659*1000/45),C1659="onshore",(AE1659*1000/2.7),C1659="offshore",(0))</f>
        <v>0</v>
      </c>
      <c r="AG1659" cm="1">
        <f t="array" ref="AG1659">_xlfn.IFS(C1659="solar",(0),C1659="onshore",(0),C1659="offshore",(AE1659*1000/4.8))</f>
        <v>0</v>
      </c>
    </row>
    <row r="1660" spans="1:33">
      <c r="A1660" t="s">
        <v>126</v>
      </c>
      <c r="B1660" t="s">
        <v>417</v>
      </c>
      <c r="C1660" t="s">
        <v>460</v>
      </c>
      <c r="D1660">
        <v>1</v>
      </c>
      <c r="E1660" t="s">
        <v>515</v>
      </c>
      <c r="F1660" t="s">
        <v>517</v>
      </c>
      <c r="G1660">
        <v>0.60199999999999998</v>
      </c>
      <c r="H1660">
        <v>1024</v>
      </c>
      <c r="I1660">
        <v>4073.2310000000002</v>
      </c>
      <c r="J1660">
        <v>0.60199999999999998</v>
      </c>
      <c r="K1660">
        <v>1024</v>
      </c>
      <c r="L1660">
        <v>0.19417770293845499</v>
      </c>
      <c r="M1660">
        <v>8.2490000000000006</v>
      </c>
      <c r="N1660">
        <v>0</v>
      </c>
      <c r="O1660">
        <v>0</v>
      </c>
      <c r="P1660">
        <v>0</v>
      </c>
      <c r="Q1660">
        <v>2.91</v>
      </c>
      <c r="R1660">
        <v>2.91</v>
      </c>
      <c r="S1660">
        <v>2.91</v>
      </c>
      <c r="T1660">
        <v>2.91</v>
      </c>
      <c r="U1660">
        <v>3.13</v>
      </c>
      <c r="V1660">
        <v>3.13</v>
      </c>
      <c r="W1660">
        <v>0</v>
      </c>
      <c r="X1660">
        <v>0</v>
      </c>
      <c r="Y1660">
        <v>0</v>
      </c>
      <c r="Z1660">
        <v>2.91</v>
      </c>
      <c r="AA1660">
        <v>0</v>
      </c>
      <c r="AB1660">
        <v>0</v>
      </c>
      <c r="AC1660">
        <v>0</v>
      </c>
      <c r="AD1660">
        <v>0.22</v>
      </c>
      <c r="AE1660">
        <f t="shared" si="25"/>
        <v>3.13</v>
      </c>
      <c r="AF1660" cm="1">
        <f t="array" ref="AF1660">_xlfn.IFS(C1660="solar",(AE1660*1000/45),C1660="onshore",(AE1660*1000/2.7),C1660="offshore",(0))</f>
        <v>0</v>
      </c>
      <c r="AG1660" cm="1">
        <f t="array" ref="AG1660">_xlfn.IFS(C1660="solar",(0),C1660="onshore",(0),C1660="offshore",(AE1660*1000/4.8))</f>
        <v>652.08333333333337</v>
      </c>
    </row>
    <row r="1661" spans="1:33">
      <c r="A1661" t="s">
        <v>126</v>
      </c>
      <c r="B1661" t="s">
        <v>415</v>
      </c>
      <c r="C1661" t="s">
        <v>460</v>
      </c>
      <c r="D1661">
        <v>3</v>
      </c>
      <c r="E1661" t="s">
        <v>515</v>
      </c>
      <c r="F1661" t="s">
        <v>517</v>
      </c>
      <c r="G1661">
        <v>0.49299999999999999</v>
      </c>
      <c r="H1661">
        <v>918</v>
      </c>
      <c r="I1661">
        <v>3314.174</v>
      </c>
      <c r="J1661">
        <v>0.47199999999999998</v>
      </c>
      <c r="K1661">
        <v>925</v>
      </c>
      <c r="L1661">
        <v>0.223715269715966</v>
      </c>
      <c r="M1661">
        <v>13.333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f t="shared" si="25"/>
        <v>0</v>
      </c>
      <c r="AF1661" cm="1">
        <f t="array" ref="AF1661">_xlfn.IFS(C1661="solar",(AE1661*1000/45),C1661="onshore",(AE1661*1000/2.7),C1661="offshore",(0))</f>
        <v>0</v>
      </c>
      <c r="AG1661" cm="1">
        <f t="array" ref="AG1661">_xlfn.IFS(C1661="solar",(0),C1661="onshore",(0),C1661="offshore",(AE1661*1000/4.8))</f>
        <v>0</v>
      </c>
    </row>
    <row r="1662" spans="1:33">
      <c r="A1662" t="s">
        <v>126</v>
      </c>
      <c r="B1662" t="s">
        <v>413</v>
      </c>
      <c r="C1662" t="s">
        <v>460</v>
      </c>
      <c r="D1662">
        <v>5</v>
      </c>
      <c r="E1662" t="s">
        <v>515</v>
      </c>
      <c r="F1662" t="s">
        <v>516</v>
      </c>
      <c r="G1662">
        <v>0.40200000000000002</v>
      </c>
      <c r="H1662">
        <v>1038</v>
      </c>
      <c r="I1662">
        <v>3216.4989999999998</v>
      </c>
      <c r="J1662">
        <v>0.42199999999999999</v>
      </c>
      <c r="K1662">
        <v>1409</v>
      </c>
      <c r="L1662">
        <v>0.38114869397736401</v>
      </c>
      <c r="M1662">
        <v>0.629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f t="shared" si="25"/>
        <v>0</v>
      </c>
      <c r="AF1662" cm="1">
        <f t="array" ref="AF1662">_xlfn.IFS(C1662="solar",(AE1662*1000/45),C1662="onshore",(AE1662*1000/2.7),C1662="offshore",(0))</f>
        <v>0</v>
      </c>
      <c r="AG1662" cm="1">
        <f t="array" ref="AG1662">_xlfn.IFS(C1662="solar",(0),C1662="onshore",(0),C1662="offshore",(AE1662*1000/4.8))</f>
        <v>0</v>
      </c>
    </row>
    <row r="1663" spans="1:33">
      <c r="A1663" t="s">
        <v>126</v>
      </c>
      <c r="B1663" t="s">
        <v>414</v>
      </c>
      <c r="C1663" t="s">
        <v>460</v>
      </c>
      <c r="D1663">
        <v>4</v>
      </c>
      <c r="E1663" t="s">
        <v>515</v>
      </c>
      <c r="F1663" t="s">
        <v>516</v>
      </c>
      <c r="G1663">
        <v>0.49299999999999999</v>
      </c>
      <c r="H1663">
        <v>1616</v>
      </c>
      <c r="I1663">
        <v>3370.5880000000002</v>
      </c>
      <c r="J1663">
        <v>0.54300000000000004</v>
      </c>
      <c r="K1663">
        <v>1469</v>
      </c>
      <c r="L1663">
        <v>0.30882884701093999</v>
      </c>
      <c r="M1663">
        <v>1.252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f t="shared" si="25"/>
        <v>0</v>
      </c>
      <c r="AF1663" cm="1">
        <f t="array" ref="AF1663">_xlfn.IFS(C1663="solar",(AE1663*1000/45),C1663="onshore",(AE1663*1000/2.7),C1663="offshore",(0))</f>
        <v>0</v>
      </c>
      <c r="AG1663" cm="1">
        <f t="array" ref="AG1663">_xlfn.IFS(C1663="solar",(0),C1663="onshore",(0),C1663="offshore",(AE1663*1000/4.8))</f>
        <v>0</v>
      </c>
    </row>
    <row r="1664" spans="1:33">
      <c r="A1664" t="s">
        <v>126</v>
      </c>
      <c r="B1664" t="s">
        <v>416</v>
      </c>
      <c r="C1664" t="s">
        <v>460</v>
      </c>
      <c r="D1664">
        <v>2</v>
      </c>
      <c r="E1664" t="s">
        <v>515</v>
      </c>
      <c r="F1664" t="s">
        <v>516</v>
      </c>
      <c r="G1664">
        <v>0.58599999999999997</v>
      </c>
      <c r="H1664">
        <v>1538</v>
      </c>
      <c r="I1664">
        <v>3852.4749999999999</v>
      </c>
      <c r="J1664">
        <v>0.59799999999999998</v>
      </c>
      <c r="K1664">
        <v>1313</v>
      </c>
      <c r="L1664">
        <v>0.25064522533253902</v>
      </c>
      <c r="M1664">
        <v>1.978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f t="shared" si="25"/>
        <v>0</v>
      </c>
      <c r="AF1664" cm="1">
        <f t="array" ref="AF1664">_xlfn.IFS(C1664="solar",(AE1664*1000/45),C1664="onshore",(AE1664*1000/2.7),C1664="offshore",(0))</f>
        <v>0</v>
      </c>
      <c r="AG1664" cm="1">
        <f t="array" ref="AG1664">_xlfn.IFS(C1664="solar",(0),C1664="onshore",(0),C1664="offshore",(AE1664*1000/4.8))</f>
        <v>0</v>
      </c>
    </row>
    <row r="1665" spans="1:33">
      <c r="A1665" t="s">
        <v>126</v>
      </c>
      <c r="B1665" t="s">
        <v>417</v>
      </c>
      <c r="C1665" t="s">
        <v>460</v>
      </c>
      <c r="D1665">
        <v>1</v>
      </c>
      <c r="E1665" t="s">
        <v>515</v>
      </c>
      <c r="F1665" t="s">
        <v>516</v>
      </c>
      <c r="G1665">
        <v>0.60199999999999998</v>
      </c>
      <c r="H1665">
        <v>1024</v>
      </c>
      <c r="I1665">
        <v>4073.2310000000002</v>
      </c>
      <c r="J1665">
        <v>0.60199999999999998</v>
      </c>
      <c r="K1665">
        <v>1024</v>
      </c>
      <c r="L1665">
        <v>0.19417770293845499</v>
      </c>
      <c r="M1665">
        <v>8.2490000000000006</v>
      </c>
      <c r="N1665">
        <v>0</v>
      </c>
      <c r="O1665">
        <v>0</v>
      </c>
      <c r="P1665">
        <v>0</v>
      </c>
      <c r="Q1665">
        <v>2.91</v>
      </c>
      <c r="R1665">
        <v>2.91</v>
      </c>
      <c r="S1665">
        <v>2.91</v>
      </c>
      <c r="T1665">
        <v>2.91</v>
      </c>
      <c r="U1665">
        <v>3.13</v>
      </c>
      <c r="V1665">
        <v>3.13</v>
      </c>
      <c r="W1665">
        <v>0</v>
      </c>
      <c r="X1665">
        <v>0</v>
      </c>
      <c r="Y1665">
        <v>0</v>
      </c>
      <c r="Z1665">
        <v>2.91</v>
      </c>
      <c r="AA1665">
        <v>0</v>
      </c>
      <c r="AB1665">
        <v>0</v>
      </c>
      <c r="AC1665">
        <v>0</v>
      </c>
      <c r="AD1665">
        <v>0.22</v>
      </c>
      <c r="AE1665">
        <f t="shared" si="25"/>
        <v>3.13</v>
      </c>
      <c r="AF1665" cm="1">
        <f t="array" ref="AF1665">_xlfn.IFS(C1665="solar",(AE1665*1000/45),C1665="onshore",(AE1665*1000/2.7),C1665="offshore",(0))</f>
        <v>0</v>
      </c>
      <c r="AG1665" cm="1">
        <f t="array" ref="AG1665">_xlfn.IFS(C1665="solar",(0),C1665="onshore",(0),C1665="offshore",(AE1665*1000/4.8))</f>
        <v>652.08333333333337</v>
      </c>
    </row>
    <row r="1666" spans="1:33">
      <c r="A1666" t="s">
        <v>126</v>
      </c>
      <c r="B1666" t="s">
        <v>415</v>
      </c>
      <c r="C1666" t="s">
        <v>460</v>
      </c>
      <c r="D1666">
        <v>3</v>
      </c>
      <c r="E1666" t="s">
        <v>515</v>
      </c>
      <c r="F1666" t="s">
        <v>516</v>
      </c>
      <c r="G1666">
        <v>0.49299999999999999</v>
      </c>
      <c r="H1666">
        <v>918</v>
      </c>
      <c r="I1666">
        <v>3314.174</v>
      </c>
      <c r="J1666">
        <v>0.47199999999999998</v>
      </c>
      <c r="K1666">
        <v>925</v>
      </c>
      <c r="L1666">
        <v>0.223715269715966</v>
      </c>
      <c r="M1666">
        <v>13.333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f t="shared" ref="AE1666:AE1729" si="26">MAX(N1666:U1666)</f>
        <v>0</v>
      </c>
      <c r="AF1666" cm="1">
        <f t="array" ref="AF1666">_xlfn.IFS(C1666="solar",(AE1666*1000/45),C1666="onshore",(AE1666*1000/2.7),C1666="offshore",(0))</f>
        <v>0</v>
      </c>
      <c r="AG1666" cm="1">
        <f t="array" ref="AG1666">_xlfn.IFS(C1666="solar",(0),C1666="onshore",(0),C1666="offshore",(AE1666*1000/4.8))</f>
        <v>0</v>
      </c>
    </row>
    <row r="1667" spans="1:33">
      <c r="A1667" t="s">
        <v>126</v>
      </c>
      <c r="B1667" t="s">
        <v>413</v>
      </c>
      <c r="C1667" t="s">
        <v>460</v>
      </c>
      <c r="D1667">
        <v>5</v>
      </c>
      <c r="E1667" t="s">
        <v>515</v>
      </c>
      <c r="F1667" t="s">
        <v>514</v>
      </c>
      <c r="G1667">
        <v>0.40200000000000002</v>
      </c>
      <c r="H1667">
        <v>1038</v>
      </c>
      <c r="I1667">
        <v>3216.4989999999998</v>
      </c>
      <c r="J1667">
        <v>0.42199999999999999</v>
      </c>
      <c r="K1667">
        <v>1409</v>
      </c>
      <c r="L1667">
        <v>0.38114869397736401</v>
      </c>
      <c r="M1667">
        <v>0.629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f t="shared" si="26"/>
        <v>0</v>
      </c>
      <c r="AF1667" cm="1">
        <f t="array" ref="AF1667">_xlfn.IFS(C1667="solar",(AE1667*1000/45),C1667="onshore",(AE1667*1000/2.7),C1667="offshore",(0))</f>
        <v>0</v>
      </c>
      <c r="AG1667" cm="1">
        <f t="array" ref="AG1667">_xlfn.IFS(C1667="solar",(0),C1667="onshore",(0),C1667="offshore",(AE1667*1000/4.8))</f>
        <v>0</v>
      </c>
    </row>
    <row r="1668" spans="1:33">
      <c r="A1668" t="s">
        <v>126</v>
      </c>
      <c r="B1668" t="s">
        <v>414</v>
      </c>
      <c r="C1668" t="s">
        <v>460</v>
      </c>
      <c r="D1668">
        <v>4</v>
      </c>
      <c r="E1668" t="s">
        <v>515</v>
      </c>
      <c r="F1668" t="s">
        <v>514</v>
      </c>
      <c r="G1668">
        <v>0.49299999999999999</v>
      </c>
      <c r="H1668">
        <v>1616</v>
      </c>
      <c r="I1668">
        <v>3370.5880000000002</v>
      </c>
      <c r="J1668">
        <v>0.54300000000000004</v>
      </c>
      <c r="K1668">
        <v>1469</v>
      </c>
      <c r="L1668">
        <v>0.30882884701093999</v>
      </c>
      <c r="M1668">
        <v>1.252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f t="shared" si="26"/>
        <v>0</v>
      </c>
      <c r="AF1668" cm="1">
        <f t="array" ref="AF1668">_xlfn.IFS(C1668="solar",(AE1668*1000/45),C1668="onshore",(AE1668*1000/2.7),C1668="offshore",(0))</f>
        <v>0</v>
      </c>
      <c r="AG1668" cm="1">
        <f t="array" ref="AG1668">_xlfn.IFS(C1668="solar",(0),C1668="onshore",(0),C1668="offshore",(AE1668*1000/4.8))</f>
        <v>0</v>
      </c>
    </row>
    <row r="1669" spans="1:33">
      <c r="A1669" t="s">
        <v>126</v>
      </c>
      <c r="B1669" t="s">
        <v>416</v>
      </c>
      <c r="C1669" t="s">
        <v>460</v>
      </c>
      <c r="D1669">
        <v>2</v>
      </c>
      <c r="E1669" t="s">
        <v>515</v>
      </c>
      <c r="F1669" t="s">
        <v>514</v>
      </c>
      <c r="G1669">
        <v>0.58599999999999997</v>
      </c>
      <c r="H1669">
        <v>1538</v>
      </c>
      <c r="I1669">
        <v>3852.4749999999999</v>
      </c>
      <c r="J1669">
        <v>0.59799999999999998</v>
      </c>
      <c r="K1669">
        <v>1313</v>
      </c>
      <c r="L1669">
        <v>0.25064522533253902</v>
      </c>
      <c r="M1669">
        <v>1.978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f t="shared" si="26"/>
        <v>0</v>
      </c>
      <c r="AF1669" cm="1">
        <f t="array" ref="AF1669">_xlfn.IFS(C1669="solar",(AE1669*1000/45),C1669="onshore",(AE1669*1000/2.7),C1669="offshore",(0))</f>
        <v>0</v>
      </c>
      <c r="AG1669" cm="1">
        <f t="array" ref="AG1669">_xlfn.IFS(C1669="solar",(0),C1669="onshore",(0),C1669="offshore",(AE1669*1000/4.8))</f>
        <v>0</v>
      </c>
    </row>
    <row r="1670" spans="1:33">
      <c r="A1670" t="s">
        <v>126</v>
      </c>
      <c r="B1670" t="s">
        <v>417</v>
      </c>
      <c r="C1670" t="s">
        <v>460</v>
      </c>
      <c r="D1670">
        <v>1</v>
      </c>
      <c r="E1670" t="s">
        <v>515</v>
      </c>
      <c r="F1670" t="s">
        <v>514</v>
      </c>
      <c r="G1670">
        <v>0.60199999999999998</v>
      </c>
      <c r="H1670">
        <v>1024</v>
      </c>
      <c r="I1670">
        <v>4073.2310000000002</v>
      </c>
      <c r="J1670">
        <v>0.60199999999999998</v>
      </c>
      <c r="K1670">
        <v>1024</v>
      </c>
      <c r="L1670">
        <v>0.19417770293845499</v>
      </c>
      <c r="M1670">
        <v>8.2490000000000006</v>
      </c>
      <c r="N1670">
        <v>0</v>
      </c>
      <c r="O1670">
        <v>0</v>
      </c>
      <c r="P1670">
        <v>0</v>
      </c>
      <c r="Q1670">
        <v>2.91</v>
      </c>
      <c r="R1670">
        <v>2.91</v>
      </c>
      <c r="S1670">
        <v>2.91</v>
      </c>
      <c r="T1670">
        <v>2.91</v>
      </c>
      <c r="U1670">
        <v>3.13</v>
      </c>
      <c r="V1670">
        <v>3.13</v>
      </c>
      <c r="W1670">
        <v>0</v>
      </c>
      <c r="X1670">
        <v>0</v>
      </c>
      <c r="Y1670">
        <v>0</v>
      </c>
      <c r="Z1670">
        <v>2.91</v>
      </c>
      <c r="AA1670">
        <v>0</v>
      </c>
      <c r="AB1670">
        <v>0</v>
      </c>
      <c r="AC1670">
        <v>0</v>
      </c>
      <c r="AD1670">
        <v>0.22</v>
      </c>
      <c r="AE1670">
        <f t="shared" si="26"/>
        <v>3.13</v>
      </c>
      <c r="AF1670" cm="1">
        <f t="array" ref="AF1670">_xlfn.IFS(C1670="solar",(AE1670*1000/45),C1670="onshore",(AE1670*1000/2.7),C1670="offshore",(0))</f>
        <v>0</v>
      </c>
      <c r="AG1670" cm="1">
        <f t="array" ref="AG1670">_xlfn.IFS(C1670="solar",(0),C1670="onshore",(0),C1670="offshore",(AE1670*1000/4.8))</f>
        <v>652.08333333333337</v>
      </c>
    </row>
    <row r="1671" spans="1:33">
      <c r="A1671" t="s">
        <v>126</v>
      </c>
      <c r="B1671" t="s">
        <v>415</v>
      </c>
      <c r="C1671" t="s">
        <v>460</v>
      </c>
      <c r="D1671">
        <v>3</v>
      </c>
      <c r="E1671" t="s">
        <v>515</v>
      </c>
      <c r="F1671" t="s">
        <v>514</v>
      </c>
      <c r="G1671">
        <v>0.49299999999999999</v>
      </c>
      <c r="H1671">
        <v>918</v>
      </c>
      <c r="I1671">
        <v>3314.174</v>
      </c>
      <c r="J1671">
        <v>0.47199999999999998</v>
      </c>
      <c r="K1671">
        <v>925</v>
      </c>
      <c r="L1671">
        <v>0.223715269715966</v>
      </c>
      <c r="M1671">
        <v>13.333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f t="shared" si="26"/>
        <v>0</v>
      </c>
      <c r="AF1671" cm="1">
        <f t="array" ref="AF1671">_xlfn.IFS(C1671="solar",(AE1671*1000/45),C1671="onshore",(AE1671*1000/2.7),C1671="offshore",(0))</f>
        <v>0</v>
      </c>
      <c r="AG1671" cm="1">
        <f t="array" ref="AG1671">_xlfn.IFS(C1671="solar",(0),C1671="onshore",(0),C1671="offshore",(AE1671*1000/4.8))</f>
        <v>0</v>
      </c>
    </row>
    <row r="1672" spans="1:33">
      <c r="A1672" t="s">
        <v>130</v>
      </c>
      <c r="B1672" t="s">
        <v>432</v>
      </c>
      <c r="C1672" t="s">
        <v>463</v>
      </c>
      <c r="D1672">
        <v>1</v>
      </c>
      <c r="E1672" t="s">
        <v>515</v>
      </c>
      <c r="F1672" t="s">
        <v>519</v>
      </c>
      <c r="G1672">
        <v>0.25900000000000001</v>
      </c>
      <c r="H1672">
        <v>324</v>
      </c>
      <c r="I1672">
        <v>1560.6849999999999</v>
      </c>
      <c r="J1672">
        <v>0.25700000000000001</v>
      </c>
      <c r="K1672">
        <v>332</v>
      </c>
      <c r="L1672">
        <v>0.14746904038519601</v>
      </c>
      <c r="M1672">
        <v>0.05</v>
      </c>
      <c r="N1672">
        <v>0</v>
      </c>
      <c r="O1672">
        <v>0.01</v>
      </c>
      <c r="P1672">
        <v>0.02</v>
      </c>
      <c r="Q1672">
        <v>0.05</v>
      </c>
      <c r="R1672">
        <v>0.05</v>
      </c>
      <c r="S1672">
        <v>0.05</v>
      </c>
      <c r="T1672">
        <v>0.05</v>
      </c>
      <c r="U1672">
        <v>0.05</v>
      </c>
      <c r="V1672">
        <v>0.06</v>
      </c>
      <c r="W1672">
        <v>0</v>
      </c>
      <c r="X1672">
        <v>0.01</v>
      </c>
      <c r="Y1672">
        <v>0.01</v>
      </c>
      <c r="Z1672">
        <v>0.03</v>
      </c>
      <c r="AA1672">
        <v>0</v>
      </c>
      <c r="AB1672">
        <v>0</v>
      </c>
      <c r="AC1672">
        <v>0</v>
      </c>
      <c r="AD1672">
        <v>0.01</v>
      </c>
      <c r="AE1672">
        <f t="shared" si="26"/>
        <v>0.05</v>
      </c>
      <c r="AF1672" cm="1">
        <f t="array" ref="AF1672">_xlfn.IFS(C1672="solar",(AE1672*1000/45),C1672="onshore",(AE1672*1000/2.7),C1672="offshore",(0))</f>
        <v>1.1111111111111112</v>
      </c>
      <c r="AG1672" cm="1">
        <f t="array" ref="AG1672">_xlfn.IFS(C1672="solar",(0),C1672="onshore",(0),C1672="offshore",(AE1672*1000/4.8))</f>
        <v>0</v>
      </c>
    </row>
    <row r="1673" spans="1:33">
      <c r="A1673" t="s">
        <v>130</v>
      </c>
      <c r="B1673" t="s">
        <v>431</v>
      </c>
      <c r="C1673" t="s">
        <v>463</v>
      </c>
      <c r="D1673">
        <v>2</v>
      </c>
      <c r="E1673" t="s">
        <v>515</v>
      </c>
      <c r="F1673" t="s">
        <v>519</v>
      </c>
      <c r="G1673">
        <v>0.252</v>
      </c>
      <c r="H1673">
        <v>191</v>
      </c>
      <c r="I1673">
        <v>1560.6849999999999</v>
      </c>
      <c r="J1673">
        <v>0.252</v>
      </c>
      <c r="K1673">
        <v>198</v>
      </c>
      <c r="L1673">
        <v>8.9693411611219798E-2</v>
      </c>
      <c r="M1673">
        <v>144.69</v>
      </c>
      <c r="N1673">
        <v>0</v>
      </c>
      <c r="O1673">
        <v>1.3</v>
      </c>
      <c r="P1673">
        <v>2.59</v>
      </c>
      <c r="Q1673">
        <v>3.87</v>
      </c>
      <c r="R1673">
        <v>5.19</v>
      </c>
      <c r="S1673">
        <v>11.46</v>
      </c>
      <c r="T1673">
        <v>69.010000000000005</v>
      </c>
      <c r="U1673">
        <v>144.69</v>
      </c>
      <c r="V1673">
        <v>145.99</v>
      </c>
      <c r="W1673">
        <v>0</v>
      </c>
      <c r="X1673">
        <v>1.3</v>
      </c>
      <c r="Y1673">
        <v>1.29</v>
      </c>
      <c r="Z1673">
        <v>1.28</v>
      </c>
      <c r="AA1673">
        <v>1.32</v>
      </c>
      <c r="AB1673">
        <v>6.27</v>
      </c>
      <c r="AC1673">
        <v>57.55</v>
      </c>
      <c r="AD1673">
        <v>76.98</v>
      </c>
      <c r="AE1673">
        <f t="shared" si="26"/>
        <v>144.69</v>
      </c>
      <c r="AF1673" cm="1">
        <f t="array" ref="AF1673">_xlfn.IFS(C1673="solar",(AE1673*1000/45),C1673="onshore",(AE1673*1000/2.7),C1673="offshore",(0))</f>
        <v>3215.3333333333335</v>
      </c>
      <c r="AG1673" cm="1">
        <f t="array" ref="AG1673">_xlfn.IFS(C1673="solar",(0),C1673="onshore",(0),C1673="offshore",(AE1673*1000/4.8))</f>
        <v>0</v>
      </c>
    </row>
    <row r="1674" spans="1:33">
      <c r="A1674" t="s">
        <v>130</v>
      </c>
      <c r="B1674" t="s">
        <v>430</v>
      </c>
      <c r="C1674" t="s">
        <v>463</v>
      </c>
      <c r="D1674">
        <v>3</v>
      </c>
      <c r="E1674" t="s">
        <v>515</v>
      </c>
      <c r="F1674" t="s">
        <v>519</v>
      </c>
      <c r="G1674">
        <v>0.24299999999999999</v>
      </c>
      <c r="H1674">
        <v>312</v>
      </c>
      <c r="I1674">
        <v>1560.6849999999999</v>
      </c>
      <c r="J1674">
        <v>0.24</v>
      </c>
      <c r="K1674">
        <v>316</v>
      </c>
      <c r="L1674">
        <v>0.15030441400304401</v>
      </c>
      <c r="M1674">
        <v>0.02</v>
      </c>
      <c r="N1674">
        <v>0</v>
      </c>
      <c r="O1674">
        <v>0</v>
      </c>
      <c r="P1674">
        <v>0.01</v>
      </c>
      <c r="Q1674">
        <v>0.01</v>
      </c>
      <c r="R1674">
        <v>0.02</v>
      </c>
      <c r="S1674">
        <v>0.02</v>
      </c>
      <c r="T1674">
        <v>0.02</v>
      </c>
      <c r="U1674">
        <v>0.02</v>
      </c>
      <c r="V1674">
        <v>0.02</v>
      </c>
      <c r="W1674">
        <v>0</v>
      </c>
      <c r="X1674">
        <v>0</v>
      </c>
      <c r="Y1674">
        <v>0.01</v>
      </c>
      <c r="Z1674">
        <v>0</v>
      </c>
      <c r="AA1674">
        <v>0.01</v>
      </c>
      <c r="AB1674">
        <v>0</v>
      </c>
      <c r="AC1674">
        <v>0</v>
      </c>
      <c r="AD1674">
        <v>0</v>
      </c>
      <c r="AE1674">
        <f t="shared" si="26"/>
        <v>0.02</v>
      </c>
      <c r="AF1674" cm="1">
        <f t="array" ref="AF1674">_xlfn.IFS(C1674="solar",(AE1674*1000/45),C1674="onshore",(AE1674*1000/2.7),C1674="offshore",(0))</f>
        <v>0.44444444444444442</v>
      </c>
      <c r="AG1674" cm="1">
        <f t="array" ref="AG1674">_xlfn.IFS(C1674="solar",(0),C1674="onshore",(0),C1674="offshore",(AE1674*1000/4.8))</f>
        <v>0</v>
      </c>
    </row>
    <row r="1675" spans="1:33">
      <c r="A1675" t="s">
        <v>130</v>
      </c>
      <c r="B1675" t="s">
        <v>432</v>
      </c>
      <c r="C1675" t="s">
        <v>463</v>
      </c>
      <c r="D1675">
        <v>1</v>
      </c>
      <c r="E1675" t="s">
        <v>515</v>
      </c>
      <c r="F1675" t="s">
        <v>518</v>
      </c>
      <c r="G1675">
        <v>0.25900000000000001</v>
      </c>
      <c r="H1675">
        <v>324</v>
      </c>
      <c r="I1675">
        <v>1560.6849999999999</v>
      </c>
      <c r="J1675">
        <v>0.25700000000000001</v>
      </c>
      <c r="K1675">
        <v>332</v>
      </c>
      <c r="L1675">
        <v>0.14746904038519601</v>
      </c>
      <c r="M1675">
        <v>111.863</v>
      </c>
      <c r="N1675">
        <v>0</v>
      </c>
      <c r="O1675">
        <v>0.01</v>
      </c>
      <c r="P1675">
        <v>0.02</v>
      </c>
      <c r="Q1675">
        <v>0.05</v>
      </c>
      <c r="R1675">
        <v>0.05</v>
      </c>
      <c r="S1675">
        <v>0.05</v>
      </c>
      <c r="T1675">
        <v>0.05</v>
      </c>
      <c r="U1675">
        <v>0.05</v>
      </c>
      <c r="V1675">
        <v>0.06</v>
      </c>
      <c r="W1675">
        <v>0</v>
      </c>
      <c r="X1675">
        <v>0.01</v>
      </c>
      <c r="Y1675">
        <v>0.01</v>
      </c>
      <c r="Z1675">
        <v>0.03</v>
      </c>
      <c r="AA1675">
        <v>0</v>
      </c>
      <c r="AB1675">
        <v>0</v>
      </c>
      <c r="AC1675">
        <v>0</v>
      </c>
      <c r="AD1675">
        <v>0.01</v>
      </c>
      <c r="AE1675">
        <f t="shared" si="26"/>
        <v>0.05</v>
      </c>
      <c r="AF1675" cm="1">
        <f t="array" ref="AF1675">_xlfn.IFS(C1675="solar",(AE1675*1000/45),C1675="onshore",(AE1675*1000/2.7),C1675="offshore",(0))</f>
        <v>1.1111111111111112</v>
      </c>
      <c r="AG1675" cm="1">
        <f t="array" ref="AG1675">_xlfn.IFS(C1675="solar",(0),C1675="onshore",(0),C1675="offshore",(AE1675*1000/4.8))</f>
        <v>0</v>
      </c>
    </row>
    <row r="1676" spans="1:33">
      <c r="A1676" t="s">
        <v>130</v>
      </c>
      <c r="B1676" t="s">
        <v>430</v>
      </c>
      <c r="C1676" t="s">
        <v>463</v>
      </c>
      <c r="D1676">
        <v>3</v>
      </c>
      <c r="E1676" t="s">
        <v>515</v>
      </c>
      <c r="F1676" t="s">
        <v>518</v>
      </c>
      <c r="G1676">
        <v>0.24299999999999999</v>
      </c>
      <c r="H1676">
        <v>312</v>
      </c>
      <c r="I1676">
        <v>1560.6849999999999</v>
      </c>
      <c r="J1676">
        <v>0.24</v>
      </c>
      <c r="K1676">
        <v>316</v>
      </c>
      <c r="L1676">
        <v>0.15030441400304401</v>
      </c>
      <c r="M1676">
        <v>211.68899999999999</v>
      </c>
      <c r="N1676">
        <v>0</v>
      </c>
      <c r="O1676">
        <v>0</v>
      </c>
      <c r="P1676">
        <v>0.01</v>
      </c>
      <c r="Q1676">
        <v>0.01</v>
      </c>
      <c r="R1676">
        <v>0.02</v>
      </c>
      <c r="S1676">
        <v>0.02</v>
      </c>
      <c r="T1676">
        <v>0.02</v>
      </c>
      <c r="U1676">
        <v>0.02</v>
      </c>
      <c r="V1676">
        <v>0.02</v>
      </c>
      <c r="W1676">
        <v>0</v>
      </c>
      <c r="X1676">
        <v>0</v>
      </c>
      <c r="Y1676">
        <v>0.01</v>
      </c>
      <c r="Z1676">
        <v>0</v>
      </c>
      <c r="AA1676">
        <v>0.01</v>
      </c>
      <c r="AB1676">
        <v>0</v>
      </c>
      <c r="AC1676">
        <v>0</v>
      </c>
      <c r="AD1676">
        <v>0</v>
      </c>
      <c r="AE1676">
        <f t="shared" si="26"/>
        <v>0.02</v>
      </c>
      <c r="AF1676" cm="1">
        <f t="array" ref="AF1676">_xlfn.IFS(C1676="solar",(AE1676*1000/45),C1676="onshore",(AE1676*1000/2.7),C1676="offshore",(0))</f>
        <v>0.44444444444444442</v>
      </c>
      <c r="AG1676" cm="1">
        <f t="array" ref="AG1676">_xlfn.IFS(C1676="solar",(0),C1676="onshore",(0),C1676="offshore",(AE1676*1000/4.8))</f>
        <v>0</v>
      </c>
    </row>
    <row r="1677" spans="1:33">
      <c r="A1677" t="s">
        <v>130</v>
      </c>
      <c r="B1677" t="s">
        <v>431</v>
      </c>
      <c r="C1677" t="s">
        <v>463</v>
      </c>
      <c r="D1677">
        <v>2</v>
      </c>
      <c r="E1677" t="s">
        <v>515</v>
      </c>
      <c r="F1677" t="s">
        <v>518</v>
      </c>
      <c r="G1677">
        <v>0.252</v>
      </c>
      <c r="H1677">
        <v>191</v>
      </c>
      <c r="I1677">
        <v>1560.6849999999999</v>
      </c>
      <c r="J1677">
        <v>0.252</v>
      </c>
      <c r="K1677">
        <v>198</v>
      </c>
      <c r="L1677">
        <v>8.9693411611219798E-2</v>
      </c>
      <c r="M1677">
        <v>394.95699999999999</v>
      </c>
      <c r="N1677">
        <v>0</v>
      </c>
      <c r="O1677">
        <v>1.3</v>
      </c>
      <c r="P1677">
        <v>2.59</v>
      </c>
      <c r="Q1677">
        <v>3.87</v>
      </c>
      <c r="R1677">
        <v>5.19</v>
      </c>
      <c r="S1677">
        <v>11.46</v>
      </c>
      <c r="T1677">
        <v>69.010000000000005</v>
      </c>
      <c r="U1677">
        <v>144.69</v>
      </c>
      <c r="V1677">
        <v>145.99</v>
      </c>
      <c r="W1677">
        <v>0</v>
      </c>
      <c r="X1677">
        <v>1.3</v>
      </c>
      <c r="Y1677">
        <v>1.29</v>
      </c>
      <c r="Z1677">
        <v>1.28</v>
      </c>
      <c r="AA1677">
        <v>1.32</v>
      </c>
      <c r="AB1677">
        <v>6.27</v>
      </c>
      <c r="AC1677">
        <v>57.55</v>
      </c>
      <c r="AD1677">
        <v>76.98</v>
      </c>
      <c r="AE1677">
        <f t="shared" si="26"/>
        <v>144.69</v>
      </c>
      <c r="AF1677" cm="1">
        <f t="array" ref="AF1677">_xlfn.IFS(C1677="solar",(AE1677*1000/45),C1677="onshore",(AE1677*1000/2.7),C1677="offshore",(0))</f>
        <v>3215.3333333333335</v>
      </c>
      <c r="AG1677" cm="1">
        <f t="array" ref="AG1677">_xlfn.IFS(C1677="solar",(0),C1677="onshore",(0),C1677="offshore",(AE1677*1000/4.8))</f>
        <v>0</v>
      </c>
    </row>
    <row r="1678" spans="1:33">
      <c r="A1678" t="s">
        <v>130</v>
      </c>
      <c r="B1678" t="s">
        <v>432</v>
      </c>
      <c r="C1678" t="s">
        <v>463</v>
      </c>
      <c r="D1678">
        <v>1</v>
      </c>
      <c r="E1678" t="s">
        <v>515</v>
      </c>
      <c r="F1678" t="s">
        <v>517</v>
      </c>
      <c r="G1678">
        <v>0.25900000000000001</v>
      </c>
      <c r="H1678">
        <v>324</v>
      </c>
      <c r="I1678">
        <v>1560.6849999999999</v>
      </c>
      <c r="J1678">
        <v>0.25700000000000001</v>
      </c>
      <c r="K1678">
        <v>332</v>
      </c>
      <c r="L1678">
        <v>0.14746904038519601</v>
      </c>
      <c r="M1678">
        <v>99.734999999999999</v>
      </c>
      <c r="N1678">
        <v>0</v>
      </c>
      <c r="O1678">
        <v>0.01</v>
      </c>
      <c r="P1678">
        <v>0.02</v>
      </c>
      <c r="Q1678">
        <v>0.05</v>
      </c>
      <c r="R1678">
        <v>0.05</v>
      </c>
      <c r="S1678">
        <v>0.05</v>
      </c>
      <c r="T1678">
        <v>0.05</v>
      </c>
      <c r="U1678">
        <v>0.05</v>
      </c>
      <c r="V1678">
        <v>0.06</v>
      </c>
      <c r="W1678">
        <v>0</v>
      </c>
      <c r="X1678">
        <v>0.01</v>
      </c>
      <c r="Y1678">
        <v>0.01</v>
      </c>
      <c r="Z1678">
        <v>0.03</v>
      </c>
      <c r="AA1678">
        <v>0</v>
      </c>
      <c r="AB1678">
        <v>0</v>
      </c>
      <c r="AC1678">
        <v>0</v>
      </c>
      <c r="AD1678">
        <v>0.01</v>
      </c>
      <c r="AE1678">
        <f t="shared" si="26"/>
        <v>0.05</v>
      </c>
      <c r="AF1678" cm="1">
        <f t="array" ref="AF1678">_xlfn.IFS(C1678="solar",(AE1678*1000/45),C1678="onshore",(AE1678*1000/2.7),C1678="offshore",(0))</f>
        <v>1.1111111111111112</v>
      </c>
      <c r="AG1678" cm="1">
        <f t="array" ref="AG1678">_xlfn.IFS(C1678="solar",(0),C1678="onshore",(0),C1678="offshore",(AE1678*1000/4.8))</f>
        <v>0</v>
      </c>
    </row>
    <row r="1679" spans="1:33">
      <c r="A1679" t="s">
        <v>130</v>
      </c>
      <c r="B1679" t="s">
        <v>430</v>
      </c>
      <c r="C1679" t="s">
        <v>463</v>
      </c>
      <c r="D1679">
        <v>3</v>
      </c>
      <c r="E1679" t="s">
        <v>515</v>
      </c>
      <c r="F1679" t="s">
        <v>517</v>
      </c>
      <c r="G1679">
        <v>0.24299999999999999</v>
      </c>
      <c r="H1679">
        <v>312</v>
      </c>
      <c r="I1679">
        <v>1560.6849999999999</v>
      </c>
      <c r="J1679">
        <v>0.24</v>
      </c>
      <c r="K1679">
        <v>316</v>
      </c>
      <c r="L1679">
        <v>0.15030441400304401</v>
      </c>
      <c r="M1679">
        <v>137.309</v>
      </c>
      <c r="N1679">
        <v>0</v>
      </c>
      <c r="O1679">
        <v>0</v>
      </c>
      <c r="P1679">
        <v>0.01</v>
      </c>
      <c r="Q1679">
        <v>0.01</v>
      </c>
      <c r="R1679">
        <v>0.02</v>
      </c>
      <c r="S1679">
        <v>0.02</v>
      </c>
      <c r="T1679">
        <v>0.02</v>
      </c>
      <c r="U1679">
        <v>0.02</v>
      </c>
      <c r="V1679">
        <v>0.02</v>
      </c>
      <c r="W1679">
        <v>0</v>
      </c>
      <c r="X1679">
        <v>0</v>
      </c>
      <c r="Y1679">
        <v>0.01</v>
      </c>
      <c r="Z1679">
        <v>0</v>
      </c>
      <c r="AA1679">
        <v>0.01</v>
      </c>
      <c r="AB1679">
        <v>0</v>
      </c>
      <c r="AC1679">
        <v>0</v>
      </c>
      <c r="AD1679">
        <v>0</v>
      </c>
      <c r="AE1679">
        <f t="shared" si="26"/>
        <v>0.02</v>
      </c>
      <c r="AF1679" cm="1">
        <f t="array" ref="AF1679">_xlfn.IFS(C1679="solar",(AE1679*1000/45),C1679="onshore",(AE1679*1000/2.7),C1679="offshore",(0))</f>
        <v>0.44444444444444442</v>
      </c>
      <c r="AG1679" cm="1">
        <f t="array" ref="AG1679">_xlfn.IFS(C1679="solar",(0),C1679="onshore",(0),C1679="offshore",(AE1679*1000/4.8))</f>
        <v>0</v>
      </c>
    </row>
    <row r="1680" spans="1:33">
      <c r="A1680" t="s">
        <v>130</v>
      </c>
      <c r="B1680" t="s">
        <v>431</v>
      </c>
      <c r="C1680" t="s">
        <v>463</v>
      </c>
      <c r="D1680">
        <v>2</v>
      </c>
      <c r="E1680" t="s">
        <v>515</v>
      </c>
      <c r="F1680" t="s">
        <v>517</v>
      </c>
      <c r="G1680">
        <v>0.252</v>
      </c>
      <c r="H1680">
        <v>191</v>
      </c>
      <c r="I1680">
        <v>1560.6849999999999</v>
      </c>
      <c r="J1680">
        <v>0.252</v>
      </c>
      <c r="K1680">
        <v>198</v>
      </c>
      <c r="L1680">
        <v>8.9693411611219798E-2</v>
      </c>
      <c r="M1680">
        <v>335.74400000000003</v>
      </c>
      <c r="N1680">
        <v>0</v>
      </c>
      <c r="O1680">
        <v>1.3</v>
      </c>
      <c r="P1680">
        <v>2.59</v>
      </c>
      <c r="Q1680">
        <v>3.87</v>
      </c>
      <c r="R1680">
        <v>5.19</v>
      </c>
      <c r="S1680">
        <v>11.46</v>
      </c>
      <c r="T1680">
        <v>69.010000000000005</v>
      </c>
      <c r="U1680">
        <v>144.69</v>
      </c>
      <c r="V1680">
        <v>145.99</v>
      </c>
      <c r="W1680">
        <v>0</v>
      </c>
      <c r="X1680">
        <v>1.3</v>
      </c>
      <c r="Y1680">
        <v>1.29</v>
      </c>
      <c r="Z1680">
        <v>1.28</v>
      </c>
      <c r="AA1680">
        <v>1.32</v>
      </c>
      <c r="AB1680">
        <v>6.27</v>
      </c>
      <c r="AC1680">
        <v>57.55</v>
      </c>
      <c r="AD1680">
        <v>76.98</v>
      </c>
      <c r="AE1680">
        <f t="shared" si="26"/>
        <v>144.69</v>
      </c>
      <c r="AF1680" cm="1">
        <f t="array" ref="AF1680">_xlfn.IFS(C1680="solar",(AE1680*1000/45),C1680="onshore",(AE1680*1000/2.7),C1680="offshore",(0))</f>
        <v>3215.3333333333335</v>
      </c>
      <c r="AG1680" cm="1">
        <f t="array" ref="AG1680">_xlfn.IFS(C1680="solar",(0),C1680="onshore",(0),C1680="offshore",(AE1680*1000/4.8))</f>
        <v>0</v>
      </c>
    </row>
    <row r="1681" spans="1:33">
      <c r="A1681" t="s">
        <v>130</v>
      </c>
      <c r="B1681" t="s">
        <v>432</v>
      </c>
      <c r="C1681" t="s">
        <v>463</v>
      </c>
      <c r="D1681">
        <v>1</v>
      </c>
      <c r="E1681" t="s">
        <v>515</v>
      </c>
      <c r="F1681" t="s">
        <v>516</v>
      </c>
      <c r="G1681">
        <v>0.25900000000000001</v>
      </c>
      <c r="H1681">
        <v>324</v>
      </c>
      <c r="I1681">
        <v>1560.6849999999999</v>
      </c>
      <c r="J1681">
        <v>0.25700000000000001</v>
      </c>
      <c r="K1681">
        <v>332</v>
      </c>
      <c r="L1681">
        <v>0.14746904038519601</v>
      </c>
      <c r="M1681">
        <v>112.19199999999999</v>
      </c>
      <c r="N1681">
        <v>0</v>
      </c>
      <c r="O1681">
        <v>0.01</v>
      </c>
      <c r="P1681">
        <v>0.02</v>
      </c>
      <c r="Q1681">
        <v>0.05</v>
      </c>
      <c r="R1681">
        <v>0.05</v>
      </c>
      <c r="S1681">
        <v>0.05</v>
      </c>
      <c r="T1681">
        <v>0.05</v>
      </c>
      <c r="U1681">
        <v>0.05</v>
      </c>
      <c r="V1681">
        <v>0.06</v>
      </c>
      <c r="W1681">
        <v>0</v>
      </c>
      <c r="X1681">
        <v>0.01</v>
      </c>
      <c r="Y1681">
        <v>0.01</v>
      </c>
      <c r="Z1681">
        <v>0.03</v>
      </c>
      <c r="AA1681">
        <v>0</v>
      </c>
      <c r="AB1681">
        <v>0</v>
      </c>
      <c r="AC1681">
        <v>0</v>
      </c>
      <c r="AD1681">
        <v>0.01</v>
      </c>
      <c r="AE1681">
        <f t="shared" si="26"/>
        <v>0.05</v>
      </c>
      <c r="AF1681" cm="1">
        <f t="array" ref="AF1681">_xlfn.IFS(C1681="solar",(AE1681*1000/45),C1681="onshore",(AE1681*1000/2.7),C1681="offshore",(0))</f>
        <v>1.1111111111111112</v>
      </c>
      <c r="AG1681" cm="1">
        <f t="array" ref="AG1681">_xlfn.IFS(C1681="solar",(0),C1681="onshore",(0),C1681="offshore",(AE1681*1000/4.8))</f>
        <v>0</v>
      </c>
    </row>
    <row r="1682" spans="1:33">
      <c r="A1682" t="s">
        <v>130</v>
      </c>
      <c r="B1682" t="s">
        <v>430</v>
      </c>
      <c r="C1682" t="s">
        <v>463</v>
      </c>
      <c r="D1682">
        <v>3</v>
      </c>
      <c r="E1682" t="s">
        <v>515</v>
      </c>
      <c r="F1682" t="s">
        <v>516</v>
      </c>
      <c r="G1682">
        <v>0.24299999999999999</v>
      </c>
      <c r="H1682">
        <v>312</v>
      </c>
      <c r="I1682">
        <v>1560.6849999999999</v>
      </c>
      <c r="J1682">
        <v>0.24</v>
      </c>
      <c r="K1682">
        <v>316</v>
      </c>
      <c r="L1682">
        <v>0.15030441400304401</v>
      </c>
      <c r="M1682">
        <v>169.43600000000001</v>
      </c>
      <c r="N1682">
        <v>0</v>
      </c>
      <c r="O1682">
        <v>0</v>
      </c>
      <c r="P1682">
        <v>0.01</v>
      </c>
      <c r="Q1682">
        <v>0.01</v>
      </c>
      <c r="R1682">
        <v>0.02</v>
      </c>
      <c r="S1682">
        <v>0.02</v>
      </c>
      <c r="T1682">
        <v>0.02</v>
      </c>
      <c r="U1682">
        <v>0.02</v>
      </c>
      <c r="V1682">
        <v>0.02</v>
      </c>
      <c r="W1682">
        <v>0</v>
      </c>
      <c r="X1682">
        <v>0</v>
      </c>
      <c r="Y1682">
        <v>0.01</v>
      </c>
      <c r="Z1682">
        <v>0</v>
      </c>
      <c r="AA1682">
        <v>0.01</v>
      </c>
      <c r="AB1682">
        <v>0</v>
      </c>
      <c r="AC1682">
        <v>0</v>
      </c>
      <c r="AD1682">
        <v>0</v>
      </c>
      <c r="AE1682">
        <f t="shared" si="26"/>
        <v>0.02</v>
      </c>
      <c r="AF1682" cm="1">
        <f t="array" ref="AF1682">_xlfn.IFS(C1682="solar",(AE1682*1000/45),C1682="onshore",(AE1682*1000/2.7),C1682="offshore",(0))</f>
        <v>0.44444444444444442</v>
      </c>
      <c r="AG1682" cm="1">
        <f t="array" ref="AG1682">_xlfn.IFS(C1682="solar",(0),C1682="onshore",(0),C1682="offshore",(AE1682*1000/4.8))</f>
        <v>0</v>
      </c>
    </row>
    <row r="1683" spans="1:33">
      <c r="A1683" t="s">
        <v>130</v>
      </c>
      <c r="B1683" t="s">
        <v>431</v>
      </c>
      <c r="C1683" t="s">
        <v>463</v>
      </c>
      <c r="D1683">
        <v>2</v>
      </c>
      <c r="E1683" t="s">
        <v>515</v>
      </c>
      <c r="F1683" t="s">
        <v>516</v>
      </c>
      <c r="G1683">
        <v>0.252</v>
      </c>
      <c r="H1683">
        <v>191</v>
      </c>
      <c r="I1683">
        <v>1560.6849999999999</v>
      </c>
      <c r="J1683">
        <v>0.252</v>
      </c>
      <c r="K1683">
        <v>198</v>
      </c>
      <c r="L1683">
        <v>8.9693411611219798E-2</v>
      </c>
      <c r="M1683">
        <v>363.75900000000001</v>
      </c>
      <c r="N1683">
        <v>0</v>
      </c>
      <c r="O1683">
        <v>1.3</v>
      </c>
      <c r="P1683">
        <v>2.59</v>
      </c>
      <c r="Q1683">
        <v>3.87</v>
      </c>
      <c r="R1683">
        <v>5.19</v>
      </c>
      <c r="S1683">
        <v>11.46</v>
      </c>
      <c r="T1683">
        <v>69.010000000000005</v>
      </c>
      <c r="U1683">
        <v>144.69</v>
      </c>
      <c r="V1683">
        <v>145.99</v>
      </c>
      <c r="W1683">
        <v>0</v>
      </c>
      <c r="X1683">
        <v>1.3</v>
      </c>
      <c r="Y1683">
        <v>1.29</v>
      </c>
      <c r="Z1683">
        <v>1.28</v>
      </c>
      <c r="AA1683">
        <v>1.32</v>
      </c>
      <c r="AB1683">
        <v>6.27</v>
      </c>
      <c r="AC1683">
        <v>57.55</v>
      </c>
      <c r="AD1683">
        <v>76.98</v>
      </c>
      <c r="AE1683">
        <f t="shared" si="26"/>
        <v>144.69</v>
      </c>
      <c r="AF1683" cm="1">
        <f t="array" ref="AF1683">_xlfn.IFS(C1683="solar",(AE1683*1000/45),C1683="onshore",(AE1683*1000/2.7),C1683="offshore",(0))</f>
        <v>3215.3333333333335</v>
      </c>
      <c r="AG1683" cm="1">
        <f t="array" ref="AG1683">_xlfn.IFS(C1683="solar",(0),C1683="onshore",(0),C1683="offshore",(AE1683*1000/4.8))</f>
        <v>0</v>
      </c>
    </row>
    <row r="1684" spans="1:33">
      <c r="A1684" t="s">
        <v>130</v>
      </c>
      <c r="B1684" t="s">
        <v>432</v>
      </c>
      <c r="C1684" t="s">
        <v>463</v>
      </c>
      <c r="D1684">
        <v>1</v>
      </c>
      <c r="E1684" t="s">
        <v>515</v>
      </c>
      <c r="F1684" t="s">
        <v>514</v>
      </c>
      <c r="G1684">
        <v>0.25900000000000001</v>
      </c>
      <c r="H1684">
        <v>324</v>
      </c>
      <c r="I1684">
        <v>1560.6849999999999</v>
      </c>
      <c r="J1684">
        <v>0.25700000000000001</v>
      </c>
      <c r="K1684">
        <v>332</v>
      </c>
      <c r="L1684">
        <v>0.14746904038519601</v>
      </c>
      <c r="M1684">
        <v>123.61499999999999</v>
      </c>
      <c r="N1684">
        <v>0</v>
      </c>
      <c r="O1684">
        <v>0.01</v>
      </c>
      <c r="P1684">
        <v>0.02</v>
      </c>
      <c r="Q1684">
        <v>0.05</v>
      </c>
      <c r="R1684">
        <v>0.05</v>
      </c>
      <c r="S1684">
        <v>0.05</v>
      </c>
      <c r="T1684">
        <v>0.05</v>
      </c>
      <c r="U1684">
        <v>0.05</v>
      </c>
      <c r="V1684">
        <v>0.06</v>
      </c>
      <c r="W1684">
        <v>0</v>
      </c>
      <c r="X1684">
        <v>0.01</v>
      </c>
      <c r="Y1684">
        <v>0.01</v>
      </c>
      <c r="Z1684">
        <v>0.03</v>
      </c>
      <c r="AA1684">
        <v>0</v>
      </c>
      <c r="AB1684">
        <v>0</v>
      </c>
      <c r="AC1684">
        <v>0</v>
      </c>
      <c r="AD1684">
        <v>0.01</v>
      </c>
      <c r="AE1684">
        <f t="shared" si="26"/>
        <v>0.05</v>
      </c>
      <c r="AF1684" cm="1">
        <f t="array" ref="AF1684">_xlfn.IFS(C1684="solar",(AE1684*1000/45),C1684="onshore",(AE1684*1000/2.7),C1684="offshore",(0))</f>
        <v>1.1111111111111112</v>
      </c>
      <c r="AG1684" cm="1">
        <f t="array" ref="AG1684">_xlfn.IFS(C1684="solar",(0),C1684="onshore",(0),C1684="offshore",(AE1684*1000/4.8))</f>
        <v>0</v>
      </c>
    </row>
    <row r="1685" spans="1:33">
      <c r="A1685" t="s">
        <v>130</v>
      </c>
      <c r="B1685" t="s">
        <v>430</v>
      </c>
      <c r="C1685" t="s">
        <v>463</v>
      </c>
      <c r="D1685">
        <v>3</v>
      </c>
      <c r="E1685" t="s">
        <v>515</v>
      </c>
      <c r="F1685" t="s">
        <v>514</v>
      </c>
      <c r="G1685">
        <v>0.24299999999999999</v>
      </c>
      <c r="H1685">
        <v>312</v>
      </c>
      <c r="I1685">
        <v>1560.6849999999999</v>
      </c>
      <c r="J1685">
        <v>0.24</v>
      </c>
      <c r="K1685">
        <v>316</v>
      </c>
      <c r="L1685">
        <v>0.15030441400304401</v>
      </c>
      <c r="M1685">
        <v>229.29499999999999</v>
      </c>
      <c r="N1685">
        <v>0</v>
      </c>
      <c r="O1685">
        <v>0</v>
      </c>
      <c r="P1685">
        <v>0.01</v>
      </c>
      <c r="Q1685">
        <v>0.01</v>
      </c>
      <c r="R1685">
        <v>0.02</v>
      </c>
      <c r="S1685">
        <v>0.02</v>
      </c>
      <c r="T1685">
        <v>0.02</v>
      </c>
      <c r="U1685">
        <v>0.02</v>
      </c>
      <c r="V1685">
        <v>0.02</v>
      </c>
      <c r="W1685">
        <v>0</v>
      </c>
      <c r="X1685">
        <v>0</v>
      </c>
      <c r="Y1685">
        <v>0.01</v>
      </c>
      <c r="Z1685">
        <v>0</v>
      </c>
      <c r="AA1685">
        <v>0.01</v>
      </c>
      <c r="AB1685">
        <v>0</v>
      </c>
      <c r="AC1685">
        <v>0</v>
      </c>
      <c r="AD1685">
        <v>0</v>
      </c>
      <c r="AE1685">
        <f t="shared" si="26"/>
        <v>0.02</v>
      </c>
      <c r="AF1685" cm="1">
        <f t="array" ref="AF1685">_xlfn.IFS(C1685="solar",(AE1685*1000/45),C1685="onshore",(AE1685*1000/2.7),C1685="offshore",(0))</f>
        <v>0.44444444444444442</v>
      </c>
      <c r="AG1685" cm="1">
        <f t="array" ref="AG1685">_xlfn.IFS(C1685="solar",(0),C1685="onshore",(0),C1685="offshore",(AE1685*1000/4.8))</f>
        <v>0</v>
      </c>
    </row>
    <row r="1686" spans="1:33">
      <c r="A1686" t="s">
        <v>130</v>
      </c>
      <c r="B1686" t="s">
        <v>431</v>
      </c>
      <c r="C1686" t="s">
        <v>463</v>
      </c>
      <c r="D1686">
        <v>2</v>
      </c>
      <c r="E1686" t="s">
        <v>515</v>
      </c>
      <c r="F1686" t="s">
        <v>514</v>
      </c>
      <c r="G1686">
        <v>0.252</v>
      </c>
      <c r="H1686">
        <v>191</v>
      </c>
      <c r="I1686">
        <v>1560.6849999999999</v>
      </c>
      <c r="J1686">
        <v>0.252</v>
      </c>
      <c r="K1686">
        <v>198</v>
      </c>
      <c r="L1686">
        <v>8.9693411611219798E-2</v>
      </c>
      <c r="M1686">
        <v>394.99900000000002</v>
      </c>
      <c r="N1686">
        <v>0</v>
      </c>
      <c r="O1686">
        <v>1.3</v>
      </c>
      <c r="P1686">
        <v>2.59</v>
      </c>
      <c r="Q1686">
        <v>3.87</v>
      </c>
      <c r="R1686">
        <v>5.19</v>
      </c>
      <c r="S1686">
        <v>11.46</v>
      </c>
      <c r="T1686">
        <v>69.010000000000005</v>
      </c>
      <c r="U1686">
        <v>144.69</v>
      </c>
      <c r="V1686">
        <v>145.99</v>
      </c>
      <c r="W1686">
        <v>0</v>
      </c>
      <c r="X1686">
        <v>1.3</v>
      </c>
      <c r="Y1686">
        <v>1.29</v>
      </c>
      <c r="Z1686">
        <v>1.28</v>
      </c>
      <c r="AA1686">
        <v>1.32</v>
      </c>
      <c r="AB1686">
        <v>6.27</v>
      </c>
      <c r="AC1686">
        <v>57.55</v>
      </c>
      <c r="AD1686">
        <v>76.98</v>
      </c>
      <c r="AE1686">
        <f t="shared" si="26"/>
        <v>144.69</v>
      </c>
      <c r="AF1686" cm="1">
        <f t="array" ref="AF1686">_xlfn.IFS(C1686="solar",(AE1686*1000/45),C1686="onshore",(AE1686*1000/2.7),C1686="offshore",(0))</f>
        <v>3215.3333333333335</v>
      </c>
      <c r="AG1686" cm="1">
        <f t="array" ref="AG1686">_xlfn.IFS(C1686="solar",(0),C1686="onshore",(0),C1686="offshore",(AE1686*1000/4.8))</f>
        <v>0</v>
      </c>
    </row>
    <row r="1687" spans="1:33">
      <c r="A1687" t="s">
        <v>130</v>
      </c>
      <c r="B1687" t="s">
        <v>426</v>
      </c>
      <c r="C1687" t="s">
        <v>464</v>
      </c>
      <c r="D1687">
        <v>1</v>
      </c>
      <c r="E1687" t="s">
        <v>515</v>
      </c>
      <c r="F1687" t="s">
        <v>519</v>
      </c>
      <c r="G1687">
        <v>0.30099999999999999</v>
      </c>
      <c r="H1687">
        <v>361</v>
      </c>
      <c r="I1687">
        <v>2023.1869999999999</v>
      </c>
      <c r="J1687">
        <v>0.30199999999999999</v>
      </c>
      <c r="K1687">
        <v>388</v>
      </c>
      <c r="L1687">
        <v>0.146663037890471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f t="shared" si="26"/>
        <v>0</v>
      </c>
      <c r="AF1687" cm="1">
        <f t="array" ref="AF1687">_xlfn.IFS(C1687="solar",(AE1687*1000/45),C1687="onshore",(AE1687*1000/2.7),C1687="offshore",(0))</f>
        <v>0</v>
      </c>
      <c r="AG1687" cm="1">
        <f t="array" ref="AG1687">_xlfn.IFS(C1687="solar",(0),C1687="onshore",(0),C1687="offshore",(AE1687*1000/4.8))</f>
        <v>0</v>
      </c>
    </row>
    <row r="1688" spans="1:33">
      <c r="A1688" t="s">
        <v>130</v>
      </c>
      <c r="B1688" t="s">
        <v>425</v>
      </c>
      <c r="C1688" t="s">
        <v>464</v>
      </c>
      <c r="D1688">
        <v>2</v>
      </c>
      <c r="E1688" t="s">
        <v>515</v>
      </c>
      <c r="F1688" t="s">
        <v>519</v>
      </c>
      <c r="G1688">
        <v>0.29899999999999999</v>
      </c>
      <c r="H1688">
        <v>577</v>
      </c>
      <c r="I1688">
        <v>2023.1869999999999</v>
      </c>
      <c r="J1688">
        <v>0.29899999999999999</v>
      </c>
      <c r="K1688">
        <v>605</v>
      </c>
      <c r="L1688">
        <v>0.230983033246285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f t="shared" si="26"/>
        <v>0</v>
      </c>
      <c r="AF1688" cm="1">
        <f t="array" ref="AF1688">_xlfn.IFS(C1688="solar",(AE1688*1000/45),C1688="onshore",(AE1688*1000/2.7),C1688="offshore",(0))</f>
        <v>0</v>
      </c>
      <c r="AG1688" cm="1">
        <f t="array" ref="AG1688">_xlfn.IFS(C1688="solar",(0),C1688="onshore",(0),C1688="offshore",(AE1688*1000/4.8))</f>
        <v>0</v>
      </c>
    </row>
    <row r="1689" spans="1:33">
      <c r="A1689" t="s">
        <v>130</v>
      </c>
      <c r="B1689" t="s">
        <v>424</v>
      </c>
      <c r="C1689" t="s">
        <v>464</v>
      </c>
      <c r="D1689">
        <v>3</v>
      </c>
      <c r="E1689" t="s">
        <v>515</v>
      </c>
      <c r="F1689" t="s">
        <v>519</v>
      </c>
      <c r="G1689">
        <v>0.29299999999999998</v>
      </c>
      <c r="H1689">
        <v>204</v>
      </c>
      <c r="I1689">
        <v>2023.1869999999999</v>
      </c>
      <c r="J1689">
        <v>0.29299999999999998</v>
      </c>
      <c r="K1689">
        <v>212</v>
      </c>
      <c r="L1689">
        <v>8.2596973522215497E-2</v>
      </c>
      <c r="M1689">
        <v>2.96</v>
      </c>
      <c r="N1689">
        <v>0</v>
      </c>
      <c r="O1689">
        <v>0</v>
      </c>
      <c r="P1689">
        <v>2.39</v>
      </c>
      <c r="Q1689">
        <v>2.96</v>
      </c>
      <c r="R1689">
        <v>2.96</v>
      </c>
      <c r="S1689">
        <v>2.96</v>
      </c>
      <c r="T1689">
        <v>2.95</v>
      </c>
      <c r="U1689">
        <v>2.95</v>
      </c>
      <c r="V1689">
        <v>2.95</v>
      </c>
      <c r="W1689">
        <v>0</v>
      </c>
      <c r="X1689">
        <v>0</v>
      </c>
      <c r="Y1689">
        <v>2.39</v>
      </c>
      <c r="Z1689">
        <v>0.56999999999999995</v>
      </c>
      <c r="AA1689">
        <v>0</v>
      </c>
      <c r="AB1689">
        <v>0</v>
      </c>
      <c r="AC1689">
        <v>0</v>
      </c>
      <c r="AD1689">
        <v>0</v>
      </c>
      <c r="AE1689">
        <f t="shared" si="26"/>
        <v>2.96</v>
      </c>
      <c r="AF1689" cm="1">
        <f t="array" ref="AF1689">_xlfn.IFS(C1689="solar",(AE1689*1000/45),C1689="onshore",(AE1689*1000/2.7),C1689="offshore",(0))</f>
        <v>1096.2962962962963</v>
      </c>
      <c r="AG1689" cm="1">
        <f t="array" ref="AG1689">_xlfn.IFS(C1689="solar",(0),C1689="onshore",(0),C1689="offshore",(AE1689*1000/4.8))</f>
        <v>0</v>
      </c>
    </row>
    <row r="1690" spans="1:33">
      <c r="A1690" t="s">
        <v>130</v>
      </c>
      <c r="B1690" t="s">
        <v>423</v>
      </c>
      <c r="C1690" t="s">
        <v>464</v>
      </c>
      <c r="D1690">
        <v>4</v>
      </c>
      <c r="E1690" t="s">
        <v>515</v>
      </c>
      <c r="F1690" t="s">
        <v>519</v>
      </c>
      <c r="G1690">
        <v>0.28699999999999998</v>
      </c>
      <c r="H1690">
        <v>358</v>
      </c>
      <c r="I1690">
        <v>2023.1869999999999</v>
      </c>
      <c r="J1690">
        <v>0.28899999999999998</v>
      </c>
      <c r="K1690">
        <v>391</v>
      </c>
      <c r="L1690">
        <v>0.154445339779748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f t="shared" si="26"/>
        <v>0</v>
      </c>
      <c r="AF1690" cm="1">
        <f t="array" ref="AF1690">_xlfn.IFS(C1690="solar",(AE1690*1000/45),C1690="onshore",(AE1690*1000/2.7),C1690="offshore",(0))</f>
        <v>0</v>
      </c>
      <c r="AG1690" cm="1">
        <f t="array" ref="AG1690">_xlfn.IFS(C1690="solar",(0),C1690="onshore",(0),C1690="offshore",(AE1690*1000/4.8))</f>
        <v>0</v>
      </c>
    </row>
    <row r="1691" spans="1:33">
      <c r="A1691" t="s">
        <v>130</v>
      </c>
      <c r="B1691" t="s">
        <v>422</v>
      </c>
      <c r="C1691" t="s">
        <v>464</v>
      </c>
      <c r="D1691">
        <v>5</v>
      </c>
      <c r="E1691" t="s">
        <v>515</v>
      </c>
      <c r="F1691" t="s">
        <v>519</v>
      </c>
      <c r="G1691">
        <v>0.28699999999999998</v>
      </c>
      <c r="H1691">
        <v>665</v>
      </c>
      <c r="I1691">
        <v>2023.1869999999999</v>
      </c>
      <c r="J1691">
        <v>0.28699999999999998</v>
      </c>
      <c r="K1691">
        <v>665</v>
      </c>
      <c r="L1691">
        <v>0.26450606971823099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f t="shared" si="26"/>
        <v>0</v>
      </c>
      <c r="AF1691" cm="1">
        <f t="array" ref="AF1691">_xlfn.IFS(C1691="solar",(AE1691*1000/45),C1691="onshore",(AE1691*1000/2.7),C1691="offshore",(0))</f>
        <v>0</v>
      </c>
      <c r="AG1691" cm="1">
        <f t="array" ref="AG1691">_xlfn.IFS(C1691="solar",(0),C1691="onshore",(0),C1691="offshore",(AE1691*1000/4.8))</f>
        <v>0</v>
      </c>
    </row>
    <row r="1692" spans="1:33">
      <c r="A1692" t="s">
        <v>130</v>
      </c>
      <c r="B1692" t="s">
        <v>426</v>
      </c>
      <c r="C1692" t="s">
        <v>464</v>
      </c>
      <c r="D1692">
        <v>1</v>
      </c>
      <c r="E1692" t="s">
        <v>515</v>
      </c>
      <c r="F1692" t="s">
        <v>518</v>
      </c>
      <c r="G1692">
        <v>0.30099999999999999</v>
      </c>
      <c r="H1692">
        <v>361</v>
      </c>
      <c r="I1692">
        <v>2023.1869999999999</v>
      </c>
      <c r="J1692">
        <v>0.30199999999999999</v>
      </c>
      <c r="K1692">
        <v>388</v>
      </c>
      <c r="L1692">
        <v>0.146663037890471</v>
      </c>
      <c r="M1692">
        <v>34.628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f t="shared" si="26"/>
        <v>0</v>
      </c>
      <c r="AF1692" cm="1">
        <f t="array" ref="AF1692">_xlfn.IFS(C1692="solar",(AE1692*1000/45),C1692="onshore",(AE1692*1000/2.7),C1692="offshore",(0))</f>
        <v>0</v>
      </c>
      <c r="AG1692" cm="1">
        <f t="array" ref="AG1692">_xlfn.IFS(C1692="solar",(0),C1692="onshore",(0),C1692="offshore",(AE1692*1000/4.8))</f>
        <v>0</v>
      </c>
    </row>
    <row r="1693" spans="1:33">
      <c r="A1693" t="s">
        <v>130</v>
      </c>
      <c r="B1693" t="s">
        <v>423</v>
      </c>
      <c r="C1693" t="s">
        <v>464</v>
      </c>
      <c r="D1693">
        <v>4</v>
      </c>
      <c r="E1693" t="s">
        <v>515</v>
      </c>
      <c r="F1693" t="s">
        <v>518</v>
      </c>
      <c r="G1693">
        <v>0.28699999999999998</v>
      </c>
      <c r="H1693">
        <v>358</v>
      </c>
      <c r="I1693">
        <v>2023.1869999999999</v>
      </c>
      <c r="J1693">
        <v>0.28899999999999998</v>
      </c>
      <c r="K1693">
        <v>391</v>
      </c>
      <c r="L1693">
        <v>0.154445339779748</v>
      </c>
      <c r="M1693">
        <v>36.249000000000002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f t="shared" si="26"/>
        <v>0</v>
      </c>
      <c r="AF1693" cm="1">
        <f t="array" ref="AF1693">_xlfn.IFS(C1693="solar",(AE1693*1000/45),C1693="onshore",(AE1693*1000/2.7),C1693="offshore",(0))</f>
        <v>0</v>
      </c>
      <c r="AG1693" cm="1">
        <f t="array" ref="AG1693">_xlfn.IFS(C1693="solar",(0),C1693="onshore",(0),C1693="offshore",(AE1693*1000/4.8))</f>
        <v>0</v>
      </c>
    </row>
    <row r="1694" spans="1:33">
      <c r="A1694" t="s">
        <v>130</v>
      </c>
      <c r="B1694" t="s">
        <v>422</v>
      </c>
      <c r="C1694" t="s">
        <v>464</v>
      </c>
      <c r="D1694">
        <v>5</v>
      </c>
      <c r="E1694" t="s">
        <v>515</v>
      </c>
      <c r="F1694" t="s">
        <v>518</v>
      </c>
      <c r="G1694">
        <v>0.28699999999999998</v>
      </c>
      <c r="H1694">
        <v>665</v>
      </c>
      <c r="I1694">
        <v>2023.1869999999999</v>
      </c>
      <c r="J1694">
        <v>0.28699999999999998</v>
      </c>
      <c r="K1694">
        <v>665</v>
      </c>
      <c r="L1694">
        <v>0.26450606971823099</v>
      </c>
      <c r="M1694">
        <v>52.67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f t="shared" si="26"/>
        <v>0</v>
      </c>
      <c r="AF1694" cm="1">
        <f t="array" ref="AF1694">_xlfn.IFS(C1694="solar",(AE1694*1000/45),C1694="onshore",(AE1694*1000/2.7),C1694="offshore",(0))</f>
        <v>0</v>
      </c>
      <c r="AG1694" cm="1">
        <f t="array" ref="AG1694">_xlfn.IFS(C1694="solar",(0),C1694="onshore",(0),C1694="offshore",(AE1694*1000/4.8))</f>
        <v>0</v>
      </c>
    </row>
    <row r="1695" spans="1:33">
      <c r="A1695" t="s">
        <v>130</v>
      </c>
      <c r="B1695" t="s">
        <v>425</v>
      </c>
      <c r="C1695" t="s">
        <v>464</v>
      </c>
      <c r="D1695">
        <v>2</v>
      </c>
      <c r="E1695" t="s">
        <v>515</v>
      </c>
      <c r="F1695" t="s">
        <v>518</v>
      </c>
      <c r="G1695">
        <v>0.29899999999999999</v>
      </c>
      <c r="H1695">
        <v>577</v>
      </c>
      <c r="I1695">
        <v>2023.1869999999999</v>
      </c>
      <c r="J1695">
        <v>0.29899999999999999</v>
      </c>
      <c r="K1695">
        <v>605</v>
      </c>
      <c r="L1695">
        <v>0.230983033246285</v>
      </c>
      <c r="M1695">
        <v>64.646000000000001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f t="shared" si="26"/>
        <v>0</v>
      </c>
      <c r="AF1695" cm="1">
        <f t="array" ref="AF1695">_xlfn.IFS(C1695="solar",(AE1695*1000/45),C1695="onshore",(AE1695*1000/2.7),C1695="offshore",(0))</f>
        <v>0</v>
      </c>
      <c r="AG1695" cm="1">
        <f t="array" ref="AG1695">_xlfn.IFS(C1695="solar",(0),C1695="onshore",(0),C1695="offshore",(AE1695*1000/4.8))</f>
        <v>0</v>
      </c>
    </row>
    <row r="1696" spans="1:33">
      <c r="A1696" t="s">
        <v>130</v>
      </c>
      <c r="B1696" t="s">
        <v>424</v>
      </c>
      <c r="C1696" t="s">
        <v>464</v>
      </c>
      <c r="D1696">
        <v>3</v>
      </c>
      <c r="E1696" t="s">
        <v>515</v>
      </c>
      <c r="F1696" t="s">
        <v>518</v>
      </c>
      <c r="G1696">
        <v>0.29299999999999998</v>
      </c>
      <c r="H1696">
        <v>204</v>
      </c>
      <c r="I1696">
        <v>2023.1869999999999</v>
      </c>
      <c r="J1696">
        <v>0.29299999999999998</v>
      </c>
      <c r="K1696">
        <v>212</v>
      </c>
      <c r="L1696">
        <v>8.2596973522215497E-2</v>
      </c>
      <c r="M1696">
        <v>145.39699999999999</v>
      </c>
      <c r="N1696">
        <v>0</v>
      </c>
      <c r="O1696">
        <v>0</v>
      </c>
      <c r="P1696">
        <v>2.39</v>
      </c>
      <c r="Q1696">
        <v>2.96</v>
      </c>
      <c r="R1696">
        <v>2.96</v>
      </c>
      <c r="S1696">
        <v>2.96</v>
      </c>
      <c r="T1696">
        <v>2.95</v>
      </c>
      <c r="U1696">
        <v>2.95</v>
      </c>
      <c r="V1696">
        <v>2.95</v>
      </c>
      <c r="W1696">
        <v>0</v>
      </c>
      <c r="X1696">
        <v>0</v>
      </c>
      <c r="Y1696">
        <v>2.39</v>
      </c>
      <c r="Z1696">
        <v>0.56999999999999995</v>
      </c>
      <c r="AA1696">
        <v>0</v>
      </c>
      <c r="AB1696">
        <v>0</v>
      </c>
      <c r="AC1696">
        <v>0</v>
      </c>
      <c r="AD1696">
        <v>0</v>
      </c>
      <c r="AE1696">
        <f t="shared" si="26"/>
        <v>2.96</v>
      </c>
      <c r="AF1696" cm="1">
        <f t="array" ref="AF1696">_xlfn.IFS(C1696="solar",(AE1696*1000/45),C1696="onshore",(AE1696*1000/2.7),C1696="offshore",(0))</f>
        <v>1096.2962962962963</v>
      </c>
      <c r="AG1696" cm="1">
        <f t="array" ref="AG1696">_xlfn.IFS(C1696="solar",(0),C1696="onshore",(0),C1696="offshore",(AE1696*1000/4.8))</f>
        <v>0</v>
      </c>
    </row>
    <row r="1697" spans="1:33">
      <c r="A1697" t="s">
        <v>130</v>
      </c>
      <c r="B1697" t="s">
        <v>426</v>
      </c>
      <c r="C1697" t="s">
        <v>464</v>
      </c>
      <c r="D1697">
        <v>1</v>
      </c>
      <c r="E1697" t="s">
        <v>515</v>
      </c>
      <c r="F1697" t="s">
        <v>517</v>
      </c>
      <c r="G1697">
        <v>0.30099999999999999</v>
      </c>
      <c r="H1697">
        <v>361</v>
      </c>
      <c r="I1697">
        <v>2023.1869999999999</v>
      </c>
      <c r="J1697">
        <v>0.30199999999999999</v>
      </c>
      <c r="K1697">
        <v>388</v>
      </c>
      <c r="L1697">
        <v>0.146663037890471</v>
      </c>
      <c r="M1697">
        <v>13.791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f t="shared" si="26"/>
        <v>0</v>
      </c>
      <c r="AF1697" cm="1">
        <f t="array" ref="AF1697">_xlfn.IFS(C1697="solar",(AE1697*1000/45),C1697="onshore",(AE1697*1000/2.7),C1697="offshore",(0))</f>
        <v>0</v>
      </c>
      <c r="AG1697" cm="1">
        <f t="array" ref="AG1697">_xlfn.IFS(C1697="solar",(0),C1697="onshore",(0),C1697="offshore",(AE1697*1000/4.8))</f>
        <v>0</v>
      </c>
    </row>
    <row r="1698" spans="1:33">
      <c r="A1698" t="s">
        <v>130</v>
      </c>
      <c r="B1698" t="s">
        <v>422</v>
      </c>
      <c r="C1698" t="s">
        <v>464</v>
      </c>
      <c r="D1698">
        <v>5</v>
      </c>
      <c r="E1698" t="s">
        <v>515</v>
      </c>
      <c r="F1698" t="s">
        <v>517</v>
      </c>
      <c r="G1698">
        <v>0.28699999999999998</v>
      </c>
      <c r="H1698">
        <v>665</v>
      </c>
      <c r="I1698">
        <v>2023.1869999999999</v>
      </c>
      <c r="J1698">
        <v>0.28699999999999998</v>
      </c>
      <c r="K1698">
        <v>665</v>
      </c>
      <c r="L1698">
        <v>0.26450606971823099</v>
      </c>
      <c r="M1698">
        <v>23.257999999999999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f t="shared" si="26"/>
        <v>0</v>
      </c>
      <c r="AF1698" cm="1">
        <f t="array" ref="AF1698">_xlfn.IFS(C1698="solar",(AE1698*1000/45),C1698="onshore",(AE1698*1000/2.7),C1698="offshore",(0))</f>
        <v>0</v>
      </c>
      <c r="AG1698" cm="1">
        <f t="array" ref="AG1698">_xlfn.IFS(C1698="solar",(0),C1698="onshore",(0),C1698="offshore",(AE1698*1000/4.8))</f>
        <v>0</v>
      </c>
    </row>
    <row r="1699" spans="1:33">
      <c r="A1699" t="s">
        <v>130</v>
      </c>
      <c r="B1699" t="s">
        <v>423</v>
      </c>
      <c r="C1699" t="s">
        <v>464</v>
      </c>
      <c r="D1699">
        <v>4</v>
      </c>
      <c r="E1699" t="s">
        <v>515</v>
      </c>
      <c r="F1699" t="s">
        <v>517</v>
      </c>
      <c r="G1699">
        <v>0.28699999999999998</v>
      </c>
      <c r="H1699">
        <v>358</v>
      </c>
      <c r="I1699">
        <v>2023.1869999999999</v>
      </c>
      <c r="J1699">
        <v>0.28899999999999998</v>
      </c>
      <c r="K1699">
        <v>391</v>
      </c>
      <c r="L1699">
        <v>0.154445339779748</v>
      </c>
      <c r="M1699">
        <v>32.350999999999999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f t="shared" si="26"/>
        <v>0</v>
      </c>
      <c r="AF1699" cm="1">
        <f t="array" ref="AF1699">_xlfn.IFS(C1699="solar",(AE1699*1000/45),C1699="onshore",(AE1699*1000/2.7),C1699="offshore",(0))</f>
        <v>0</v>
      </c>
      <c r="AG1699" cm="1">
        <f t="array" ref="AG1699">_xlfn.IFS(C1699="solar",(0),C1699="onshore",(0),C1699="offshore",(AE1699*1000/4.8))</f>
        <v>0</v>
      </c>
    </row>
    <row r="1700" spans="1:33">
      <c r="A1700" t="s">
        <v>130</v>
      </c>
      <c r="B1700" t="s">
        <v>425</v>
      </c>
      <c r="C1700" t="s">
        <v>464</v>
      </c>
      <c r="D1700">
        <v>2</v>
      </c>
      <c r="E1700" t="s">
        <v>515</v>
      </c>
      <c r="F1700" t="s">
        <v>517</v>
      </c>
      <c r="G1700">
        <v>0.29899999999999999</v>
      </c>
      <c r="H1700">
        <v>577</v>
      </c>
      <c r="I1700">
        <v>2023.1869999999999</v>
      </c>
      <c r="J1700">
        <v>0.29899999999999999</v>
      </c>
      <c r="K1700">
        <v>605</v>
      </c>
      <c r="L1700">
        <v>0.230983033246285</v>
      </c>
      <c r="M1700">
        <v>36.14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f t="shared" si="26"/>
        <v>0</v>
      </c>
      <c r="AF1700" cm="1">
        <f t="array" ref="AF1700">_xlfn.IFS(C1700="solar",(AE1700*1000/45),C1700="onshore",(AE1700*1000/2.7),C1700="offshore",(0))</f>
        <v>0</v>
      </c>
      <c r="AG1700" cm="1">
        <f t="array" ref="AG1700">_xlfn.IFS(C1700="solar",(0),C1700="onshore",(0),C1700="offshore",(AE1700*1000/4.8))</f>
        <v>0</v>
      </c>
    </row>
    <row r="1701" spans="1:33">
      <c r="A1701" t="s">
        <v>130</v>
      </c>
      <c r="B1701" t="s">
        <v>424</v>
      </c>
      <c r="C1701" t="s">
        <v>464</v>
      </c>
      <c r="D1701">
        <v>3</v>
      </c>
      <c r="E1701" t="s">
        <v>515</v>
      </c>
      <c r="F1701" t="s">
        <v>517</v>
      </c>
      <c r="G1701">
        <v>0.29299999999999998</v>
      </c>
      <c r="H1701">
        <v>204</v>
      </c>
      <c r="I1701">
        <v>2023.1869999999999</v>
      </c>
      <c r="J1701">
        <v>0.29299999999999998</v>
      </c>
      <c r="K1701">
        <v>212</v>
      </c>
      <c r="L1701">
        <v>8.2596973522215497E-2</v>
      </c>
      <c r="M1701">
        <v>115.995</v>
      </c>
      <c r="N1701">
        <v>0</v>
      </c>
      <c r="O1701">
        <v>0</v>
      </c>
      <c r="P1701">
        <v>2.39</v>
      </c>
      <c r="Q1701">
        <v>2.96</v>
      </c>
      <c r="R1701">
        <v>2.96</v>
      </c>
      <c r="S1701">
        <v>2.96</v>
      </c>
      <c r="T1701">
        <v>2.95</v>
      </c>
      <c r="U1701">
        <v>2.95</v>
      </c>
      <c r="V1701">
        <v>2.95</v>
      </c>
      <c r="W1701">
        <v>0</v>
      </c>
      <c r="X1701">
        <v>0</v>
      </c>
      <c r="Y1701">
        <v>2.39</v>
      </c>
      <c r="Z1701">
        <v>0.56999999999999995</v>
      </c>
      <c r="AA1701">
        <v>0</v>
      </c>
      <c r="AB1701">
        <v>0</v>
      </c>
      <c r="AC1701">
        <v>0</v>
      </c>
      <c r="AD1701">
        <v>0</v>
      </c>
      <c r="AE1701">
        <f t="shared" si="26"/>
        <v>2.96</v>
      </c>
      <c r="AF1701" cm="1">
        <f t="array" ref="AF1701">_xlfn.IFS(C1701="solar",(AE1701*1000/45),C1701="onshore",(AE1701*1000/2.7),C1701="offshore",(0))</f>
        <v>1096.2962962962963</v>
      </c>
      <c r="AG1701" cm="1">
        <f t="array" ref="AG1701">_xlfn.IFS(C1701="solar",(0),C1701="onshore",(0),C1701="offshore",(AE1701*1000/4.8))</f>
        <v>0</v>
      </c>
    </row>
    <row r="1702" spans="1:33">
      <c r="A1702" t="s">
        <v>130</v>
      </c>
      <c r="B1702" t="s">
        <v>426</v>
      </c>
      <c r="C1702" t="s">
        <v>464</v>
      </c>
      <c r="D1702">
        <v>1</v>
      </c>
      <c r="E1702" t="s">
        <v>515</v>
      </c>
      <c r="F1702" t="s">
        <v>516</v>
      </c>
      <c r="G1702">
        <v>0.30099999999999999</v>
      </c>
      <c r="H1702">
        <v>361</v>
      </c>
      <c r="I1702">
        <v>2023.1869999999999</v>
      </c>
      <c r="J1702">
        <v>0.30199999999999999</v>
      </c>
      <c r="K1702">
        <v>388</v>
      </c>
      <c r="L1702">
        <v>0.146663037890471</v>
      </c>
      <c r="M1702">
        <v>22.73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f t="shared" si="26"/>
        <v>0</v>
      </c>
      <c r="AF1702" cm="1">
        <f t="array" ref="AF1702">_xlfn.IFS(C1702="solar",(AE1702*1000/45),C1702="onshore",(AE1702*1000/2.7),C1702="offshore",(0))</f>
        <v>0</v>
      </c>
      <c r="AG1702" cm="1">
        <f t="array" ref="AG1702">_xlfn.IFS(C1702="solar",(0),C1702="onshore",(0),C1702="offshore",(AE1702*1000/4.8))</f>
        <v>0</v>
      </c>
    </row>
    <row r="1703" spans="1:33">
      <c r="A1703" t="s">
        <v>130</v>
      </c>
      <c r="B1703" t="s">
        <v>423</v>
      </c>
      <c r="C1703" t="s">
        <v>464</v>
      </c>
      <c r="D1703">
        <v>4</v>
      </c>
      <c r="E1703" t="s">
        <v>515</v>
      </c>
      <c r="F1703" t="s">
        <v>516</v>
      </c>
      <c r="G1703">
        <v>0.28699999999999998</v>
      </c>
      <c r="H1703">
        <v>358</v>
      </c>
      <c r="I1703">
        <v>2023.1869999999999</v>
      </c>
      <c r="J1703">
        <v>0.28899999999999998</v>
      </c>
      <c r="K1703">
        <v>391</v>
      </c>
      <c r="L1703">
        <v>0.154445339779748</v>
      </c>
      <c r="M1703">
        <v>34.722999999999999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f t="shared" si="26"/>
        <v>0</v>
      </c>
      <c r="AF1703" cm="1">
        <f t="array" ref="AF1703">_xlfn.IFS(C1703="solar",(AE1703*1000/45),C1703="onshore",(AE1703*1000/2.7),C1703="offshore",(0))</f>
        <v>0</v>
      </c>
      <c r="AG1703" cm="1">
        <f t="array" ref="AG1703">_xlfn.IFS(C1703="solar",(0),C1703="onshore",(0),C1703="offshore",(AE1703*1000/4.8))</f>
        <v>0</v>
      </c>
    </row>
    <row r="1704" spans="1:33">
      <c r="A1704" t="s">
        <v>130</v>
      </c>
      <c r="B1704" t="s">
        <v>422</v>
      </c>
      <c r="C1704" t="s">
        <v>464</v>
      </c>
      <c r="D1704">
        <v>5</v>
      </c>
      <c r="E1704" t="s">
        <v>515</v>
      </c>
      <c r="F1704" t="s">
        <v>516</v>
      </c>
      <c r="G1704">
        <v>0.28699999999999998</v>
      </c>
      <c r="H1704">
        <v>665</v>
      </c>
      <c r="I1704">
        <v>2023.1869999999999</v>
      </c>
      <c r="J1704">
        <v>0.28699999999999998</v>
      </c>
      <c r="K1704">
        <v>665</v>
      </c>
      <c r="L1704">
        <v>0.26450606971823099</v>
      </c>
      <c r="M1704">
        <v>52.67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f t="shared" si="26"/>
        <v>0</v>
      </c>
      <c r="AF1704" cm="1">
        <f t="array" ref="AF1704">_xlfn.IFS(C1704="solar",(AE1704*1000/45),C1704="onshore",(AE1704*1000/2.7),C1704="offshore",(0))</f>
        <v>0</v>
      </c>
      <c r="AG1704" cm="1">
        <f t="array" ref="AG1704">_xlfn.IFS(C1704="solar",(0),C1704="onshore",(0),C1704="offshore",(AE1704*1000/4.8))</f>
        <v>0</v>
      </c>
    </row>
    <row r="1705" spans="1:33">
      <c r="A1705" t="s">
        <v>130</v>
      </c>
      <c r="B1705" t="s">
        <v>425</v>
      </c>
      <c r="C1705" t="s">
        <v>464</v>
      </c>
      <c r="D1705">
        <v>2</v>
      </c>
      <c r="E1705" t="s">
        <v>515</v>
      </c>
      <c r="F1705" t="s">
        <v>516</v>
      </c>
      <c r="G1705">
        <v>0.29899999999999999</v>
      </c>
      <c r="H1705">
        <v>577</v>
      </c>
      <c r="I1705">
        <v>2023.1869999999999</v>
      </c>
      <c r="J1705">
        <v>0.29899999999999999</v>
      </c>
      <c r="K1705">
        <v>605</v>
      </c>
      <c r="L1705">
        <v>0.230983033246285</v>
      </c>
      <c r="M1705">
        <v>63.720999999999997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f t="shared" si="26"/>
        <v>0</v>
      </c>
      <c r="AF1705" cm="1">
        <f t="array" ref="AF1705">_xlfn.IFS(C1705="solar",(AE1705*1000/45),C1705="onshore",(AE1705*1000/2.7),C1705="offshore",(0))</f>
        <v>0</v>
      </c>
      <c r="AG1705" cm="1">
        <f t="array" ref="AG1705">_xlfn.IFS(C1705="solar",(0),C1705="onshore",(0),C1705="offshore",(AE1705*1000/4.8))</f>
        <v>0</v>
      </c>
    </row>
    <row r="1706" spans="1:33">
      <c r="A1706" t="s">
        <v>130</v>
      </c>
      <c r="B1706" t="s">
        <v>424</v>
      </c>
      <c r="C1706" t="s">
        <v>464</v>
      </c>
      <c r="D1706">
        <v>3</v>
      </c>
      <c r="E1706" t="s">
        <v>515</v>
      </c>
      <c r="F1706" t="s">
        <v>516</v>
      </c>
      <c r="G1706">
        <v>0.29299999999999998</v>
      </c>
      <c r="H1706">
        <v>204</v>
      </c>
      <c r="I1706">
        <v>2023.1869999999999</v>
      </c>
      <c r="J1706">
        <v>0.29299999999999998</v>
      </c>
      <c r="K1706">
        <v>212</v>
      </c>
      <c r="L1706">
        <v>8.2596973522215497E-2</v>
      </c>
      <c r="M1706">
        <v>134.22300000000001</v>
      </c>
      <c r="N1706">
        <v>0</v>
      </c>
      <c r="O1706">
        <v>0</v>
      </c>
      <c r="P1706">
        <v>2.39</v>
      </c>
      <c r="Q1706">
        <v>2.96</v>
      </c>
      <c r="R1706">
        <v>2.96</v>
      </c>
      <c r="S1706">
        <v>2.96</v>
      </c>
      <c r="T1706">
        <v>2.95</v>
      </c>
      <c r="U1706">
        <v>2.95</v>
      </c>
      <c r="V1706">
        <v>2.95</v>
      </c>
      <c r="W1706">
        <v>0</v>
      </c>
      <c r="X1706">
        <v>0</v>
      </c>
      <c r="Y1706">
        <v>2.39</v>
      </c>
      <c r="Z1706">
        <v>0.56999999999999995</v>
      </c>
      <c r="AA1706">
        <v>0</v>
      </c>
      <c r="AB1706">
        <v>0</v>
      </c>
      <c r="AC1706">
        <v>0</v>
      </c>
      <c r="AD1706">
        <v>0</v>
      </c>
      <c r="AE1706">
        <f t="shared" si="26"/>
        <v>2.96</v>
      </c>
      <c r="AF1706" cm="1">
        <f t="array" ref="AF1706">_xlfn.IFS(C1706="solar",(AE1706*1000/45),C1706="onshore",(AE1706*1000/2.7),C1706="offshore",(0))</f>
        <v>1096.2962962962963</v>
      </c>
      <c r="AG1706" cm="1">
        <f t="array" ref="AG1706">_xlfn.IFS(C1706="solar",(0),C1706="onshore",(0),C1706="offshore",(AE1706*1000/4.8))</f>
        <v>0</v>
      </c>
    </row>
    <row r="1707" spans="1:33">
      <c r="A1707" t="s">
        <v>130</v>
      </c>
      <c r="B1707" t="s">
        <v>423</v>
      </c>
      <c r="C1707" t="s">
        <v>464</v>
      </c>
      <c r="D1707">
        <v>4</v>
      </c>
      <c r="E1707" t="s">
        <v>515</v>
      </c>
      <c r="F1707" t="s">
        <v>514</v>
      </c>
      <c r="G1707">
        <v>0.28699999999999998</v>
      </c>
      <c r="H1707">
        <v>358</v>
      </c>
      <c r="I1707">
        <v>2023.1869999999999</v>
      </c>
      <c r="J1707">
        <v>0.28899999999999998</v>
      </c>
      <c r="K1707">
        <v>391</v>
      </c>
      <c r="L1707">
        <v>0.154445339779748</v>
      </c>
      <c r="M1707">
        <v>36.091999999999999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f t="shared" si="26"/>
        <v>0</v>
      </c>
      <c r="AF1707" cm="1">
        <f t="array" ref="AF1707">_xlfn.IFS(C1707="solar",(AE1707*1000/45),C1707="onshore",(AE1707*1000/2.7),C1707="offshore",(0))</f>
        <v>0</v>
      </c>
      <c r="AG1707" cm="1">
        <f t="array" ref="AG1707">_xlfn.IFS(C1707="solar",(0),C1707="onshore",(0),C1707="offshore",(AE1707*1000/4.8))</f>
        <v>0</v>
      </c>
    </row>
    <row r="1708" spans="1:33">
      <c r="A1708" t="s">
        <v>130</v>
      </c>
      <c r="B1708" t="s">
        <v>426</v>
      </c>
      <c r="C1708" t="s">
        <v>464</v>
      </c>
      <c r="D1708">
        <v>1</v>
      </c>
      <c r="E1708" t="s">
        <v>515</v>
      </c>
      <c r="F1708" t="s">
        <v>514</v>
      </c>
      <c r="G1708">
        <v>0.30099999999999999</v>
      </c>
      <c r="H1708">
        <v>361</v>
      </c>
      <c r="I1708">
        <v>2023.1869999999999</v>
      </c>
      <c r="J1708">
        <v>0.30199999999999999</v>
      </c>
      <c r="K1708">
        <v>388</v>
      </c>
      <c r="L1708">
        <v>0.146663037890471</v>
      </c>
      <c r="M1708">
        <v>37.082999999999998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f t="shared" si="26"/>
        <v>0</v>
      </c>
      <c r="AF1708" cm="1">
        <f t="array" ref="AF1708">_xlfn.IFS(C1708="solar",(AE1708*1000/45),C1708="onshore",(AE1708*1000/2.7),C1708="offshore",(0))</f>
        <v>0</v>
      </c>
      <c r="AG1708" cm="1">
        <f t="array" ref="AG1708">_xlfn.IFS(C1708="solar",(0),C1708="onshore",(0),C1708="offshore",(AE1708*1000/4.8))</f>
        <v>0</v>
      </c>
    </row>
    <row r="1709" spans="1:33">
      <c r="A1709" t="s">
        <v>130</v>
      </c>
      <c r="B1709" t="s">
        <v>422</v>
      </c>
      <c r="C1709" t="s">
        <v>464</v>
      </c>
      <c r="D1709">
        <v>5</v>
      </c>
      <c r="E1709" t="s">
        <v>515</v>
      </c>
      <c r="F1709" t="s">
        <v>514</v>
      </c>
      <c r="G1709">
        <v>0.28699999999999998</v>
      </c>
      <c r="H1709">
        <v>665</v>
      </c>
      <c r="I1709">
        <v>2023.1869999999999</v>
      </c>
      <c r="J1709">
        <v>0.28699999999999998</v>
      </c>
      <c r="K1709">
        <v>665</v>
      </c>
      <c r="L1709">
        <v>0.26450606971823099</v>
      </c>
      <c r="M1709">
        <v>53.009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f t="shared" si="26"/>
        <v>0</v>
      </c>
      <c r="AF1709" cm="1">
        <f t="array" ref="AF1709">_xlfn.IFS(C1709="solar",(AE1709*1000/45),C1709="onshore",(AE1709*1000/2.7),C1709="offshore",(0))</f>
        <v>0</v>
      </c>
      <c r="AG1709" cm="1">
        <f t="array" ref="AG1709">_xlfn.IFS(C1709="solar",(0),C1709="onshore",(0),C1709="offshore",(AE1709*1000/4.8))</f>
        <v>0</v>
      </c>
    </row>
    <row r="1710" spans="1:33">
      <c r="A1710" t="s">
        <v>130</v>
      </c>
      <c r="B1710" t="s">
        <v>425</v>
      </c>
      <c r="C1710" t="s">
        <v>464</v>
      </c>
      <c r="D1710">
        <v>2</v>
      </c>
      <c r="E1710" t="s">
        <v>515</v>
      </c>
      <c r="F1710" t="s">
        <v>514</v>
      </c>
      <c r="G1710">
        <v>0.29899999999999999</v>
      </c>
      <c r="H1710">
        <v>577</v>
      </c>
      <c r="I1710">
        <v>2023.1869999999999</v>
      </c>
      <c r="J1710">
        <v>0.29899999999999999</v>
      </c>
      <c r="K1710">
        <v>605</v>
      </c>
      <c r="L1710">
        <v>0.230983033246285</v>
      </c>
      <c r="M1710">
        <v>66.028000000000006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f t="shared" si="26"/>
        <v>0</v>
      </c>
      <c r="AF1710" cm="1">
        <f t="array" ref="AF1710">_xlfn.IFS(C1710="solar",(AE1710*1000/45),C1710="onshore",(AE1710*1000/2.7),C1710="offshore",(0))</f>
        <v>0</v>
      </c>
      <c r="AG1710" cm="1">
        <f t="array" ref="AG1710">_xlfn.IFS(C1710="solar",(0),C1710="onshore",(0),C1710="offshore",(AE1710*1000/4.8))</f>
        <v>0</v>
      </c>
    </row>
    <row r="1711" spans="1:33">
      <c r="A1711" t="s">
        <v>130</v>
      </c>
      <c r="B1711" t="s">
        <v>424</v>
      </c>
      <c r="C1711" t="s">
        <v>464</v>
      </c>
      <c r="D1711">
        <v>3</v>
      </c>
      <c r="E1711" t="s">
        <v>515</v>
      </c>
      <c r="F1711" t="s">
        <v>514</v>
      </c>
      <c r="G1711">
        <v>0.29299999999999998</v>
      </c>
      <c r="H1711">
        <v>204</v>
      </c>
      <c r="I1711">
        <v>2023.1869999999999</v>
      </c>
      <c r="J1711">
        <v>0.29299999999999998</v>
      </c>
      <c r="K1711">
        <v>212</v>
      </c>
      <c r="L1711">
        <v>8.2596973522215497E-2</v>
      </c>
      <c r="M1711">
        <v>148.119</v>
      </c>
      <c r="N1711">
        <v>0</v>
      </c>
      <c r="O1711">
        <v>0</v>
      </c>
      <c r="P1711">
        <v>2.39</v>
      </c>
      <c r="Q1711">
        <v>2.96</v>
      </c>
      <c r="R1711">
        <v>2.96</v>
      </c>
      <c r="S1711">
        <v>2.96</v>
      </c>
      <c r="T1711">
        <v>2.95</v>
      </c>
      <c r="U1711">
        <v>2.95</v>
      </c>
      <c r="V1711">
        <v>2.95</v>
      </c>
      <c r="W1711">
        <v>0</v>
      </c>
      <c r="X1711">
        <v>0</v>
      </c>
      <c r="Y1711">
        <v>2.39</v>
      </c>
      <c r="Z1711">
        <v>0.56999999999999995</v>
      </c>
      <c r="AA1711">
        <v>0</v>
      </c>
      <c r="AB1711">
        <v>0</v>
      </c>
      <c r="AC1711">
        <v>0</v>
      </c>
      <c r="AD1711">
        <v>0</v>
      </c>
      <c r="AE1711">
        <f t="shared" si="26"/>
        <v>2.96</v>
      </c>
      <c r="AF1711" cm="1">
        <f t="array" ref="AF1711">_xlfn.IFS(C1711="solar",(AE1711*1000/45),C1711="onshore",(AE1711*1000/2.7),C1711="offshore",(0))</f>
        <v>1096.2962962962963</v>
      </c>
      <c r="AG1711" cm="1">
        <f t="array" ref="AG1711">_xlfn.IFS(C1711="solar",(0),C1711="onshore",(0),C1711="offshore",(AE1711*1000/4.8))</f>
        <v>0</v>
      </c>
    </row>
    <row r="1712" spans="1:33">
      <c r="A1712" t="s">
        <v>133</v>
      </c>
      <c r="B1712" t="s">
        <v>432</v>
      </c>
      <c r="C1712" t="s">
        <v>463</v>
      </c>
      <c r="D1712">
        <v>1</v>
      </c>
      <c r="E1712" t="s">
        <v>515</v>
      </c>
      <c r="F1712" t="s">
        <v>519</v>
      </c>
      <c r="G1712">
        <v>0.249</v>
      </c>
      <c r="H1712">
        <v>0</v>
      </c>
      <c r="I1712">
        <v>1560.6849999999999</v>
      </c>
      <c r="J1712">
        <v>0.249</v>
      </c>
      <c r="K1712">
        <v>386</v>
      </c>
      <c r="L1712">
        <v>0.17696356201059901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f t="shared" si="26"/>
        <v>0</v>
      </c>
      <c r="AF1712" cm="1">
        <f t="array" ref="AF1712">_xlfn.IFS(C1712="solar",(AE1712*1000/45),C1712="onshore",(AE1712*1000/2.7),C1712="offshore",(0))</f>
        <v>0</v>
      </c>
      <c r="AG1712" cm="1">
        <f t="array" ref="AG1712">_xlfn.IFS(C1712="solar",(0),C1712="onshore",(0),C1712="offshore",(AE1712*1000/4.8))</f>
        <v>0</v>
      </c>
    </row>
    <row r="1713" spans="1:33">
      <c r="A1713" t="s">
        <v>133</v>
      </c>
      <c r="B1713" t="s">
        <v>431</v>
      </c>
      <c r="C1713" t="s">
        <v>463</v>
      </c>
      <c r="D1713">
        <v>2</v>
      </c>
      <c r="E1713" t="s">
        <v>515</v>
      </c>
      <c r="F1713" t="s">
        <v>519</v>
      </c>
      <c r="G1713">
        <v>0.24</v>
      </c>
      <c r="H1713">
        <v>158</v>
      </c>
      <c r="I1713">
        <v>1560.6849999999999</v>
      </c>
      <c r="J1713">
        <v>0.24399999999999999</v>
      </c>
      <c r="K1713">
        <v>181</v>
      </c>
      <c r="L1713">
        <v>8.4680739576315597E-2</v>
      </c>
      <c r="M1713">
        <v>0.34</v>
      </c>
      <c r="N1713">
        <v>0.1</v>
      </c>
      <c r="O1713">
        <v>0.33</v>
      </c>
      <c r="P1713">
        <v>0.33</v>
      </c>
      <c r="Q1713">
        <v>0.34</v>
      </c>
      <c r="R1713">
        <v>0.34</v>
      </c>
      <c r="S1713">
        <v>0.34</v>
      </c>
      <c r="T1713">
        <v>0.34</v>
      </c>
      <c r="U1713">
        <v>0.34</v>
      </c>
      <c r="V1713">
        <v>0.67</v>
      </c>
      <c r="W1713">
        <v>0.1</v>
      </c>
      <c r="X1713">
        <v>0.23</v>
      </c>
      <c r="Y1713">
        <v>0</v>
      </c>
      <c r="Z1713">
        <v>0.01</v>
      </c>
      <c r="AA1713">
        <v>0</v>
      </c>
      <c r="AB1713">
        <v>0</v>
      </c>
      <c r="AC1713">
        <v>0.1</v>
      </c>
      <c r="AD1713">
        <v>0.23</v>
      </c>
      <c r="AE1713">
        <f t="shared" si="26"/>
        <v>0.34</v>
      </c>
      <c r="AF1713" cm="1">
        <f t="array" ref="AF1713">_xlfn.IFS(C1713="solar",(AE1713*1000/45),C1713="onshore",(AE1713*1000/2.7),C1713="offshore",(0))</f>
        <v>7.5555555555555554</v>
      </c>
      <c r="AG1713" cm="1">
        <f t="array" ref="AG1713">_xlfn.IFS(C1713="solar",(0),C1713="onshore",(0),C1713="offshore",(AE1713*1000/4.8))</f>
        <v>0</v>
      </c>
    </row>
    <row r="1714" spans="1:33">
      <c r="A1714" t="s">
        <v>133</v>
      </c>
      <c r="B1714" t="s">
        <v>430</v>
      </c>
      <c r="C1714" t="s">
        <v>463</v>
      </c>
      <c r="D1714">
        <v>3</v>
      </c>
      <c r="E1714" t="s">
        <v>515</v>
      </c>
      <c r="F1714" t="s">
        <v>519</v>
      </c>
      <c r="G1714">
        <v>0.23200000000000001</v>
      </c>
      <c r="H1714">
        <v>319</v>
      </c>
      <c r="I1714">
        <v>1560.6849999999999</v>
      </c>
      <c r="J1714">
        <v>0.22900000000000001</v>
      </c>
      <c r="K1714">
        <v>299</v>
      </c>
      <c r="L1714">
        <v>0.14904986939442899</v>
      </c>
      <c r="M1714">
        <v>7.91</v>
      </c>
      <c r="N1714">
        <v>0</v>
      </c>
      <c r="O1714">
        <v>0.06</v>
      </c>
      <c r="P1714">
        <v>0.81</v>
      </c>
      <c r="Q1714">
        <v>1.07</v>
      </c>
      <c r="R1714">
        <v>1.07</v>
      </c>
      <c r="S1714">
        <v>1.07</v>
      </c>
      <c r="T1714">
        <v>4.9400000000000004</v>
      </c>
      <c r="U1714">
        <v>7.91</v>
      </c>
      <c r="V1714">
        <v>7.97</v>
      </c>
      <c r="W1714">
        <v>0</v>
      </c>
      <c r="X1714">
        <v>0.06</v>
      </c>
      <c r="Y1714">
        <v>0.75</v>
      </c>
      <c r="Z1714">
        <v>0.26</v>
      </c>
      <c r="AA1714">
        <v>0</v>
      </c>
      <c r="AB1714">
        <v>0</v>
      </c>
      <c r="AC1714">
        <v>3.87</v>
      </c>
      <c r="AD1714">
        <v>3.03</v>
      </c>
      <c r="AE1714">
        <f t="shared" si="26"/>
        <v>7.91</v>
      </c>
      <c r="AF1714" cm="1">
        <f t="array" ref="AF1714">_xlfn.IFS(C1714="solar",(AE1714*1000/45),C1714="onshore",(AE1714*1000/2.7),C1714="offshore",(0))</f>
        <v>175.77777777777777</v>
      </c>
      <c r="AG1714" cm="1">
        <f t="array" ref="AG1714">_xlfn.IFS(C1714="solar",(0),C1714="onshore",(0),C1714="offshore",(AE1714*1000/4.8))</f>
        <v>0</v>
      </c>
    </row>
    <row r="1715" spans="1:33">
      <c r="A1715" t="s">
        <v>133</v>
      </c>
      <c r="B1715" t="s">
        <v>429</v>
      </c>
      <c r="C1715" t="s">
        <v>463</v>
      </c>
      <c r="D1715">
        <v>4</v>
      </c>
      <c r="E1715" t="s">
        <v>515</v>
      </c>
      <c r="F1715" t="s">
        <v>519</v>
      </c>
      <c r="G1715">
        <v>0.223</v>
      </c>
      <c r="H1715">
        <v>204</v>
      </c>
      <c r="I1715">
        <v>1560.6849999999999</v>
      </c>
      <c r="J1715">
        <v>0.20599999999999999</v>
      </c>
      <c r="K1715">
        <v>268</v>
      </c>
      <c r="L1715">
        <v>0.148512656824932</v>
      </c>
      <c r="M1715">
        <v>2.68</v>
      </c>
      <c r="N1715">
        <v>0</v>
      </c>
      <c r="O1715">
        <v>0.94</v>
      </c>
      <c r="P1715">
        <v>0.95</v>
      </c>
      <c r="Q1715">
        <v>0.97</v>
      </c>
      <c r="R1715">
        <v>1.23</v>
      </c>
      <c r="S1715">
        <v>2.67</v>
      </c>
      <c r="T1715">
        <v>2.68</v>
      </c>
      <c r="U1715">
        <v>2.48</v>
      </c>
      <c r="V1715">
        <v>3.42</v>
      </c>
      <c r="W1715">
        <v>0</v>
      </c>
      <c r="X1715">
        <v>0.94</v>
      </c>
      <c r="Y1715">
        <v>0.01</v>
      </c>
      <c r="Z1715">
        <v>0.02</v>
      </c>
      <c r="AA1715">
        <v>0.26</v>
      </c>
      <c r="AB1715">
        <v>1.44</v>
      </c>
      <c r="AC1715">
        <v>0.01</v>
      </c>
      <c r="AD1715">
        <v>0.74</v>
      </c>
      <c r="AE1715">
        <f t="shared" si="26"/>
        <v>2.68</v>
      </c>
      <c r="AF1715" cm="1">
        <f t="array" ref="AF1715">_xlfn.IFS(C1715="solar",(AE1715*1000/45),C1715="onshore",(AE1715*1000/2.7),C1715="offshore",(0))</f>
        <v>59.555555555555557</v>
      </c>
      <c r="AG1715" cm="1">
        <f t="array" ref="AG1715">_xlfn.IFS(C1715="solar",(0),C1715="onshore",(0),C1715="offshore",(AE1715*1000/4.8))</f>
        <v>0</v>
      </c>
    </row>
    <row r="1716" spans="1:33">
      <c r="A1716" t="s">
        <v>133</v>
      </c>
      <c r="B1716" t="s">
        <v>429</v>
      </c>
      <c r="C1716" t="s">
        <v>463</v>
      </c>
      <c r="D1716">
        <v>4</v>
      </c>
      <c r="E1716" t="s">
        <v>515</v>
      </c>
      <c r="F1716" t="s">
        <v>518</v>
      </c>
      <c r="G1716">
        <v>0.223</v>
      </c>
      <c r="H1716">
        <v>204</v>
      </c>
      <c r="I1716">
        <v>1560.6849999999999</v>
      </c>
      <c r="J1716">
        <v>0.20599999999999999</v>
      </c>
      <c r="K1716">
        <v>268</v>
      </c>
      <c r="L1716">
        <v>0.148512656824932</v>
      </c>
      <c r="M1716">
        <v>0.245</v>
      </c>
      <c r="N1716">
        <v>0</v>
      </c>
      <c r="O1716">
        <v>0.245</v>
      </c>
      <c r="P1716">
        <v>0.245</v>
      </c>
      <c r="Q1716">
        <v>0.245</v>
      </c>
      <c r="R1716">
        <v>0.245</v>
      </c>
      <c r="S1716">
        <v>0.245</v>
      </c>
      <c r="T1716">
        <v>0.245</v>
      </c>
      <c r="U1716">
        <v>2.8000000000000001E-2</v>
      </c>
      <c r="V1716">
        <v>0.27300000000000002</v>
      </c>
      <c r="W1716">
        <v>0</v>
      </c>
      <c r="X1716">
        <v>0.245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2.8000000000000001E-2</v>
      </c>
      <c r="AE1716">
        <f t="shared" si="26"/>
        <v>0.245</v>
      </c>
      <c r="AF1716" cm="1">
        <f t="array" ref="AF1716">_xlfn.IFS(C1716="solar",(AE1716*1000/45),C1716="onshore",(AE1716*1000/2.7),C1716="offshore",(0))</f>
        <v>5.4444444444444446</v>
      </c>
      <c r="AG1716" cm="1">
        <f t="array" ref="AG1716">_xlfn.IFS(C1716="solar",(0),C1716="onshore",(0),C1716="offshore",(AE1716*1000/4.8))</f>
        <v>0</v>
      </c>
    </row>
    <row r="1717" spans="1:33">
      <c r="A1717" t="s">
        <v>133</v>
      </c>
      <c r="B1717" t="s">
        <v>431</v>
      </c>
      <c r="C1717" t="s">
        <v>463</v>
      </c>
      <c r="D1717">
        <v>2</v>
      </c>
      <c r="E1717" t="s">
        <v>515</v>
      </c>
      <c r="F1717" t="s">
        <v>518</v>
      </c>
      <c r="G1717">
        <v>0.24</v>
      </c>
      <c r="H1717">
        <v>158</v>
      </c>
      <c r="I1717">
        <v>1560.6849999999999</v>
      </c>
      <c r="J1717">
        <v>0.24399999999999999</v>
      </c>
      <c r="K1717">
        <v>181</v>
      </c>
      <c r="L1717">
        <v>8.4680739576315597E-2</v>
      </c>
      <c r="M1717">
        <v>0.51700000000000002</v>
      </c>
      <c r="N1717">
        <v>9.8000000000000004E-2</v>
      </c>
      <c r="O1717">
        <v>0.51700000000000002</v>
      </c>
      <c r="P1717">
        <v>0.51700000000000002</v>
      </c>
      <c r="Q1717">
        <v>0.51700000000000002</v>
      </c>
      <c r="R1717">
        <v>0.51700000000000002</v>
      </c>
      <c r="S1717">
        <v>0.51700000000000002</v>
      </c>
      <c r="T1717">
        <v>0.51700000000000002</v>
      </c>
      <c r="U1717">
        <v>0.51700000000000002</v>
      </c>
      <c r="V1717">
        <v>1.034</v>
      </c>
      <c r="W1717">
        <v>9.8000000000000004E-2</v>
      </c>
      <c r="X1717">
        <v>0.41899999999999998</v>
      </c>
      <c r="Y1717">
        <v>0</v>
      </c>
      <c r="Z1717">
        <v>0</v>
      </c>
      <c r="AA1717">
        <v>0</v>
      </c>
      <c r="AB1717">
        <v>0</v>
      </c>
      <c r="AC1717">
        <v>9.8000000000000004E-2</v>
      </c>
      <c r="AD1717">
        <v>0.41899999999999998</v>
      </c>
      <c r="AE1717">
        <f t="shared" si="26"/>
        <v>0.51700000000000002</v>
      </c>
      <c r="AF1717" cm="1">
        <f t="array" ref="AF1717">_xlfn.IFS(C1717="solar",(AE1717*1000/45),C1717="onshore",(AE1717*1000/2.7),C1717="offshore",(0))</f>
        <v>11.488888888888889</v>
      </c>
      <c r="AG1717" cm="1">
        <f t="array" ref="AG1717">_xlfn.IFS(C1717="solar",(0),C1717="onshore",(0),C1717="offshore",(AE1717*1000/4.8))</f>
        <v>0</v>
      </c>
    </row>
    <row r="1718" spans="1:33">
      <c r="A1718" t="s">
        <v>133</v>
      </c>
      <c r="B1718" t="s">
        <v>432</v>
      </c>
      <c r="C1718" t="s">
        <v>463</v>
      </c>
      <c r="D1718">
        <v>1</v>
      </c>
      <c r="E1718" t="s">
        <v>515</v>
      </c>
      <c r="F1718" t="s">
        <v>518</v>
      </c>
      <c r="G1718">
        <v>0.249</v>
      </c>
      <c r="H1718">
        <v>0</v>
      </c>
      <c r="I1718">
        <v>1560.6849999999999</v>
      </c>
      <c r="J1718">
        <v>0.249</v>
      </c>
      <c r="K1718">
        <v>386</v>
      </c>
      <c r="L1718">
        <v>0.17696356201059901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f t="shared" si="26"/>
        <v>0</v>
      </c>
      <c r="AF1718" cm="1">
        <f t="array" ref="AF1718">_xlfn.IFS(C1718="solar",(AE1718*1000/45),C1718="onshore",(AE1718*1000/2.7),C1718="offshore",(0))</f>
        <v>0</v>
      </c>
      <c r="AG1718" cm="1">
        <f t="array" ref="AG1718">_xlfn.IFS(C1718="solar",(0),C1718="onshore",(0),C1718="offshore",(AE1718*1000/4.8))</f>
        <v>0</v>
      </c>
    </row>
    <row r="1719" spans="1:33">
      <c r="A1719" t="s">
        <v>133</v>
      </c>
      <c r="B1719" t="s">
        <v>430</v>
      </c>
      <c r="C1719" t="s">
        <v>463</v>
      </c>
      <c r="D1719">
        <v>3</v>
      </c>
      <c r="E1719" t="s">
        <v>515</v>
      </c>
      <c r="F1719" t="s">
        <v>518</v>
      </c>
      <c r="G1719">
        <v>0.23200000000000001</v>
      </c>
      <c r="H1719">
        <v>319</v>
      </c>
      <c r="I1719">
        <v>1560.6849999999999</v>
      </c>
      <c r="J1719">
        <v>0.22900000000000001</v>
      </c>
      <c r="K1719">
        <v>299</v>
      </c>
      <c r="L1719">
        <v>0.14904986939442899</v>
      </c>
      <c r="M1719">
        <v>143.46100000000001</v>
      </c>
      <c r="N1719">
        <v>0</v>
      </c>
      <c r="O1719">
        <v>0.55100000000000005</v>
      </c>
      <c r="P1719">
        <v>1.32</v>
      </c>
      <c r="Q1719">
        <v>1.6140000000000001</v>
      </c>
      <c r="R1719">
        <v>1.867</v>
      </c>
      <c r="S1719">
        <v>3.2690000000000001</v>
      </c>
      <c r="T1719">
        <v>7.2</v>
      </c>
      <c r="U1719">
        <v>10.208</v>
      </c>
      <c r="V1719">
        <v>10.759</v>
      </c>
      <c r="W1719">
        <v>0</v>
      </c>
      <c r="X1719">
        <v>0.55100000000000005</v>
      </c>
      <c r="Y1719">
        <v>0.76900000000000002</v>
      </c>
      <c r="Z1719">
        <v>0.29399999999999998</v>
      </c>
      <c r="AA1719">
        <v>0.253</v>
      </c>
      <c r="AB1719">
        <v>1.4019999999999999</v>
      </c>
      <c r="AC1719">
        <v>3.931</v>
      </c>
      <c r="AD1719">
        <v>3.5590000000000002</v>
      </c>
      <c r="AE1719">
        <f t="shared" si="26"/>
        <v>10.208</v>
      </c>
      <c r="AF1719" cm="1">
        <f t="array" ref="AF1719">_xlfn.IFS(C1719="solar",(AE1719*1000/45),C1719="onshore",(AE1719*1000/2.7),C1719="offshore",(0))</f>
        <v>226.84444444444443</v>
      </c>
      <c r="AG1719" cm="1">
        <f t="array" ref="AG1719">_xlfn.IFS(C1719="solar",(0),C1719="onshore",(0),C1719="offshore",(AE1719*1000/4.8))</f>
        <v>0</v>
      </c>
    </row>
    <row r="1720" spans="1:33">
      <c r="A1720" t="s">
        <v>133</v>
      </c>
      <c r="B1720" t="s">
        <v>429</v>
      </c>
      <c r="C1720" t="s">
        <v>463</v>
      </c>
      <c r="D1720">
        <v>4</v>
      </c>
      <c r="E1720" t="s">
        <v>515</v>
      </c>
      <c r="F1720" t="s">
        <v>517</v>
      </c>
      <c r="G1720">
        <v>0.223</v>
      </c>
      <c r="H1720">
        <v>204</v>
      </c>
      <c r="I1720">
        <v>1560.6849999999999</v>
      </c>
      <c r="J1720">
        <v>0.20599999999999999</v>
      </c>
      <c r="K1720">
        <v>268</v>
      </c>
      <c r="L1720">
        <v>0.148512656824932</v>
      </c>
      <c r="M1720">
        <v>1.0999999999999999E-2</v>
      </c>
      <c r="N1720">
        <v>0</v>
      </c>
      <c r="O1720">
        <v>1.0999999999999999E-2</v>
      </c>
      <c r="P1720">
        <v>1.0999999999999999E-2</v>
      </c>
      <c r="Q1720">
        <v>1.0999999999999999E-2</v>
      </c>
      <c r="R1720">
        <v>1.0999999999999999E-2</v>
      </c>
      <c r="S1720">
        <v>1.0999999999999999E-2</v>
      </c>
      <c r="T1720">
        <v>1.0999999999999999E-2</v>
      </c>
      <c r="U1720">
        <v>0</v>
      </c>
      <c r="V1720">
        <v>1.0999999999999999E-2</v>
      </c>
      <c r="W1720">
        <v>0</v>
      </c>
      <c r="X1720">
        <v>1.0999999999999999E-2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f t="shared" si="26"/>
        <v>1.0999999999999999E-2</v>
      </c>
      <c r="AF1720" cm="1">
        <f t="array" ref="AF1720">_xlfn.IFS(C1720="solar",(AE1720*1000/45),C1720="onshore",(AE1720*1000/2.7),C1720="offshore",(0))</f>
        <v>0.24444444444444444</v>
      </c>
      <c r="AG1720" cm="1">
        <f t="array" ref="AG1720">_xlfn.IFS(C1720="solar",(0),C1720="onshore",(0),C1720="offshore",(AE1720*1000/4.8))</f>
        <v>0</v>
      </c>
    </row>
    <row r="1721" spans="1:33">
      <c r="A1721" t="s">
        <v>133</v>
      </c>
      <c r="B1721" t="s">
        <v>431</v>
      </c>
      <c r="C1721" t="s">
        <v>463</v>
      </c>
      <c r="D1721">
        <v>2</v>
      </c>
      <c r="E1721" t="s">
        <v>515</v>
      </c>
      <c r="F1721" t="s">
        <v>517</v>
      </c>
      <c r="G1721">
        <v>0.24</v>
      </c>
      <c r="H1721">
        <v>158</v>
      </c>
      <c r="I1721">
        <v>1560.6849999999999</v>
      </c>
      <c r="J1721">
        <v>0.24399999999999999</v>
      </c>
      <c r="K1721">
        <v>181</v>
      </c>
      <c r="L1721">
        <v>8.4680739576315597E-2</v>
      </c>
      <c r="M1721">
        <v>0.51700000000000002</v>
      </c>
      <c r="N1721">
        <v>9.8000000000000004E-2</v>
      </c>
      <c r="O1721">
        <v>0.51700000000000002</v>
      </c>
      <c r="P1721">
        <v>0.51700000000000002</v>
      </c>
      <c r="Q1721">
        <v>0.51700000000000002</v>
      </c>
      <c r="R1721">
        <v>0.51700000000000002</v>
      </c>
      <c r="S1721">
        <v>0.51700000000000002</v>
      </c>
      <c r="T1721">
        <v>0.51700000000000002</v>
      </c>
      <c r="U1721">
        <v>0.34300000000000003</v>
      </c>
      <c r="V1721">
        <v>0.86</v>
      </c>
      <c r="W1721">
        <v>9.8000000000000004E-2</v>
      </c>
      <c r="X1721">
        <v>0.41899999999999998</v>
      </c>
      <c r="Y1721">
        <v>0</v>
      </c>
      <c r="Z1721">
        <v>0</v>
      </c>
      <c r="AA1721">
        <v>0</v>
      </c>
      <c r="AB1721">
        <v>0</v>
      </c>
      <c r="AC1721">
        <v>9.8000000000000004E-2</v>
      </c>
      <c r="AD1721">
        <v>0.245</v>
      </c>
      <c r="AE1721">
        <f t="shared" si="26"/>
        <v>0.51700000000000002</v>
      </c>
      <c r="AF1721" cm="1">
        <f t="array" ref="AF1721">_xlfn.IFS(C1721="solar",(AE1721*1000/45),C1721="onshore",(AE1721*1000/2.7),C1721="offshore",(0))</f>
        <v>11.488888888888889</v>
      </c>
      <c r="AG1721" cm="1">
        <f t="array" ref="AG1721">_xlfn.IFS(C1721="solar",(0),C1721="onshore",(0),C1721="offshore",(AE1721*1000/4.8))</f>
        <v>0</v>
      </c>
    </row>
    <row r="1722" spans="1:33">
      <c r="A1722" t="s">
        <v>133</v>
      </c>
      <c r="B1722" t="s">
        <v>432</v>
      </c>
      <c r="C1722" t="s">
        <v>463</v>
      </c>
      <c r="D1722">
        <v>1</v>
      </c>
      <c r="E1722" t="s">
        <v>515</v>
      </c>
      <c r="F1722" t="s">
        <v>517</v>
      </c>
      <c r="G1722">
        <v>0.249</v>
      </c>
      <c r="H1722">
        <v>0</v>
      </c>
      <c r="I1722">
        <v>1560.6849999999999</v>
      </c>
      <c r="J1722">
        <v>0.249</v>
      </c>
      <c r="K1722">
        <v>386</v>
      </c>
      <c r="L1722">
        <v>0.17696356201059901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f t="shared" si="26"/>
        <v>0</v>
      </c>
      <c r="AF1722" cm="1">
        <f t="array" ref="AF1722">_xlfn.IFS(C1722="solar",(AE1722*1000/45),C1722="onshore",(AE1722*1000/2.7),C1722="offshore",(0))</f>
        <v>0</v>
      </c>
      <c r="AG1722" cm="1">
        <f t="array" ref="AG1722">_xlfn.IFS(C1722="solar",(0),C1722="onshore",(0),C1722="offshore",(AE1722*1000/4.8))</f>
        <v>0</v>
      </c>
    </row>
    <row r="1723" spans="1:33">
      <c r="A1723" t="s">
        <v>133</v>
      </c>
      <c r="B1723" t="s">
        <v>430</v>
      </c>
      <c r="C1723" t="s">
        <v>463</v>
      </c>
      <c r="D1723">
        <v>3</v>
      </c>
      <c r="E1723" t="s">
        <v>515</v>
      </c>
      <c r="F1723" t="s">
        <v>517</v>
      </c>
      <c r="G1723">
        <v>0.23200000000000001</v>
      </c>
      <c r="H1723">
        <v>319</v>
      </c>
      <c r="I1723">
        <v>1560.6849999999999</v>
      </c>
      <c r="J1723">
        <v>0.22900000000000001</v>
      </c>
      <c r="K1723">
        <v>299</v>
      </c>
      <c r="L1723">
        <v>0.14904986939442899</v>
      </c>
      <c r="M1723">
        <v>109.574</v>
      </c>
      <c r="N1723">
        <v>0</v>
      </c>
      <c r="O1723">
        <v>0.76100000000000001</v>
      </c>
      <c r="P1723">
        <v>1.5309999999999999</v>
      </c>
      <c r="Q1723">
        <v>1.8240000000000001</v>
      </c>
      <c r="R1723">
        <v>2.077</v>
      </c>
      <c r="S1723">
        <v>3.48</v>
      </c>
      <c r="T1723">
        <v>7.41</v>
      </c>
      <c r="U1723">
        <v>10.419</v>
      </c>
      <c r="V1723">
        <v>11.18</v>
      </c>
      <c r="W1723">
        <v>0</v>
      </c>
      <c r="X1723">
        <v>0.76100000000000001</v>
      </c>
      <c r="Y1723">
        <v>0.77</v>
      </c>
      <c r="Z1723">
        <v>0.29299999999999998</v>
      </c>
      <c r="AA1723">
        <v>0.253</v>
      </c>
      <c r="AB1723">
        <v>1.403</v>
      </c>
      <c r="AC1723">
        <v>3.93</v>
      </c>
      <c r="AD1723">
        <v>3.77</v>
      </c>
      <c r="AE1723">
        <f t="shared" si="26"/>
        <v>10.419</v>
      </c>
      <c r="AF1723" cm="1">
        <f t="array" ref="AF1723">_xlfn.IFS(C1723="solar",(AE1723*1000/45),C1723="onshore",(AE1723*1000/2.7),C1723="offshore",(0))</f>
        <v>231.53333333333333</v>
      </c>
      <c r="AG1723" cm="1">
        <f t="array" ref="AG1723">_xlfn.IFS(C1723="solar",(0),C1723="onshore",(0),C1723="offshore",(AE1723*1000/4.8))</f>
        <v>0</v>
      </c>
    </row>
    <row r="1724" spans="1:33">
      <c r="A1724" t="s">
        <v>133</v>
      </c>
      <c r="B1724" t="s">
        <v>429</v>
      </c>
      <c r="C1724" t="s">
        <v>463</v>
      </c>
      <c r="D1724">
        <v>4</v>
      </c>
      <c r="E1724" t="s">
        <v>515</v>
      </c>
      <c r="F1724" t="s">
        <v>516</v>
      </c>
      <c r="G1724">
        <v>0.223</v>
      </c>
      <c r="H1724">
        <v>204</v>
      </c>
      <c r="I1724">
        <v>1560.6849999999999</v>
      </c>
      <c r="J1724">
        <v>0.20599999999999999</v>
      </c>
      <c r="K1724">
        <v>268</v>
      </c>
      <c r="L1724">
        <v>0.148512656824932</v>
      </c>
      <c r="M1724">
        <v>0.245</v>
      </c>
      <c r="N1724">
        <v>0</v>
      </c>
      <c r="O1724">
        <v>0.245</v>
      </c>
      <c r="P1724">
        <v>0.245</v>
      </c>
      <c r="Q1724">
        <v>0.245</v>
      </c>
      <c r="R1724">
        <v>0.245</v>
      </c>
      <c r="S1724">
        <v>0.245</v>
      </c>
      <c r="T1724">
        <v>0.245</v>
      </c>
      <c r="U1724">
        <v>2.8000000000000001E-2</v>
      </c>
      <c r="V1724">
        <v>0.27300000000000002</v>
      </c>
      <c r="W1724">
        <v>0</v>
      </c>
      <c r="X1724">
        <v>0.245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2.8000000000000001E-2</v>
      </c>
      <c r="AE1724">
        <f t="shared" si="26"/>
        <v>0.245</v>
      </c>
      <c r="AF1724" cm="1">
        <f t="array" ref="AF1724">_xlfn.IFS(C1724="solar",(AE1724*1000/45),C1724="onshore",(AE1724*1000/2.7),C1724="offshore",(0))</f>
        <v>5.4444444444444446</v>
      </c>
      <c r="AG1724" cm="1">
        <f t="array" ref="AG1724">_xlfn.IFS(C1724="solar",(0),C1724="onshore",(0),C1724="offshore",(AE1724*1000/4.8))</f>
        <v>0</v>
      </c>
    </row>
    <row r="1725" spans="1:33">
      <c r="A1725" t="s">
        <v>133</v>
      </c>
      <c r="B1725" t="s">
        <v>431</v>
      </c>
      <c r="C1725" t="s">
        <v>463</v>
      </c>
      <c r="D1725">
        <v>2</v>
      </c>
      <c r="E1725" t="s">
        <v>515</v>
      </c>
      <c r="F1725" t="s">
        <v>516</v>
      </c>
      <c r="G1725">
        <v>0.24</v>
      </c>
      <c r="H1725">
        <v>158</v>
      </c>
      <c r="I1725">
        <v>1560.6849999999999</v>
      </c>
      <c r="J1725">
        <v>0.24399999999999999</v>
      </c>
      <c r="K1725">
        <v>181</v>
      </c>
      <c r="L1725">
        <v>8.4680739576315597E-2</v>
      </c>
      <c r="M1725">
        <v>0.51700000000000002</v>
      </c>
      <c r="N1725">
        <v>9.8000000000000004E-2</v>
      </c>
      <c r="O1725">
        <v>0.51700000000000002</v>
      </c>
      <c r="P1725">
        <v>0.51700000000000002</v>
      </c>
      <c r="Q1725">
        <v>0.51700000000000002</v>
      </c>
      <c r="R1725">
        <v>0.51700000000000002</v>
      </c>
      <c r="S1725">
        <v>0.51700000000000002</v>
      </c>
      <c r="T1725">
        <v>0.51700000000000002</v>
      </c>
      <c r="U1725">
        <v>0.51700000000000002</v>
      </c>
      <c r="V1725">
        <v>1.034</v>
      </c>
      <c r="W1725">
        <v>9.8000000000000004E-2</v>
      </c>
      <c r="X1725">
        <v>0.41899999999999998</v>
      </c>
      <c r="Y1725">
        <v>0</v>
      </c>
      <c r="Z1725">
        <v>0</v>
      </c>
      <c r="AA1725">
        <v>0</v>
      </c>
      <c r="AB1725">
        <v>0</v>
      </c>
      <c r="AC1725">
        <v>9.8000000000000004E-2</v>
      </c>
      <c r="AD1725">
        <v>0.41899999999999998</v>
      </c>
      <c r="AE1725">
        <f t="shared" si="26"/>
        <v>0.51700000000000002</v>
      </c>
      <c r="AF1725" cm="1">
        <f t="array" ref="AF1725">_xlfn.IFS(C1725="solar",(AE1725*1000/45),C1725="onshore",(AE1725*1000/2.7),C1725="offshore",(0))</f>
        <v>11.488888888888889</v>
      </c>
      <c r="AG1725" cm="1">
        <f t="array" ref="AG1725">_xlfn.IFS(C1725="solar",(0),C1725="onshore",(0),C1725="offshore",(AE1725*1000/4.8))</f>
        <v>0</v>
      </c>
    </row>
    <row r="1726" spans="1:33">
      <c r="A1726" t="s">
        <v>133</v>
      </c>
      <c r="B1726" t="s">
        <v>432</v>
      </c>
      <c r="C1726" t="s">
        <v>463</v>
      </c>
      <c r="D1726">
        <v>1</v>
      </c>
      <c r="E1726" t="s">
        <v>515</v>
      </c>
      <c r="F1726" t="s">
        <v>516</v>
      </c>
      <c r="G1726">
        <v>0.249</v>
      </c>
      <c r="H1726">
        <v>0</v>
      </c>
      <c r="I1726">
        <v>1560.6849999999999</v>
      </c>
      <c r="J1726">
        <v>0.249</v>
      </c>
      <c r="K1726">
        <v>386</v>
      </c>
      <c r="L1726">
        <v>0.17696356201059901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f t="shared" si="26"/>
        <v>0</v>
      </c>
      <c r="AF1726" cm="1">
        <f t="array" ref="AF1726">_xlfn.IFS(C1726="solar",(AE1726*1000/45),C1726="onshore",(AE1726*1000/2.7),C1726="offshore",(0))</f>
        <v>0</v>
      </c>
      <c r="AG1726" cm="1">
        <f t="array" ref="AG1726">_xlfn.IFS(C1726="solar",(0),C1726="onshore",(0),C1726="offshore",(AE1726*1000/4.8))</f>
        <v>0</v>
      </c>
    </row>
    <row r="1727" spans="1:33">
      <c r="A1727" t="s">
        <v>133</v>
      </c>
      <c r="B1727" t="s">
        <v>430</v>
      </c>
      <c r="C1727" t="s">
        <v>463</v>
      </c>
      <c r="D1727">
        <v>3</v>
      </c>
      <c r="E1727" t="s">
        <v>515</v>
      </c>
      <c r="F1727" t="s">
        <v>516</v>
      </c>
      <c r="G1727">
        <v>0.23200000000000001</v>
      </c>
      <c r="H1727">
        <v>319</v>
      </c>
      <c r="I1727">
        <v>1560.6849999999999</v>
      </c>
      <c r="J1727">
        <v>0.22900000000000001</v>
      </c>
      <c r="K1727">
        <v>299</v>
      </c>
      <c r="L1727">
        <v>0.14904986939442899</v>
      </c>
      <c r="M1727">
        <v>132.68199999999999</v>
      </c>
      <c r="N1727">
        <v>0</v>
      </c>
      <c r="O1727">
        <v>0.55100000000000005</v>
      </c>
      <c r="P1727">
        <v>1.32</v>
      </c>
      <c r="Q1727">
        <v>1.6140000000000001</v>
      </c>
      <c r="R1727">
        <v>1.867</v>
      </c>
      <c r="S1727">
        <v>3.2690000000000001</v>
      </c>
      <c r="T1727">
        <v>7.2</v>
      </c>
      <c r="U1727">
        <v>10.208</v>
      </c>
      <c r="V1727">
        <v>10.759</v>
      </c>
      <c r="W1727">
        <v>0</v>
      </c>
      <c r="X1727">
        <v>0.55100000000000005</v>
      </c>
      <c r="Y1727">
        <v>0.76900000000000002</v>
      </c>
      <c r="Z1727">
        <v>0.29399999999999998</v>
      </c>
      <c r="AA1727">
        <v>0.253</v>
      </c>
      <c r="AB1727">
        <v>1.4019999999999999</v>
      </c>
      <c r="AC1727">
        <v>3.931</v>
      </c>
      <c r="AD1727">
        <v>3.5590000000000002</v>
      </c>
      <c r="AE1727">
        <f t="shared" si="26"/>
        <v>10.208</v>
      </c>
      <c r="AF1727" cm="1">
        <f t="array" ref="AF1727">_xlfn.IFS(C1727="solar",(AE1727*1000/45),C1727="onshore",(AE1727*1000/2.7),C1727="offshore",(0))</f>
        <v>226.84444444444443</v>
      </c>
      <c r="AG1727" cm="1">
        <f t="array" ref="AG1727">_xlfn.IFS(C1727="solar",(0),C1727="onshore",(0),C1727="offshore",(AE1727*1000/4.8))</f>
        <v>0</v>
      </c>
    </row>
    <row r="1728" spans="1:33">
      <c r="A1728" t="s">
        <v>133</v>
      </c>
      <c r="B1728" t="s">
        <v>429</v>
      </c>
      <c r="C1728" t="s">
        <v>463</v>
      </c>
      <c r="D1728">
        <v>4</v>
      </c>
      <c r="E1728" t="s">
        <v>515</v>
      </c>
      <c r="F1728" t="s">
        <v>514</v>
      </c>
      <c r="G1728">
        <v>0.223</v>
      </c>
      <c r="H1728">
        <v>204</v>
      </c>
      <c r="I1728">
        <v>1560.6849999999999</v>
      </c>
      <c r="J1728">
        <v>0.20599999999999999</v>
      </c>
      <c r="K1728">
        <v>268</v>
      </c>
      <c r="L1728">
        <v>0.148512656824932</v>
      </c>
      <c r="M1728">
        <v>0.311</v>
      </c>
      <c r="N1728">
        <v>0</v>
      </c>
      <c r="O1728">
        <v>0.311</v>
      </c>
      <c r="P1728">
        <v>0.311</v>
      </c>
      <c r="Q1728">
        <v>0.311</v>
      </c>
      <c r="R1728">
        <v>0.311</v>
      </c>
      <c r="S1728">
        <v>0.311</v>
      </c>
      <c r="T1728">
        <v>0.311</v>
      </c>
      <c r="U1728">
        <v>9.4E-2</v>
      </c>
      <c r="V1728">
        <v>0.40500000000000003</v>
      </c>
      <c r="W1728">
        <v>0</v>
      </c>
      <c r="X1728">
        <v>0.311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9.4E-2</v>
      </c>
      <c r="AE1728">
        <f t="shared" si="26"/>
        <v>0.311</v>
      </c>
      <c r="AF1728" cm="1">
        <f t="array" ref="AF1728">_xlfn.IFS(C1728="solar",(AE1728*1000/45),C1728="onshore",(AE1728*1000/2.7),C1728="offshore",(0))</f>
        <v>6.9111111111111114</v>
      </c>
      <c r="AG1728" cm="1">
        <f t="array" ref="AG1728">_xlfn.IFS(C1728="solar",(0),C1728="onshore",(0),C1728="offshore",(AE1728*1000/4.8))</f>
        <v>0</v>
      </c>
    </row>
    <row r="1729" spans="1:33">
      <c r="A1729" t="s">
        <v>133</v>
      </c>
      <c r="B1729" t="s">
        <v>431</v>
      </c>
      <c r="C1729" t="s">
        <v>463</v>
      </c>
      <c r="D1729">
        <v>2</v>
      </c>
      <c r="E1729" t="s">
        <v>515</v>
      </c>
      <c r="F1729" t="s">
        <v>514</v>
      </c>
      <c r="G1729">
        <v>0.24</v>
      </c>
      <c r="H1729">
        <v>158</v>
      </c>
      <c r="I1729">
        <v>1560.6849999999999</v>
      </c>
      <c r="J1729">
        <v>0.24399999999999999</v>
      </c>
      <c r="K1729">
        <v>181</v>
      </c>
      <c r="L1729">
        <v>8.4680739576315597E-2</v>
      </c>
      <c r="M1729">
        <v>0.24199999999999999</v>
      </c>
      <c r="N1729">
        <v>9.8000000000000004E-2</v>
      </c>
      <c r="O1729">
        <v>0.24199999999999999</v>
      </c>
      <c r="P1729">
        <v>0.24199999999999999</v>
      </c>
      <c r="Q1729">
        <v>0.24199999999999999</v>
      </c>
      <c r="R1729">
        <v>0.24199999999999999</v>
      </c>
      <c r="S1729">
        <v>0.24199999999999999</v>
      </c>
      <c r="T1729">
        <v>0.24199999999999999</v>
      </c>
      <c r="U1729">
        <v>0.24199999999999999</v>
      </c>
      <c r="V1729">
        <v>0.48399999999999999</v>
      </c>
      <c r="W1729">
        <v>9.8000000000000004E-2</v>
      </c>
      <c r="X1729">
        <v>0.14399999999999999</v>
      </c>
      <c r="Y1729">
        <v>0</v>
      </c>
      <c r="Z1729">
        <v>0</v>
      </c>
      <c r="AA1729">
        <v>0</v>
      </c>
      <c r="AB1729">
        <v>0</v>
      </c>
      <c r="AC1729">
        <v>9.8000000000000004E-2</v>
      </c>
      <c r="AD1729">
        <v>0.14399999999999999</v>
      </c>
      <c r="AE1729">
        <f t="shared" si="26"/>
        <v>0.24199999999999999</v>
      </c>
      <c r="AF1729" cm="1">
        <f t="array" ref="AF1729">_xlfn.IFS(C1729="solar",(AE1729*1000/45),C1729="onshore",(AE1729*1000/2.7),C1729="offshore",(0))</f>
        <v>5.3777777777777782</v>
      </c>
      <c r="AG1729" cm="1">
        <f t="array" ref="AG1729">_xlfn.IFS(C1729="solar",(0),C1729="onshore",(0),C1729="offshore",(AE1729*1000/4.8))</f>
        <v>0</v>
      </c>
    </row>
    <row r="1730" spans="1:33">
      <c r="A1730" t="s">
        <v>133</v>
      </c>
      <c r="B1730" t="s">
        <v>432</v>
      </c>
      <c r="C1730" t="s">
        <v>463</v>
      </c>
      <c r="D1730">
        <v>1</v>
      </c>
      <c r="E1730" t="s">
        <v>515</v>
      </c>
      <c r="F1730" t="s">
        <v>514</v>
      </c>
      <c r="G1730">
        <v>0.249</v>
      </c>
      <c r="H1730">
        <v>0</v>
      </c>
      <c r="I1730">
        <v>1560.6849999999999</v>
      </c>
      <c r="J1730">
        <v>0.249</v>
      </c>
      <c r="K1730">
        <v>386</v>
      </c>
      <c r="L1730">
        <v>0.17696356201059901</v>
      </c>
      <c r="M1730">
        <v>0.73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f t="shared" ref="AE1730:AE1793" si="27">MAX(N1730:U1730)</f>
        <v>0</v>
      </c>
      <c r="AF1730" cm="1">
        <f t="array" ref="AF1730">_xlfn.IFS(C1730="solar",(AE1730*1000/45),C1730="onshore",(AE1730*1000/2.7),C1730="offshore",(0))</f>
        <v>0</v>
      </c>
      <c r="AG1730" cm="1">
        <f t="array" ref="AG1730">_xlfn.IFS(C1730="solar",(0),C1730="onshore",(0),C1730="offshore",(AE1730*1000/4.8))</f>
        <v>0</v>
      </c>
    </row>
    <row r="1731" spans="1:33">
      <c r="A1731" t="s">
        <v>133</v>
      </c>
      <c r="B1731" t="s">
        <v>430</v>
      </c>
      <c r="C1731" t="s">
        <v>463</v>
      </c>
      <c r="D1731">
        <v>3</v>
      </c>
      <c r="E1731" t="s">
        <v>515</v>
      </c>
      <c r="F1731" t="s">
        <v>514</v>
      </c>
      <c r="G1731">
        <v>0.23200000000000001</v>
      </c>
      <c r="H1731">
        <v>319</v>
      </c>
      <c r="I1731">
        <v>1560.6849999999999</v>
      </c>
      <c r="J1731">
        <v>0.22900000000000001</v>
      </c>
      <c r="K1731">
        <v>299</v>
      </c>
      <c r="L1731">
        <v>0.14904986939442899</v>
      </c>
      <c r="M1731">
        <v>213.816</v>
      </c>
      <c r="N1731">
        <v>0</v>
      </c>
      <c r="O1731">
        <v>0.78400000000000003</v>
      </c>
      <c r="P1731">
        <v>1.554</v>
      </c>
      <c r="Q1731">
        <v>1.847</v>
      </c>
      <c r="R1731">
        <v>2.101</v>
      </c>
      <c r="S1731">
        <v>3.5030000000000001</v>
      </c>
      <c r="T1731">
        <v>7.4329999999999998</v>
      </c>
      <c r="U1731">
        <v>10.442</v>
      </c>
      <c r="V1731">
        <v>11.226000000000001</v>
      </c>
      <c r="W1731">
        <v>0</v>
      </c>
      <c r="X1731">
        <v>0.78400000000000003</v>
      </c>
      <c r="Y1731">
        <v>0.77</v>
      </c>
      <c r="Z1731">
        <v>0.29299999999999998</v>
      </c>
      <c r="AA1731">
        <v>0.254</v>
      </c>
      <c r="AB1731">
        <v>1.4019999999999999</v>
      </c>
      <c r="AC1731">
        <v>3.93</v>
      </c>
      <c r="AD1731">
        <v>3.7930000000000001</v>
      </c>
      <c r="AE1731">
        <f t="shared" si="27"/>
        <v>10.442</v>
      </c>
      <c r="AF1731" cm="1">
        <f t="array" ref="AF1731">_xlfn.IFS(C1731="solar",(AE1731*1000/45),C1731="onshore",(AE1731*1000/2.7),C1731="offshore",(0))</f>
        <v>232.04444444444445</v>
      </c>
      <c r="AG1731" cm="1">
        <f t="array" ref="AG1731">_xlfn.IFS(C1731="solar",(0),C1731="onshore",(0),C1731="offshore",(AE1731*1000/4.8))</f>
        <v>0</v>
      </c>
    </row>
    <row r="1732" spans="1:33">
      <c r="A1732" t="s">
        <v>133</v>
      </c>
      <c r="B1732" t="s">
        <v>426</v>
      </c>
      <c r="C1732" t="s">
        <v>464</v>
      </c>
      <c r="D1732">
        <v>1</v>
      </c>
      <c r="E1732" t="s">
        <v>515</v>
      </c>
      <c r="F1732" t="s">
        <v>519</v>
      </c>
      <c r="G1732">
        <v>0.313</v>
      </c>
      <c r="H1732">
        <v>332</v>
      </c>
      <c r="I1732">
        <v>2023.1869999999999</v>
      </c>
      <c r="J1732">
        <v>0.315</v>
      </c>
      <c r="K1732">
        <v>368</v>
      </c>
      <c r="L1732">
        <v>0.133362325143147</v>
      </c>
      <c r="M1732">
        <v>9.4</v>
      </c>
      <c r="N1732">
        <v>0</v>
      </c>
      <c r="O1732">
        <v>0.64</v>
      </c>
      <c r="P1732">
        <v>7.59</v>
      </c>
      <c r="Q1732">
        <v>9.4</v>
      </c>
      <c r="R1732">
        <v>9.4</v>
      </c>
      <c r="S1732">
        <v>9.4</v>
      </c>
      <c r="T1732">
        <v>9.39</v>
      </c>
      <c r="U1732">
        <v>8.76</v>
      </c>
      <c r="V1732">
        <v>9.4</v>
      </c>
      <c r="W1732">
        <v>0</v>
      </c>
      <c r="X1732">
        <v>0.64</v>
      </c>
      <c r="Y1732">
        <v>6.95</v>
      </c>
      <c r="Z1732">
        <v>1.81</v>
      </c>
      <c r="AA1732">
        <v>0</v>
      </c>
      <c r="AB1732">
        <v>0</v>
      </c>
      <c r="AC1732">
        <v>0</v>
      </c>
      <c r="AD1732">
        <v>0.01</v>
      </c>
      <c r="AE1732">
        <f t="shared" si="27"/>
        <v>9.4</v>
      </c>
      <c r="AF1732" cm="1">
        <f t="array" ref="AF1732">_xlfn.IFS(C1732="solar",(AE1732*1000/45),C1732="onshore",(AE1732*1000/2.7),C1732="offshore",(0))</f>
        <v>3481.4814814814813</v>
      </c>
      <c r="AG1732" cm="1">
        <f t="array" ref="AG1732">_xlfn.IFS(C1732="solar",(0),C1732="onshore",(0),C1732="offshore",(AE1732*1000/4.8))</f>
        <v>0</v>
      </c>
    </row>
    <row r="1733" spans="1:33">
      <c r="A1733" t="s">
        <v>133</v>
      </c>
      <c r="B1733" t="s">
        <v>425</v>
      </c>
      <c r="C1733" t="s">
        <v>464</v>
      </c>
      <c r="D1733">
        <v>2</v>
      </c>
      <c r="E1733" t="s">
        <v>515</v>
      </c>
      <c r="F1733" t="s">
        <v>519</v>
      </c>
      <c r="G1733">
        <v>0.32500000000000001</v>
      </c>
      <c r="H1733">
        <v>592</v>
      </c>
      <c r="I1733">
        <v>2023.1869999999999</v>
      </c>
      <c r="J1733">
        <v>0.312</v>
      </c>
      <c r="K1733">
        <v>677</v>
      </c>
      <c r="L1733">
        <v>0.24770225968856099</v>
      </c>
      <c r="M1733">
        <v>1.07</v>
      </c>
      <c r="N1733">
        <v>0.86</v>
      </c>
      <c r="O1733">
        <v>1.07</v>
      </c>
      <c r="P1733">
        <v>1.07</v>
      </c>
      <c r="Q1733">
        <v>1.07</v>
      </c>
      <c r="R1733">
        <v>1.07</v>
      </c>
      <c r="S1733">
        <v>1.07</v>
      </c>
      <c r="T1733">
        <v>0.21</v>
      </c>
      <c r="U1733">
        <v>0</v>
      </c>
      <c r="V1733">
        <v>1.07</v>
      </c>
      <c r="W1733">
        <v>0.86</v>
      </c>
      <c r="X1733">
        <v>0.21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f t="shared" si="27"/>
        <v>1.07</v>
      </c>
      <c r="AF1733" cm="1">
        <f t="array" ref="AF1733">_xlfn.IFS(C1733="solar",(AE1733*1000/45),C1733="onshore",(AE1733*1000/2.7),C1733="offshore",(0))</f>
        <v>396.29629629629625</v>
      </c>
      <c r="AG1733" cm="1">
        <f t="array" ref="AG1733">_xlfn.IFS(C1733="solar",(0),C1733="onshore",(0),C1733="offshore",(AE1733*1000/4.8))</f>
        <v>0</v>
      </c>
    </row>
    <row r="1734" spans="1:33">
      <c r="A1734" t="s">
        <v>133</v>
      </c>
      <c r="B1734" t="s">
        <v>424</v>
      </c>
      <c r="C1734" t="s">
        <v>464</v>
      </c>
      <c r="D1734">
        <v>3</v>
      </c>
      <c r="E1734" t="s">
        <v>515</v>
      </c>
      <c r="F1734" t="s">
        <v>519</v>
      </c>
      <c r="G1734">
        <v>0.29399999999999998</v>
      </c>
      <c r="H1734">
        <v>218</v>
      </c>
      <c r="I1734">
        <v>2023.1869999999999</v>
      </c>
      <c r="J1734">
        <v>0.29299999999999998</v>
      </c>
      <c r="K1734">
        <v>238</v>
      </c>
      <c r="L1734">
        <v>9.2726791029657002E-2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f t="shared" si="27"/>
        <v>0</v>
      </c>
      <c r="AF1734" cm="1">
        <f t="array" ref="AF1734">_xlfn.IFS(C1734="solar",(AE1734*1000/45),C1734="onshore",(AE1734*1000/2.7),C1734="offshore",(0))</f>
        <v>0</v>
      </c>
      <c r="AG1734" cm="1">
        <f t="array" ref="AG1734">_xlfn.IFS(C1734="solar",(0),C1734="onshore",(0),C1734="offshore",(AE1734*1000/4.8))</f>
        <v>0</v>
      </c>
    </row>
    <row r="1735" spans="1:33">
      <c r="A1735" t="s">
        <v>133</v>
      </c>
      <c r="B1735" t="s">
        <v>423</v>
      </c>
      <c r="C1735" t="s">
        <v>464</v>
      </c>
      <c r="D1735">
        <v>4</v>
      </c>
      <c r="E1735" t="s">
        <v>515</v>
      </c>
      <c r="F1735" t="s">
        <v>519</v>
      </c>
      <c r="G1735">
        <v>0.26700000000000002</v>
      </c>
      <c r="H1735">
        <v>419</v>
      </c>
      <c r="I1735">
        <v>2023.1869999999999</v>
      </c>
      <c r="J1735">
        <v>0.27</v>
      </c>
      <c r="K1735">
        <v>436</v>
      </c>
      <c r="L1735">
        <v>0.18433959073228501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f t="shared" si="27"/>
        <v>0</v>
      </c>
      <c r="AF1735" cm="1">
        <f t="array" ref="AF1735">_xlfn.IFS(C1735="solar",(AE1735*1000/45),C1735="onshore",(AE1735*1000/2.7),C1735="offshore",(0))</f>
        <v>0</v>
      </c>
      <c r="AG1735" cm="1">
        <f t="array" ref="AG1735">_xlfn.IFS(C1735="solar",(0),C1735="onshore",(0),C1735="offshore",(AE1735*1000/4.8))</f>
        <v>0</v>
      </c>
    </row>
    <row r="1736" spans="1:33">
      <c r="A1736" t="s">
        <v>133</v>
      </c>
      <c r="B1736" t="s">
        <v>422</v>
      </c>
      <c r="C1736" t="s">
        <v>464</v>
      </c>
      <c r="D1736">
        <v>5</v>
      </c>
      <c r="E1736" t="s">
        <v>515</v>
      </c>
      <c r="F1736" t="s">
        <v>519</v>
      </c>
      <c r="G1736">
        <v>0.27300000000000002</v>
      </c>
      <c r="H1736">
        <v>679</v>
      </c>
      <c r="I1736">
        <v>2023.1869999999999</v>
      </c>
      <c r="J1736">
        <v>0.27400000000000002</v>
      </c>
      <c r="K1736">
        <v>659</v>
      </c>
      <c r="L1736">
        <v>0.27455587774555901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f t="shared" si="27"/>
        <v>0</v>
      </c>
      <c r="AF1736" cm="1">
        <f t="array" ref="AF1736">_xlfn.IFS(C1736="solar",(AE1736*1000/45),C1736="onshore",(AE1736*1000/2.7),C1736="offshore",(0))</f>
        <v>0</v>
      </c>
      <c r="AG1736" cm="1">
        <f t="array" ref="AG1736">_xlfn.IFS(C1736="solar",(0),C1736="onshore",(0),C1736="offshore",(AE1736*1000/4.8))</f>
        <v>0</v>
      </c>
    </row>
    <row r="1737" spans="1:33">
      <c r="A1737" t="s">
        <v>133</v>
      </c>
      <c r="B1737" t="s">
        <v>425</v>
      </c>
      <c r="C1737" t="s">
        <v>464</v>
      </c>
      <c r="D1737">
        <v>2</v>
      </c>
      <c r="E1737" t="s">
        <v>515</v>
      </c>
      <c r="F1737" t="s">
        <v>518</v>
      </c>
      <c r="G1737">
        <v>0.32500000000000001</v>
      </c>
      <c r="H1737">
        <v>592</v>
      </c>
      <c r="I1737">
        <v>2023.1869999999999</v>
      </c>
      <c r="J1737">
        <v>0.312</v>
      </c>
      <c r="K1737">
        <v>677</v>
      </c>
      <c r="L1737">
        <v>0.24770225968856099</v>
      </c>
      <c r="M1737">
        <v>1.946</v>
      </c>
      <c r="N1737">
        <v>0.89600000000000002</v>
      </c>
      <c r="O1737">
        <v>1.115</v>
      </c>
      <c r="P1737">
        <v>1.115</v>
      </c>
      <c r="Q1737">
        <v>1.115</v>
      </c>
      <c r="R1737">
        <v>1.115</v>
      </c>
      <c r="S1737">
        <v>1.115</v>
      </c>
      <c r="T1737">
        <v>0.219</v>
      </c>
      <c r="U1737">
        <v>0</v>
      </c>
      <c r="V1737">
        <v>1.115</v>
      </c>
      <c r="W1737">
        <v>0.89600000000000002</v>
      </c>
      <c r="X1737">
        <v>0.219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f t="shared" si="27"/>
        <v>1.115</v>
      </c>
      <c r="AF1737" cm="1">
        <f t="array" ref="AF1737">_xlfn.IFS(C1737="solar",(AE1737*1000/45),C1737="onshore",(AE1737*1000/2.7),C1737="offshore",(0))</f>
        <v>412.96296296296293</v>
      </c>
      <c r="AG1737" cm="1">
        <f t="array" ref="AG1737">_xlfn.IFS(C1737="solar",(0),C1737="onshore",(0),C1737="offshore",(AE1737*1000/4.8))</f>
        <v>0</v>
      </c>
    </row>
    <row r="1738" spans="1:33">
      <c r="A1738" t="s">
        <v>133</v>
      </c>
      <c r="B1738" t="s">
        <v>424</v>
      </c>
      <c r="C1738" t="s">
        <v>464</v>
      </c>
      <c r="D1738">
        <v>3</v>
      </c>
      <c r="E1738" t="s">
        <v>515</v>
      </c>
      <c r="F1738" t="s">
        <v>518</v>
      </c>
      <c r="G1738">
        <v>0.29399999999999998</v>
      </c>
      <c r="H1738">
        <v>218</v>
      </c>
      <c r="I1738">
        <v>2023.1869999999999</v>
      </c>
      <c r="J1738">
        <v>0.29299999999999998</v>
      </c>
      <c r="K1738">
        <v>238</v>
      </c>
      <c r="L1738">
        <v>9.2726791029657002E-2</v>
      </c>
      <c r="M1738">
        <v>4.149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f t="shared" si="27"/>
        <v>0</v>
      </c>
      <c r="AF1738" cm="1">
        <f t="array" ref="AF1738">_xlfn.IFS(C1738="solar",(AE1738*1000/45),C1738="onshore",(AE1738*1000/2.7),C1738="offshore",(0))</f>
        <v>0</v>
      </c>
      <c r="AG1738" cm="1">
        <f t="array" ref="AG1738">_xlfn.IFS(C1738="solar",(0),C1738="onshore",(0),C1738="offshore",(AE1738*1000/4.8))</f>
        <v>0</v>
      </c>
    </row>
    <row r="1739" spans="1:33">
      <c r="A1739" t="s">
        <v>133</v>
      </c>
      <c r="B1739" t="s">
        <v>426</v>
      </c>
      <c r="C1739" t="s">
        <v>464</v>
      </c>
      <c r="D1739">
        <v>1</v>
      </c>
      <c r="E1739" t="s">
        <v>515</v>
      </c>
      <c r="F1739" t="s">
        <v>518</v>
      </c>
      <c r="G1739">
        <v>0.313</v>
      </c>
      <c r="H1739">
        <v>332</v>
      </c>
      <c r="I1739">
        <v>2023.1869999999999</v>
      </c>
      <c r="J1739">
        <v>0.315</v>
      </c>
      <c r="K1739">
        <v>368</v>
      </c>
      <c r="L1739">
        <v>0.133362325143147</v>
      </c>
      <c r="M1739">
        <v>15.632999999999999</v>
      </c>
      <c r="N1739">
        <v>0</v>
      </c>
      <c r="O1739">
        <v>0.63600000000000001</v>
      </c>
      <c r="P1739">
        <v>7.5419999999999998</v>
      </c>
      <c r="Q1739">
        <v>9.34</v>
      </c>
      <c r="R1739">
        <v>9.34</v>
      </c>
      <c r="S1739">
        <v>9.34</v>
      </c>
      <c r="T1739">
        <v>9.33</v>
      </c>
      <c r="U1739">
        <v>8.7040000000000006</v>
      </c>
      <c r="V1739">
        <v>9.34</v>
      </c>
      <c r="W1739">
        <v>0</v>
      </c>
      <c r="X1739">
        <v>0.63600000000000001</v>
      </c>
      <c r="Y1739">
        <v>6.9059999999999997</v>
      </c>
      <c r="Z1739">
        <v>1.798</v>
      </c>
      <c r="AA1739">
        <v>0</v>
      </c>
      <c r="AB1739">
        <v>0</v>
      </c>
      <c r="AC1739">
        <v>0</v>
      </c>
      <c r="AD1739">
        <v>0.01</v>
      </c>
      <c r="AE1739">
        <f t="shared" si="27"/>
        <v>9.34</v>
      </c>
      <c r="AF1739" cm="1">
        <f t="array" ref="AF1739">_xlfn.IFS(C1739="solar",(AE1739*1000/45),C1739="onshore",(AE1739*1000/2.7),C1739="offshore",(0))</f>
        <v>3459.2592592592591</v>
      </c>
      <c r="AG1739" cm="1">
        <f t="array" ref="AG1739">_xlfn.IFS(C1739="solar",(0),C1739="onshore",(0),C1739="offshore",(AE1739*1000/4.8))</f>
        <v>0</v>
      </c>
    </row>
    <row r="1740" spans="1:33">
      <c r="A1740" t="s">
        <v>133</v>
      </c>
      <c r="B1740" t="s">
        <v>422</v>
      </c>
      <c r="C1740" t="s">
        <v>464</v>
      </c>
      <c r="D1740">
        <v>5</v>
      </c>
      <c r="E1740" t="s">
        <v>515</v>
      </c>
      <c r="F1740" t="s">
        <v>518</v>
      </c>
      <c r="G1740">
        <v>0.27300000000000002</v>
      </c>
      <c r="H1740">
        <v>679</v>
      </c>
      <c r="I1740">
        <v>2023.1869999999999</v>
      </c>
      <c r="J1740">
        <v>0.27400000000000002</v>
      </c>
      <c r="K1740">
        <v>659</v>
      </c>
      <c r="L1740">
        <v>0.27455587774555901</v>
      </c>
      <c r="M1740">
        <v>23.553000000000001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f t="shared" si="27"/>
        <v>0</v>
      </c>
      <c r="AF1740" cm="1">
        <f t="array" ref="AF1740">_xlfn.IFS(C1740="solar",(AE1740*1000/45),C1740="onshore",(AE1740*1000/2.7),C1740="offshore",(0))</f>
        <v>0</v>
      </c>
      <c r="AG1740" cm="1">
        <f t="array" ref="AG1740">_xlfn.IFS(C1740="solar",(0),C1740="onshore",(0),C1740="offshore",(AE1740*1000/4.8))</f>
        <v>0</v>
      </c>
    </row>
    <row r="1741" spans="1:33">
      <c r="A1741" t="s">
        <v>133</v>
      </c>
      <c r="B1741" t="s">
        <v>423</v>
      </c>
      <c r="C1741" t="s">
        <v>464</v>
      </c>
      <c r="D1741">
        <v>4</v>
      </c>
      <c r="E1741" t="s">
        <v>515</v>
      </c>
      <c r="F1741" t="s">
        <v>518</v>
      </c>
      <c r="G1741">
        <v>0.26700000000000002</v>
      </c>
      <c r="H1741">
        <v>419</v>
      </c>
      <c r="I1741">
        <v>2023.1869999999999</v>
      </c>
      <c r="J1741">
        <v>0.27</v>
      </c>
      <c r="K1741">
        <v>436</v>
      </c>
      <c r="L1741">
        <v>0.18433959073228501</v>
      </c>
      <c r="M1741">
        <v>23.92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f t="shared" si="27"/>
        <v>0</v>
      </c>
      <c r="AF1741" cm="1">
        <f t="array" ref="AF1741">_xlfn.IFS(C1741="solar",(AE1741*1000/45),C1741="onshore",(AE1741*1000/2.7),C1741="offshore",(0))</f>
        <v>0</v>
      </c>
      <c r="AG1741" cm="1">
        <f t="array" ref="AG1741">_xlfn.IFS(C1741="solar",(0),C1741="onshore",(0),C1741="offshore",(AE1741*1000/4.8))</f>
        <v>0</v>
      </c>
    </row>
    <row r="1742" spans="1:33">
      <c r="A1742" t="s">
        <v>133</v>
      </c>
      <c r="B1742" t="s">
        <v>425</v>
      </c>
      <c r="C1742" t="s">
        <v>464</v>
      </c>
      <c r="D1742">
        <v>2</v>
      </c>
      <c r="E1742" t="s">
        <v>515</v>
      </c>
      <c r="F1742" t="s">
        <v>517</v>
      </c>
      <c r="G1742">
        <v>0.32500000000000001</v>
      </c>
      <c r="H1742">
        <v>592</v>
      </c>
      <c r="I1742">
        <v>2023.1869999999999</v>
      </c>
      <c r="J1742">
        <v>0.312</v>
      </c>
      <c r="K1742">
        <v>677</v>
      </c>
      <c r="L1742">
        <v>0.24770225968856099</v>
      </c>
      <c r="M1742">
        <v>1.212</v>
      </c>
      <c r="N1742">
        <v>0.89600000000000002</v>
      </c>
      <c r="O1742">
        <v>1.115</v>
      </c>
      <c r="P1742">
        <v>1.115</v>
      </c>
      <c r="Q1742">
        <v>1.115</v>
      </c>
      <c r="R1742">
        <v>1.115</v>
      </c>
      <c r="S1742">
        <v>1.115</v>
      </c>
      <c r="T1742">
        <v>0.219</v>
      </c>
      <c r="U1742">
        <v>0</v>
      </c>
      <c r="V1742">
        <v>1.115</v>
      </c>
      <c r="W1742">
        <v>0.89600000000000002</v>
      </c>
      <c r="X1742">
        <v>0.219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f t="shared" si="27"/>
        <v>1.115</v>
      </c>
      <c r="AF1742" cm="1">
        <f t="array" ref="AF1742">_xlfn.IFS(C1742="solar",(AE1742*1000/45),C1742="onshore",(AE1742*1000/2.7),C1742="offshore",(0))</f>
        <v>412.96296296296293</v>
      </c>
      <c r="AG1742" cm="1">
        <f t="array" ref="AG1742">_xlfn.IFS(C1742="solar",(0),C1742="onshore",(0),C1742="offshore",(AE1742*1000/4.8))</f>
        <v>0</v>
      </c>
    </row>
    <row r="1743" spans="1:33">
      <c r="A1743" t="s">
        <v>133</v>
      </c>
      <c r="B1743" t="s">
        <v>424</v>
      </c>
      <c r="C1743" t="s">
        <v>464</v>
      </c>
      <c r="D1743">
        <v>3</v>
      </c>
      <c r="E1743" t="s">
        <v>515</v>
      </c>
      <c r="F1743" t="s">
        <v>517</v>
      </c>
      <c r="G1743">
        <v>0.29399999999999998</v>
      </c>
      <c r="H1743">
        <v>218</v>
      </c>
      <c r="I1743">
        <v>2023.1869999999999</v>
      </c>
      <c r="J1743">
        <v>0.29299999999999998</v>
      </c>
      <c r="K1743">
        <v>238</v>
      </c>
      <c r="L1743">
        <v>9.2726791029657002E-2</v>
      </c>
      <c r="M1743">
        <v>3.0070000000000001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f t="shared" si="27"/>
        <v>0</v>
      </c>
      <c r="AF1743" cm="1">
        <f t="array" ref="AF1743">_xlfn.IFS(C1743="solar",(AE1743*1000/45),C1743="onshore",(AE1743*1000/2.7),C1743="offshore",(0))</f>
        <v>0</v>
      </c>
      <c r="AG1743" cm="1">
        <f t="array" ref="AG1743">_xlfn.IFS(C1743="solar",(0),C1743="onshore",(0),C1743="offshore",(AE1743*1000/4.8))</f>
        <v>0</v>
      </c>
    </row>
    <row r="1744" spans="1:33">
      <c r="A1744" t="s">
        <v>133</v>
      </c>
      <c r="B1744" t="s">
        <v>426</v>
      </c>
      <c r="C1744" t="s">
        <v>464</v>
      </c>
      <c r="D1744">
        <v>1</v>
      </c>
      <c r="E1744" t="s">
        <v>515</v>
      </c>
      <c r="F1744" t="s">
        <v>517</v>
      </c>
      <c r="G1744">
        <v>0.313</v>
      </c>
      <c r="H1744">
        <v>332</v>
      </c>
      <c r="I1744">
        <v>2023.1869999999999</v>
      </c>
      <c r="J1744">
        <v>0.315</v>
      </c>
      <c r="K1744">
        <v>368</v>
      </c>
      <c r="L1744">
        <v>0.133362325143147</v>
      </c>
      <c r="M1744">
        <v>12.548</v>
      </c>
      <c r="N1744">
        <v>0</v>
      </c>
      <c r="O1744">
        <v>0.63600000000000001</v>
      </c>
      <c r="P1744">
        <v>7.5419999999999998</v>
      </c>
      <c r="Q1744">
        <v>9.34</v>
      </c>
      <c r="R1744">
        <v>9.34</v>
      </c>
      <c r="S1744">
        <v>9.34</v>
      </c>
      <c r="T1744">
        <v>9.33</v>
      </c>
      <c r="U1744">
        <v>8.7040000000000006</v>
      </c>
      <c r="V1744">
        <v>9.34</v>
      </c>
      <c r="W1744">
        <v>0</v>
      </c>
      <c r="X1744">
        <v>0.63600000000000001</v>
      </c>
      <c r="Y1744">
        <v>6.9059999999999997</v>
      </c>
      <c r="Z1744">
        <v>1.798</v>
      </c>
      <c r="AA1744">
        <v>0</v>
      </c>
      <c r="AB1744">
        <v>0</v>
      </c>
      <c r="AC1744">
        <v>0</v>
      </c>
      <c r="AD1744">
        <v>0.01</v>
      </c>
      <c r="AE1744">
        <f t="shared" si="27"/>
        <v>9.34</v>
      </c>
      <c r="AF1744" cm="1">
        <f t="array" ref="AF1744">_xlfn.IFS(C1744="solar",(AE1744*1000/45),C1744="onshore",(AE1744*1000/2.7),C1744="offshore",(0))</f>
        <v>3459.2592592592591</v>
      </c>
      <c r="AG1744" cm="1">
        <f t="array" ref="AG1744">_xlfn.IFS(C1744="solar",(0),C1744="onshore",(0),C1744="offshore",(AE1744*1000/4.8))</f>
        <v>0</v>
      </c>
    </row>
    <row r="1745" spans="1:33">
      <c r="A1745" t="s">
        <v>133</v>
      </c>
      <c r="B1745" t="s">
        <v>422</v>
      </c>
      <c r="C1745" t="s">
        <v>464</v>
      </c>
      <c r="D1745">
        <v>5</v>
      </c>
      <c r="E1745" t="s">
        <v>515</v>
      </c>
      <c r="F1745" t="s">
        <v>517</v>
      </c>
      <c r="G1745">
        <v>0.27300000000000002</v>
      </c>
      <c r="H1745">
        <v>679</v>
      </c>
      <c r="I1745">
        <v>2023.1869999999999</v>
      </c>
      <c r="J1745">
        <v>0.27400000000000002</v>
      </c>
      <c r="K1745">
        <v>659</v>
      </c>
      <c r="L1745">
        <v>0.27455587774555901</v>
      </c>
      <c r="M1745">
        <v>7.2539999999999996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f t="shared" si="27"/>
        <v>0</v>
      </c>
      <c r="AF1745" cm="1">
        <f t="array" ref="AF1745">_xlfn.IFS(C1745="solar",(AE1745*1000/45),C1745="onshore",(AE1745*1000/2.7),C1745="offshore",(0))</f>
        <v>0</v>
      </c>
      <c r="AG1745" cm="1">
        <f t="array" ref="AG1745">_xlfn.IFS(C1745="solar",(0),C1745="onshore",(0),C1745="offshore",(AE1745*1000/4.8))</f>
        <v>0</v>
      </c>
    </row>
    <row r="1746" spans="1:33">
      <c r="A1746" t="s">
        <v>133</v>
      </c>
      <c r="B1746" t="s">
        <v>423</v>
      </c>
      <c r="C1746" t="s">
        <v>464</v>
      </c>
      <c r="D1746">
        <v>4</v>
      </c>
      <c r="E1746" t="s">
        <v>515</v>
      </c>
      <c r="F1746" t="s">
        <v>517</v>
      </c>
      <c r="G1746">
        <v>0.26700000000000002</v>
      </c>
      <c r="H1746">
        <v>419</v>
      </c>
      <c r="I1746">
        <v>2023.1869999999999</v>
      </c>
      <c r="J1746">
        <v>0.27</v>
      </c>
      <c r="K1746">
        <v>436</v>
      </c>
      <c r="L1746">
        <v>0.18433959073228501</v>
      </c>
      <c r="M1746">
        <v>10.394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f t="shared" si="27"/>
        <v>0</v>
      </c>
      <c r="AF1746" cm="1">
        <f t="array" ref="AF1746">_xlfn.IFS(C1746="solar",(AE1746*1000/45),C1746="onshore",(AE1746*1000/2.7),C1746="offshore",(0))</f>
        <v>0</v>
      </c>
      <c r="AG1746" cm="1">
        <f t="array" ref="AG1746">_xlfn.IFS(C1746="solar",(0),C1746="onshore",(0),C1746="offshore",(AE1746*1000/4.8))</f>
        <v>0</v>
      </c>
    </row>
    <row r="1747" spans="1:33">
      <c r="A1747" t="s">
        <v>133</v>
      </c>
      <c r="B1747" t="s">
        <v>425</v>
      </c>
      <c r="C1747" t="s">
        <v>464</v>
      </c>
      <c r="D1747">
        <v>2</v>
      </c>
      <c r="E1747" t="s">
        <v>515</v>
      </c>
      <c r="F1747" t="s">
        <v>516</v>
      </c>
      <c r="G1747">
        <v>0.32500000000000001</v>
      </c>
      <c r="H1747">
        <v>592</v>
      </c>
      <c r="I1747">
        <v>2023.1869999999999</v>
      </c>
      <c r="J1747">
        <v>0.312</v>
      </c>
      <c r="K1747">
        <v>677</v>
      </c>
      <c r="L1747">
        <v>0.24770225968856099</v>
      </c>
      <c r="M1747">
        <v>1.819</v>
      </c>
      <c r="N1747">
        <v>0.89600000000000002</v>
      </c>
      <c r="O1747">
        <v>1.115</v>
      </c>
      <c r="P1747">
        <v>1.115</v>
      </c>
      <c r="Q1747">
        <v>1.115</v>
      </c>
      <c r="R1747">
        <v>1.115</v>
      </c>
      <c r="S1747">
        <v>1.115</v>
      </c>
      <c r="T1747">
        <v>0.219</v>
      </c>
      <c r="U1747">
        <v>0</v>
      </c>
      <c r="V1747">
        <v>1.115</v>
      </c>
      <c r="W1747">
        <v>0.89600000000000002</v>
      </c>
      <c r="X1747">
        <v>0.219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f t="shared" si="27"/>
        <v>1.115</v>
      </c>
      <c r="AF1747" cm="1">
        <f t="array" ref="AF1747">_xlfn.IFS(C1747="solar",(AE1747*1000/45),C1747="onshore",(AE1747*1000/2.7),C1747="offshore",(0))</f>
        <v>412.96296296296293</v>
      </c>
      <c r="AG1747" cm="1">
        <f t="array" ref="AG1747">_xlfn.IFS(C1747="solar",(0),C1747="onshore",(0),C1747="offshore",(AE1747*1000/4.8))</f>
        <v>0</v>
      </c>
    </row>
    <row r="1748" spans="1:33">
      <c r="A1748" t="s">
        <v>133</v>
      </c>
      <c r="B1748" t="s">
        <v>424</v>
      </c>
      <c r="C1748" t="s">
        <v>464</v>
      </c>
      <c r="D1748">
        <v>3</v>
      </c>
      <c r="E1748" t="s">
        <v>515</v>
      </c>
      <c r="F1748" t="s">
        <v>516</v>
      </c>
      <c r="G1748">
        <v>0.29399999999999998</v>
      </c>
      <c r="H1748">
        <v>218</v>
      </c>
      <c r="I1748">
        <v>2023.1869999999999</v>
      </c>
      <c r="J1748">
        <v>0.29299999999999998</v>
      </c>
      <c r="K1748">
        <v>238</v>
      </c>
      <c r="L1748">
        <v>9.2726791029657002E-2</v>
      </c>
      <c r="M1748">
        <v>3.8410000000000002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f t="shared" si="27"/>
        <v>0</v>
      </c>
      <c r="AF1748" cm="1">
        <f t="array" ref="AF1748">_xlfn.IFS(C1748="solar",(AE1748*1000/45),C1748="onshore",(AE1748*1000/2.7),C1748="offshore",(0))</f>
        <v>0</v>
      </c>
      <c r="AG1748" cm="1">
        <f t="array" ref="AG1748">_xlfn.IFS(C1748="solar",(0),C1748="onshore",(0),C1748="offshore",(AE1748*1000/4.8))</f>
        <v>0</v>
      </c>
    </row>
    <row r="1749" spans="1:33">
      <c r="A1749" t="s">
        <v>133</v>
      </c>
      <c r="B1749" t="s">
        <v>426</v>
      </c>
      <c r="C1749" t="s">
        <v>464</v>
      </c>
      <c r="D1749">
        <v>1</v>
      </c>
      <c r="E1749" t="s">
        <v>515</v>
      </c>
      <c r="F1749" t="s">
        <v>516</v>
      </c>
      <c r="G1749">
        <v>0.313</v>
      </c>
      <c r="H1749">
        <v>332</v>
      </c>
      <c r="I1749">
        <v>2023.1869999999999</v>
      </c>
      <c r="J1749">
        <v>0.315</v>
      </c>
      <c r="K1749">
        <v>368</v>
      </c>
      <c r="L1749">
        <v>0.133362325143147</v>
      </c>
      <c r="M1749">
        <v>15.582000000000001</v>
      </c>
      <c r="N1749">
        <v>0</v>
      </c>
      <c r="O1749">
        <v>0.63600000000000001</v>
      </c>
      <c r="P1749">
        <v>7.5419999999999998</v>
      </c>
      <c r="Q1749">
        <v>9.34</v>
      </c>
      <c r="R1749">
        <v>9.34</v>
      </c>
      <c r="S1749">
        <v>9.34</v>
      </c>
      <c r="T1749">
        <v>9.33</v>
      </c>
      <c r="U1749">
        <v>8.7040000000000006</v>
      </c>
      <c r="V1749">
        <v>9.34</v>
      </c>
      <c r="W1749">
        <v>0</v>
      </c>
      <c r="X1749">
        <v>0.63600000000000001</v>
      </c>
      <c r="Y1749">
        <v>6.9059999999999997</v>
      </c>
      <c r="Z1749">
        <v>1.798</v>
      </c>
      <c r="AA1749">
        <v>0</v>
      </c>
      <c r="AB1749">
        <v>0</v>
      </c>
      <c r="AC1749">
        <v>0</v>
      </c>
      <c r="AD1749">
        <v>0.01</v>
      </c>
      <c r="AE1749">
        <f t="shared" si="27"/>
        <v>9.34</v>
      </c>
      <c r="AF1749" cm="1">
        <f t="array" ref="AF1749">_xlfn.IFS(C1749="solar",(AE1749*1000/45),C1749="onshore",(AE1749*1000/2.7),C1749="offshore",(0))</f>
        <v>3459.2592592592591</v>
      </c>
      <c r="AG1749" cm="1">
        <f t="array" ref="AG1749">_xlfn.IFS(C1749="solar",(0),C1749="onshore",(0),C1749="offshore",(AE1749*1000/4.8))</f>
        <v>0</v>
      </c>
    </row>
    <row r="1750" spans="1:33">
      <c r="A1750" t="s">
        <v>133</v>
      </c>
      <c r="B1750" t="s">
        <v>423</v>
      </c>
      <c r="C1750" t="s">
        <v>464</v>
      </c>
      <c r="D1750">
        <v>4</v>
      </c>
      <c r="E1750" t="s">
        <v>515</v>
      </c>
      <c r="F1750" t="s">
        <v>516</v>
      </c>
      <c r="G1750">
        <v>0.26700000000000002</v>
      </c>
      <c r="H1750">
        <v>419</v>
      </c>
      <c r="I1750">
        <v>2023.1869999999999</v>
      </c>
      <c r="J1750">
        <v>0.27</v>
      </c>
      <c r="K1750">
        <v>436</v>
      </c>
      <c r="L1750">
        <v>0.18433959073228501</v>
      </c>
      <c r="M1750">
        <v>21.63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f t="shared" si="27"/>
        <v>0</v>
      </c>
      <c r="AF1750" cm="1">
        <f t="array" ref="AF1750">_xlfn.IFS(C1750="solar",(AE1750*1000/45),C1750="onshore",(AE1750*1000/2.7),C1750="offshore",(0))</f>
        <v>0</v>
      </c>
      <c r="AG1750" cm="1">
        <f t="array" ref="AG1750">_xlfn.IFS(C1750="solar",(0),C1750="onshore",(0),C1750="offshore",(AE1750*1000/4.8))</f>
        <v>0</v>
      </c>
    </row>
    <row r="1751" spans="1:33">
      <c r="A1751" t="s">
        <v>133</v>
      </c>
      <c r="B1751" t="s">
        <v>422</v>
      </c>
      <c r="C1751" t="s">
        <v>464</v>
      </c>
      <c r="D1751">
        <v>5</v>
      </c>
      <c r="E1751" t="s">
        <v>515</v>
      </c>
      <c r="F1751" t="s">
        <v>516</v>
      </c>
      <c r="G1751">
        <v>0.27300000000000002</v>
      </c>
      <c r="H1751">
        <v>679</v>
      </c>
      <c r="I1751">
        <v>2023.1869999999999</v>
      </c>
      <c r="J1751">
        <v>0.27400000000000002</v>
      </c>
      <c r="K1751">
        <v>659</v>
      </c>
      <c r="L1751">
        <v>0.27455587774555901</v>
      </c>
      <c r="M1751">
        <v>23.323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f t="shared" si="27"/>
        <v>0</v>
      </c>
      <c r="AF1751" cm="1">
        <f t="array" ref="AF1751">_xlfn.IFS(C1751="solar",(AE1751*1000/45),C1751="onshore",(AE1751*1000/2.7),C1751="offshore",(0))</f>
        <v>0</v>
      </c>
      <c r="AG1751" cm="1">
        <f t="array" ref="AG1751">_xlfn.IFS(C1751="solar",(0),C1751="onshore",(0),C1751="offshore",(AE1751*1000/4.8))</f>
        <v>0</v>
      </c>
    </row>
    <row r="1752" spans="1:33" s="75" customFormat="1">
      <c r="A1752" t="s">
        <v>133</v>
      </c>
      <c r="B1752" t="s">
        <v>425</v>
      </c>
      <c r="C1752" t="s">
        <v>464</v>
      </c>
      <c r="D1752">
        <v>2</v>
      </c>
      <c r="E1752" t="s">
        <v>515</v>
      </c>
      <c r="F1752" t="s">
        <v>514</v>
      </c>
      <c r="G1752">
        <v>0.32500000000000001</v>
      </c>
      <c r="H1752">
        <v>592</v>
      </c>
      <c r="I1752">
        <v>2023.1869999999999</v>
      </c>
      <c r="J1752">
        <v>0.312</v>
      </c>
      <c r="K1752">
        <v>677</v>
      </c>
      <c r="L1752">
        <v>0.24770225968856099</v>
      </c>
      <c r="M1752">
        <v>2.6360000000000001</v>
      </c>
      <c r="N1752">
        <v>0.89600000000000002</v>
      </c>
      <c r="O1752">
        <v>1.115</v>
      </c>
      <c r="P1752">
        <v>1.115</v>
      </c>
      <c r="Q1752">
        <v>1.115</v>
      </c>
      <c r="R1752">
        <v>1.115</v>
      </c>
      <c r="S1752">
        <v>1.115</v>
      </c>
      <c r="T1752">
        <v>0.219</v>
      </c>
      <c r="U1752">
        <v>0</v>
      </c>
      <c r="V1752">
        <v>1.115</v>
      </c>
      <c r="W1752">
        <v>0.89600000000000002</v>
      </c>
      <c r="X1752">
        <v>0.219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s="74">
        <f t="shared" si="27"/>
        <v>1.115</v>
      </c>
      <c r="AF1752" s="74" cm="1">
        <f t="array" ref="AF1752">_xlfn.IFS(C1752="solar",(AE1752*1000/45),C1752="onshore",(AE1752*1000/2.7),C1752="offshore",(0))</f>
        <v>412.96296296296293</v>
      </c>
      <c r="AG1752" s="74" cm="1">
        <f t="array" ref="AG1752">_xlfn.IFS(C1752="solar",(0),C1752="onshore",(0),C1752="offshore",(AE1752*1000/4.8))</f>
        <v>0</v>
      </c>
    </row>
    <row r="1753" spans="1:33" s="75" customFormat="1">
      <c r="A1753" t="s">
        <v>133</v>
      </c>
      <c r="B1753" t="s">
        <v>424</v>
      </c>
      <c r="C1753" t="s">
        <v>464</v>
      </c>
      <c r="D1753">
        <v>3</v>
      </c>
      <c r="E1753" t="s">
        <v>515</v>
      </c>
      <c r="F1753" t="s">
        <v>514</v>
      </c>
      <c r="G1753">
        <v>0.29399999999999998</v>
      </c>
      <c r="H1753">
        <v>218</v>
      </c>
      <c r="I1753">
        <v>2023.1869999999999</v>
      </c>
      <c r="J1753">
        <v>0.29299999999999998</v>
      </c>
      <c r="K1753">
        <v>238</v>
      </c>
      <c r="L1753">
        <v>9.2726791029657002E-2</v>
      </c>
      <c r="M1753">
        <v>4.9610000000000003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 s="74">
        <f t="shared" si="27"/>
        <v>0</v>
      </c>
      <c r="AF1753" s="74" cm="1">
        <f t="array" ref="AF1753">_xlfn.IFS(C1753="solar",(AE1753*1000/45),C1753="onshore",(AE1753*1000/2.7),C1753="offshore",(0))</f>
        <v>0</v>
      </c>
      <c r="AG1753" s="74" cm="1">
        <f t="array" ref="AG1753">_xlfn.IFS(C1753="solar",(0),C1753="onshore",(0),C1753="offshore",(AE1753*1000/4.8))</f>
        <v>0</v>
      </c>
    </row>
    <row r="1754" spans="1:33" s="75" customFormat="1">
      <c r="A1754" t="s">
        <v>133</v>
      </c>
      <c r="B1754" t="s">
        <v>426</v>
      </c>
      <c r="C1754" t="s">
        <v>464</v>
      </c>
      <c r="D1754">
        <v>1</v>
      </c>
      <c r="E1754" t="s">
        <v>515</v>
      </c>
      <c r="F1754" t="s">
        <v>514</v>
      </c>
      <c r="G1754">
        <v>0.313</v>
      </c>
      <c r="H1754">
        <v>332</v>
      </c>
      <c r="I1754">
        <v>2023.1869999999999</v>
      </c>
      <c r="J1754">
        <v>0.315</v>
      </c>
      <c r="K1754">
        <v>368</v>
      </c>
      <c r="L1754">
        <v>0.133362325143147</v>
      </c>
      <c r="M1754">
        <v>18.143000000000001</v>
      </c>
      <c r="N1754">
        <v>0</v>
      </c>
      <c r="O1754">
        <v>0.63600000000000001</v>
      </c>
      <c r="P1754">
        <v>7.5419999999999998</v>
      </c>
      <c r="Q1754">
        <v>9.34</v>
      </c>
      <c r="R1754">
        <v>9.34</v>
      </c>
      <c r="S1754">
        <v>9.34</v>
      </c>
      <c r="T1754">
        <v>9.33</v>
      </c>
      <c r="U1754">
        <v>8.7040000000000006</v>
      </c>
      <c r="V1754">
        <v>9.34</v>
      </c>
      <c r="W1754">
        <v>0</v>
      </c>
      <c r="X1754">
        <v>0.63600000000000001</v>
      </c>
      <c r="Y1754">
        <v>6.9059999999999997</v>
      </c>
      <c r="Z1754">
        <v>1.798</v>
      </c>
      <c r="AA1754">
        <v>0</v>
      </c>
      <c r="AB1754">
        <v>0</v>
      </c>
      <c r="AC1754">
        <v>0</v>
      </c>
      <c r="AD1754">
        <v>0.01</v>
      </c>
      <c r="AE1754" s="74">
        <f t="shared" si="27"/>
        <v>9.34</v>
      </c>
      <c r="AF1754" s="74" cm="1">
        <f t="array" ref="AF1754">_xlfn.IFS(C1754="solar",(AE1754*1000/45),C1754="onshore",(AE1754*1000/2.7),C1754="offshore",(0))</f>
        <v>3459.2592592592591</v>
      </c>
      <c r="AG1754" s="74" cm="1">
        <f t="array" ref="AG1754">_xlfn.IFS(C1754="solar",(0),C1754="onshore",(0),C1754="offshore",(AE1754*1000/4.8))</f>
        <v>0</v>
      </c>
    </row>
    <row r="1755" spans="1:33" s="59" customFormat="1">
      <c r="A1755" t="s">
        <v>133</v>
      </c>
      <c r="B1755" t="s">
        <v>423</v>
      </c>
      <c r="C1755" t="s">
        <v>464</v>
      </c>
      <c r="D1755">
        <v>4</v>
      </c>
      <c r="E1755" t="s">
        <v>515</v>
      </c>
      <c r="F1755" t="s">
        <v>514</v>
      </c>
      <c r="G1755">
        <v>0.26700000000000002</v>
      </c>
      <c r="H1755">
        <v>419</v>
      </c>
      <c r="I1755">
        <v>2023.1869999999999</v>
      </c>
      <c r="J1755">
        <v>0.27</v>
      </c>
      <c r="K1755">
        <v>436</v>
      </c>
      <c r="L1755">
        <v>0.18433959073228501</v>
      </c>
      <c r="M1755">
        <v>31.428999999999998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 s="60">
        <f t="shared" si="27"/>
        <v>0</v>
      </c>
      <c r="AF1755" s="60" cm="1">
        <f t="array" ref="AF1755">_xlfn.IFS(C1755="solar",(AE1755*1000/45),C1755="onshore",(AE1755*1000/2.7),C1755="offshore",(0))</f>
        <v>0</v>
      </c>
      <c r="AG1755" s="60" cm="1">
        <f t="array" ref="AG1755">_xlfn.IFS(C1755="solar",(0),C1755="onshore",(0),C1755="offshore",(AE1755*1000/4.8))</f>
        <v>0</v>
      </c>
    </row>
    <row r="1756" spans="1:33" s="59" customFormat="1">
      <c r="A1756" t="s">
        <v>133</v>
      </c>
      <c r="B1756" t="s">
        <v>422</v>
      </c>
      <c r="C1756" t="s">
        <v>464</v>
      </c>
      <c r="D1756">
        <v>5</v>
      </c>
      <c r="E1756" t="s">
        <v>515</v>
      </c>
      <c r="F1756" t="s">
        <v>514</v>
      </c>
      <c r="G1756">
        <v>0.27300000000000002</v>
      </c>
      <c r="H1756">
        <v>679</v>
      </c>
      <c r="I1756">
        <v>2023.1869999999999</v>
      </c>
      <c r="J1756">
        <v>0.27400000000000002</v>
      </c>
      <c r="K1756">
        <v>659</v>
      </c>
      <c r="L1756">
        <v>0.27455587774555901</v>
      </c>
      <c r="M1756">
        <v>39.506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 s="60">
        <f t="shared" si="27"/>
        <v>0</v>
      </c>
      <c r="AF1756" s="60" cm="1">
        <f t="array" ref="AF1756">_xlfn.IFS(C1756="solar",(AE1756*1000/45),C1756="onshore",(AE1756*1000/2.7),C1756="offshore",(0))</f>
        <v>0</v>
      </c>
      <c r="AG1756" s="60" cm="1">
        <f t="array" ref="AG1756">_xlfn.IFS(C1756="solar",(0),C1756="onshore",(0),C1756="offshore",(AE1756*1000/4.8))</f>
        <v>0</v>
      </c>
    </row>
    <row r="1757" spans="1:33" s="59" customFormat="1">
      <c r="A1757" t="s">
        <v>133</v>
      </c>
      <c r="B1757" t="s">
        <v>415</v>
      </c>
      <c r="C1757" t="s">
        <v>460</v>
      </c>
      <c r="D1757">
        <v>3</v>
      </c>
      <c r="E1757" t="s">
        <v>515</v>
      </c>
      <c r="F1757" t="s">
        <v>519</v>
      </c>
      <c r="G1757">
        <v>0.443</v>
      </c>
      <c r="H1757">
        <v>917</v>
      </c>
      <c r="I1757">
        <v>4262.4530000000004</v>
      </c>
      <c r="J1757">
        <v>0.40400000000000003</v>
      </c>
      <c r="K1757">
        <v>801</v>
      </c>
      <c r="L1757">
        <v>0.226332564763326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 s="60">
        <f t="shared" si="27"/>
        <v>0</v>
      </c>
      <c r="AF1757" s="60" cm="1">
        <f t="array" ref="AF1757">_xlfn.IFS(C1757="solar",(AE1757*1000/45),C1757="onshore",(AE1757*1000/2.7),C1757="offshore",(0))</f>
        <v>0</v>
      </c>
      <c r="AG1757" s="60" cm="1">
        <f t="array" ref="AG1757">_xlfn.IFS(C1757="solar",(0),C1757="onshore",(0),C1757="offshore",(AE1757*1000/4.8))</f>
        <v>0</v>
      </c>
    </row>
    <row r="1758" spans="1:33" s="65" customFormat="1">
      <c r="A1758" t="s">
        <v>133</v>
      </c>
      <c r="B1758" t="s">
        <v>415</v>
      </c>
      <c r="C1758" t="s">
        <v>460</v>
      </c>
      <c r="D1758">
        <v>3</v>
      </c>
      <c r="E1758" t="s">
        <v>515</v>
      </c>
      <c r="F1758" t="s">
        <v>518</v>
      </c>
      <c r="G1758">
        <v>0.443</v>
      </c>
      <c r="H1758">
        <v>917</v>
      </c>
      <c r="I1758">
        <v>4262.4530000000004</v>
      </c>
      <c r="J1758">
        <v>0.40400000000000003</v>
      </c>
      <c r="K1758">
        <v>801</v>
      </c>
      <c r="L1758">
        <v>0.226332564763326</v>
      </c>
      <c r="M1758">
        <v>2.746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 s="64">
        <f>MAX(N1758:U1758)</f>
        <v>0</v>
      </c>
      <c r="AF1758" s="64" cm="1">
        <f t="array" ref="AF1758">_xlfn.IFS(C1758="solar",(AE1758*1000/45),C1758="onshore",(AE1758*1000/2.7),C1758="offshore",(0))</f>
        <v>0</v>
      </c>
      <c r="AG1758" s="64" cm="1">
        <f t="array" ref="AG1758">_xlfn.IFS(C1758="solar",(0),C1758="onshore",(0),C1758="offshore",(AE1758*1000/4.8))</f>
        <v>0</v>
      </c>
    </row>
    <row r="1759" spans="1:33" s="65" customFormat="1">
      <c r="A1759" t="s">
        <v>133</v>
      </c>
      <c r="B1759" t="s">
        <v>415</v>
      </c>
      <c r="C1759" t="s">
        <v>460</v>
      </c>
      <c r="D1759">
        <v>3</v>
      </c>
      <c r="E1759" t="s">
        <v>515</v>
      </c>
      <c r="F1759" t="s">
        <v>517</v>
      </c>
      <c r="G1759">
        <v>0.443</v>
      </c>
      <c r="H1759">
        <v>917</v>
      </c>
      <c r="I1759">
        <v>4262.4530000000004</v>
      </c>
      <c r="J1759">
        <v>0.40400000000000003</v>
      </c>
      <c r="K1759">
        <v>801</v>
      </c>
      <c r="L1759">
        <v>0.226332564763326</v>
      </c>
      <c r="M1759">
        <v>2.746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 s="64">
        <f>MAX(N1759:U1759)</f>
        <v>0</v>
      </c>
      <c r="AF1759" s="64" cm="1">
        <f t="array" ref="AF1759">_xlfn.IFS(C1759="solar",(AE1759*1000/45),C1759="onshore",(AE1759*1000/2.7),C1759="offshore",(0))</f>
        <v>0</v>
      </c>
      <c r="AG1759" s="64" cm="1">
        <f t="array" ref="AG1759">_xlfn.IFS(C1759="solar",(0),C1759="onshore",(0),C1759="offshore",(AE1759*1000/4.8))</f>
        <v>0</v>
      </c>
    </row>
    <row r="1760" spans="1:33" s="65" customFormat="1">
      <c r="A1760" t="s">
        <v>133</v>
      </c>
      <c r="B1760" t="s">
        <v>415</v>
      </c>
      <c r="C1760" t="s">
        <v>460</v>
      </c>
      <c r="D1760">
        <v>3</v>
      </c>
      <c r="E1760" t="s">
        <v>515</v>
      </c>
      <c r="F1760" t="s">
        <v>516</v>
      </c>
      <c r="G1760">
        <v>0.443</v>
      </c>
      <c r="H1760">
        <v>917</v>
      </c>
      <c r="I1760">
        <v>4262.4530000000004</v>
      </c>
      <c r="J1760">
        <v>0.40400000000000003</v>
      </c>
      <c r="K1760">
        <v>801</v>
      </c>
      <c r="L1760">
        <v>0.226332564763326</v>
      </c>
      <c r="M1760">
        <v>2.746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 s="64">
        <f t="shared" si="27"/>
        <v>0</v>
      </c>
      <c r="AF1760" s="64" cm="1">
        <f t="array" ref="AF1760">_xlfn.IFS(C1760="solar",(AE1760*1000/45),C1760="onshore",(AE1760*1000/2.7),C1760="offshore",(0))</f>
        <v>0</v>
      </c>
      <c r="AG1760" s="64" cm="1">
        <f t="array" ref="AG1760">_xlfn.IFS(C1760="solar",(0),C1760="onshore",(0),C1760="offshore",(AE1760*1000/4.8))</f>
        <v>0</v>
      </c>
    </row>
    <row r="1761" spans="1:33" s="69" customFormat="1">
      <c r="A1761" t="s">
        <v>133</v>
      </c>
      <c r="B1761" t="s">
        <v>415</v>
      </c>
      <c r="C1761" t="s">
        <v>460</v>
      </c>
      <c r="D1761">
        <v>3</v>
      </c>
      <c r="E1761" t="s">
        <v>515</v>
      </c>
      <c r="F1761" t="s">
        <v>514</v>
      </c>
      <c r="G1761">
        <v>0.443</v>
      </c>
      <c r="H1761">
        <v>917</v>
      </c>
      <c r="I1761">
        <v>4262.4530000000004</v>
      </c>
      <c r="J1761">
        <v>0.40400000000000003</v>
      </c>
      <c r="K1761">
        <v>801</v>
      </c>
      <c r="L1761">
        <v>0.226332564763326</v>
      </c>
      <c r="M1761">
        <v>2.746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 s="68">
        <f t="shared" si="27"/>
        <v>0</v>
      </c>
      <c r="AF1761" s="68" cm="1">
        <f t="array" ref="AF1761">_xlfn.IFS(C1761="solar",(AE1761*1000/45),C1761="onshore",(AE1761*1000/2.7),C1761="offshore",(0))</f>
        <v>0</v>
      </c>
      <c r="AG1761" s="68" cm="1">
        <f t="array" ref="AG1761">_xlfn.IFS(C1761="solar",(0),C1761="onshore",(0),C1761="offshore",(AE1761*1000/4.8))</f>
        <v>0</v>
      </c>
    </row>
    <row r="1762" spans="1:33" s="69" customFormat="1">
      <c r="A1762" t="s">
        <v>138</v>
      </c>
      <c r="B1762" t="s">
        <v>431</v>
      </c>
      <c r="C1762" t="s">
        <v>463</v>
      </c>
      <c r="D1762">
        <v>2</v>
      </c>
      <c r="E1762" t="s">
        <v>515</v>
      </c>
      <c r="F1762" t="s">
        <v>519</v>
      </c>
      <c r="G1762">
        <v>0.23300000000000001</v>
      </c>
      <c r="H1762">
        <v>146</v>
      </c>
      <c r="I1762">
        <v>1560.6849999999999</v>
      </c>
      <c r="J1762">
        <v>0.23200000000000001</v>
      </c>
      <c r="K1762">
        <v>140</v>
      </c>
      <c r="L1762">
        <v>6.88867894819713E-2</v>
      </c>
      <c r="M1762">
        <v>1.03</v>
      </c>
      <c r="N1762">
        <v>1.02</v>
      </c>
      <c r="O1762">
        <v>1.02</v>
      </c>
      <c r="P1762">
        <v>1.03</v>
      </c>
      <c r="Q1762">
        <v>1.03</v>
      </c>
      <c r="R1762">
        <v>1.03</v>
      </c>
      <c r="S1762">
        <v>1.03</v>
      </c>
      <c r="T1762">
        <v>1.03</v>
      </c>
      <c r="U1762">
        <v>1.03</v>
      </c>
      <c r="V1762">
        <v>2.0499999999999998</v>
      </c>
      <c r="W1762">
        <v>1.02</v>
      </c>
      <c r="X1762">
        <v>0</v>
      </c>
      <c r="Y1762">
        <v>0.01</v>
      </c>
      <c r="Z1762">
        <v>0</v>
      </c>
      <c r="AA1762">
        <v>0</v>
      </c>
      <c r="AB1762">
        <v>0</v>
      </c>
      <c r="AC1762">
        <v>1.02</v>
      </c>
      <c r="AD1762">
        <v>0</v>
      </c>
      <c r="AE1762" s="68">
        <f t="shared" si="27"/>
        <v>1.03</v>
      </c>
      <c r="AF1762" s="68" cm="1">
        <f t="array" ref="AF1762">_xlfn.IFS(C1762="solar",(AE1762*1000/45),C1762="onshore",(AE1762*1000/2.7),C1762="offshore",(0))</f>
        <v>22.888888888888889</v>
      </c>
      <c r="AG1762" s="68" cm="1">
        <f t="array" ref="AG1762">_xlfn.IFS(C1762="solar",(0),C1762="onshore",(0),C1762="offshore",(AE1762*1000/4.8))</f>
        <v>0</v>
      </c>
    </row>
    <row r="1763" spans="1:33" s="69" customFormat="1">
      <c r="A1763" t="s">
        <v>138</v>
      </c>
      <c r="B1763" t="s">
        <v>430</v>
      </c>
      <c r="C1763" t="s">
        <v>463</v>
      </c>
      <c r="D1763">
        <v>3</v>
      </c>
      <c r="E1763" t="s">
        <v>515</v>
      </c>
      <c r="F1763" t="s">
        <v>519</v>
      </c>
      <c r="G1763">
        <v>0.22500000000000001</v>
      </c>
      <c r="H1763">
        <v>321</v>
      </c>
      <c r="I1763">
        <v>1560.6849999999999</v>
      </c>
      <c r="J1763">
        <v>0.223</v>
      </c>
      <c r="K1763">
        <v>302</v>
      </c>
      <c r="L1763">
        <v>0.15459590064909801</v>
      </c>
      <c r="M1763">
        <v>11.02</v>
      </c>
      <c r="N1763">
        <v>4.51</v>
      </c>
      <c r="O1763">
        <v>4.51</v>
      </c>
      <c r="P1763">
        <v>5.55</v>
      </c>
      <c r="Q1763">
        <v>7.51</v>
      </c>
      <c r="R1763">
        <v>7.51</v>
      </c>
      <c r="S1763">
        <v>7.51</v>
      </c>
      <c r="T1763">
        <v>6.3</v>
      </c>
      <c r="U1763">
        <v>11.02</v>
      </c>
      <c r="V1763">
        <v>15.53</v>
      </c>
      <c r="W1763">
        <v>4.51</v>
      </c>
      <c r="X1763">
        <v>0</v>
      </c>
      <c r="Y1763">
        <v>1.04</v>
      </c>
      <c r="Z1763">
        <v>1.96</v>
      </c>
      <c r="AA1763">
        <v>0</v>
      </c>
      <c r="AB1763">
        <v>0</v>
      </c>
      <c r="AC1763">
        <v>3.3</v>
      </c>
      <c r="AD1763">
        <v>4.72</v>
      </c>
      <c r="AE1763" s="68">
        <f>MAX(N1763:U1763)</f>
        <v>11.02</v>
      </c>
      <c r="AF1763" s="68" cm="1">
        <f t="array" ref="AF1763">_xlfn.IFS(C1763="solar",(AE1763*1000/45),C1763="onshore",(AE1763*1000/2.7),C1763="offshore",(0))</f>
        <v>244.88888888888889</v>
      </c>
      <c r="AG1763" s="68" cm="1">
        <f t="array" ref="AG1763">_xlfn.IFS(C1763="solar",(0),C1763="onshore",(0),C1763="offshore",(AE1763*1000/4.8))</f>
        <v>0</v>
      </c>
    </row>
    <row r="1764" spans="1:33" s="67" customFormat="1">
      <c r="A1764" t="s">
        <v>138</v>
      </c>
      <c r="B1764" t="s">
        <v>429</v>
      </c>
      <c r="C1764" t="s">
        <v>463</v>
      </c>
      <c r="D1764">
        <v>4</v>
      </c>
      <c r="E1764" t="s">
        <v>515</v>
      </c>
      <c r="F1764" t="s">
        <v>519</v>
      </c>
      <c r="G1764">
        <v>0.217</v>
      </c>
      <c r="H1764">
        <v>240</v>
      </c>
      <c r="I1764">
        <v>1560.6849999999999</v>
      </c>
      <c r="J1764">
        <v>0.20499999999999999</v>
      </c>
      <c r="K1764">
        <v>271</v>
      </c>
      <c r="L1764">
        <v>0.15090767346029599</v>
      </c>
      <c r="M1764">
        <v>34.17</v>
      </c>
      <c r="N1764">
        <v>0</v>
      </c>
      <c r="O1764">
        <v>9.34</v>
      </c>
      <c r="P1764">
        <v>10.26</v>
      </c>
      <c r="Q1764">
        <v>10.27</v>
      </c>
      <c r="R1764">
        <v>13.85</v>
      </c>
      <c r="S1764">
        <v>17.43</v>
      </c>
      <c r="T1764">
        <v>30.66</v>
      </c>
      <c r="U1764">
        <v>34.17</v>
      </c>
      <c r="V1764">
        <v>43.51</v>
      </c>
      <c r="W1764">
        <v>0</v>
      </c>
      <c r="X1764">
        <v>9.34</v>
      </c>
      <c r="Y1764">
        <v>0.92</v>
      </c>
      <c r="Z1764">
        <v>9.9999999999997903E-3</v>
      </c>
      <c r="AA1764">
        <v>3.58</v>
      </c>
      <c r="AB1764">
        <v>3.58</v>
      </c>
      <c r="AC1764">
        <v>13.23</v>
      </c>
      <c r="AD1764">
        <v>12.85</v>
      </c>
      <c r="AE1764" s="66">
        <f t="shared" si="27"/>
        <v>34.17</v>
      </c>
      <c r="AF1764" s="66" cm="1">
        <f t="array" ref="AF1764">_xlfn.IFS(C1764="solar",(AE1764*1000/45),C1764="onshore",(AE1764*1000/2.7),C1764="offshore",(0))</f>
        <v>759.33333333333337</v>
      </c>
      <c r="AG1764" s="66" cm="1">
        <f t="array" ref="AG1764">_xlfn.IFS(C1764="solar",(0),C1764="onshore",(0),C1764="offshore",(AE1764*1000/4.8))</f>
        <v>0</v>
      </c>
    </row>
    <row r="1765" spans="1:33" s="67" customFormat="1">
      <c r="A1765" t="s">
        <v>138</v>
      </c>
      <c r="B1765" t="s">
        <v>429</v>
      </c>
      <c r="C1765" t="s">
        <v>463</v>
      </c>
      <c r="D1765">
        <v>4</v>
      </c>
      <c r="E1765" t="s">
        <v>515</v>
      </c>
      <c r="F1765" t="s">
        <v>518</v>
      </c>
      <c r="G1765">
        <v>0.217</v>
      </c>
      <c r="H1765">
        <v>240</v>
      </c>
      <c r="I1765">
        <v>1560.6849999999999</v>
      </c>
      <c r="J1765">
        <v>0.20499999999999999</v>
      </c>
      <c r="K1765">
        <v>271</v>
      </c>
      <c r="L1765">
        <v>0.15090767346029599</v>
      </c>
      <c r="M1765">
        <v>3.08</v>
      </c>
      <c r="N1765">
        <v>0</v>
      </c>
      <c r="O1765">
        <v>3.08</v>
      </c>
      <c r="P1765">
        <v>3.08</v>
      </c>
      <c r="Q1765">
        <v>3.08</v>
      </c>
      <c r="R1765">
        <v>3.08</v>
      </c>
      <c r="S1765">
        <v>3.08</v>
      </c>
      <c r="T1765">
        <v>3.08</v>
      </c>
      <c r="U1765">
        <v>3.08</v>
      </c>
      <c r="V1765">
        <v>6.16</v>
      </c>
      <c r="W1765">
        <v>0</v>
      </c>
      <c r="X1765">
        <v>3.08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3.08</v>
      </c>
      <c r="AE1765" s="66">
        <f t="shared" si="27"/>
        <v>3.08</v>
      </c>
      <c r="AF1765" s="66" cm="1">
        <f t="array" ref="AF1765">_xlfn.IFS(C1765="solar",(AE1765*1000/45),C1765="onshore",(AE1765*1000/2.7),C1765="offshore",(0))</f>
        <v>68.444444444444443</v>
      </c>
      <c r="AG1765" s="66" cm="1">
        <f t="array" ref="AG1765">_xlfn.IFS(C1765="solar",(0),C1765="onshore",(0),C1765="offshore",(AE1765*1000/4.8))</f>
        <v>0</v>
      </c>
    </row>
    <row r="1766" spans="1:33" s="67" customFormat="1">
      <c r="A1766" t="s">
        <v>138</v>
      </c>
      <c r="B1766" t="s">
        <v>431</v>
      </c>
      <c r="C1766" t="s">
        <v>463</v>
      </c>
      <c r="D1766">
        <v>2</v>
      </c>
      <c r="E1766" t="s">
        <v>515</v>
      </c>
      <c r="F1766" t="s">
        <v>518</v>
      </c>
      <c r="G1766">
        <v>0.23300000000000001</v>
      </c>
      <c r="H1766">
        <v>146</v>
      </c>
      <c r="I1766">
        <v>1560.6849999999999</v>
      </c>
      <c r="J1766">
        <v>0.23200000000000001</v>
      </c>
      <c r="K1766">
        <v>140</v>
      </c>
      <c r="L1766">
        <v>6.88867894819713E-2</v>
      </c>
      <c r="M1766">
        <v>1.2809999999999999</v>
      </c>
      <c r="N1766">
        <v>1.024</v>
      </c>
      <c r="O1766">
        <v>1.2809999999999999</v>
      </c>
      <c r="P1766">
        <v>1.2809999999999999</v>
      </c>
      <c r="Q1766">
        <v>1.2809999999999999</v>
      </c>
      <c r="R1766">
        <v>1.2809999999999999</v>
      </c>
      <c r="S1766">
        <v>1.2809999999999999</v>
      </c>
      <c r="T1766">
        <v>1.2809999999999999</v>
      </c>
      <c r="U1766">
        <v>1.2809999999999999</v>
      </c>
      <c r="V1766">
        <v>2.5619999999999998</v>
      </c>
      <c r="W1766">
        <v>1.024</v>
      </c>
      <c r="X1766">
        <v>0.25700000000000001</v>
      </c>
      <c r="Y1766">
        <v>0</v>
      </c>
      <c r="Z1766">
        <v>0</v>
      </c>
      <c r="AA1766">
        <v>0</v>
      </c>
      <c r="AB1766">
        <v>0</v>
      </c>
      <c r="AC1766">
        <v>1.024</v>
      </c>
      <c r="AD1766">
        <v>0.25700000000000001</v>
      </c>
      <c r="AE1766" s="66">
        <f>MAX(N1766:U1766)</f>
        <v>1.2809999999999999</v>
      </c>
      <c r="AF1766" s="66" cm="1">
        <f t="array" ref="AF1766">_xlfn.IFS(C1766="solar",(AE1766*1000/45),C1766="onshore",(AE1766*1000/2.7),C1766="offshore",(0))</f>
        <v>28.466666666666665</v>
      </c>
      <c r="AG1766" s="66" cm="1">
        <f t="array" ref="AG1766">_xlfn.IFS(C1766="solar",(0),C1766="onshore",(0),C1766="offshore",(AE1766*1000/4.8))</f>
        <v>0</v>
      </c>
    </row>
    <row r="1767" spans="1:33" s="59" customFormat="1">
      <c r="A1767" t="s">
        <v>138</v>
      </c>
      <c r="B1767" t="s">
        <v>430</v>
      </c>
      <c r="C1767" t="s">
        <v>463</v>
      </c>
      <c r="D1767">
        <v>3</v>
      </c>
      <c r="E1767" t="s">
        <v>515</v>
      </c>
      <c r="F1767" t="s">
        <v>518</v>
      </c>
      <c r="G1767">
        <v>0.22500000000000001</v>
      </c>
      <c r="H1767">
        <v>321</v>
      </c>
      <c r="I1767">
        <v>1560.6849999999999</v>
      </c>
      <c r="J1767">
        <v>0.223</v>
      </c>
      <c r="K1767">
        <v>302</v>
      </c>
      <c r="L1767">
        <v>0.15459590064909801</v>
      </c>
      <c r="M1767">
        <v>155.57</v>
      </c>
      <c r="N1767">
        <v>4.55</v>
      </c>
      <c r="O1767">
        <v>10.541</v>
      </c>
      <c r="P1767">
        <v>12.496</v>
      </c>
      <c r="Q1767">
        <v>14.483000000000001</v>
      </c>
      <c r="R1767">
        <v>17.966999999999999</v>
      </c>
      <c r="S1767">
        <v>21.45</v>
      </c>
      <c r="T1767">
        <v>33.103999999999999</v>
      </c>
      <c r="U1767">
        <v>41.281999999999996</v>
      </c>
      <c r="V1767">
        <v>51.823</v>
      </c>
      <c r="W1767">
        <v>4.55</v>
      </c>
      <c r="X1767">
        <v>5.9909999999999997</v>
      </c>
      <c r="Y1767">
        <v>1.9550000000000001</v>
      </c>
      <c r="Z1767">
        <v>1.9870000000000001</v>
      </c>
      <c r="AA1767">
        <v>3.484</v>
      </c>
      <c r="AB1767">
        <v>3.4830000000000001</v>
      </c>
      <c r="AC1767">
        <v>16.204000000000001</v>
      </c>
      <c r="AD1767">
        <v>14.169</v>
      </c>
      <c r="AE1767" s="60">
        <f t="shared" si="27"/>
        <v>41.281999999999996</v>
      </c>
      <c r="AF1767" s="60" cm="1">
        <f t="array" ref="AF1767">_xlfn.IFS(C1767="solar",(AE1767*1000/45),C1767="onshore",(AE1767*1000/2.7),C1767="offshore",(0))</f>
        <v>917.37777777777774</v>
      </c>
      <c r="AG1767" s="60" cm="1">
        <f t="array" ref="AG1767">_xlfn.IFS(C1767="solar",(0),C1767="onshore",(0),C1767="offshore",(AE1767*1000/4.8))</f>
        <v>0</v>
      </c>
    </row>
    <row r="1768" spans="1:33" s="59" customFormat="1">
      <c r="A1768" t="s">
        <v>138</v>
      </c>
      <c r="B1768" t="s">
        <v>429</v>
      </c>
      <c r="C1768" t="s">
        <v>463</v>
      </c>
      <c r="D1768">
        <v>4</v>
      </c>
      <c r="E1768" t="s">
        <v>515</v>
      </c>
      <c r="F1768" t="s">
        <v>517</v>
      </c>
      <c r="G1768">
        <v>0.217</v>
      </c>
      <c r="H1768">
        <v>240</v>
      </c>
      <c r="I1768">
        <v>1560.6849999999999</v>
      </c>
      <c r="J1768">
        <v>0.20499999999999999</v>
      </c>
      <c r="K1768">
        <v>271</v>
      </c>
      <c r="L1768">
        <v>0.15090767346029599</v>
      </c>
      <c r="M1768">
        <v>2.2349999999999999</v>
      </c>
      <c r="N1768">
        <v>0.56899999999999995</v>
      </c>
      <c r="O1768">
        <v>2.2349999999999999</v>
      </c>
      <c r="P1768">
        <v>2.2349999999999999</v>
      </c>
      <c r="Q1768">
        <v>2.2349999999999999</v>
      </c>
      <c r="R1768">
        <v>2.2349999999999999</v>
      </c>
      <c r="S1768">
        <v>2.2349999999999999</v>
      </c>
      <c r="T1768">
        <v>2.2349999999999999</v>
      </c>
      <c r="U1768">
        <v>2.2349999999999999</v>
      </c>
      <c r="V1768">
        <v>4.47</v>
      </c>
      <c r="W1768">
        <v>0.56899999999999995</v>
      </c>
      <c r="X1768">
        <v>1.6659999999999999</v>
      </c>
      <c r="Y1768">
        <v>0</v>
      </c>
      <c r="Z1768">
        <v>0</v>
      </c>
      <c r="AA1768">
        <v>0</v>
      </c>
      <c r="AB1768">
        <v>0</v>
      </c>
      <c r="AC1768">
        <v>0.56899999999999995</v>
      </c>
      <c r="AD1768">
        <v>1.6659999999999999</v>
      </c>
      <c r="AE1768" s="60">
        <f t="shared" si="27"/>
        <v>2.2349999999999999</v>
      </c>
      <c r="AF1768" s="60" cm="1">
        <f t="array" ref="AF1768">_xlfn.IFS(C1768="solar",(AE1768*1000/45),C1768="onshore",(AE1768*1000/2.7),C1768="offshore",(0))</f>
        <v>49.666666666666664</v>
      </c>
      <c r="AG1768" s="60" cm="1">
        <f t="array" ref="AG1768">_xlfn.IFS(C1768="solar",(0),C1768="onshore",(0),C1768="offshore",(AE1768*1000/4.8))</f>
        <v>0</v>
      </c>
    </row>
    <row r="1769" spans="1:33" s="59" customFormat="1">
      <c r="A1769" t="s">
        <v>138</v>
      </c>
      <c r="B1769" t="s">
        <v>431</v>
      </c>
      <c r="C1769" t="s">
        <v>463</v>
      </c>
      <c r="D1769">
        <v>2</v>
      </c>
      <c r="E1769" t="s">
        <v>515</v>
      </c>
      <c r="F1769" t="s">
        <v>517</v>
      </c>
      <c r="G1769">
        <v>0.23300000000000001</v>
      </c>
      <c r="H1769">
        <v>146</v>
      </c>
      <c r="I1769">
        <v>1560.6849999999999</v>
      </c>
      <c r="J1769">
        <v>0.23200000000000001</v>
      </c>
      <c r="K1769">
        <v>140</v>
      </c>
      <c r="L1769">
        <v>6.88867894819713E-2</v>
      </c>
      <c r="M1769">
        <v>0.52200000000000002</v>
      </c>
      <c r="N1769">
        <v>0.52200000000000002</v>
      </c>
      <c r="O1769">
        <v>0.52200000000000002</v>
      </c>
      <c r="P1769">
        <v>0.52200000000000002</v>
      </c>
      <c r="Q1769">
        <v>0.52200000000000002</v>
      </c>
      <c r="R1769">
        <v>0.52200000000000002</v>
      </c>
      <c r="S1769">
        <v>0.52200000000000002</v>
      </c>
      <c r="T1769">
        <v>0.52200000000000002</v>
      </c>
      <c r="U1769">
        <v>0.52200000000000002</v>
      </c>
      <c r="V1769">
        <v>1.044</v>
      </c>
      <c r="W1769">
        <v>0.52200000000000002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0.52200000000000002</v>
      </c>
      <c r="AD1769">
        <v>0</v>
      </c>
      <c r="AE1769" s="60">
        <f t="shared" si="27"/>
        <v>0.52200000000000002</v>
      </c>
      <c r="AF1769" s="60" cm="1">
        <f t="array" ref="AF1769">_xlfn.IFS(C1769="solar",(AE1769*1000/45),C1769="onshore",(AE1769*1000/2.7),C1769="offshore",(0))</f>
        <v>11.6</v>
      </c>
      <c r="AG1769" s="60" cm="1">
        <f t="array" ref="AG1769">_xlfn.IFS(C1769="solar",(0),C1769="onshore",(0),C1769="offshore",(AE1769*1000/4.8))</f>
        <v>0</v>
      </c>
    </row>
    <row r="1770" spans="1:33" s="59" customFormat="1">
      <c r="A1770" t="s">
        <v>138</v>
      </c>
      <c r="B1770" t="s">
        <v>430</v>
      </c>
      <c r="C1770" t="s">
        <v>463</v>
      </c>
      <c r="D1770">
        <v>3</v>
      </c>
      <c r="E1770" t="s">
        <v>515</v>
      </c>
      <c r="F1770" t="s">
        <v>517</v>
      </c>
      <c r="G1770">
        <v>0.22500000000000001</v>
      </c>
      <c r="H1770">
        <v>321</v>
      </c>
      <c r="I1770">
        <v>1560.6849999999999</v>
      </c>
      <c r="J1770">
        <v>0.223</v>
      </c>
      <c r="K1770">
        <v>302</v>
      </c>
      <c r="L1770">
        <v>0.15459590064909801</v>
      </c>
      <c r="M1770">
        <v>106.35599999999999</v>
      </c>
      <c r="N1770">
        <v>4.55</v>
      </c>
      <c r="O1770">
        <v>12.106999999999999</v>
      </c>
      <c r="P1770">
        <v>14.061999999999999</v>
      </c>
      <c r="Q1770">
        <v>16.05</v>
      </c>
      <c r="R1770">
        <v>19.533000000000001</v>
      </c>
      <c r="S1770">
        <v>23.016999999999999</v>
      </c>
      <c r="T1770">
        <v>34.67</v>
      </c>
      <c r="U1770">
        <v>42.847999999999999</v>
      </c>
      <c r="V1770">
        <v>54.954999999999998</v>
      </c>
      <c r="W1770">
        <v>4.55</v>
      </c>
      <c r="X1770">
        <v>7.5570000000000004</v>
      </c>
      <c r="Y1770">
        <v>1.9550000000000001</v>
      </c>
      <c r="Z1770">
        <v>1.988</v>
      </c>
      <c r="AA1770">
        <v>3.4830000000000001</v>
      </c>
      <c r="AB1770">
        <v>3.484</v>
      </c>
      <c r="AC1770">
        <v>16.202999999999999</v>
      </c>
      <c r="AD1770">
        <v>15.734999999999999</v>
      </c>
      <c r="AE1770" s="60">
        <f t="shared" si="27"/>
        <v>42.847999999999999</v>
      </c>
      <c r="AF1770" s="60" cm="1">
        <f t="array" ref="AF1770">_xlfn.IFS(C1770="solar",(AE1770*1000/45),C1770="onshore",(AE1770*1000/2.7),C1770="offshore",(0))</f>
        <v>952.17777777777781</v>
      </c>
      <c r="AG1770" s="60" cm="1">
        <f t="array" ref="AG1770">_xlfn.IFS(C1770="solar",(0),C1770="onshore",(0),C1770="offshore",(AE1770*1000/4.8))</f>
        <v>0</v>
      </c>
    </row>
    <row r="1771" spans="1:33" s="59" customFormat="1">
      <c r="A1771" t="s">
        <v>138</v>
      </c>
      <c r="B1771" t="s">
        <v>429</v>
      </c>
      <c r="C1771" t="s">
        <v>463</v>
      </c>
      <c r="D1771">
        <v>4</v>
      </c>
      <c r="E1771" t="s">
        <v>515</v>
      </c>
      <c r="F1771" t="s">
        <v>516</v>
      </c>
      <c r="G1771">
        <v>0.217</v>
      </c>
      <c r="H1771">
        <v>240</v>
      </c>
      <c r="I1771">
        <v>1560.6849999999999</v>
      </c>
      <c r="J1771">
        <v>0.20499999999999999</v>
      </c>
      <c r="K1771">
        <v>271</v>
      </c>
      <c r="L1771">
        <v>0.15090767346029599</v>
      </c>
      <c r="M1771">
        <v>3.08</v>
      </c>
      <c r="N1771">
        <v>0</v>
      </c>
      <c r="O1771">
        <v>3.08</v>
      </c>
      <c r="P1771">
        <v>3.08</v>
      </c>
      <c r="Q1771">
        <v>3.08</v>
      </c>
      <c r="R1771">
        <v>3.08</v>
      </c>
      <c r="S1771">
        <v>3.08</v>
      </c>
      <c r="T1771">
        <v>3.08</v>
      </c>
      <c r="U1771">
        <v>3.08</v>
      </c>
      <c r="V1771">
        <v>6.16</v>
      </c>
      <c r="W1771">
        <v>0</v>
      </c>
      <c r="X1771">
        <v>3.08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3.08</v>
      </c>
      <c r="AE1771" s="60">
        <f t="shared" si="27"/>
        <v>3.08</v>
      </c>
      <c r="AF1771" s="60" cm="1">
        <f t="array" ref="AF1771">_xlfn.IFS(C1771="solar",(AE1771*1000/45),C1771="onshore",(AE1771*1000/2.7),C1771="offshore",(0))</f>
        <v>68.444444444444443</v>
      </c>
      <c r="AG1771" s="60" cm="1">
        <f t="array" ref="AG1771">_xlfn.IFS(C1771="solar",(0),C1771="onshore",(0),C1771="offshore",(AE1771*1000/4.8))</f>
        <v>0</v>
      </c>
    </row>
    <row r="1772" spans="1:33" s="59" customFormat="1">
      <c r="A1772" t="s">
        <v>138</v>
      </c>
      <c r="B1772" t="s">
        <v>431</v>
      </c>
      <c r="C1772" t="s">
        <v>463</v>
      </c>
      <c r="D1772">
        <v>2</v>
      </c>
      <c r="E1772" t="s">
        <v>515</v>
      </c>
      <c r="F1772" t="s">
        <v>516</v>
      </c>
      <c r="G1772">
        <v>0.23300000000000001</v>
      </c>
      <c r="H1772">
        <v>146</v>
      </c>
      <c r="I1772">
        <v>1560.6849999999999</v>
      </c>
      <c r="J1772">
        <v>0.23200000000000001</v>
      </c>
      <c r="K1772">
        <v>140</v>
      </c>
      <c r="L1772">
        <v>6.88867894819713E-2</v>
      </c>
      <c r="M1772">
        <v>1.0780000000000001</v>
      </c>
      <c r="N1772">
        <v>1.024</v>
      </c>
      <c r="O1772">
        <v>1.0780000000000001</v>
      </c>
      <c r="P1772">
        <v>1.0780000000000001</v>
      </c>
      <c r="Q1772">
        <v>1.0780000000000001</v>
      </c>
      <c r="R1772">
        <v>1.0780000000000001</v>
      </c>
      <c r="S1772">
        <v>1.0780000000000001</v>
      </c>
      <c r="T1772">
        <v>1.0780000000000001</v>
      </c>
      <c r="U1772">
        <v>1.0780000000000001</v>
      </c>
      <c r="V1772">
        <v>2.1560000000000001</v>
      </c>
      <c r="W1772">
        <v>1.024</v>
      </c>
      <c r="X1772">
        <v>5.3999999999999999E-2</v>
      </c>
      <c r="Y1772">
        <v>0</v>
      </c>
      <c r="Z1772">
        <v>0</v>
      </c>
      <c r="AA1772">
        <v>0</v>
      </c>
      <c r="AB1772">
        <v>0</v>
      </c>
      <c r="AC1772">
        <v>1.024</v>
      </c>
      <c r="AD1772">
        <v>5.3999999999999999E-2</v>
      </c>
      <c r="AE1772" s="60">
        <f t="shared" si="27"/>
        <v>1.0780000000000001</v>
      </c>
      <c r="AF1772" s="60" cm="1">
        <f t="array" ref="AF1772">_xlfn.IFS(C1772="solar",(AE1772*1000/45),C1772="onshore",(AE1772*1000/2.7),C1772="offshore",(0))</f>
        <v>23.955555555555556</v>
      </c>
      <c r="AG1772" s="60" cm="1">
        <f t="array" ref="AG1772">_xlfn.IFS(C1772="solar",(0),C1772="onshore",(0),C1772="offshore",(AE1772*1000/4.8))</f>
        <v>0</v>
      </c>
    </row>
    <row r="1773" spans="1:33" s="59" customFormat="1">
      <c r="A1773" t="s">
        <v>138</v>
      </c>
      <c r="B1773" t="s">
        <v>430</v>
      </c>
      <c r="C1773" t="s">
        <v>463</v>
      </c>
      <c r="D1773">
        <v>3</v>
      </c>
      <c r="E1773" t="s">
        <v>515</v>
      </c>
      <c r="F1773" t="s">
        <v>516</v>
      </c>
      <c r="G1773">
        <v>0.22500000000000001</v>
      </c>
      <c r="H1773">
        <v>321</v>
      </c>
      <c r="I1773">
        <v>1560.6849999999999</v>
      </c>
      <c r="J1773">
        <v>0.223</v>
      </c>
      <c r="K1773">
        <v>302</v>
      </c>
      <c r="L1773">
        <v>0.15459590064909801</v>
      </c>
      <c r="M1773">
        <v>140.82900000000001</v>
      </c>
      <c r="N1773">
        <v>4.55</v>
      </c>
      <c r="O1773">
        <v>10.752000000000001</v>
      </c>
      <c r="P1773">
        <v>12.707000000000001</v>
      </c>
      <c r="Q1773">
        <v>14.694000000000001</v>
      </c>
      <c r="R1773">
        <v>18.178000000000001</v>
      </c>
      <c r="S1773">
        <v>21.661999999999999</v>
      </c>
      <c r="T1773">
        <v>33.314999999999998</v>
      </c>
      <c r="U1773">
        <v>41.493000000000002</v>
      </c>
      <c r="V1773">
        <v>52.244999999999997</v>
      </c>
      <c r="W1773">
        <v>4.55</v>
      </c>
      <c r="X1773">
        <v>6.202</v>
      </c>
      <c r="Y1773">
        <v>1.9550000000000001</v>
      </c>
      <c r="Z1773">
        <v>1.9870000000000001</v>
      </c>
      <c r="AA1773">
        <v>3.484</v>
      </c>
      <c r="AB1773">
        <v>3.484</v>
      </c>
      <c r="AC1773">
        <v>16.202999999999999</v>
      </c>
      <c r="AD1773">
        <v>14.38</v>
      </c>
      <c r="AE1773" s="60">
        <f t="shared" si="27"/>
        <v>41.493000000000002</v>
      </c>
      <c r="AF1773" s="60" cm="1">
        <f t="array" ref="AF1773">_xlfn.IFS(C1773="solar",(AE1773*1000/45),C1773="onshore",(AE1773*1000/2.7),C1773="offshore",(0))</f>
        <v>922.06666666666672</v>
      </c>
      <c r="AG1773" s="60" cm="1">
        <f t="array" ref="AG1773">_xlfn.IFS(C1773="solar",(0),C1773="onshore",(0),C1773="offshore",(AE1773*1000/4.8))</f>
        <v>0</v>
      </c>
    </row>
    <row r="1774" spans="1:33" s="59" customFormat="1">
      <c r="A1774" t="s">
        <v>138</v>
      </c>
      <c r="B1774" t="s">
        <v>429</v>
      </c>
      <c r="C1774" t="s">
        <v>463</v>
      </c>
      <c r="D1774">
        <v>4</v>
      </c>
      <c r="E1774" t="s">
        <v>515</v>
      </c>
      <c r="F1774" t="s">
        <v>514</v>
      </c>
      <c r="G1774">
        <v>0.217</v>
      </c>
      <c r="H1774">
        <v>240</v>
      </c>
      <c r="I1774">
        <v>1560.6849999999999</v>
      </c>
      <c r="J1774">
        <v>0.20499999999999999</v>
      </c>
      <c r="K1774">
        <v>271</v>
      </c>
      <c r="L1774">
        <v>0.15090767346029599</v>
      </c>
      <c r="M1774">
        <v>6.6310000000000002</v>
      </c>
      <c r="N1774">
        <v>0.81399999999999995</v>
      </c>
      <c r="O1774">
        <v>6.6310000000000002</v>
      </c>
      <c r="P1774">
        <v>6.6310000000000002</v>
      </c>
      <c r="Q1774">
        <v>6.6310000000000002</v>
      </c>
      <c r="R1774">
        <v>6.6310000000000002</v>
      </c>
      <c r="S1774">
        <v>6.6310000000000002</v>
      </c>
      <c r="T1774">
        <v>6.6310000000000002</v>
      </c>
      <c r="U1774">
        <v>6.6310000000000002</v>
      </c>
      <c r="V1774">
        <v>13.262</v>
      </c>
      <c r="W1774">
        <v>0.81399999999999995</v>
      </c>
      <c r="X1774">
        <v>5.8170000000000002</v>
      </c>
      <c r="Y1774">
        <v>0</v>
      </c>
      <c r="Z1774">
        <v>0</v>
      </c>
      <c r="AA1774">
        <v>0</v>
      </c>
      <c r="AB1774">
        <v>0</v>
      </c>
      <c r="AC1774">
        <v>0.81399999999999995</v>
      </c>
      <c r="AD1774">
        <v>5.8170000000000002</v>
      </c>
      <c r="AE1774" s="60">
        <f t="shared" si="27"/>
        <v>6.6310000000000002</v>
      </c>
      <c r="AF1774" s="60" cm="1">
        <f t="array" ref="AF1774">_xlfn.IFS(C1774="solar",(AE1774*1000/45),C1774="onshore",(AE1774*1000/2.7),C1774="offshore",(0))</f>
        <v>147.35555555555555</v>
      </c>
      <c r="AG1774" s="60" cm="1">
        <f t="array" ref="AG1774">_xlfn.IFS(C1774="solar",(0),C1774="onshore",(0),C1774="offshore",(AE1774*1000/4.8))</f>
        <v>0</v>
      </c>
    </row>
    <row r="1775" spans="1:33" s="59" customFormat="1">
      <c r="A1775" t="s">
        <v>138</v>
      </c>
      <c r="B1775" t="s">
        <v>431</v>
      </c>
      <c r="C1775" t="s">
        <v>463</v>
      </c>
      <c r="D1775">
        <v>2</v>
      </c>
      <c r="E1775" t="s">
        <v>515</v>
      </c>
      <c r="F1775" t="s">
        <v>514</v>
      </c>
      <c r="G1775">
        <v>0.23300000000000001</v>
      </c>
      <c r="H1775">
        <v>146</v>
      </c>
      <c r="I1775">
        <v>1560.6849999999999</v>
      </c>
      <c r="J1775">
        <v>0.23200000000000001</v>
      </c>
      <c r="K1775">
        <v>140</v>
      </c>
      <c r="L1775">
        <v>6.88867894819713E-2</v>
      </c>
      <c r="M1775">
        <v>0.30499999999999999</v>
      </c>
      <c r="N1775">
        <v>0.30499999999999999</v>
      </c>
      <c r="O1775">
        <v>0.30499999999999999</v>
      </c>
      <c r="P1775">
        <v>0.30499999999999999</v>
      </c>
      <c r="Q1775">
        <v>0.30499999999999999</v>
      </c>
      <c r="R1775">
        <v>0.30499999999999999</v>
      </c>
      <c r="S1775">
        <v>0.30499999999999999</v>
      </c>
      <c r="T1775">
        <v>0.30499999999999999</v>
      </c>
      <c r="U1775">
        <v>0.30499999999999999</v>
      </c>
      <c r="V1775">
        <v>0.61</v>
      </c>
      <c r="W1775">
        <v>0.30499999999999999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0.30499999999999999</v>
      </c>
      <c r="AD1775">
        <v>0</v>
      </c>
      <c r="AE1775" s="60">
        <f t="shared" si="27"/>
        <v>0.30499999999999999</v>
      </c>
      <c r="AF1775" s="60" cm="1">
        <f t="array" ref="AF1775">_xlfn.IFS(C1775="solar",(AE1775*1000/45),C1775="onshore",(AE1775*1000/2.7),C1775="offshore",(0))</f>
        <v>6.7777777777777777</v>
      </c>
      <c r="AG1775" s="60" cm="1">
        <f t="array" ref="AG1775">_xlfn.IFS(C1775="solar",(0),C1775="onshore",(0),C1775="offshore",(AE1775*1000/4.8))</f>
        <v>0</v>
      </c>
    </row>
    <row r="1776" spans="1:33" s="59" customFormat="1">
      <c r="A1776" t="s">
        <v>138</v>
      </c>
      <c r="B1776" t="s">
        <v>430</v>
      </c>
      <c r="C1776" t="s">
        <v>463</v>
      </c>
      <c r="D1776">
        <v>3</v>
      </c>
      <c r="E1776" t="s">
        <v>515</v>
      </c>
      <c r="F1776" t="s">
        <v>514</v>
      </c>
      <c r="G1776">
        <v>0.22500000000000001</v>
      </c>
      <c r="H1776">
        <v>321</v>
      </c>
      <c r="I1776">
        <v>1560.6849999999999</v>
      </c>
      <c r="J1776">
        <v>0.223</v>
      </c>
      <c r="K1776">
        <v>302</v>
      </c>
      <c r="L1776">
        <v>0.15459590064909801</v>
      </c>
      <c r="M1776">
        <v>193.17500000000001</v>
      </c>
      <c r="N1776">
        <v>4.55</v>
      </c>
      <c r="O1776">
        <v>8.2919999999999998</v>
      </c>
      <c r="P1776">
        <v>10.247</v>
      </c>
      <c r="Q1776">
        <v>12.234</v>
      </c>
      <c r="R1776">
        <v>15.718</v>
      </c>
      <c r="S1776">
        <v>19.202000000000002</v>
      </c>
      <c r="T1776">
        <v>30.855</v>
      </c>
      <c r="U1776">
        <v>39.033000000000001</v>
      </c>
      <c r="V1776">
        <v>47.325000000000003</v>
      </c>
      <c r="W1776">
        <v>4.55</v>
      </c>
      <c r="X1776">
        <v>3.742</v>
      </c>
      <c r="Y1776">
        <v>1.9550000000000001</v>
      </c>
      <c r="Z1776">
        <v>1.9870000000000001</v>
      </c>
      <c r="AA1776">
        <v>3.484</v>
      </c>
      <c r="AB1776">
        <v>3.484</v>
      </c>
      <c r="AC1776">
        <v>16.202999999999999</v>
      </c>
      <c r="AD1776">
        <v>11.92</v>
      </c>
      <c r="AE1776" s="60">
        <f t="shared" si="27"/>
        <v>39.033000000000001</v>
      </c>
      <c r="AF1776" s="60" cm="1">
        <f t="array" ref="AF1776">_xlfn.IFS(C1776="solar",(AE1776*1000/45),C1776="onshore",(AE1776*1000/2.7),C1776="offshore",(0))</f>
        <v>867.4</v>
      </c>
      <c r="AG1776" s="60" cm="1">
        <f t="array" ref="AG1776">_xlfn.IFS(C1776="solar",(0),C1776="onshore",(0),C1776="offshore",(AE1776*1000/4.8))</f>
        <v>0</v>
      </c>
    </row>
    <row r="1777" spans="1:33" s="59" customFormat="1">
      <c r="A1777" t="s">
        <v>138</v>
      </c>
      <c r="B1777" t="s">
        <v>426</v>
      </c>
      <c r="C1777" t="s">
        <v>464</v>
      </c>
      <c r="D1777">
        <v>1</v>
      </c>
      <c r="E1777" t="s">
        <v>515</v>
      </c>
      <c r="F1777" t="s">
        <v>519</v>
      </c>
      <c r="G1777">
        <v>0.309</v>
      </c>
      <c r="H1777">
        <v>358</v>
      </c>
      <c r="I1777">
        <v>2023.1869999999999</v>
      </c>
      <c r="J1777">
        <v>0.311</v>
      </c>
      <c r="K1777">
        <v>379</v>
      </c>
      <c r="L1777">
        <v>0.13911524174484999</v>
      </c>
      <c r="M1777">
        <v>1.27</v>
      </c>
      <c r="N1777">
        <v>1.06</v>
      </c>
      <c r="O1777">
        <v>1.07</v>
      </c>
      <c r="P1777">
        <v>1.07</v>
      </c>
      <c r="Q1777">
        <v>1.07</v>
      </c>
      <c r="R1777">
        <v>1.27</v>
      </c>
      <c r="S1777">
        <v>1.27</v>
      </c>
      <c r="T1777">
        <v>0.21</v>
      </c>
      <c r="U1777">
        <v>0.19</v>
      </c>
      <c r="V1777">
        <v>1.27</v>
      </c>
      <c r="W1777">
        <v>1.06</v>
      </c>
      <c r="X1777">
        <v>0.01</v>
      </c>
      <c r="Y1777">
        <v>0</v>
      </c>
      <c r="Z1777">
        <v>0</v>
      </c>
      <c r="AA1777">
        <v>0.2</v>
      </c>
      <c r="AB1777">
        <v>0</v>
      </c>
      <c r="AC1777">
        <v>0</v>
      </c>
      <c r="AD1777">
        <v>0</v>
      </c>
      <c r="AE1777" s="60">
        <f t="shared" si="27"/>
        <v>1.27</v>
      </c>
      <c r="AF1777" s="60" cm="1">
        <f t="array" ref="AF1777">_xlfn.IFS(C1777="solar",(AE1777*1000/45),C1777="onshore",(AE1777*1000/2.7),C1777="offshore",(0))</f>
        <v>470.37037037037032</v>
      </c>
      <c r="AG1777" s="60" cm="1">
        <f t="array" ref="AG1777">_xlfn.IFS(C1777="solar",(0),C1777="onshore",(0),C1777="offshore",(AE1777*1000/4.8))</f>
        <v>0</v>
      </c>
    </row>
    <row r="1778" spans="1:33" s="59" customFormat="1">
      <c r="A1778" t="s">
        <v>138</v>
      </c>
      <c r="B1778" t="s">
        <v>425</v>
      </c>
      <c r="C1778" t="s">
        <v>464</v>
      </c>
      <c r="D1778">
        <v>2</v>
      </c>
      <c r="E1778" t="s">
        <v>515</v>
      </c>
      <c r="F1778" t="s">
        <v>519</v>
      </c>
      <c r="G1778">
        <v>0.30399999999999999</v>
      </c>
      <c r="H1778">
        <v>585</v>
      </c>
      <c r="I1778">
        <v>2023.1869999999999</v>
      </c>
      <c r="J1778">
        <v>0.30599999999999999</v>
      </c>
      <c r="K1778">
        <v>612</v>
      </c>
      <c r="L1778">
        <v>0.22831050228310501</v>
      </c>
      <c r="M1778">
        <v>13.74</v>
      </c>
      <c r="N1778">
        <v>1.53</v>
      </c>
      <c r="O1778">
        <v>5.82</v>
      </c>
      <c r="P1778">
        <v>13.71</v>
      </c>
      <c r="Q1778">
        <v>13.74</v>
      </c>
      <c r="R1778">
        <v>13.74</v>
      </c>
      <c r="S1778">
        <v>13.74</v>
      </c>
      <c r="T1778">
        <v>12.21</v>
      </c>
      <c r="U1778">
        <v>7.93</v>
      </c>
      <c r="V1778">
        <v>13.75</v>
      </c>
      <c r="W1778">
        <v>1.53</v>
      </c>
      <c r="X1778">
        <v>4.29</v>
      </c>
      <c r="Y1778">
        <v>7.89</v>
      </c>
      <c r="Z1778">
        <v>2.9999999999999399E-2</v>
      </c>
      <c r="AA1778">
        <v>0</v>
      </c>
      <c r="AB1778">
        <v>0</v>
      </c>
      <c r="AC1778">
        <v>0</v>
      </c>
      <c r="AD1778">
        <v>0.01</v>
      </c>
      <c r="AE1778" s="60">
        <f t="shared" si="27"/>
        <v>13.74</v>
      </c>
      <c r="AF1778" s="60" cm="1">
        <f t="array" ref="AF1778">_xlfn.IFS(C1778="solar",(AE1778*1000/45),C1778="onshore",(AE1778*1000/2.7),C1778="offshore",(0))</f>
        <v>5088.8888888888887</v>
      </c>
      <c r="AG1778" s="60" cm="1">
        <f t="array" ref="AG1778">_xlfn.IFS(C1778="solar",(0),C1778="onshore",(0),C1778="offshore",(AE1778*1000/4.8))</f>
        <v>0</v>
      </c>
    </row>
    <row r="1779" spans="1:33" s="59" customFormat="1">
      <c r="A1779" t="s">
        <v>138</v>
      </c>
      <c r="B1779" t="s">
        <v>424</v>
      </c>
      <c r="C1779" t="s">
        <v>464</v>
      </c>
      <c r="D1779">
        <v>3</v>
      </c>
      <c r="E1779" t="s">
        <v>515</v>
      </c>
      <c r="F1779" t="s">
        <v>519</v>
      </c>
      <c r="G1779">
        <v>0.28499999999999998</v>
      </c>
      <c r="H1779">
        <v>257</v>
      </c>
      <c r="I1779">
        <v>2023.1869999999999</v>
      </c>
      <c r="J1779">
        <v>0.28699999999999998</v>
      </c>
      <c r="K1779">
        <v>269</v>
      </c>
      <c r="L1779">
        <v>0.10699568835218699</v>
      </c>
      <c r="M1779">
        <v>6.56</v>
      </c>
      <c r="N1779">
        <v>0</v>
      </c>
      <c r="O1779">
        <v>7.0000000000000007E-2</v>
      </c>
      <c r="P1779">
        <v>7.0000000000000007E-2</v>
      </c>
      <c r="Q1779">
        <v>4.46</v>
      </c>
      <c r="R1779">
        <v>6.56</v>
      </c>
      <c r="S1779">
        <v>6.56</v>
      </c>
      <c r="T1779">
        <v>6.55</v>
      </c>
      <c r="U1779">
        <v>6.56</v>
      </c>
      <c r="V1779">
        <v>6.63</v>
      </c>
      <c r="W1779">
        <v>0</v>
      </c>
      <c r="X1779">
        <v>7.0000000000000007E-2</v>
      </c>
      <c r="Y1779">
        <v>0</v>
      </c>
      <c r="Z1779">
        <v>4.3899999999999997</v>
      </c>
      <c r="AA1779">
        <v>2.1</v>
      </c>
      <c r="AB1779">
        <v>0</v>
      </c>
      <c r="AC1779">
        <v>0</v>
      </c>
      <c r="AD1779">
        <v>0.08</v>
      </c>
      <c r="AE1779" s="60">
        <f t="shared" si="27"/>
        <v>6.56</v>
      </c>
      <c r="AF1779" s="60" cm="1">
        <f t="array" ref="AF1779">_xlfn.IFS(C1779="solar",(AE1779*1000/45),C1779="onshore",(AE1779*1000/2.7),C1779="offshore",(0))</f>
        <v>2429.6296296296296</v>
      </c>
      <c r="AG1779" s="60" cm="1">
        <f t="array" ref="AG1779">_xlfn.IFS(C1779="solar",(0),C1779="onshore",(0),C1779="offshore",(AE1779*1000/4.8))</f>
        <v>0</v>
      </c>
    </row>
    <row r="1780" spans="1:33" s="59" customFormat="1">
      <c r="A1780" t="s">
        <v>138</v>
      </c>
      <c r="B1780" t="s">
        <v>423</v>
      </c>
      <c r="C1780" t="s">
        <v>464</v>
      </c>
      <c r="D1780">
        <v>4</v>
      </c>
      <c r="E1780" t="s">
        <v>515</v>
      </c>
      <c r="F1780" t="s">
        <v>519</v>
      </c>
      <c r="G1780">
        <v>0.27600000000000002</v>
      </c>
      <c r="H1780">
        <v>381</v>
      </c>
      <c r="I1780">
        <v>2023.1869999999999</v>
      </c>
      <c r="J1780">
        <v>0.27700000000000002</v>
      </c>
      <c r="K1780">
        <v>396</v>
      </c>
      <c r="L1780">
        <v>0.16319667672221899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 s="60">
        <f t="shared" si="27"/>
        <v>0</v>
      </c>
      <c r="AF1780" s="60" cm="1">
        <f t="array" ref="AF1780">_xlfn.IFS(C1780="solar",(AE1780*1000/45),C1780="onshore",(AE1780*1000/2.7),C1780="offshore",(0))</f>
        <v>0</v>
      </c>
      <c r="AG1780" s="60" cm="1">
        <f t="array" ref="AG1780">_xlfn.IFS(C1780="solar",(0),C1780="onshore",(0),C1780="offshore",(AE1780*1000/4.8))</f>
        <v>0</v>
      </c>
    </row>
    <row r="1781" spans="1:33" s="59" customFormat="1">
      <c r="A1781" t="s">
        <v>138</v>
      </c>
      <c r="B1781" t="s">
        <v>422</v>
      </c>
      <c r="C1781" t="s">
        <v>464</v>
      </c>
      <c r="D1781">
        <v>5</v>
      </c>
      <c r="E1781" t="s">
        <v>515</v>
      </c>
      <c r="F1781" t="s">
        <v>519</v>
      </c>
      <c r="G1781">
        <v>0.28000000000000003</v>
      </c>
      <c r="H1781">
        <v>682</v>
      </c>
      <c r="I1781">
        <v>2023.1869999999999</v>
      </c>
      <c r="J1781">
        <v>0.27900000000000003</v>
      </c>
      <c r="K1781">
        <v>689</v>
      </c>
      <c r="L1781">
        <v>0.281910279700823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 s="60">
        <f t="shared" si="27"/>
        <v>0</v>
      </c>
      <c r="AF1781" s="60" cm="1">
        <f t="array" ref="AF1781">_xlfn.IFS(C1781="solar",(AE1781*1000/45),C1781="onshore",(AE1781*1000/2.7),C1781="offshore",(0))</f>
        <v>0</v>
      </c>
      <c r="AG1781" s="60" cm="1">
        <f t="array" ref="AG1781">_xlfn.IFS(C1781="solar",(0),C1781="onshore",(0),C1781="offshore",(AE1781*1000/4.8))</f>
        <v>0</v>
      </c>
    </row>
    <row r="1782" spans="1:33" s="59" customFormat="1">
      <c r="A1782" t="s">
        <v>138</v>
      </c>
      <c r="B1782" t="s">
        <v>424</v>
      </c>
      <c r="C1782" t="s">
        <v>464</v>
      </c>
      <c r="D1782">
        <v>3</v>
      </c>
      <c r="E1782" t="s">
        <v>515</v>
      </c>
      <c r="F1782" t="s">
        <v>518</v>
      </c>
      <c r="G1782">
        <v>0.28499999999999998</v>
      </c>
      <c r="H1782">
        <v>257</v>
      </c>
      <c r="I1782">
        <v>2023.1869999999999</v>
      </c>
      <c r="J1782">
        <v>0.28699999999999998</v>
      </c>
      <c r="K1782">
        <v>269</v>
      </c>
      <c r="L1782">
        <v>0.10699568835218699</v>
      </c>
      <c r="M1782">
        <v>5.12</v>
      </c>
      <c r="N1782">
        <v>0</v>
      </c>
      <c r="O1782">
        <v>7.0000000000000007E-2</v>
      </c>
      <c r="P1782">
        <v>3.044</v>
      </c>
      <c r="Q1782">
        <v>5.12</v>
      </c>
      <c r="R1782">
        <v>5.12</v>
      </c>
      <c r="S1782">
        <v>5.12</v>
      </c>
      <c r="T1782">
        <v>5.1100000000000003</v>
      </c>
      <c r="U1782">
        <v>5.12</v>
      </c>
      <c r="V1782">
        <v>5.19</v>
      </c>
      <c r="W1782">
        <v>0</v>
      </c>
      <c r="X1782">
        <v>7.0000000000000007E-2</v>
      </c>
      <c r="Y1782">
        <v>2.9740000000000002</v>
      </c>
      <c r="Z1782">
        <v>2.0760000000000001</v>
      </c>
      <c r="AA1782">
        <v>0</v>
      </c>
      <c r="AB1782">
        <v>0</v>
      </c>
      <c r="AC1782">
        <v>0</v>
      </c>
      <c r="AD1782">
        <v>0.08</v>
      </c>
      <c r="AE1782" s="60">
        <f t="shared" si="27"/>
        <v>5.12</v>
      </c>
      <c r="AF1782" s="60" cm="1">
        <f t="array" ref="AF1782">_xlfn.IFS(C1782="solar",(AE1782*1000/45),C1782="onshore",(AE1782*1000/2.7),C1782="offshore",(0))</f>
        <v>1896.2962962962961</v>
      </c>
      <c r="AG1782" s="60" cm="1">
        <f t="array" ref="AG1782">_xlfn.IFS(C1782="solar",(0),C1782="onshore",(0),C1782="offshore",(AE1782*1000/4.8))</f>
        <v>0</v>
      </c>
    </row>
    <row r="1783" spans="1:33" s="59" customFormat="1">
      <c r="A1783" t="s">
        <v>138</v>
      </c>
      <c r="B1783" t="s">
        <v>426</v>
      </c>
      <c r="C1783" t="s">
        <v>464</v>
      </c>
      <c r="D1783">
        <v>1</v>
      </c>
      <c r="E1783" t="s">
        <v>515</v>
      </c>
      <c r="F1783" t="s">
        <v>518</v>
      </c>
      <c r="G1783">
        <v>0.309</v>
      </c>
      <c r="H1783">
        <v>358</v>
      </c>
      <c r="I1783">
        <v>2023.1869999999999</v>
      </c>
      <c r="J1783">
        <v>0.311</v>
      </c>
      <c r="K1783">
        <v>379</v>
      </c>
      <c r="L1783">
        <v>0.13911524174484999</v>
      </c>
      <c r="M1783">
        <v>1.27</v>
      </c>
      <c r="N1783">
        <v>1.0529999999999999</v>
      </c>
      <c r="O1783">
        <v>1.0629999999999999</v>
      </c>
      <c r="P1783">
        <v>1.0629999999999999</v>
      </c>
      <c r="Q1783">
        <v>1.27</v>
      </c>
      <c r="R1783">
        <v>1.27</v>
      </c>
      <c r="S1783">
        <v>1.27</v>
      </c>
      <c r="T1783">
        <v>0.217</v>
      </c>
      <c r="U1783">
        <v>0.19700000000000001</v>
      </c>
      <c r="V1783">
        <v>1.27</v>
      </c>
      <c r="W1783">
        <v>1.0529999999999999</v>
      </c>
      <c r="X1783">
        <v>0.01</v>
      </c>
      <c r="Y1783">
        <v>0</v>
      </c>
      <c r="Z1783">
        <v>0.20699999999999999</v>
      </c>
      <c r="AA1783">
        <v>0</v>
      </c>
      <c r="AB1783">
        <v>0</v>
      </c>
      <c r="AC1783">
        <v>0</v>
      </c>
      <c r="AD1783">
        <v>0</v>
      </c>
      <c r="AE1783" s="60">
        <f t="shared" si="27"/>
        <v>1.27</v>
      </c>
      <c r="AF1783" s="60" cm="1">
        <f t="array" ref="AF1783">_xlfn.IFS(C1783="solar",(AE1783*1000/45),C1783="onshore",(AE1783*1000/2.7),C1783="offshore",(0))</f>
        <v>470.37037037037032</v>
      </c>
      <c r="AG1783" s="60" cm="1">
        <f t="array" ref="AG1783">_xlfn.IFS(C1783="solar",(0),C1783="onshore",(0),C1783="offshore",(AE1783*1000/4.8))</f>
        <v>0</v>
      </c>
    </row>
    <row r="1784" spans="1:33" s="59" customFormat="1">
      <c r="A1784" t="s">
        <v>138</v>
      </c>
      <c r="B1784" t="s">
        <v>425</v>
      </c>
      <c r="C1784" t="s">
        <v>464</v>
      </c>
      <c r="D1784">
        <v>2</v>
      </c>
      <c r="E1784" t="s">
        <v>515</v>
      </c>
      <c r="F1784" t="s">
        <v>518</v>
      </c>
      <c r="G1784">
        <v>0.30399999999999999</v>
      </c>
      <c r="H1784">
        <v>585</v>
      </c>
      <c r="I1784">
        <v>2023.1869999999999</v>
      </c>
      <c r="J1784">
        <v>0.30599999999999999</v>
      </c>
      <c r="K1784">
        <v>612</v>
      </c>
      <c r="L1784">
        <v>0.22831050228310501</v>
      </c>
      <c r="M1784">
        <v>10.831</v>
      </c>
      <c r="N1784">
        <v>1.52</v>
      </c>
      <c r="O1784">
        <v>5.782</v>
      </c>
      <c r="P1784">
        <v>10.831</v>
      </c>
      <c r="Q1784">
        <v>10.831</v>
      </c>
      <c r="R1784">
        <v>10.831</v>
      </c>
      <c r="S1784">
        <v>10.831</v>
      </c>
      <c r="T1784">
        <v>9.3109999999999999</v>
      </c>
      <c r="U1784">
        <v>5.0590000000000002</v>
      </c>
      <c r="V1784">
        <v>10.840999999999999</v>
      </c>
      <c r="W1784">
        <v>1.52</v>
      </c>
      <c r="X1784">
        <v>4.2619999999999996</v>
      </c>
      <c r="Y1784">
        <v>5.0490000000000004</v>
      </c>
      <c r="Z1784">
        <v>0</v>
      </c>
      <c r="AA1784">
        <v>0</v>
      </c>
      <c r="AB1784">
        <v>0</v>
      </c>
      <c r="AC1784">
        <v>0</v>
      </c>
      <c r="AD1784">
        <v>0.01</v>
      </c>
      <c r="AE1784" s="60">
        <f t="shared" si="27"/>
        <v>10.831</v>
      </c>
      <c r="AF1784" s="60" cm="1">
        <f t="array" ref="AF1784">_xlfn.IFS(C1784="solar",(AE1784*1000/45),C1784="onshore",(AE1784*1000/2.7),C1784="offshore",(0))</f>
        <v>4011.4814814814813</v>
      </c>
      <c r="AG1784" s="60" cm="1">
        <f t="array" ref="AG1784">_xlfn.IFS(C1784="solar",(0),C1784="onshore",(0),C1784="offshore",(AE1784*1000/4.8))</f>
        <v>0</v>
      </c>
    </row>
    <row r="1785" spans="1:33" s="59" customFormat="1">
      <c r="A1785" t="s">
        <v>138</v>
      </c>
      <c r="B1785" t="s">
        <v>423</v>
      </c>
      <c r="C1785" t="s">
        <v>464</v>
      </c>
      <c r="D1785">
        <v>4</v>
      </c>
      <c r="E1785" t="s">
        <v>515</v>
      </c>
      <c r="F1785" t="s">
        <v>518</v>
      </c>
      <c r="G1785">
        <v>0.27600000000000002</v>
      </c>
      <c r="H1785">
        <v>381</v>
      </c>
      <c r="I1785">
        <v>2023.1869999999999</v>
      </c>
      <c r="J1785">
        <v>0.27700000000000002</v>
      </c>
      <c r="K1785">
        <v>396</v>
      </c>
      <c r="L1785">
        <v>0.16319667672221899</v>
      </c>
      <c r="M1785">
        <v>24.459</v>
      </c>
      <c r="N1785">
        <v>0</v>
      </c>
      <c r="O1785">
        <v>0</v>
      </c>
      <c r="P1785">
        <v>0</v>
      </c>
      <c r="Q1785">
        <v>2.133</v>
      </c>
      <c r="R1785">
        <v>4.5170000000000003</v>
      </c>
      <c r="S1785">
        <v>4.5170000000000003</v>
      </c>
      <c r="T1785">
        <v>4.5170000000000003</v>
      </c>
      <c r="U1785">
        <v>4.5170000000000003</v>
      </c>
      <c r="V1785">
        <v>4.5170000000000003</v>
      </c>
      <c r="W1785">
        <v>0</v>
      </c>
      <c r="X1785">
        <v>0</v>
      </c>
      <c r="Y1785">
        <v>0</v>
      </c>
      <c r="Z1785">
        <v>2.133</v>
      </c>
      <c r="AA1785">
        <v>2.3839999999999999</v>
      </c>
      <c r="AB1785">
        <v>0</v>
      </c>
      <c r="AC1785">
        <v>0</v>
      </c>
      <c r="AD1785">
        <v>0</v>
      </c>
      <c r="AE1785" s="60">
        <f t="shared" si="27"/>
        <v>4.5170000000000003</v>
      </c>
      <c r="AF1785" s="60" cm="1">
        <f t="array" ref="AF1785">_xlfn.IFS(C1785="solar",(AE1785*1000/45),C1785="onshore",(AE1785*1000/2.7),C1785="offshore",(0))</f>
        <v>1672.9629629629628</v>
      </c>
      <c r="AG1785" s="60" cm="1">
        <f t="array" ref="AG1785">_xlfn.IFS(C1785="solar",(0),C1785="onshore",(0),C1785="offshore",(AE1785*1000/4.8))</f>
        <v>0</v>
      </c>
    </row>
    <row r="1786" spans="1:33" s="59" customFormat="1">
      <c r="A1786" t="s">
        <v>138</v>
      </c>
      <c r="B1786" t="s">
        <v>422</v>
      </c>
      <c r="C1786" t="s">
        <v>464</v>
      </c>
      <c r="D1786">
        <v>5</v>
      </c>
      <c r="E1786" t="s">
        <v>515</v>
      </c>
      <c r="F1786" t="s">
        <v>518</v>
      </c>
      <c r="G1786">
        <v>0.28000000000000003</v>
      </c>
      <c r="H1786">
        <v>682</v>
      </c>
      <c r="I1786">
        <v>2023.1869999999999</v>
      </c>
      <c r="J1786">
        <v>0.27900000000000003</v>
      </c>
      <c r="K1786">
        <v>689</v>
      </c>
      <c r="L1786">
        <v>0.281910279700823</v>
      </c>
      <c r="M1786">
        <v>29.734999999999999</v>
      </c>
      <c r="N1786">
        <v>0</v>
      </c>
      <c r="O1786">
        <v>0</v>
      </c>
      <c r="P1786">
        <v>0</v>
      </c>
      <c r="Q1786">
        <v>3.3000000000000002E-2</v>
      </c>
      <c r="R1786">
        <v>3.3000000000000002E-2</v>
      </c>
      <c r="S1786">
        <v>3.3000000000000002E-2</v>
      </c>
      <c r="T1786">
        <v>3.3000000000000002E-2</v>
      </c>
      <c r="U1786">
        <v>3.3000000000000002E-2</v>
      </c>
      <c r="V1786">
        <v>3.3000000000000002E-2</v>
      </c>
      <c r="W1786">
        <v>0</v>
      </c>
      <c r="X1786">
        <v>0</v>
      </c>
      <c r="Y1786">
        <v>0</v>
      </c>
      <c r="Z1786">
        <v>3.3000000000000002E-2</v>
      </c>
      <c r="AA1786">
        <v>0</v>
      </c>
      <c r="AB1786">
        <v>0</v>
      </c>
      <c r="AC1786">
        <v>0</v>
      </c>
      <c r="AD1786">
        <v>0</v>
      </c>
      <c r="AE1786" s="60">
        <f t="shared" si="27"/>
        <v>3.3000000000000002E-2</v>
      </c>
      <c r="AF1786" s="60" cm="1">
        <f t="array" ref="AF1786">_xlfn.IFS(C1786="solar",(AE1786*1000/45),C1786="onshore",(AE1786*1000/2.7),C1786="offshore",(0))</f>
        <v>12.222222222222221</v>
      </c>
      <c r="AG1786" s="60" cm="1">
        <f t="array" ref="AG1786">_xlfn.IFS(C1786="solar",(0),C1786="onshore",(0),C1786="offshore",(AE1786*1000/4.8))</f>
        <v>0</v>
      </c>
    </row>
    <row r="1787" spans="1:33" s="59" customFormat="1">
      <c r="A1787" t="s">
        <v>138</v>
      </c>
      <c r="B1787" t="s">
        <v>424</v>
      </c>
      <c r="C1787" t="s">
        <v>464</v>
      </c>
      <c r="D1787">
        <v>3</v>
      </c>
      <c r="E1787" t="s">
        <v>515</v>
      </c>
      <c r="F1787" t="s">
        <v>517</v>
      </c>
      <c r="G1787">
        <v>0.28499999999999998</v>
      </c>
      <c r="H1787">
        <v>257</v>
      </c>
      <c r="I1787">
        <v>2023.1869999999999</v>
      </c>
      <c r="J1787">
        <v>0.28699999999999998</v>
      </c>
      <c r="K1787">
        <v>269</v>
      </c>
      <c r="L1787">
        <v>0.10699568835218699</v>
      </c>
      <c r="M1787">
        <v>2.4119999999999999</v>
      </c>
      <c r="N1787">
        <v>0</v>
      </c>
      <c r="O1787">
        <v>7.0000000000000007E-2</v>
      </c>
      <c r="P1787">
        <v>2.4119999999999999</v>
      </c>
      <c r="Q1787">
        <v>2.4119999999999999</v>
      </c>
      <c r="R1787">
        <v>2.4119999999999999</v>
      </c>
      <c r="S1787">
        <v>2.4119999999999999</v>
      </c>
      <c r="T1787">
        <v>2.4020000000000001</v>
      </c>
      <c r="U1787">
        <v>2.4119999999999999</v>
      </c>
      <c r="V1787">
        <v>2.4820000000000002</v>
      </c>
      <c r="W1787">
        <v>0</v>
      </c>
      <c r="X1787">
        <v>7.0000000000000007E-2</v>
      </c>
      <c r="Y1787">
        <v>2.3420000000000001</v>
      </c>
      <c r="Z1787">
        <v>0</v>
      </c>
      <c r="AA1787">
        <v>0</v>
      </c>
      <c r="AB1787">
        <v>0</v>
      </c>
      <c r="AC1787">
        <v>0</v>
      </c>
      <c r="AD1787">
        <v>0.08</v>
      </c>
      <c r="AE1787" s="60">
        <f t="shared" si="27"/>
        <v>2.4119999999999999</v>
      </c>
      <c r="AF1787" s="60" cm="1">
        <f t="array" ref="AF1787">_xlfn.IFS(C1787="solar",(AE1787*1000/45),C1787="onshore",(AE1787*1000/2.7),C1787="offshore",(0))</f>
        <v>893.33333333333326</v>
      </c>
      <c r="AG1787" s="60" cm="1">
        <f t="array" ref="AG1787">_xlfn.IFS(C1787="solar",(0),C1787="onshore",(0),C1787="offshore",(AE1787*1000/4.8))</f>
        <v>0</v>
      </c>
    </row>
    <row r="1788" spans="1:33" s="59" customFormat="1">
      <c r="A1788" t="s">
        <v>138</v>
      </c>
      <c r="B1788" t="s">
        <v>426</v>
      </c>
      <c r="C1788" t="s">
        <v>464</v>
      </c>
      <c r="D1788">
        <v>1</v>
      </c>
      <c r="E1788" t="s">
        <v>515</v>
      </c>
      <c r="F1788" t="s">
        <v>517</v>
      </c>
      <c r="G1788">
        <v>0.309</v>
      </c>
      <c r="H1788">
        <v>358</v>
      </c>
      <c r="I1788">
        <v>2023.1869999999999</v>
      </c>
      <c r="J1788">
        <v>0.311</v>
      </c>
      <c r="K1788">
        <v>379</v>
      </c>
      <c r="L1788">
        <v>0.13911524174484999</v>
      </c>
      <c r="M1788">
        <v>1.27</v>
      </c>
      <c r="N1788">
        <v>1.0529999999999999</v>
      </c>
      <c r="O1788">
        <v>1.0629999999999999</v>
      </c>
      <c r="P1788">
        <v>1.27</v>
      </c>
      <c r="Q1788">
        <v>1.27</v>
      </c>
      <c r="R1788">
        <v>1.27</v>
      </c>
      <c r="S1788">
        <v>1.27</v>
      </c>
      <c r="T1788">
        <v>0.217</v>
      </c>
      <c r="U1788">
        <v>0.19700000000000001</v>
      </c>
      <c r="V1788">
        <v>1.27</v>
      </c>
      <c r="W1788">
        <v>1.0529999999999999</v>
      </c>
      <c r="X1788">
        <v>0.01</v>
      </c>
      <c r="Y1788">
        <v>0.20699999999999999</v>
      </c>
      <c r="Z1788">
        <v>0</v>
      </c>
      <c r="AA1788">
        <v>0</v>
      </c>
      <c r="AB1788">
        <v>0</v>
      </c>
      <c r="AC1788">
        <v>0</v>
      </c>
      <c r="AD1788">
        <v>0</v>
      </c>
      <c r="AE1788" s="60">
        <f t="shared" si="27"/>
        <v>1.27</v>
      </c>
      <c r="AF1788" s="60" cm="1">
        <f t="array" ref="AF1788">_xlfn.IFS(C1788="solar",(AE1788*1000/45),C1788="onshore",(AE1788*1000/2.7),C1788="offshore",(0))</f>
        <v>470.37037037037032</v>
      </c>
      <c r="AG1788" s="60" cm="1">
        <f t="array" ref="AG1788">_xlfn.IFS(C1788="solar",(0),C1788="onshore",(0),C1788="offshore",(AE1788*1000/4.8))</f>
        <v>0</v>
      </c>
    </row>
    <row r="1789" spans="1:33" s="59" customFormat="1">
      <c r="A1789" t="s">
        <v>138</v>
      </c>
      <c r="B1789" t="s">
        <v>425</v>
      </c>
      <c r="C1789" t="s">
        <v>464</v>
      </c>
      <c r="D1789">
        <v>2</v>
      </c>
      <c r="E1789" t="s">
        <v>515</v>
      </c>
      <c r="F1789" t="s">
        <v>517</v>
      </c>
      <c r="G1789">
        <v>0.30399999999999999</v>
      </c>
      <c r="H1789">
        <v>585</v>
      </c>
      <c r="I1789">
        <v>2023.1869999999999</v>
      </c>
      <c r="J1789">
        <v>0.30599999999999999</v>
      </c>
      <c r="K1789">
        <v>612</v>
      </c>
      <c r="L1789">
        <v>0.22831050228310501</v>
      </c>
      <c r="M1789">
        <v>7.1020000000000003</v>
      </c>
      <c r="N1789">
        <v>1.52</v>
      </c>
      <c r="O1789">
        <v>5.782</v>
      </c>
      <c r="P1789">
        <v>7.1020000000000003</v>
      </c>
      <c r="Q1789">
        <v>7.1020000000000003</v>
      </c>
      <c r="R1789">
        <v>7.1020000000000003</v>
      </c>
      <c r="S1789">
        <v>7.1020000000000003</v>
      </c>
      <c r="T1789">
        <v>5.5819999999999999</v>
      </c>
      <c r="U1789">
        <v>1.33</v>
      </c>
      <c r="V1789">
        <v>7.1120000000000001</v>
      </c>
      <c r="W1789">
        <v>1.52</v>
      </c>
      <c r="X1789">
        <v>4.2619999999999996</v>
      </c>
      <c r="Y1789">
        <v>1.32</v>
      </c>
      <c r="Z1789">
        <v>0</v>
      </c>
      <c r="AA1789">
        <v>0</v>
      </c>
      <c r="AB1789">
        <v>0</v>
      </c>
      <c r="AC1789">
        <v>0</v>
      </c>
      <c r="AD1789">
        <v>0.01</v>
      </c>
      <c r="AE1789" s="60">
        <f t="shared" si="27"/>
        <v>7.1020000000000003</v>
      </c>
      <c r="AF1789" s="60" cm="1">
        <f t="array" ref="AF1789">_xlfn.IFS(C1789="solar",(AE1789*1000/45),C1789="onshore",(AE1789*1000/2.7),C1789="offshore",(0))</f>
        <v>2630.37037037037</v>
      </c>
      <c r="AG1789" s="60" cm="1">
        <f t="array" ref="AG1789">_xlfn.IFS(C1789="solar",(0),C1789="onshore",(0),C1789="offshore",(AE1789*1000/4.8))</f>
        <v>0</v>
      </c>
    </row>
    <row r="1790" spans="1:33" s="59" customFormat="1">
      <c r="A1790" t="s">
        <v>138</v>
      </c>
      <c r="B1790" t="s">
        <v>423</v>
      </c>
      <c r="C1790" t="s">
        <v>464</v>
      </c>
      <c r="D1790">
        <v>4</v>
      </c>
      <c r="E1790" t="s">
        <v>515</v>
      </c>
      <c r="F1790" t="s">
        <v>517</v>
      </c>
      <c r="G1790">
        <v>0.27600000000000002</v>
      </c>
      <c r="H1790">
        <v>381</v>
      </c>
      <c r="I1790">
        <v>2023.1869999999999</v>
      </c>
      <c r="J1790">
        <v>0.27700000000000002</v>
      </c>
      <c r="K1790">
        <v>396</v>
      </c>
      <c r="L1790">
        <v>0.16319667672221899</v>
      </c>
      <c r="M1790">
        <v>14.609</v>
      </c>
      <c r="N1790">
        <v>0</v>
      </c>
      <c r="O1790">
        <v>0</v>
      </c>
      <c r="P1790">
        <v>4.5410000000000004</v>
      </c>
      <c r="Q1790">
        <v>9.0579999999999998</v>
      </c>
      <c r="R1790">
        <v>11.442</v>
      </c>
      <c r="S1790">
        <v>11.442</v>
      </c>
      <c r="T1790">
        <v>11.442</v>
      </c>
      <c r="U1790">
        <v>11.442</v>
      </c>
      <c r="V1790">
        <v>11.442</v>
      </c>
      <c r="W1790">
        <v>0</v>
      </c>
      <c r="X1790">
        <v>0</v>
      </c>
      <c r="Y1790">
        <v>4.5410000000000004</v>
      </c>
      <c r="Z1790">
        <v>4.5170000000000003</v>
      </c>
      <c r="AA1790">
        <v>2.3839999999999999</v>
      </c>
      <c r="AB1790">
        <v>0</v>
      </c>
      <c r="AC1790">
        <v>0</v>
      </c>
      <c r="AD1790">
        <v>0</v>
      </c>
      <c r="AE1790" s="60">
        <f t="shared" si="27"/>
        <v>11.442</v>
      </c>
      <c r="AF1790" s="60" cm="1">
        <f t="array" ref="AF1790">_xlfn.IFS(C1790="solar",(AE1790*1000/45),C1790="onshore",(AE1790*1000/2.7),C1790="offshore",(0))</f>
        <v>4237.7777777777774</v>
      </c>
      <c r="AG1790" s="60" cm="1">
        <f t="array" ref="AG1790">_xlfn.IFS(C1790="solar",(0),C1790="onshore",(0),C1790="offshore",(AE1790*1000/4.8))</f>
        <v>0</v>
      </c>
    </row>
    <row r="1791" spans="1:33" s="59" customFormat="1">
      <c r="A1791" t="s">
        <v>138</v>
      </c>
      <c r="B1791" t="s">
        <v>422</v>
      </c>
      <c r="C1791" t="s">
        <v>464</v>
      </c>
      <c r="D1791">
        <v>5</v>
      </c>
      <c r="E1791" t="s">
        <v>515</v>
      </c>
      <c r="F1791" t="s">
        <v>517</v>
      </c>
      <c r="G1791">
        <v>0.28000000000000003</v>
      </c>
      <c r="H1791">
        <v>682</v>
      </c>
      <c r="I1791">
        <v>2023.1869999999999</v>
      </c>
      <c r="J1791">
        <v>0.27900000000000003</v>
      </c>
      <c r="K1791">
        <v>689</v>
      </c>
      <c r="L1791">
        <v>0.281910279700823</v>
      </c>
      <c r="M1791">
        <v>7.7229999999999999</v>
      </c>
      <c r="N1791">
        <v>0</v>
      </c>
      <c r="O1791">
        <v>0</v>
      </c>
      <c r="P1791">
        <v>0</v>
      </c>
      <c r="Q1791">
        <v>3.3000000000000002E-2</v>
      </c>
      <c r="R1791">
        <v>3.3000000000000002E-2</v>
      </c>
      <c r="S1791">
        <v>3.3000000000000002E-2</v>
      </c>
      <c r="T1791">
        <v>3.3000000000000002E-2</v>
      </c>
      <c r="U1791">
        <v>3.3000000000000002E-2</v>
      </c>
      <c r="V1791">
        <v>3.3000000000000002E-2</v>
      </c>
      <c r="W1791">
        <v>0</v>
      </c>
      <c r="X1791">
        <v>0</v>
      </c>
      <c r="Y1791">
        <v>0</v>
      </c>
      <c r="Z1791">
        <v>3.3000000000000002E-2</v>
      </c>
      <c r="AA1791">
        <v>0</v>
      </c>
      <c r="AB1791">
        <v>0</v>
      </c>
      <c r="AC1791">
        <v>0</v>
      </c>
      <c r="AD1791">
        <v>0</v>
      </c>
      <c r="AE1791" s="60">
        <f t="shared" si="27"/>
        <v>3.3000000000000002E-2</v>
      </c>
      <c r="AF1791" s="60" cm="1">
        <f t="array" ref="AF1791">_xlfn.IFS(C1791="solar",(AE1791*1000/45),C1791="onshore",(AE1791*1000/2.7),C1791="offshore",(0))</f>
        <v>12.222222222222221</v>
      </c>
      <c r="AG1791" s="60" cm="1">
        <f t="array" ref="AG1791">_xlfn.IFS(C1791="solar",(0),C1791="onshore",(0),C1791="offshore",(AE1791*1000/4.8))</f>
        <v>0</v>
      </c>
    </row>
    <row r="1792" spans="1:33" s="59" customFormat="1">
      <c r="A1792" t="s">
        <v>138</v>
      </c>
      <c r="B1792" t="s">
        <v>424</v>
      </c>
      <c r="C1792" t="s">
        <v>464</v>
      </c>
      <c r="D1792">
        <v>3</v>
      </c>
      <c r="E1792" t="s">
        <v>515</v>
      </c>
      <c r="F1792" t="s">
        <v>516</v>
      </c>
      <c r="G1792">
        <v>0.28499999999999998</v>
      </c>
      <c r="H1792">
        <v>257</v>
      </c>
      <c r="I1792">
        <v>2023.1869999999999</v>
      </c>
      <c r="J1792">
        <v>0.28699999999999998</v>
      </c>
      <c r="K1792">
        <v>269</v>
      </c>
      <c r="L1792">
        <v>0.10699568835218699</v>
      </c>
      <c r="M1792">
        <v>4.5270000000000001</v>
      </c>
      <c r="N1792">
        <v>0</v>
      </c>
      <c r="O1792">
        <v>7.0000000000000007E-2</v>
      </c>
      <c r="P1792">
        <v>3.2949999999999999</v>
      </c>
      <c r="Q1792">
        <v>4.5270000000000001</v>
      </c>
      <c r="R1792">
        <v>4.5270000000000001</v>
      </c>
      <c r="S1792">
        <v>4.5270000000000001</v>
      </c>
      <c r="T1792">
        <v>4.5170000000000003</v>
      </c>
      <c r="U1792">
        <v>4.5270000000000001</v>
      </c>
      <c r="V1792">
        <v>4.5970000000000004</v>
      </c>
      <c r="W1792">
        <v>0</v>
      </c>
      <c r="X1792">
        <v>7.0000000000000007E-2</v>
      </c>
      <c r="Y1792">
        <v>3.2250000000000001</v>
      </c>
      <c r="Z1792">
        <v>1.232</v>
      </c>
      <c r="AA1792">
        <v>0</v>
      </c>
      <c r="AB1792">
        <v>0</v>
      </c>
      <c r="AC1792">
        <v>0</v>
      </c>
      <c r="AD1792">
        <v>0.08</v>
      </c>
      <c r="AE1792" s="60">
        <f t="shared" si="27"/>
        <v>4.5270000000000001</v>
      </c>
      <c r="AF1792" s="60" cm="1">
        <f t="array" ref="AF1792">_xlfn.IFS(C1792="solar",(AE1792*1000/45),C1792="onshore",(AE1792*1000/2.7),C1792="offshore",(0))</f>
        <v>1676.6666666666665</v>
      </c>
      <c r="AG1792" s="60" cm="1">
        <f t="array" ref="AG1792">_xlfn.IFS(C1792="solar",(0),C1792="onshore",(0),C1792="offshore",(AE1792*1000/4.8))</f>
        <v>0</v>
      </c>
    </row>
    <row r="1793" spans="1:33" s="59" customFormat="1">
      <c r="A1793" t="s">
        <v>138</v>
      </c>
      <c r="B1793" t="s">
        <v>426</v>
      </c>
      <c r="C1793" t="s">
        <v>464</v>
      </c>
      <c r="D1793">
        <v>1</v>
      </c>
      <c r="E1793" t="s">
        <v>515</v>
      </c>
      <c r="F1793" t="s">
        <v>516</v>
      </c>
      <c r="G1793">
        <v>0.309</v>
      </c>
      <c r="H1793">
        <v>358</v>
      </c>
      <c r="I1793">
        <v>2023.1869999999999</v>
      </c>
      <c r="J1793">
        <v>0.311</v>
      </c>
      <c r="K1793">
        <v>379</v>
      </c>
      <c r="L1793">
        <v>0.13911524174484999</v>
      </c>
      <c r="M1793">
        <v>1.27</v>
      </c>
      <c r="N1793">
        <v>1.0529999999999999</v>
      </c>
      <c r="O1793">
        <v>1.0629999999999999</v>
      </c>
      <c r="P1793">
        <v>1.0629999999999999</v>
      </c>
      <c r="Q1793">
        <v>1.27</v>
      </c>
      <c r="R1793">
        <v>1.27</v>
      </c>
      <c r="S1793">
        <v>1.27</v>
      </c>
      <c r="T1793">
        <v>0.217</v>
      </c>
      <c r="U1793">
        <v>0.19700000000000001</v>
      </c>
      <c r="V1793">
        <v>1.27</v>
      </c>
      <c r="W1793">
        <v>1.0529999999999999</v>
      </c>
      <c r="X1793">
        <v>0.01</v>
      </c>
      <c r="Y1793">
        <v>0</v>
      </c>
      <c r="Z1793">
        <v>0.20699999999999999</v>
      </c>
      <c r="AA1793">
        <v>0</v>
      </c>
      <c r="AB1793">
        <v>0</v>
      </c>
      <c r="AC1793">
        <v>0</v>
      </c>
      <c r="AD1793">
        <v>0</v>
      </c>
      <c r="AE1793" s="60">
        <f t="shared" si="27"/>
        <v>1.27</v>
      </c>
      <c r="AF1793" s="60" cm="1">
        <f t="array" ref="AF1793">_xlfn.IFS(C1793="solar",(AE1793*1000/45),C1793="onshore",(AE1793*1000/2.7),C1793="offshore",(0))</f>
        <v>470.37037037037032</v>
      </c>
      <c r="AG1793" s="60" cm="1">
        <f t="array" ref="AG1793">_xlfn.IFS(C1793="solar",(0),C1793="onshore",(0),C1793="offshore",(AE1793*1000/4.8))</f>
        <v>0</v>
      </c>
    </row>
    <row r="1794" spans="1:33" s="59" customFormat="1">
      <c r="A1794" t="s">
        <v>138</v>
      </c>
      <c r="B1794" t="s">
        <v>425</v>
      </c>
      <c r="C1794" t="s">
        <v>464</v>
      </c>
      <c r="D1794">
        <v>2</v>
      </c>
      <c r="E1794" t="s">
        <v>515</v>
      </c>
      <c r="F1794" t="s">
        <v>516</v>
      </c>
      <c r="G1794">
        <v>0.30399999999999999</v>
      </c>
      <c r="H1794">
        <v>585</v>
      </c>
      <c r="I1794">
        <v>2023.1869999999999</v>
      </c>
      <c r="J1794">
        <v>0.30599999999999999</v>
      </c>
      <c r="K1794">
        <v>612</v>
      </c>
      <c r="L1794">
        <v>0.22831050228310501</v>
      </c>
      <c r="M1794">
        <v>10.595000000000001</v>
      </c>
      <c r="N1794">
        <v>1.52</v>
      </c>
      <c r="O1794">
        <v>5.782</v>
      </c>
      <c r="P1794">
        <v>10.595000000000001</v>
      </c>
      <c r="Q1794">
        <v>10.595000000000001</v>
      </c>
      <c r="R1794">
        <v>10.595000000000001</v>
      </c>
      <c r="S1794">
        <v>10.595000000000001</v>
      </c>
      <c r="T1794">
        <v>9.0749999999999993</v>
      </c>
      <c r="U1794">
        <v>4.8230000000000004</v>
      </c>
      <c r="V1794">
        <v>10.605</v>
      </c>
      <c r="W1794">
        <v>1.52</v>
      </c>
      <c r="X1794">
        <v>4.2619999999999996</v>
      </c>
      <c r="Y1794">
        <v>4.8129999999999997</v>
      </c>
      <c r="Z1794">
        <v>0</v>
      </c>
      <c r="AA1794">
        <v>0</v>
      </c>
      <c r="AB1794">
        <v>0</v>
      </c>
      <c r="AC1794">
        <v>0</v>
      </c>
      <c r="AD1794">
        <v>0.01</v>
      </c>
      <c r="AE1794" s="60">
        <f t="shared" ref="AE1794:AE1857" si="28">MAX(N1794:U1794)</f>
        <v>10.595000000000001</v>
      </c>
      <c r="AF1794" s="60" cm="1">
        <f t="array" ref="AF1794">_xlfn.IFS(C1794="solar",(AE1794*1000/45),C1794="onshore",(AE1794*1000/2.7),C1794="offshore",(0))</f>
        <v>3924.0740740740739</v>
      </c>
      <c r="AG1794" s="60" cm="1">
        <f t="array" ref="AG1794">_xlfn.IFS(C1794="solar",(0),C1794="onshore",(0),C1794="offshore",(AE1794*1000/4.8))</f>
        <v>0</v>
      </c>
    </row>
    <row r="1795" spans="1:33" s="59" customFormat="1">
      <c r="A1795" t="s">
        <v>138</v>
      </c>
      <c r="B1795" t="s">
        <v>423</v>
      </c>
      <c r="C1795" t="s">
        <v>464</v>
      </c>
      <c r="D1795">
        <v>4</v>
      </c>
      <c r="E1795" t="s">
        <v>515</v>
      </c>
      <c r="F1795" t="s">
        <v>516</v>
      </c>
      <c r="G1795">
        <v>0.27600000000000002</v>
      </c>
      <c r="H1795">
        <v>381</v>
      </c>
      <c r="I1795">
        <v>2023.1869999999999</v>
      </c>
      <c r="J1795">
        <v>0.27700000000000002</v>
      </c>
      <c r="K1795">
        <v>396</v>
      </c>
      <c r="L1795">
        <v>0.16319667672221899</v>
      </c>
      <c r="M1795">
        <v>22.827000000000002</v>
      </c>
      <c r="N1795">
        <v>0</v>
      </c>
      <c r="O1795">
        <v>0</v>
      </c>
      <c r="P1795">
        <v>0</v>
      </c>
      <c r="Q1795">
        <v>3.008</v>
      </c>
      <c r="R1795">
        <v>5.3920000000000003</v>
      </c>
      <c r="S1795">
        <v>5.3920000000000003</v>
      </c>
      <c r="T1795">
        <v>5.3920000000000003</v>
      </c>
      <c r="U1795">
        <v>5.3920000000000003</v>
      </c>
      <c r="V1795">
        <v>5.3920000000000003</v>
      </c>
      <c r="W1795">
        <v>0</v>
      </c>
      <c r="X1795">
        <v>0</v>
      </c>
      <c r="Y1795">
        <v>0</v>
      </c>
      <c r="Z1795">
        <v>3.008</v>
      </c>
      <c r="AA1795">
        <v>2.3839999999999999</v>
      </c>
      <c r="AB1795">
        <v>0</v>
      </c>
      <c r="AC1795">
        <v>0</v>
      </c>
      <c r="AD1795">
        <v>0</v>
      </c>
      <c r="AE1795" s="60">
        <f t="shared" si="28"/>
        <v>5.3920000000000003</v>
      </c>
      <c r="AF1795" s="60" cm="1">
        <f t="array" ref="AF1795">_xlfn.IFS(C1795="solar",(AE1795*1000/45),C1795="onshore",(AE1795*1000/2.7),C1795="offshore",(0))</f>
        <v>1997.037037037037</v>
      </c>
      <c r="AG1795" s="60" cm="1">
        <f t="array" ref="AG1795">_xlfn.IFS(C1795="solar",(0),C1795="onshore",(0),C1795="offshore",(AE1795*1000/4.8))</f>
        <v>0</v>
      </c>
    </row>
    <row r="1796" spans="1:33" s="59" customFormat="1">
      <c r="A1796" t="s">
        <v>138</v>
      </c>
      <c r="B1796" t="s">
        <v>422</v>
      </c>
      <c r="C1796" t="s">
        <v>464</v>
      </c>
      <c r="D1796">
        <v>5</v>
      </c>
      <c r="E1796" t="s">
        <v>515</v>
      </c>
      <c r="F1796" t="s">
        <v>516</v>
      </c>
      <c r="G1796">
        <v>0.28000000000000003</v>
      </c>
      <c r="H1796">
        <v>682</v>
      </c>
      <c r="I1796">
        <v>2023.1869999999999</v>
      </c>
      <c r="J1796">
        <v>0.27900000000000003</v>
      </c>
      <c r="K1796">
        <v>689</v>
      </c>
      <c r="L1796">
        <v>0.281910279700823</v>
      </c>
      <c r="M1796">
        <v>29.553999999999998</v>
      </c>
      <c r="N1796">
        <v>0</v>
      </c>
      <c r="O1796">
        <v>0</v>
      </c>
      <c r="P1796">
        <v>0</v>
      </c>
      <c r="Q1796">
        <v>3.3000000000000002E-2</v>
      </c>
      <c r="R1796">
        <v>3.3000000000000002E-2</v>
      </c>
      <c r="S1796">
        <v>3.3000000000000002E-2</v>
      </c>
      <c r="T1796">
        <v>3.3000000000000002E-2</v>
      </c>
      <c r="U1796">
        <v>3.3000000000000002E-2</v>
      </c>
      <c r="V1796">
        <v>3.3000000000000002E-2</v>
      </c>
      <c r="W1796">
        <v>0</v>
      </c>
      <c r="X1796">
        <v>0</v>
      </c>
      <c r="Y1796">
        <v>0</v>
      </c>
      <c r="Z1796">
        <v>3.3000000000000002E-2</v>
      </c>
      <c r="AA1796">
        <v>0</v>
      </c>
      <c r="AB1796">
        <v>0</v>
      </c>
      <c r="AC1796">
        <v>0</v>
      </c>
      <c r="AD1796">
        <v>0</v>
      </c>
      <c r="AE1796" s="60">
        <f t="shared" si="28"/>
        <v>3.3000000000000002E-2</v>
      </c>
      <c r="AF1796" s="60" cm="1">
        <f t="array" ref="AF1796">_xlfn.IFS(C1796="solar",(AE1796*1000/45),C1796="onshore",(AE1796*1000/2.7),C1796="offshore",(0))</f>
        <v>12.222222222222221</v>
      </c>
      <c r="AG1796" s="60" cm="1">
        <f t="array" ref="AG1796">_xlfn.IFS(C1796="solar",(0),C1796="onshore",(0),C1796="offshore",(AE1796*1000/4.8))</f>
        <v>0</v>
      </c>
    </row>
    <row r="1797" spans="1:33">
      <c r="A1797" t="s">
        <v>138</v>
      </c>
      <c r="B1797" t="s">
        <v>424</v>
      </c>
      <c r="C1797" t="s">
        <v>464</v>
      </c>
      <c r="D1797">
        <v>3</v>
      </c>
      <c r="E1797" t="s">
        <v>515</v>
      </c>
      <c r="F1797" t="s">
        <v>514</v>
      </c>
      <c r="G1797">
        <v>0.28499999999999998</v>
      </c>
      <c r="H1797">
        <v>257</v>
      </c>
      <c r="I1797">
        <v>2023.1869999999999</v>
      </c>
      <c r="J1797">
        <v>0.28699999999999998</v>
      </c>
      <c r="K1797">
        <v>269</v>
      </c>
      <c r="L1797">
        <v>0.10699568835218699</v>
      </c>
      <c r="M1797">
        <v>5.8819999999999997</v>
      </c>
      <c r="N1797">
        <v>0</v>
      </c>
      <c r="O1797">
        <v>7.0000000000000007E-2</v>
      </c>
      <c r="P1797">
        <v>3.4279999999999999</v>
      </c>
      <c r="Q1797">
        <v>5.8819999999999997</v>
      </c>
      <c r="R1797">
        <v>5.8819999999999997</v>
      </c>
      <c r="S1797">
        <v>5.8819999999999997</v>
      </c>
      <c r="T1797">
        <v>5.8719999999999999</v>
      </c>
      <c r="U1797">
        <v>5.8819999999999997</v>
      </c>
      <c r="V1797">
        <v>5.952</v>
      </c>
      <c r="W1797">
        <v>0</v>
      </c>
      <c r="X1797">
        <v>7.0000000000000007E-2</v>
      </c>
      <c r="Y1797">
        <v>3.3580000000000001</v>
      </c>
      <c r="Z1797">
        <v>2.4540000000000002</v>
      </c>
      <c r="AA1797">
        <v>0</v>
      </c>
      <c r="AB1797">
        <v>0</v>
      </c>
      <c r="AC1797">
        <v>0</v>
      </c>
      <c r="AD1797">
        <v>0.08</v>
      </c>
      <c r="AE1797">
        <f t="shared" si="28"/>
        <v>5.8819999999999997</v>
      </c>
      <c r="AF1797" cm="1">
        <f t="array" ref="AF1797">_xlfn.IFS(C1797="solar",(AE1797*1000/45),C1797="onshore",(AE1797*1000/2.7),C1797="offshore",(0))</f>
        <v>2178.5185185185182</v>
      </c>
      <c r="AG1797" cm="1">
        <f t="array" ref="AG1797">_xlfn.IFS(C1797="solar",(0),C1797="onshore",(0),C1797="offshore",(AE1797*1000/4.8))</f>
        <v>0</v>
      </c>
    </row>
    <row r="1798" spans="1:33">
      <c r="A1798" t="s">
        <v>138</v>
      </c>
      <c r="B1798" t="s">
        <v>426</v>
      </c>
      <c r="C1798" t="s">
        <v>464</v>
      </c>
      <c r="D1798">
        <v>1</v>
      </c>
      <c r="E1798" t="s">
        <v>515</v>
      </c>
      <c r="F1798" t="s">
        <v>514</v>
      </c>
      <c r="G1798">
        <v>0.309</v>
      </c>
      <c r="H1798">
        <v>358</v>
      </c>
      <c r="I1798">
        <v>2023.1869999999999</v>
      </c>
      <c r="J1798">
        <v>0.311</v>
      </c>
      <c r="K1798">
        <v>379</v>
      </c>
      <c r="L1798">
        <v>0.13911524174484999</v>
      </c>
      <c r="M1798">
        <v>1.27</v>
      </c>
      <c r="N1798">
        <v>1.0529999999999999</v>
      </c>
      <c r="O1798">
        <v>1.0629999999999999</v>
      </c>
      <c r="P1798">
        <v>1.0629999999999999</v>
      </c>
      <c r="Q1798">
        <v>1.27</v>
      </c>
      <c r="R1798">
        <v>1.27</v>
      </c>
      <c r="S1798">
        <v>1.27</v>
      </c>
      <c r="T1798">
        <v>0.217</v>
      </c>
      <c r="U1798">
        <v>0.19700000000000001</v>
      </c>
      <c r="V1798">
        <v>1.27</v>
      </c>
      <c r="W1798">
        <v>1.0529999999999999</v>
      </c>
      <c r="X1798">
        <v>0.01</v>
      </c>
      <c r="Y1798">
        <v>0</v>
      </c>
      <c r="Z1798">
        <v>0.20699999999999999</v>
      </c>
      <c r="AA1798">
        <v>0</v>
      </c>
      <c r="AB1798">
        <v>0</v>
      </c>
      <c r="AC1798">
        <v>0</v>
      </c>
      <c r="AD1798">
        <v>0</v>
      </c>
      <c r="AE1798">
        <f t="shared" si="28"/>
        <v>1.27</v>
      </c>
      <c r="AF1798" cm="1">
        <f t="array" ref="AF1798">_xlfn.IFS(C1798="solar",(AE1798*1000/45),C1798="onshore",(AE1798*1000/2.7),C1798="offshore",(0))</f>
        <v>470.37037037037032</v>
      </c>
      <c r="AG1798" cm="1">
        <f t="array" ref="AG1798">_xlfn.IFS(C1798="solar",(0),C1798="onshore",(0),C1798="offshore",(AE1798*1000/4.8))</f>
        <v>0</v>
      </c>
    </row>
    <row r="1799" spans="1:33">
      <c r="A1799" t="s">
        <v>138</v>
      </c>
      <c r="B1799" t="s">
        <v>425</v>
      </c>
      <c r="C1799" t="s">
        <v>464</v>
      </c>
      <c r="D1799">
        <v>2</v>
      </c>
      <c r="E1799" t="s">
        <v>515</v>
      </c>
      <c r="F1799" t="s">
        <v>514</v>
      </c>
      <c r="G1799">
        <v>0.30399999999999999</v>
      </c>
      <c r="H1799">
        <v>585</v>
      </c>
      <c r="I1799">
        <v>2023.1869999999999</v>
      </c>
      <c r="J1799">
        <v>0.30599999999999999</v>
      </c>
      <c r="K1799">
        <v>612</v>
      </c>
      <c r="L1799">
        <v>0.22831050228310501</v>
      </c>
      <c r="M1799">
        <v>10.47</v>
      </c>
      <c r="N1799">
        <v>1.52</v>
      </c>
      <c r="O1799">
        <v>5.782</v>
      </c>
      <c r="P1799">
        <v>10.47</v>
      </c>
      <c r="Q1799">
        <v>10.47</v>
      </c>
      <c r="R1799">
        <v>10.47</v>
      </c>
      <c r="S1799">
        <v>10.47</v>
      </c>
      <c r="T1799">
        <v>8.9499999999999993</v>
      </c>
      <c r="U1799">
        <v>4.6980000000000004</v>
      </c>
      <c r="V1799">
        <v>10.48</v>
      </c>
      <c r="W1799">
        <v>1.52</v>
      </c>
      <c r="X1799">
        <v>4.2619999999999996</v>
      </c>
      <c r="Y1799">
        <v>4.6879999999999997</v>
      </c>
      <c r="Z1799">
        <v>0</v>
      </c>
      <c r="AA1799">
        <v>0</v>
      </c>
      <c r="AB1799">
        <v>0</v>
      </c>
      <c r="AC1799">
        <v>0</v>
      </c>
      <c r="AD1799">
        <v>0.01</v>
      </c>
      <c r="AE1799">
        <f t="shared" si="28"/>
        <v>10.47</v>
      </c>
      <c r="AF1799" cm="1">
        <f t="array" ref="AF1799">_xlfn.IFS(C1799="solar",(AE1799*1000/45),C1799="onshore",(AE1799*1000/2.7),C1799="offshore",(0))</f>
        <v>3877.7777777777774</v>
      </c>
      <c r="AG1799" cm="1">
        <f t="array" ref="AG1799">_xlfn.IFS(C1799="solar",(0),C1799="onshore",(0),C1799="offshore",(AE1799*1000/4.8))</f>
        <v>0</v>
      </c>
    </row>
    <row r="1800" spans="1:33">
      <c r="A1800" t="s">
        <v>138</v>
      </c>
      <c r="B1800" t="s">
        <v>423</v>
      </c>
      <c r="C1800" t="s">
        <v>464</v>
      </c>
      <c r="D1800">
        <v>4</v>
      </c>
      <c r="E1800" t="s">
        <v>515</v>
      </c>
      <c r="F1800" t="s">
        <v>514</v>
      </c>
      <c r="G1800">
        <v>0.27600000000000002</v>
      </c>
      <c r="H1800">
        <v>381</v>
      </c>
      <c r="I1800">
        <v>2023.1869999999999</v>
      </c>
      <c r="J1800">
        <v>0.27700000000000002</v>
      </c>
      <c r="K1800">
        <v>396</v>
      </c>
      <c r="L1800">
        <v>0.16319667672221899</v>
      </c>
      <c r="M1800">
        <v>26.167999999999999</v>
      </c>
      <c r="N1800">
        <v>0</v>
      </c>
      <c r="O1800">
        <v>0</v>
      </c>
      <c r="P1800">
        <v>0</v>
      </c>
      <c r="Q1800">
        <v>1.742</v>
      </c>
      <c r="R1800">
        <v>4.1260000000000003</v>
      </c>
      <c r="S1800">
        <v>4.1260000000000003</v>
      </c>
      <c r="T1800">
        <v>4.1260000000000003</v>
      </c>
      <c r="U1800">
        <v>4.1260000000000003</v>
      </c>
      <c r="V1800">
        <v>4.1260000000000003</v>
      </c>
      <c r="W1800">
        <v>0</v>
      </c>
      <c r="X1800">
        <v>0</v>
      </c>
      <c r="Y1800">
        <v>0</v>
      </c>
      <c r="Z1800">
        <v>1.742</v>
      </c>
      <c r="AA1800">
        <v>2.3839999999999999</v>
      </c>
      <c r="AB1800">
        <v>0</v>
      </c>
      <c r="AC1800">
        <v>0</v>
      </c>
      <c r="AD1800">
        <v>0</v>
      </c>
      <c r="AE1800">
        <f t="shared" si="28"/>
        <v>4.1260000000000003</v>
      </c>
      <c r="AF1800" cm="1">
        <f t="array" ref="AF1800">_xlfn.IFS(C1800="solar",(AE1800*1000/45),C1800="onshore",(AE1800*1000/2.7),C1800="offshore",(0))</f>
        <v>1528.148148148148</v>
      </c>
      <c r="AG1800" cm="1">
        <f t="array" ref="AG1800">_xlfn.IFS(C1800="solar",(0),C1800="onshore",(0),C1800="offshore",(AE1800*1000/4.8))</f>
        <v>0</v>
      </c>
    </row>
    <row r="1801" spans="1:33">
      <c r="A1801" t="s">
        <v>138</v>
      </c>
      <c r="B1801" t="s">
        <v>422</v>
      </c>
      <c r="C1801" t="s">
        <v>464</v>
      </c>
      <c r="D1801">
        <v>5</v>
      </c>
      <c r="E1801" t="s">
        <v>515</v>
      </c>
      <c r="F1801" t="s">
        <v>514</v>
      </c>
      <c r="G1801">
        <v>0.28000000000000003</v>
      </c>
      <c r="H1801">
        <v>682</v>
      </c>
      <c r="I1801">
        <v>2023.1869999999999</v>
      </c>
      <c r="J1801">
        <v>0.27900000000000003</v>
      </c>
      <c r="K1801">
        <v>689</v>
      </c>
      <c r="L1801">
        <v>0.281910279700823</v>
      </c>
      <c r="M1801">
        <v>37.936</v>
      </c>
      <c r="N1801">
        <v>0</v>
      </c>
      <c r="O1801">
        <v>0</v>
      </c>
      <c r="P1801">
        <v>0</v>
      </c>
      <c r="Q1801">
        <v>3.3000000000000002E-2</v>
      </c>
      <c r="R1801">
        <v>3.3000000000000002E-2</v>
      </c>
      <c r="S1801">
        <v>3.3000000000000002E-2</v>
      </c>
      <c r="T1801">
        <v>3.3000000000000002E-2</v>
      </c>
      <c r="U1801">
        <v>3.3000000000000002E-2</v>
      </c>
      <c r="V1801">
        <v>3.3000000000000002E-2</v>
      </c>
      <c r="W1801">
        <v>0</v>
      </c>
      <c r="X1801">
        <v>0</v>
      </c>
      <c r="Y1801">
        <v>0</v>
      </c>
      <c r="Z1801">
        <v>3.3000000000000002E-2</v>
      </c>
      <c r="AA1801">
        <v>0</v>
      </c>
      <c r="AB1801">
        <v>0</v>
      </c>
      <c r="AC1801">
        <v>0</v>
      </c>
      <c r="AD1801">
        <v>0</v>
      </c>
      <c r="AE1801">
        <f t="shared" si="28"/>
        <v>3.3000000000000002E-2</v>
      </c>
      <c r="AF1801" cm="1">
        <f t="array" ref="AF1801">_xlfn.IFS(C1801="solar",(AE1801*1000/45),C1801="onshore",(AE1801*1000/2.7),C1801="offshore",(0))</f>
        <v>12.222222222222221</v>
      </c>
      <c r="AG1801" cm="1">
        <f t="array" ref="AG1801">_xlfn.IFS(C1801="solar",(0),C1801="onshore",(0),C1801="offshore",(AE1801*1000/4.8))</f>
        <v>0</v>
      </c>
    </row>
    <row r="1802" spans="1:33">
      <c r="A1802" t="s">
        <v>138</v>
      </c>
      <c r="B1802" t="s">
        <v>415</v>
      </c>
      <c r="C1802" t="s">
        <v>460</v>
      </c>
      <c r="D1802">
        <v>3</v>
      </c>
      <c r="E1802" t="s">
        <v>515</v>
      </c>
      <c r="F1802" t="s">
        <v>519</v>
      </c>
      <c r="G1802">
        <v>0.41499999999999998</v>
      </c>
      <c r="H1802">
        <v>0</v>
      </c>
      <c r="I1802">
        <v>0</v>
      </c>
      <c r="J1802">
        <v>0.41499999999999998</v>
      </c>
      <c r="K1802">
        <v>823</v>
      </c>
      <c r="L1802">
        <v>0.22638499202288601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f t="shared" si="28"/>
        <v>0</v>
      </c>
      <c r="AF1802" cm="1">
        <f t="array" ref="AF1802">_xlfn.IFS(C1802="solar",(AE1802*1000/45),C1802="onshore",(AE1802*1000/2.7),C1802="offshore",(0))</f>
        <v>0</v>
      </c>
      <c r="AG1802" cm="1">
        <f t="array" ref="AG1802">_xlfn.IFS(C1802="solar",(0),C1802="onshore",(0),C1802="offshore",(AE1802*1000/4.8))</f>
        <v>0</v>
      </c>
    </row>
    <row r="1803" spans="1:33">
      <c r="A1803" t="s">
        <v>138</v>
      </c>
      <c r="B1803" t="s">
        <v>415</v>
      </c>
      <c r="C1803" t="s">
        <v>460</v>
      </c>
      <c r="D1803">
        <v>3</v>
      </c>
      <c r="E1803" t="s">
        <v>515</v>
      </c>
      <c r="F1803" t="s">
        <v>518</v>
      </c>
      <c r="G1803">
        <v>0.41499999999999998</v>
      </c>
      <c r="H1803">
        <v>0</v>
      </c>
      <c r="I1803">
        <v>0</v>
      </c>
      <c r="J1803">
        <v>0.41499999999999998</v>
      </c>
      <c r="K1803">
        <v>823</v>
      </c>
      <c r="L1803">
        <v>0.22638499202288601</v>
      </c>
      <c r="M1803">
        <v>1.3140000000000001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f t="shared" si="28"/>
        <v>0</v>
      </c>
      <c r="AF1803" cm="1">
        <f t="array" ref="AF1803">_xlfn.IFS(C1803="solar",(AE1803*1000/45),C1803="onshore",(AE1803*1000/2.7),C1803="offshore",(0))</f>
        <v>0</v>
      </c>
      <c r="AG1803" cm="1">
        <f t="array" ref="AG1803">_xlfn.IFS(C1803="solar",(0),C1803="onshore",(0),C1803="offshore",(AE1803*1000/4.8))</f>
        <v>0</v>
      </c>
    </row>
    <row r="1804" spans="1:33">
      <c r="A1804" t="s">
        <v>138</v>
      </c>
      <c r="B1804" t="s">
        <v>415</v>
      </c>
      <c r="C1804" t="s">
        <v>460</v>
      </c>
      <c r="D1804">
        <v>3</v>
      </c>
      <c r="E1804" t="s">
        <v>515</v>
      </c>
      <c r="F1804" t="s">
        <v>517</v>
      </c>
      <c r="G1804">
        <v>0.41499999999999998</v>
      </c>
      <c r="H1804">
        <v>0</v>
      </c>
      <c r="I1804">
        <v>0</v>
      </c>
      <c r="J1804">
        <v>0.41499999999999998</v>
      </c>
      <c r="K1804">
        <v>823</v>
      </c>
      <c r="L1804">
        <v>0.22638499202288601</v>
      </c>
      <c r="M1804">
        <v>1.3140000000000001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f t="shared" si="28"/>
        <v>0</v>
      </c>
      <c r="AF1804" cm="1">
        <f t="array" ref="AF1804">_xlfn.IFS(C1804="solar",(AE1804*1000/45),C1804="onshore",(AE1804*1000/2.7),C1804="offshore",(0))</f>
        <v>0</v>
      </c>
      <c r="AG1804" cm="1">
        <f t="array" ref="AG1804">_xlfn.IFS(C1804="solar",(0),C1804="onshore",(0),C1804="offshore",(AE1804*1000/4.8))</f>
        <v>0</v>
      </c>
    </row>
    <row r="1805" spans="1:33">
      <c r="A1805" t="s">
        <v>138</v>
      </c>
      <c r="B1805" t="s">
        <v>415</v>
      </c>
      <c r="C1805" t="s">
        <v>460</v>
      </c>
      <c r="D1805">
        <v>3</v>
      </c>
      <c r="E1805" t="s">
        <v>515</v>
      </c>
      <c r="F1805" t="s">
        <v>516</v>
      </c>
      <c r="G1805">
        <v>0.41499999999999998</v>
      </c>
      <c r="H1805">
        <v>0</v>
      </c>
      <c r="I1805">
        <v>0</v>
      </c>
      <c r="J1805">
        <v>0.41499999999999998</v>
      </c>
      <c r="K1805">
        <v>823</v>
      </c>
      <c r="L1805">
        <v>0.22638499202288601</v>
      </c>
      <c r="M1805">
        <v>1.3140000000000001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f t="shared" si="28"/>
        <v>0</v>
      </c>
      <c r="AF1805" cm="1">
        <f t="array" ref="AF1805">_xlfn.IFS(C1805="solar",(AE1805*1000/45),C1805="onshore",(AE1805*1000/2.7),C1805="offshore",(0))</f>
        <v>0</v>
      </c>
      <c r="AG1805" cm="1">
        <f t="array" ref="AG1805">_xlfn.IFS(C1805="solar",(0),C1805="onshore",(0),C1805="offshore",(AE1805*1000/4.8))</f>
        <v>0</v>
      </c>
    </row>
    <row r="1806" spans="1:33">
      <c r="A1806" t="s">
        <v>138</v>
      </c>
      <c r="B1806" t="s">
        <v>415</v>
      </c>
      <c r="C1806" t="s">
        <v>460</v>
      </c>
      <c r="D1806">
        <v>3</v>
      </c>
      <c r="E1806" t="s">
        <v>515</v>
      </c>
      <c r="F1806" t="s">
        <v>514</v>
      </c>
      <c r="G1806">
        <v>0.41499999999999998</v>
      </c>
      <c r="H1806">
        <v>0</v>
      </c>
      <c r="I1806">
        <v>0</v>
      </c>
      <c r="J1806">
        <v>0.41499999999999998</v>
      </c>
      <c r="K1806">
        <v>823</v>
      </c>
      <c r="L1806">
        <v>0.22638499202288601</v>
      </c>
      <c r="M1806">
        <v>1.3140000000000001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f t="shared" si="28"/>
        <v>0</v>
      </c>
      <c r="AF1806" cm="1">
        <f t="array" ref="AF1806">_xlfn.IFS(C1806="solar",(AE1806*1000/45),C1806="onshore",(AE1806*1000/2.7),C1806="offshore",(0))</f>
        <v>0</v>
      </c>
      <c r="AG1806" cm="1">
        <f t="array" ref="AG1806">_xlfn.IFS(C1806="solar",(0),C1806="onshore",(0),C1806="offshore",(AE1806*1000/4.8))</f>
        <v>0</v>
      </c>
    </row>
    <row r="1807" spans="1:33">
      <c r="A1807" t="s">
        <v>145</v>
      </c>
      <c r="B1807" t="s">
        <v>428</v>
      </c>
      <c r="C1807" t="s">
        <v>463</v>
      </c>
      <c r="D1807">
        <v>5</v>
      </c>
      <c r="E1807" t="s">
        <v>515</v>
      </c>
      <c r="F1807" t="s">
        <v>519</v>
      </c>
      <c r="G1807">
        <v>0.27400000000000002</v>
      </c>
      <c r="H1807">
        <v>129</v>
      </c>
      <c r="I1807">
        <v>1560.6849999999999</v>
      </c>
      <c r="J1807">
        <v>0.27400000000000002</v>
      </c>
      <c r="K1807">
        <v>127</v>
      </c>
      <c r="L1807">
        <v>5.2911375529113701E-2</v>
      </c>
      <c r="M1807">
        <v>531.35</v>
      </c>
      <c r="N1807">
        <v>0</v>
      </c>
      <c r="O1807">
        <v>0.01</v>
      </c>
      <c r="P1807">
        <v>28.74</v>
      </c>
      <c r="Q1807">
        <v>65.2</v>
      </c>
      <c r="R1807">
        <v>96.3</v>
      </c>
      <c r="S1807">
        <v>354.7</v>
      </c>
      <c r="T1807">
        <v>467.99</v>
      </c>
      <c r="U1807">
        <v>531.35</v>
      </c>
      <c r="V1807">
        <v>531.36</v>
      </c>
      <c r="W1807">
        <v>0</v>
      </c>
      <c r="X1807">
        <v>0.01</v>
      </c>
      <c r="Y1807">
        <v>28.73</v>
      </c>
      <c r="Z1807">
        <v>36.46</v>
      </c>
      <c r="AA1807">
        <v>31.1</v>
      </c>
      <c r="AB1807">
        <v>258.39999999999998</v>
      </c>
      <c r="AC1807">
        <v>113.29</v>
      </c>
      <c r="AD1807">
        <v>63.37</v>
      </c>
      <c r="AE1807">
        <f t="shared" si="28"/>
        <v>531.35</v>
      </c>
      <c r="AF1807" cm="1">
        <f t="array" ref="AF1807">_xlfn.IFS(C1807="solar",(AE1807*1000/45),C1807="onshore",(AE1807*1000/2.7),C1807="offshore",(0))</f>
        <v>11807.777777777777</v>
      </c>
      <c r="AG1807" cm="1">
        <f t="array" ref="AG1807">_xlfn.IFS(C1807="solar",(0),C1807="onshore",(0),C1807="offshore",(AE1807*1000/4.8))</f>
        <v>0</v>
      </c>
    </row>
    <row r="1808" spans="1:33">
      <c r="A1808" t="s">
        <v>145</v>
      </c>
      <c r="B1808" t="s">
        <v>420</v>
      </c>
      <c r="C1808" t="s">
        <v>463</v>
      </c>
      <c r="D1808">
        <v>6</v>
      </c>
      <c r="E1808" t="s">
        <v>515</v>
      </c>
      <c r="F1808" t="s">
        <v>519</v>
      </c>
      <c r="G1808">
        <v>0.27300000000000002</v>
      </c>
      <c r="H1808">
        <v>237</v>
      </c>
      <c r="I1808">
        <v>1560.6849999999999</v>
      </c>
      <c r="J1808">
        <v>0.27300000000000002</v>
      </c>
      <c r="K1808">
        <v>236</v>
      </c>
      <c r="L1808">
        <v>9.8683660327495898E-2</v>
      </c>
      <c r="M1808">
        <v>0.04</v>
      </c>
      <c r="N1808">
        <v>0</v>
      </c>
      <c r="O1808">
        <v>0</v>
      </c>
      <c r="P1808">
        <v>0.01</v>
      </c>
      <c r="Q1808">
        <v>0.02</v>
      </c>
      <c r="R1808">
        <v>0.02</v>
      </c>
      <c r="S1808">
        <v>0.04</v>
      </c>
      <c r="T1808">
        <v>0.04</v>
      </c>
      <c r="U1808">
        <v>0.04</v>
      </c>
      <c r="V1808">
        <v>0.04</v>
      </c>
      <c r="W1808">
        <v>0</v>
      </c>
      <c r="X1808">
        <v>0</v>
      </c>
      <c r="Y1808">
        <v>0.01</v>
      </c>
      <c r="Z1808">
        <v>0.01</v>
      </c>
      <c r="AA1808">
        <v>0</v>
      </c>
      <c r="AB1808">
        <v>0.02</v>
      </c>
      <c r="AC1808">
        <v>0</v>
      </c>
      <c r="AD1808">
        <v>0</v>
      </c>
      <c r="AE1808">
        <f t="shared" si="28"/>
        <v>0.04</v>
      </c>
      <c r="AF1808" cm="1">
        <f t="array" ref="AF1808">_xlfn.IFS(C1808="solar",(AE1808*1000/45),C1808="onshore",(AE1808*1000/2.7),C1808="offshore",(0))</f>
        <v>0.88888888888888884</v>
      </c>
      <c r="AG1808" cm="1">
        <f t="array" ref="AG1808">_xlfn.IFS(C1808="solar",(0),C1808="onshore",(0),C1808="offshore",(AE1808*1000/4.8))</f>
        <v>0</v>
      </c>
    </row>
    <row r="1809" spans="1:33">
      <c r="A1809" t="s">
        <v>145</v>
      </c>
      <c r="B1809" t="s">
        <v>419</v>
      </c>
      <c r="C1809" t="s">
        <v>463</v>
      </c>
      <c r="D1809">
        <v>7</v>
      </c>
      <c r="E1809" t="s">
        <v>515</v>
      </c>
      <c r="F1809" t="s">
        <v>519</v>
      </c>
      <c r="G1809">
        <v>0.26700000000000002</v>
      </c>
      <c r="H1809">
        <v>333</v>
      </c>
      <c r="I1809">
        <v>1560.6849999999999</v>
      </c>
      <c r="J1809">
        <v>0.26800000000000002</v>
      </c>
      <c r="K1809">
        <v>336</v>
      </c>
      <c r="L1809">
        <v>0.14312001635657301</v>
      </c>
      <c r="M1809">
        <v>0.02</v>
      </c>
      <c r="N1809">
        <v>0</v>
      </c>
      <c r="O1809">
        <v>0</v>
      </c>
      <c r="P1809">
        <v>0.01</v>
      </c>
      <c r="Q1809">
        <v>0.01</v>
      </c>
      <c r="R1809">
        <v>0.01</v>
      </c>
      <c r="S1809">
        <v>0.02</v>
      </c>
      <c r="T1809">
        <v>0.02</v>
      </c>
      <c r="U1809">
        <v>0.02</v>
      </c>
      <c r="V1809">
        <v>0.02</v>
      </c>
      <c r="W1809">
        <v>0</v>
      </c>
      <c r="X1809">
        <v>0</v>
      </c>
      <c r="Y1809">
        <v>0.01</v>
      </c>
      <c r="Z1809">
        <v>0</v>
      </c>
      <c r="AA1809">
        <v>0</v>
      </c>
      <c r="AB1809">
        <v>0.01</v>
      </c>
      <c r="AC1809">
        <v>0</v>
      </c>
      <c r="AD1809">
        <v>0</v>
      </c>
      <c r="AE1809">
        <f t="shared" si="28"/>
        <v>0.02</v>
      </c>
      <c r="AF1809" cm="1">
        <f t="array" ref="AF1809">_xlfn.IFS(C1809="solar",(AE1809*1000/45),C1809="onshore",(AE1809*1000/2.7),C1809="offshore",(0))</f>
        <v>0.44444444444444442</v>
      </c>
      <c r="AG1809" cm="1">
        <f t="array" ref="AG1809">_xlfn.IFS(C1809="solar",(0),C1809="onshore",(0),C1809="offshore",(AE1809*1000/4.8))</f>
        <v>0</v>
      </c>
    </row>
    <row r="1810" spans="1:33">
      <c r="A1810" t="s">
        <v>145</v>
      </c>
      <c r="B1810" t="s">
        <v>419</v>
      </c>
      <c r="C1810" t="s">
        <v>463</v>
      </c>
      <c r="D1810">
        <v>7</v>
      </c>
      <c r="E1810" t="s">
        <v>515</v>
      </c>
      <c r="F1810" t="s">
        <v>518</v>
      </c>
      <c r="G1810">
        <v>0.26700000000000002</v>
      </c>
      <c r="H1810">
        <v>333</v>
      </c>
      <c r="I1810">
        <v>1560.6849999999999</v>
      </c>
      <c r="J1810">
        <v>0.26800000000000002</v>
      </c>
      <c r="K1810">
        <v>336</v>
      </c>
      <c r="L1810">
        <v>0.14312001635657301</v>
      </c>
      <c r="M1810">
        <v>313.21300000000002</v>
      </c>
      <c r="N1810">
        <v>0</v>
      </c>
      <c r="O1810">
        <v>0</v>
      </c>
      <c r="P1810">
        <v>0.01</v>
      </c>
      <c r="Q1810">
        <v>0.01</v>
      </c>
      <c r="R1810">
        <v>0.01</v>
      </c>
      <c r="S1810">
        <v>0.02</v>
      </c>
      <c r="T1810">
        <v>0.02</v>
      </c>
      <c r="U1810">
        <v>0.02</v>
      </c>
      <c r="V1810">
        <v>0.02</v>
      </c>
      <c r="W1810">
        <v>0</v>
      </c>
      <c r="X1810">
        <v>0</v>
      </c>
      <c r="Y1810">
        <v>0.01</v>
      </c>
      <c r="Z1810">
        <v>0</v>
      </c>
      <c r="AA1810">
        <v>0</v>
      </c>
      <c r="AB1810">
        <v>0.01</v>
      </c>
      <c r="AC1810">
        <v>0</v>
      </c>
      <c r="AD1810">
        <v>0</v>
      </c>
      <c r="AE1810">
        <f t="shared" si="28"/>
        <v>0.02</v>
      </c>
      <c r="AF1810" cm="1">
        <f t="array" ref="AF1810">_xlfn.IFS(C1810="solar",(AE1810*1000/45),C1810="onshore",(AE1810*1000/2.7),C1810="offshore",(0))</f>
        <v>0.44444444444444442</v>
      </c>
      <c r="AG1810" cm="1">
        <f t="array" ref="AG1810">_xlfn.IFS(C1810="solar",(0),C1810="onshore",(0),C1810="offshore",(AE1810*1000/4.8))</f>
        <v>0</v>
      </c>
    </row>
    <row r="1811" spans="1:33">
      <c r="A1811" t="s">
        <v>145</v>
      </c>
      <c r="B1811" t="s">
        <v>428</v>
      </c>
      <c r="C1811" t="s">
        <v>463</v>
      </c>
      <c r="D1811">
        <v>5</v>
      </c>
      <c r="E1811" t="s">
        <v>515</v>
      </c>
      <c r="F1811" t="s">
        <v>518</v>
      </c>
      <c r="G1811">
        <v>0.27400000000000002</v>
      </c>
      <c r="H1811">
        <v>129</v>
      </c>
      <c r="I1811">
        <v>1560.6849999999999</v>
      </c>
      <c r="J1811">
        <v>0.27400000000000002</v>
      </c>
      <c r="K1811">
        <v>127</v>
      </c>
      <c r="L1811">
        <v>5.2911375529113701E-2</v>
      </c>
      <c r="M1811">
        <v>911.04200000000003</v>
      </c>
      <c r="N1811">
        <v>0</v>
      </c>
      <c r="O1811">
        <v>0.01</v>
      </c>
      <c r="P1811">
        <v>28.74</v>
      </c>
      <c r="Q1811">
        <v>65.2</v>
      </c>
      <c r="R1811">
        <v>96.3</v>
      </c>
      <c r="S1811">
        <v>354.7</v>
      </c>
      <c r="T1811">
        <v>467.99</v>
      </c>
      <c r="U1811">
        <v>531.35</v>
      </c>
      <c r="V1811">
        <v>531.36</v>
      </c>
      <c r="W1811">
        <v>0</v>
      </c>
      <c r="X1811">
        <v>0.01</v>
      </c>
      <c r="Y1811">
        <v>28.73</v>
      </c>
      <c r="Z1811">
        <v>36.46</v>
      </c>
      <c r="AA1811">
        <v>31.1</v>
      </c>
      <c r="AB1811">
        <v>258.39999999999998</v>
      </c>
      <c r="AC1811">
        <v>113.29</v>
      </c>
      <c r="AD1811">
        <v>63.37</v>
      </c>
      <c r="AE1811">
        <f t="shared" si="28"/>
        <v>531.35</v>
      </c>
      <c r="AF1811" cm="1">
        <f t="array" ref="AF1811">_xlfn.IFS(C1811="solar",(AE1811*1000/45),C1811="onshore",(AE1811*1000/2.7),C1811="offshore",(0))</f>
        <v>11807.777777777777</v>
      </c>
      <c r="AG1811" cm="1">
        <f t="array" ref="AG1811">_xlfn.IFS(C1811="solar",(0),C1811="onshore",(0),C1811="offshore",(AE1811*1000/4.8))</f>
        <v>0</v>
      </c>
    </row>
    <row r="1812" spans="1:33">
      <c r="A1812" t="s">
        <v>145</v>
      </c>
      <c r="B1812" t="s">
        <v>420</v>
      </c>
      <c r="C1812" t="s">
        <v>463</v>
      </c>
      <c r="D1812">
        <v>6</v>
      </c>
      <c r="E1812" t="s">
        <v>515</v>
      </c>
      <c r="F1812" t="s">
        <v>518</v>
      </c>
      <c r="G1812">
        <v>0.27300000000000002</v>
      </c>
      <c r="H1812">
        <v>237</v>
      </c>
      <c r="I1812">
        <v>1560.6849999999999</v>
      </c>
      <c r="J1812">
        <v>0.27300000000000002</v>
      </c>
      <c r="K1812">
        <v>236</v>
      </c>
      <c r="L1812">
        <v>9.8683660327495898E-2</v>
      </c>
      <c r="M1812">
        <v>1101.2439999999999</v>
      </c>
      <c r="N1812">
        <v>0</v>
      </c>
      <c r="O1812">
        <v>0</v>
      </c>
      <c r="P1812">
        <v>0.01</v>
      </c>
      <c r="Q1812">
        <v>0.02</v>
      </c>
      <c r="R1812">
        <v>0.02</v>
      </c>
      <c r="S1812">
        <v>0.04</v>
      </c>
      <c r="T1812">
        <v>0.04</v>
      </c>
      <c r="U1812">
        <v>0.04</v>
      </c>
      <c r="V1812">
        <v>0.04</v>
      </c>
      <c r="W1812">
        <v>0</v>
      </c>
      <c r="X1812">
        <v>0</v>
      </c>
      <c r="Y1812">
        <v>0.01</v>
      </c>
      <c r="Z1812">
        <v>0.01</v>
      </c>
      <c r="AA1812">
        <v>0</v>
      </c>
      <c r="AB1812">
        <v>0.02</v>
      </c>
      <c r="AC1812">
        <v>0</v>
      </c>
      <c r="AD1812">
        <v>0</v>
      </c>
      <c r="AE1812">
        <f t="shared" si="28"/>
        <v>0.04</v>
      </c>
      <c r="AF1812" cm="1">
        <f t="array" ref="AF1812">_xlfn.IFS(C1812="solar",(AE1812*1000/45),C1812="onshore",(AE1812*1000/2.7),C1812="offshore",(0))</f>
        <v>0.88888888888888884</v>
      </c>
      <c r="AG1812" cm="1">
        <f t="array" ref="AG1812">_xlfn.IFS(C1812="solar",(0),C1812="onshore",(0),C1812="offshore",(AE1812*1000/4.8))</f>
        <v>0</v>
      </c>
    </row>
    <row r="1813" spans="1:33">
      <c r="A1813" t="s">
        <v>145</v>
      </c>
      <c r="B1813" t="s">
        <v>428</v>
      </c>
      <c r="C1813" t="s">
        <v>463</v>
      </c>
      <c r="D1813">
        <v>5</v>
      </c>
      <c r="E1813" t="s">
        <v>515</v>
      </c>
      <c r="F1813" t="s">
        <v>517</v>
      </c>
      <c r="G1813">
        <v>0.27400000000000002</v>
      </c>
      <c r="H1813">
        <v>129</v>
      </c>
      <c r="I1813">
        <v>1560.6849999999999</v>
      </c>
      <c r="J1813">
        <v>0.27400000000000002</v>
      </c>
      <c r="K1813">
        <v>127</v>
      </c>
      <c r="L1813">
        <v>5.2911375529113701E-2</v>
      </c>
      <c r="M1813">
        <v>629.17700000000002</v>
      </c>
      <c r="N1813">
        <v>0</v>
      </c>
      <c r="O1813">
        <v>0.01</v>
      </c>
      <c r="P1813">
        <v>28.74</v>
      </c>
      <c r="Q1813">
        <v>65.2</v>
      </c>
      <c r="R1813">
        <v>96.3</v>
      </c>
      <c r="S1813">
        <v>354.7</v>
      </c>
      <c r="T1813">
        <v>467.99</v>
      </c>
      <c r="U1813">
        <v>531.35</v>
      </c>
      <c r="V1813">
        <v>531.36</v>
      </c>
      <c r="W1813">
        <v>0</v>
      </c>
      <c r="X1813">
        <v>0.01</v>
      </c>
      <c r="Y1813">
        <v>28.73</v>
      </c>
      <c r="Z1813">
        <v>36.46</v>
      </c>
      <c r="AA1813">
        <v>31.1</v>
      </c>
      <c r="AB1813">
        <v>258.39999999999998</v>
      </c>
      <c r="AC1813">
        <v>113.29</v>
      </c>
      <c r="AD1813">
        <v>63.37</v>
      </c>
      <c r="AE1813">
        <f t="shared" si="28"/>
        <v>531.35</v>
      </c>
      <c r="AF1813" cm="1">
        <f t="array" ref="AF1813">_xlfn.IFS(C1813="solar",(AE1813*1000/45),C1813="onshore",(AE1813*1000/2.7),C1813="offshore",(0))</f>
        <v>11807.777777777777</v>
      </c>
      <c r="AG1813" cm="1">
        <f t="array" ref="AG1813">_xlfn.IFS(C1813="solar",(0),C1813="onshore",(0),C1813="offshore",(AE1813*1000/4.8))</f>
        <v>0</v>
      </c>
    </row>
    <row r="1814" spans="1:33">
      <c r="A1814" t="s">
        <v>145</v>
      </c>
      <c r="B1814" t="s">
        <v>419</v>
      </c>
      <c r="C1814" t="s">
        <v>463</v>
      </c>
      <c r="D1814">
        <v>7</v>
      </c>
      <c r="E1814" t="s">
        <v>515</v>
      </c>
      <c r="F1814" t="s">
        <v>517</v>
      </c>
      <c r="G1814">
        <v>0.26700000000000002</v>
      </c>
      <c r="H1814">
        <v>333</v>
      </c>
      <c r="I1814">
        <v>1560.6849999999999</v>
      </c>
      <c r="J1814">
        <v>0.26800000000000002</v>
      </c>
      <c r="K1814">
        <v>336</v>
      </c>
      <c r="L1814">
        <v>0.14312001635657301</v>
      </c>
      <c r="M1814">
        <v>284.42700000000002</v>
      </c>
      <c r="N1814">
        <v>0</v>
      </c>
      <c r="O1814">
        <v>0</v>
      </c>
      <c r="P1814">
        <v>0.01</v>
      </c>
      <c r="Q1814">
        <v>0.01</v>
      </c>
      <c r="R1814">
        <v>0.01</v>
      </c>
      <c r="S1814">
        <v>0.02</v>
      </c>
      <c r="T1814">
        <v>0.02</v>
      </c>
      <c r="U1814">
        <v>0.02</v>
      </c>
      <c r="V1814">
        <v>0.02</v>
      </c>
      <c r="W1814">
        <v>0</v>
      </c>
      <c r="X1814">
        <v>0</v>
      </c>
      <c r="Y1814">
        <v>0.01</v>
      </c>
      <c r="Z1814">
        <v>0</v>
      </c>
      <c r="AA1814">
        <v>0</v>
      </c>
      <c r="AB1814">
        <v>0.01</v>
      </c>
      <c r="AC1814">
        <v>0</v>
      </c>
      <c r="AD1814">
        <v>0</v>
      </c>
      <c r="AE1814">
        <f t="shared" si="28"/>
        <v>0.02</v>
      </c>
      <c r="AF1814" cm="1">
        <f t="array" ref="AF1814">_xlfn.IFS(C1814="solar",(AE1814*1000/45),C1814="onshore",(AE1814*1000/2.7),C1814="offshore",(0))</f>
        <v>0.44444444444444442</v>
      </c>
      <c r="AG1814" cm="1">
        <f t="array" ref="AG1814">_xlfn.IFS(C1814="solar",(0),C1814="onshore",(0),C1814="offshore",(AE1814*1000/4.8))</f>
        <v>0</v>
      </c>
    </row>
    <row r="1815" spans="1:33">
      <c r="A1815" t="s">
        <v>145</v>
      </c>
      <c r="B1815" t="s">
        <v>420</v>
      </c>
      <c r="C1815" t="s">
        <v>463</v>
      </c>
      <c r="D1815">
        <v>6</v>
      </c>
      <c r="E1815" t="s">
        <v>515</v>
      </c>
      <c r="F1815" t="s">
        <v>517</v>
      </c>
      <c r="G1815">
        <v>0.27300000000000002</v>
      </c>
      <c r="H1815">
        <v>237</v>
      </c>
      <c r="I1815">
        <v>1560.6849999999999</v>
      </c>
      <c r="J1815">
        <v>0.27300000000000002</v>
      </c>
      <c r="K1815">
        <v>236</v>
      </c>
      <c r="L1815">
        <v>9.8683660327495898E-2</v>
      </c>
      <c r="M1815">
        <v>805.54499999999996</v>
      </c>
      <c r="N1815">
        <v>0</v>
      </c>
      <c r="O1815">
        <v>0</v>
      </c>
      <c r="P1815">
        <v>0.01</v>
      </c>
      <c r="Q1815">
        <v>0.02</v>
      </c>
      <c r="R1815">
        <v>0.02</v>
      </c>
      <c r="S1815">
        <v>0.04</v>
      </c>
      <c r="T1815">
        <v>0.04</v>
      </c>
      <c r="U1815">
        <v>0.04</v>
      </c>
      <c r="V1815">
        <v>0.04</v>
      </c>
      <c r="W1815">
        <v>0</v>
      </c>
      <c r="X1815">
        <v>0</v>
      </c>
      <c r="Y1815">
        <v>0.01</v>
      </c>
      <c r="Z1815">
        <v>0.01</v>
      </c>
      <c r="AA1815">
        <v>0</v>
      </c>
      <c r="AB1815">
        <v>0.02</v>
      </c>
      <c r="AC1815">
        <v>0</v>
      </c>
      <c r="AD1815">
        <v>0</v>
      </c>
      <c r="AE1815">
        <f t="shared" si="28"/>
        <v>0.04</v>
      </c>
      <c r="AF1815" cm="1">
        <f t="array" ref="AF1815">_xlfn.IFS(C1815="solar",(AE1815*1000/45),C1815="onshore",(AE1815*1000/2.7),C1815="offshore",(0))</f>
        <v>0.88888888888888884</v>
      </c>
      <c r="AG1815" cm="1">
        <f t="array" ref="AG1815">_xlfn.IFS(C1815="solar",(0),C1815="onshore",(0),C1815="offshore",(AE1815*1000/4.8))</f>
        <v>0</v>
      </c>
    </row>
    <row r="1816" spans="1:33">
      <c r="A1816" t="s">
        <v>145</v>
      </c>
      <c r="B1816" t="s">
        <v>419</v>
      </c>
      <c r="C1816" t="s">
        <v>463</v>
      </c>
      <c r="D1816">
        <v>7</v>
      </c>
      <c r="E1816" t="s">
        <v>515</v>
      </c>
      <c r="F1816" t="s">
        <v>516</v>
      </c>
      <c r="G1816">
        <v>0.26700000000000002</v>
      </c>
      <c r="H1816">
        <v>333</v>
      </c>
      <c r="I1816">
        <v>1560.6849999999999</v>
      </c>
      <c r="J1816">
        <v>0.26800000000000002</v>
      </c>
      <c r="K1816">
        <v>336</v>
      </c>
      <c r="L1816">
        <v>0.14312001635657301</v>
      </c>
      <c r="M1816">
        <v>314.12599999999998</v>
      </c>
      <c r="N1816">
        <v>0</v>
      </c>
      <c r="O1816">
        <v>0</v>
      </c>
      <c r="P1816">
        <v>0.01</v>
      </c>
      <c r="Q1816">
        <v>0.01</v>
      </c>
      <c r="R1816">
        <v>0.01</v>
      </c>
      <c r="S1816">
        <v>0.02</v>
      </c>
      <c r="T1816">
        <v>0.02</v>
      </c>
      <c r="U1816">
        <v>0.02</v>
      </c>
      <c r="V1816">
        <v>0.02</v>
      </c>
      <c r="W1816">
        <v>0</v>
      </c>
      <c r="X1816">
        <v>0</v>
      </c>
      <c r="Y1816">
        <v>0.01</v>
      </c>
      <c r="Z1816">
        <v>0</v>
      </c>
      <c r="AA1816">
        <v>0</v>
      </c>
      <c r="AB1816">
        <v>0.01</v>
      </c>
      <c r="AC1816">
        <v>0</v>
      </c>
      <c r="AD1816">
        <v>0</v>
      </c>
      <c r="AE1816">
        <f t="shared" si="28"/>
        <v>0.02</v>
      </c>
      <c r="AF1816" cm="1">
        <f t="array" ref="AF1816">_xlfn.IFS(C1816="solar",(AE1816*1000/45),C1816="onshore",(AE1816*1000/2.7),C1816="offshore",(0))</f>
        <v>0.44444444444444442</v>
      </c>
      <c r="AG1816" cm="1">
        <f t="array" ref="AG1816">_xlfn.IFS(C1816="solar",(0),C1816="onshore",(0),C1816="offshore",(AE1816*1000/4.8))</f>
        <v>0</v>
      </c>
    </row>
    <row r="1817" spans="1:33">
      <c r="A1817" t="s">
        <v>145</v>
      </c>
      <c r="B1817" t="s">
        <v>428</v>
      </c>
      <c r="C1817" t="s">
        <v>463</v>
      </c>
      <c r="D1817">
        <v>5</v>
      </c>
      <c r="E1817" t="s">
        <v>515</v>
      </c>
      <c r="F1817" t="s">
        <v>516</v>
      </c>
      <c r="G1817">
        <v>0.27400000000000002</v>
      </c>
      <c r="H1817">
        <v>129</v>
      </c>
      <c r="I1817">
        <v>1560.6849999999999</v>
      </c>
      <c r="J1817">
        <v>0.27400000000000002</v>
      </c>
      <c r="K1817">
        <v>127</v>
      </c>
      <c r="L1817">
        <v>5.2911375529113701E-2</v>
      </c>
      <c r="M1817">
        <v>911.04200000000003</v>
      </c>
      <c r="N1817">
        <v>0</v>
      </c>
      <c r="O1817">
        <v>0.01</v>
      </c>
      <c r="P1817">
        <v>28.74</v>
      </c>
      <c r="Q1817">
        <v>65.2</v>
      </c>
      <c r="R1817">
        <v>96.3</v>
      </c>
      <c r="S1817">
        <v>354.7</v>
      </c>
      <c r="T1817">
        <v>467.99</v>
      </c>
      <c r="U1817">
        <v>531.35</v>
      </c>
      <c r="V1817">
        <v>531.36</v>
      </c>
      <c r="W1817">
        <v>0</v>
      </c>
      <c r="X1817">
        <v>0.01</v>
      </c>
      <c r="Y1817">
        <v>28.73</v>
      </c>
      <c r="Z1817">
        <v>36.46</v>
      </c>
      <c r="AA1817">
        <v>31.1</v>
      </c>
      <c r="AB1817">
        <v>258.39999999999998</v>
      </c>
      <c r="AC1817">
        <v>113.29</v>
      </c>
      <c r="AD1817">
        <v>63.37</v>
      </c>
      <c r="AE1817">
        <f t="shared" si="28"/>
        <v>531.35</v>
      </c>
      <c r="AF1817" cm="1">
        <f t="array" ref="AF1817">_xlfn.IFS(C1817="solar",(AE1817*1000/45),C1817="onshore",(AE1817*1000/2.7),C1817="offshore",(0))</f>
        <v>11807.777777777777</v>
      </c>
      <c r="AG1817" cm="1">
        <f t="array" ref="AG1817">_xlfn.IFS(C1817="solar",(0),C1817="onshore",(0),C1817="offshore",(AE1817*1000/4.8))</f>
        <v>0</v>
      </c>
    </row>
    <row r="1818" spans="1:33">
      <c r="A1818" t="s">
        <v>145</v>
      </c>
      <c r="B1818" t="s">
        <v>420</v>
      </c>
      <c r="C1818" t="s">
        <v>463</v>
      </c>
      <c r="D1818">
        <v>6</v>
      </c>
      <c r="E1818" t="s">
        <v>515</v>
      </c>
      <c r="F1818" t="s">
        <v>516</v>
      </c>
      <c r="G1818">
        <v>0.27300000000000002</v>
      </c>
      <c r="H1818">
        <v>237</v>
      </c>
      <c r="I1818">
        <v>1560.6849999999999</v>
      </c>
      <c r="J1818">
        <v>0.27300000000000002</v>
      </c>
      <c r="K1818">
        <v>236</v>
      </c>
      <c r="L1818">
        <v>9.8683660327495898E-2</v>
      </c>
      <c r="M1818">
        <v>1098.874</v>
      </c>
      <c r="N1818">
        <v>0</v>
      </c>
      <c r="O1818">
        <v>0</v>
      </c>
      <c r="P1818">
        <v>0.01</v>
      </c>
      <c r="Q1818">
        <v>0.02</v>
      </c>
      <c r="R1818">
        <v>0.02</v>
      </c>
      <c r="S1818">
        <v>0.04</v>
      </c>
      <c r="T1818">
        <v>0.04</v>
      </c>
      <c r="U1818">
        <v>0.04</v>
      </c>
      <c r="V1818">
        <v>0.04</v>
      </c>
      <c r="W1818">
        <v>0</v>
      </c>
      <c r="X1818">
        <v>0</v>
      </c>
      <c r="Y1818">
        <v>0.01</v>
      </c>
      <c r="Z1818">
        <v>0.01</v>
      </c>
      <c r="AA1818">
        <v>0</v>
      </c>
      <c r="AB1818">
        <v>0.02</v>
      </c>
      <c r="AC1818">
        <v>0</v>
      </c>
      <c r="AD1818">
        <v>0</v>
      </c>
      <c r="AE1818">
        <f t="shared" si="28"/>
        <v>0.04</v>
      </c>
      <c r="AF1818" cm="1">
        <f t="array" ref="AF1818">_xlfn.IFS(C1818="solar",(AE1818*1000/45),C1818="onshore",(AE1818*1000/2.7),C1818="offshore",(0))</f>
        <v>0.88888888888888884</v>
      </c>
      <c r="AG1818" cm="1">
        <f t="array" ref="AG1818">_xlfn.IFS(C1818="solar",(0),C1818="onshore",(0),C1818="offshore",(AE1818*1000/4.8))</f>
        <v>0</v>
      </c>
    </row>
    <row r="1819" spans="1:33">
      <c r="A1819" t="s">
        <v>145</v>
      </c>
      <c r="B1819" t="s">
        <v>419</v>
      </c>
      <c r="C1819" t="s">
        <v>463</v>
      </c>
      <c r="D1819">
        <v>7</v>
      </c>
      <c r="E1819" t="s">
        <v>515</v>
      </c>
      <c r="F1819" t="s">
        <v>514</v>
      </c>
      <c r="G1819">
        <v>0.26700000000000002</v>
      </c>
      <c r="H1819">
        <v>333</v>
      </c>
      <c r="I1819">
        <v>1560.6849999999999</v>
      </c>
      <c r="J1819">
        <v>0.26800000000000002</v>
      </c>
      <c r="K1819">
        <v>336</v>
      </c>
      <c r="L1819">
        <v>0.14312001635657301</v>
      </c>
      <c r="M1819">
        <v>315.53300000000002</v>
      </c>
      <c r="N1819">
        <v>0</v>
      </c>
      <c r="O1819">
        <v>0</v>
      </c>
      <c r="P1819">
        <v>0.01</v>
      </c>
      <c r="Q1819">
        <v>0.01</v>
      </c>
      <c r="R1819">
        <v>0.01</v>
      </c>
      <c r="S1819">
        <v>0.02</v>
      </c>
      <c r="T1819">
        <v>0.02</v>
      </c>
      <c r="U1819">
        <v>0.02</v>
      </c>
      <c r="V1819">
        <v>0.02</v>
      </c>
      <c r="W1819">
        <v>0</v>
      </c>
      <c r="X1819">
        <v>0</v>
      </c>
      <c r="Y1819">
        <v>0.01</v>
      </c>
      <c r="Z1819">
        <v>0</v>
      </c>
      <c r="AA1819">
        <v>0</v>
      </c>
      <c r="AB1819">
        <v>0.01</v>
      </c>
      <c r="AC1819">
        <v>0</v>
      </c>
      <c r="AD1819">
        <v>0</v>
      </c>
      <c r="AE1819">
        <f t="shared" si="28"/>
        <v>0.02</v>
      </c>
      <c r="AF1819" cm="1">
        <f t="array" ref="AF1819">_xlfn.IFS(C1819="solar",(AE1819*1000/45),C1819="onshore",(AE1819*1000/2.7),C1819="offshore",(0))</f>
        <v>0.44444444444444442</v>
      </c>
      <c r="AG1819" cm="1">
        <f t="array" ref="AG1819">_xlfn.IFS(C1819="solar",(0),C1819="onshore",(0),C1819="offshore",(AE1819*1000/4.8))</f>
        <v>0</v>
      </c>
    </row>
    <row r="1820" spans="1:33">
      <c r="A1820" t="s">
        <v>145</v>
      </c>
      <c r="B1820" t="s">
        <v>428</v>
      </c>
      <c r="C1820" t="s">
        <v>463</v>
      </c>
      <c r="D1820">
        <v>5</v>
      </c>
      <c r="E1820" t="s">
        <v>515</v>
      </c>
      <c r="F1820" t="s">
        <v>514</v>
      </c>
      <c r="G1820">
        <v>0.27400000000000002</v>
      </c>
      <c r="H1820">
        <v>129</v>
      </c>
      <c r="I1820">
        <v>1560.6849999999999</v>
      </c>
      <c r="J1820">
        <v>0.27400000000000002</v>
      </c>
      <c r="K1820">
        <v>127</v>
      </c>
      <c r="L1820">
        <v>5.2911375529113701E-2</v>
      </c>
      <c r="M1820">
        <v>911.04200000000003</v>
      </c>
      <c r="N1820">
        <v>0</v>
      </c>
      <c r="O1820">
        <v>0.01</v>
      </c>
      <c r="P1820">
        <v>28.74</v>
      </c>
      <c r="Q1820">
        <v>65.2</v>
      </c>
      <c r="R1820">
        <v>96.3</v>
      </c>
      <c r="S1820">
        <v>354.7</v>
      </c>
      <c r="T1820">
        <v>467.99</v>
      </c>
      <c r="U1820">
        <v>531.35</v>
      </c>
      <c r="V1820">
        <v>531.36</v>
      </c>
      <c r="W1820">
        <v>0</v>
      </c>
      <c r="X1820">
        <v>0.01</v>
      </c>
      <c r="Y1820">
        <v>28.73</v>
      </c>
      <c r="Z1820">
        <v>36.46</v>
      </c>
      <c r="AA1820">
        <v>31.1</v>
      </c>
      <c r="AB1820">
        <v>258.39999999999998</v>
      </c>
      <c r="AC1820">
        <v>113.29</v>
      </c>
      <c r="AD1820">
        <v>63.37</v>
      </c>
      <c r="AE1820">
        <f t="shared" si="28"/>
        <v>531.35</v>
      </c>
      <c r="AF1820" cm="1">
        <f t="array" ref="AF1820">_xlfn.IFS(C1820="solar",(AE1820*1000/45),C1820="onshore",(AE1820*1000/2.7),C1820="offshore",(0))</f>
        <v>11807.777777777777</v>
      </c>
      <c r="AG1820" cm="1">
        <f t="array" ref="AG1820">_xlfn.IFS(C1820="solar",(0),C1820="onshore",(0),C1820="offshore",(AE1820*1000/4.8))</f>
        <v>0</v>
      </c>
    </row>
    <row r="1821" spans="1:33">
      <c r="A1821" t="s">
        <v>145</v>
      </c>
      <c r="B1821" t="s">
        <v>420</v>
      </c>
      <c r="C1821" t="s">
        <v>463</v>
      </c>
      <c r="D1821">
        <v>6</v>
      </c>
      <c r="E1821" t="s">
        <v>515</v>
      </c>
      <c r="F1821" t="s">
        <v>514</v>
      </c>
      <c r="G1821">
        <v>0.27300000000000002</v>
      </c>
      <c r="H1821">
        <v>237</v>
      </c>
      <c r="I1821">
        <v>1560.6849999999999</v>
      </c>
      <c r="J1821">
        <v>0.27300000000000002</v>
      </c>
      <c r="K1821">
        <v>236</v>
      </c>
      <c r="L1821">
        <v>9.8683660327495898E-2</v>
      </c>
      <c r="M1821">
        <v>1105.002</v>
      </c>
      <c r="N1821">
        <v>0</v>
      </c>
      <c r="O1821">
        <v>0</v>
      </c>
      <c r="P1821">
        <v>0.01</v>
      </c>
      <c r="Q1821">
        <v>0.02</v>
      </c>
      <c r="R1821">
        <v>0.02</v>
      </c>
      <c r="S1821">
        <v>0.04</v>
      </c>
      <c r="T1821">
        <v>0.04</v>
      </c>
      <c r="U1821">
        <v>0.04</v>
      </c>
      <c r="V1821">
        <v>0.04</v>
      </c>
      <c r="W1821">
        <v>0</v>
      </c>
      <c r="X1821">
        <v>0</v>
      </c>
      <c r="Y1821">
        <v>0.01</v>
      </c>
      <c r="Z1821">
        <v>0.01</v>
      </c>
      <c r="AA1821">
        <v>0</v>
      </c>
      <c r="AB1821">
        <v>0.02</v>
      </c>
      <c r="AC1821">
        <v>0</v>
      </c>
      <c r="AD1821">
        <v>0</v>
      </c>
      <c r="AE1821">
        <f t="shared" si="28"/>
        <v>0.04</v>
      </c>
      <c r="AF1821" cm="1">
        <f t="array" ref="AF1821">_xlfn.IFS(C1821="solar",(AE1821*1000/45),C1821="onshore",(AE1821*1000/2.7),C1821="offshore",(0))</f>
        <v>0.88888888888888884</v>
      </c>
      <c r="AG1821" cm="1">
        <f t="array" ref="AG1821">_xlfn.IFS(C1821="solar",(0),C1821="onshore",(0),C1821="offshore",(AE1821*1000/4.8))</f>
        <v>0</v>
      </c>
    </row>
    <row r="1822" spans="1:33">
      <c r="A1822" t="s">
        <v>145</v>
      </c>
      <c r="B1822" t="s">
        <v>426</v>
      </c>
      <c r="C1822" t="s">
        <v>464</v>
      </c>
      <c r="D1822">
        <v>1</v>
      </c>
      <c r="E1822" t="s">
        <v>515</v>
      </c>
      <c r="F1822" t="s">
        <v>519</v>
      </c>
      <c r="G1822">
        <v>0.30599999999999999</v>
      </c>
      <c r="H1822">
        <v>309</v>
      </c>
      <c r="I1822">
        <v>2023.1869999999999</v>
      </c>
      <c r="J1822">
        <v>0.307</v>
      </c>
      <c r="K1822">
        <v>352</v>
      </c>
      <c r="L1822">
        <v>0.13088810554340899</v>
      </c>
      <c r="M1822">
        <v>1.6</v>
      </c>
      <c r="N1822">
        <v>0</v>
      </c>
      <c r="O1822">
        <v>0</v>
      </c>
      <c r="P1822">
        <v>1.6</v>
      </c>
      <c r="Q1822">
        <v>1.6</v>
      </c>
      <c r="R1822">
        <v>1.6</v>
      </c>
      <c r="S1822">
        <v>1.6</v>
      </c>
      <c r="T1822">
        <v>1.6</v>
      </c>
      <c r="U1822">
        <v>1.6</v>
      </c>
      <c r="V1822">
        <v>1.6</v>
      </c>
      <c r="W1822">
        <v>0</v>
      </c>
      <c r="X1822">
        <v>0</v>
      </c>
      <c r="Y1822">
        <v>1.6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f t="shared" si="28"/>
        <v>1.6</v>
      </c>
      <c r="AF1822" cm="1">
        <f t="array" ref="AF1822">_xlfn.IFS(C1822="solar",(AE1822*1000/45),C1822="onshore",(AE1822*1000/2.7),C1822="offshore",(0))</f>
        <v>592.59259259259261</v>
      </c>
      <c r="AG1822" cm="1">
        <f t="array" ref="AG1822">_xlfn.IFS(C1822="solar",(0),C1822="onshore",(0),C1822="offshore",(AE1822*1000/4.8))</f>
        <v>0</v>
      </c>
    </row>
    <row r="1823" spans="1:33">
      <c r="A1823" t="s">
        <v>145</v>
      </c>
      <c r="B1823" t="s">
        <v>425</v>
      </c>
      <c r="C1823" t="s">
        <v>464</v>
      </c>
      <c r="D1823">
        <v>2</v>
      </c>
      <c r="E1823" t="s">
        <v>515</v>
      </c>
      <c r="F1823" t="s">
        <v>519</v>
      </c>
      <c r="G1823">
        <v>0.30599999999999999</v>
      </c>
      <c r="H1823">
        <v>576</v>
      </c>
      <c r="I1823">
        <v>2023.1869999999999</v>
      </c>
      <c r="J1823">
        <v>0.308</v>
      </c>
      <c r="K1823">
        <v>616</v>
      </c>
      <c r="L1823">
        <v>0.22831050228310501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f t="shared" si="28"/>
        <v>0</v>
      </c>
      <c r="AF1823" cm="1">
        <f t="array" ref="AF1823">_xlfn.IFS(C1823="solar",(AE1823*1000/45),C1823="onshore",(AE1823*1000/2.7),C1823="offshore",(0))</f>
        <v>0</v>
      </c>
      <c r="AG1823" cm="1">
        <f t="array" ref="AG1823">_xlfn.IFS(C1823="solar",(0),C1823="onshore",(0),C1823="offshore",(AE1823*1000/4.8))</f>
        <v>0</v>
      </c>
    </row>
    <row r="1824" spans="1:33">
      <c r="A1824" t="s">
        <v>145</v>
      </c>
      <c r="B1824" t="s">
        <v>424</v>
      </c>
      <c r="C1824" t="s">
        <v>464</v>
      </c>
      <c r="D1824">
        <v>3</v>
      </c>
      <c r="E1824" t="s">
        <v>515</v>
      </c>
      <c r="F1824" t="s">
        <v>519</v>
      </c>
      <c r="G1824">
        <v>0.29499999999999998</v>
      </c>
      <c r="H1824">
        <v>162</v>
      </c>
      <c r="I1824">
        <v>2023.1869999999999</v>
      </c>
      <c r="J1824">
        <v>0.29599999999999999</v>
      </c>
      <c r="K1824">
        <v>172</v>
      </c>
      <c r="L1824">
        <v>6.6333456744415695E-2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f t="shared" si="28"/>
        <v>0</v>
      </c>
      <c r="AF1824" cm="1">
        <f t="array" ref="AF1824">_xlfn.IFS(C1824="solar",(AE1824*1000/45),C1824="onshore",(AE1824*1000/2.7),C1824="offshore",(0))</f>
        <v>0</v>
      </c>
      <c r="AG1824" cm="1">
        <f t="array" ref="AG1824">_xlfn.IFS(C1824="solar",(0),C1824="onshore",(0),C1824="offshore",(AE1824*1000/4.8))</f>
        <v>0</v>
      </c>
    </row>
    <row r="1825" spans="1:33">
      <c r="A1825" t="s">
        <v>145</v>
      </c>
      <c r="B1825" t="s">
        <v>423</v>
      </c>
      <c r="C1825" t="s">
        <v>464</v>
      </c>
      <c r="D1825">
        <v>4</v>
      </c>
      <c r="E1825" t="s">
        <v>515</v>
      </c>
      <c r="F1825" t="s">
        <v>519</v>
      </c>
      <c r="G1825">
        <v>0.28699999999999998</v>
      </c>
      <c r="H1825">
        <v>366</v>
      </c>
      <c r="I1825">
        <v>2023.1869999999999</v>
      </c>
      <c r="J1825">
        <v>0.28699999999999998</v>
      </c>
      <c r="K1825">
        <v>372</v>
      </c>
      <c r="L1825">
        <v>0.14796429764689001</v>
      </c>
      <c r="M1825">
        <v>0.05</v>
      </c>
      <c r="N1825">
        <v>0</v>
      </c>
      <c r="O1825">
        <v>0</v>
      </c>
      <c r="P1825">
        <v>0.05</v>
      </c>
      <c r="Q1825">
        <v>0.05</v>
      </c>
      <c r="R1825">
        <v>0.05</v>
      </c>
      <c r="S1825">
        <v>0.05</v>
      </c>
      <c r="T1825">
        <v>0.05</v>
      </c>
      <c r="U1825">
        <v>0.05</v>
      </c>
      <c r="V1825">
        <v>0.05</v>
      </c>
      <c r="W1825">
        <v>0</v>
      </c>
      <c r="X1825">
        <v>0</v>
      </c>
      <c r="Y1825">
        <v>0.05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f t="shared" si="28"/>
        <v>0.05</v>
      </c>
      <c r="AF1825" cm="1">
        <f t="array" ref="AF1825">_xlfn.IFS(C1825="solar",(AE1825*1000/45),C1825="onshore",(AE1825*1000/2.7),C1825="offshore",(0))</f>
        <v>18.518518518518519</v>
      </c>
      <c r="AG1825" cm="1">
        <f t="array" ref="AG1825">_xlfn.IFS(C1825="solar",(0),C1825="onshore",(0),C1825="offshore",(AE1825*1000/4.8))</f>
        <v>0</v>
      </c>
    </row>
    <row r="1826" spans="1:33">
      <c r="A1826" t="s">
        <v>145</v>
      </c>
      <c r="B1826" t="s">
        <v>422</v>
      </c>
      <c r="C1826" t="s">
        <v>464</v>
      </c>
      <c r="D1826">
        <v>5</v>
      </c>
      <c r="E1826" t="s">
        <v>515</v>
      </c>
      <c r="F1826" t="s">
        <v>519</v>
      </c>
      <c r="G1826">
        <v>0.28499999999999998</v>
      </c>
      <c r="H1826">
        <v>628</v>
      </c>
      <c r="I1826">
        <v>2023.1869999999999</v>
      </c>
      <c r="J1826">
        <v>0.28499999999999998</v>
      </c>
      <c r="K1826">
        <v>631</v>
      </c>
      <c r="L1826">
        <v>0.252743731474806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f t="shared" si="28"/>
        <v>0</v>
      </c>
      <c r="AF1826" cm="1">
        <f t="array" ref="AF1826">_xlfn.IFS(C1826="solar",(AE1826*1000/45),C1826="onshore",(AE1826*1000/2.7),C1826="offshore",(0))</f>
        <v>0</v>
      </c>
      <c r="AG1826" cm="1">
        <f t="array" ref="AG1826">_xlfn.IFS(C1826="solar",(0),C1826="onshore",(0),C1826="offshore",(AE1826*1000/4.8))</f>
        <v>0</v>
      </c>
    </row>
    <row r="1827" spans="1:33">
      <c r="A1827" t="s">
        <v>145</v>
      </c>
      <c r="B1827" t="s">
        <v>422</v>
      </c>
      <c r="C1827" t="s">
        <v>464</v>
      </c>
      <c r="D1827">
        <v>5</v>
      </c>
      <c r="E1827" t="s">
        <v>515</v>
      </c>
      <c r="F1827" t="s">
        <v>518</v>
      </c>
      <c r="G1827">
        <v>0.28499999999999998</v>
      </c>
      <c r="H1827">
        <v>628</v>
      </c>
      <c r="I1827">
        <v>2023.1869999999999</v>
      </c>
      <c r="J1827">
        <v>0.28499999999999998</v>
      </c>
      <c r="K1827">
        <v>631</v>
      </c>
      <c r="L1827">
        <v>0.252743731474806</v>
      </c>
      <c r="M1827">
        <v>3.226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f t="shared" si="28"/>
        <v>0</v>
      </c>
      <c r="AF1827" cm="1">
        <f t="array" ref="AF1827">_xlfn.IFS(C1827="solar",(AE1827*1000/45),C1827="onshore",(AE1827*1000/2.7),C1827="offshore",(0))</f>
        <v>0</v>
      </c>
      <c r="AG1827" cm="1">
        <f t="array" ref="AG1827">_xlfn.IFS(C1827="solar",(0),C1827="onshore",(0),C1827="offshore",(AE1827*1000/4.8))</f>
        <v>0</v>
      </c>
    </row>
    <row r="1828" spans="1:33">
      <c r="A1828" t="s">
        <v>145</v>
      </c>
      <c r="B1828" t="s">
        <v>425</v>
      </c>
      <c r="C1828" t="s">
        <v>464</v>
      </c>
      <c r="D1828">
        <v>2</v>
      </c>
      <c r="E1828" t="s">
        <v>515</v>
      </c>
      <c r="F1828" t="s">
        <v>518</v>
      </c>
      <c r="G1828">
        <v>0.30599999999999999</v>
      </c>
      <c r="H1828">
        <v>576</v>
      </c>
      <c r="I1828">
        <v>2023.1869999999999</v>
      </c>
      <c r="J1828">
        <v>0.308</v>
      </c>
      <c r="K1828">
        <v>616</v>
      </c>
      <c r="L1828">
        <v>0.22831050228310501</v>
      </c>
      <c r="M1828">
        <v>12.026999999999999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f t="shared" si="28"/>
        <v>0</v>
      </c>
      <c r="AF1828" cm="1">
        <f t="array" ref="AF1828">_xlfn.IFS(C1828="solar",(AE1828*1000/45),C1828="onshore",(AE1828*1000/2.7),C1828="offshore",(0))</f>
        <v>0</v>
      </c>
      <c r="AG1828" cm="1">
        <f t="array" ref="AG1828">_xlfn.IFS(C1828="solar",(0),C1828="onshore",(0),C1828="offshore",(AE1828*1000/4.8))</f>
        <v>0</v>
      </c>
    </row>
    <row r="1829" spans="1:33">
      <c r="A1829" t="s">
        <v>145</v>
      </c>
      <c r="B1829" t="s">
        <v>423</v>
      </c>
      <c r="C1829" t="s">
        <v>464</v>
      </c>
      <c r="D1829">
        <v>4</v>
      </c>
      <c r="E1829" t="s">
        <v>515</v>
      </c>
      <c r="F1829" t="s">
        <v>518</v>
      </c>
      <c r="G1829">
        <v>0.28699999999999998</v>
      </c>
      <c r="H1829">
        <v>366</v>
      </c>
      <c r="I1829">
        <v>2023.1869999999999</v>
      </c>
      <c r="J1829">
        <v>0.28699999999999998</v>
      </c>
      <c r="K1829">
        <v>372</v>
      </c>
      <c r="L1829">
        <v>0.14796429764689001</v>
      </c>
      <c r="M1829">
        <v>17.63</v>
      </c>
      <c r="N1829">
        <v>0</v>
      </c>
      <c r="O1829">
        <v>0</v>
      </c>
      <c r="P1829">
        <v>0.05</v>
      </c>
      <c r="Q1829">
        <v>0.05</v>
      </c>
      <c r="R1829">
        <v>0.05</v>
      </c>
      <c r="S1829">
        <v>0.05</v>
      </c>
      <c r="T1829">
        <v>0.05</v>
      </c>
      <c r="U1829">
        <v>0.05</v>
      </c>
      <c r="V1829">
        <v>0.05</v>
      </c>
      <c r="W1829">
        <v>0</v>
      </c>
      <c r="X1829">
        <v>0</v>
      </c>
      <c r="Y1829">
        <v>0.05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f t="shared" si="28"/>
        <v>0.05</v>
      </c>
      <c r="AF1829" cm="1">
        <f t="array" ref="AF1829">_xlfn.IFS(C1829="solar",(AE1829*1000/45),C1829="onshore",(AE1829*1000/2.7),C1829="offshore",(0))</f>
        <v>18.518518518518519</v>
      </c>
      <c r="AG1829" cm="1">
        <f t="array" ref="AG1829">_xlfn.IFS(C1829="solar",(0),C1829="onshore",(0),C1829="offshore",(AE1829*1000/4.8))</f>
        <v>0</v>
      </c>
    </row>
    <row r="1830" spans="1:33">
      <c r="A1830" t="s">
        <v>145</v>
      </c>
      <c r="B1830" t="s">
        <v>426</v>
      </c>
      <c r="C1830" t="s">
        <v>464</v>
      </c>
      <c r="D1830">
        <v>1</v>
      </c>
      <c r="E1830" t="s">
        <v>515</v>
      </c>
      <c r="F1830" t="s">
        <v>518</v>
      </c>
      <c r="G1830">
        <v>0.30599999999999999</v>
      </c>
      <c r="H1830">
        <v>309</v>
      </c>
      <c r="I1830">
        <v>2023.1869999999999</v>
      </c>
      <c r="J1830">
        <v>0.307</v>
      </c>
      <c r="K1830">
        <v>352</v>
      </c>
      <c r="L1830">
        <v>0.13088810554340899</v>
      </c>
      <c r="M1830">
        <v>56.912999999999997</v>
      </c>
      <c r="N1830">
        <v>0</v>
      </c>
      <c r="O1830">
        <v>0</v>
      </c>
      <c r="P1830">
        <v>1.595</v>
      </c>
      <c r="Q1830">
        <v>1.595</v>
      </c>
      <c r="R1830">
        <v>1.595</v>
      </c>
      <c r="S1830">
        <v>1.595</v>
      </c>
      <c r="T1830">
        <v>1.595</v>
      </c>
      <c r="U1830">
        <v>1.595</v>
      </c>
      <c r="V1830">
        <v>1.595</v>
      </c>
      <c r="W1830">
        <v>0</v>
      </c>
      <c r="X1830">
        <v>0</v>
      </c>
      <c r="Y1830">
        <v>1.595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f t="shared" si="28"/>
        <v>1.595</v>
      </c>
      <c r="AF1830" cm="1">
        <f t="array" ref="AF1830">_xlfn.IFS(C1830="solar",(AE1830*1000/45),C1830="onshore",(AE1830*1000/2.7),C1830="offshore",(0))</f>
        <v>590.74074074074065</v>
      </c>
      <c r="AG1830" cm="1">
        <f t="array" ref="AG1830">_xlfn.IFS(C1830="solar",(0),C1830="onshore",(0),C1830="offshore",(AE1830*1000/4.8))</f>
        <v>0</v>
      </c>
    </row>
    <row r="1831" spans="1:33">
      <c r="A1831" t="s">
        <v>145</v>
      </c>
      <c r="B1831" t="s">
        <v>424</v>
      </c>
      <c r="C1831" t="s">
        <v>464</v>
      </c>
      <c r="D1831">
        <v>3</v>
      </c>
      <c r="E1831" t="s">
        <v>515</v>
      </c>
      <c r="F1831" t="s">
        <v>518</v>
      </c>
      <c r="G1831">
        <v>0.29499999999999998</v>
      </c>
      <c r="H1831">
        <v>162</v>
      </c>
      <c r="I1831">
        <v>2023.1869999999999</v>
      </c>
      <c r="J1831">
        <v>0.29599999999999999</v>
      </c>
      <c r="K1831">
        <v>172</v>
      </c>
      <c r="L1831">
        <v>6.6333456744415695E-2</v>
      </c>
      <c r="M1831">
        <v>530.86500000000001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f t="shared" si="28"/>
        <v>0</v>
      </c>
      <c r="AF1831" cm="1">
        <f t="array" ref="AF1831">_xlfn.IFS(C1831="solar",(AE1831*1000/45),C1831="onshore",(AE1831*1000/2.7),C1831="offshore",(0))</f>
        <v>0</v>
      </c>
      <c r="AG1831" cm="1">
        <f t="array" ref="AG1831">_xlfn.IFS(C1831="solar",(0),C1831="onshore",(0),C1831="offshore",(AE1831*1000/4.8))</f>
        <v>0</v>
      </c>
    </row>
    <row r="1832" spans="1:33">
      <c r="A1832" t="s">
        <v>145</v>
      </c>
      <c r="B1832" t="s">
        <v>422</v>
      </c>
      <c r="C1832" t="s">
        <v>464</v>
      </c>
      <c r="D1832">
        <v>5</v>
      </c>
      <c r="E1832" t="s">
        <v>515</v>
      </c>
      <c r="F1832" t="s">
        <v>517</v>
      </c>
      <c r="G1832">
        <v>0.28499999999999998</v>
      </c>
      <c r="H1832">
        <v>628</v>
      </c>
      <c r="I1832">
        <v>2023.1869999999999</v>
      </c>
      <c r="J1832">
        <v>0.28499999999999998</v>
      </c>
      <c r="K1832">
        <v>631</v>
      </c>
      <c r="L1832">
        <v>0.252743731474806</v>
      </c>
      <c r="M1832">
        <v>2.702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f t="shared" si="28"/>
        <v>0</v>
      </c>
      <c r="AF1832" cm="1">
        <f t="array" ref="AF1832">_xlfn.IFS(C1832="solar",(AE1832*1000/45),C1832="onshore",(AE1832*1000/2.7),C1832="offshore",(0))</f>
        <v>0</v>
      </c>
      <c r="AG1832" cm="1">
        <f t="array" ref="AG1832">_xlfn.IFS(C1832="solar",(0),C1832="onshore",(0),C1832="offshore",(AE1832*1000/4.8))</f>
        <v>0</v>
      </c>
    </row>
    <row r="1833" spans="1:33">
      <c r="A1833" t="s">
        <v>145</v>
      </c>
      <c r="B1833" t="s">
        <v>425</v>
      </c>
      <c r="C1833" t="s">
        <v>464</v>
      </c>
      <c r="D1833">
        <v>2</v>
      </c>
      <c r="E1833" t="s">
        <v>515</v>
      </c>
      <c r="F1833" t="s">
        <v>517</v>
      </c>
      <c r="G1833">
        <v>0.30599999999999999</v>
      </c>
      <c r="H1833">
        <v>576</v>
      </c>
      <c r="I1833">
        <v>2023.1869999999999</v>
      </c>
      <c r="J1833">
        <v>0.308</v>
      </c>
      <c r="K1833">
        <v>616</v>
      </c>
      <c r="L1833">
        <v>0.22831050228310501</v>
      </c>
      <c r="M1833">
        <v>11.94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f t="shared" si="28"/>
        <v>0</v>
      </c>
      <c r="AF1833" cm="1">
        <f t="array" ref="AF1833">_xlfn.IFS(C1833="solar",(AE1833*1000/45),C1833="onshore",(AE1833*1000/2.7),C1833="offshore",(0))</f>
        <v>0</v>
      </c>
      <c r="AG1833" cm="1">
        <f t="array" ref="AG1833">_xlfn.IFS(C1833="solar",(0),C1833="onshore",(0),C1833="offshore",(AE1833*1000/4.8))</f>
        <v>0</v>
      </c>
    </row>
    <row r="1834" spans="1:33">
      <c r="A1834" t="s">
        <v>145</v>
      </c>
      <c r="B1834" t="s">
        <v>423</v>
      </c>
      <c r="C1834" t="s">
        <v>464</v>
      </c>
      <c r="D1834">
        <v>4</v>
      </c>
      <c r="E1834" t="s">
        <v>515</v>
      </c>
      <c r="F1834" t="s">
        <v>517</v>
      </c>
      <c r="G1834">
        <v>0.28699999999999998</v>
      </c>
      <c r="H1834">
        <v>366</v>
      </c>
      <c r="I1834">
        <v>2023.1869999999999</v>
      </c>
      <c r="J1834">
        <v>0.28699999999999998</v>
      </c>
      <c r="K1834">
        <v>372</v>
      </c>
      <c r="L1834">
        <v>0.14796429764689001</v>
      </c>
      <c r="M1834">
        <v>19.477</v>
      </c>
      <c r="N1834">
        <v>0</v>
      </c>
      <c r="O1834">
        <v>0</v>
      </c>
      <c r="P1834">
        <v>0.05</v>
      </c>
      <c r="Q1834">
        <v>0.05</v>
      </c>
      <c r="R1834">
        <v>0.05</v>
      </c>
      <c r="S1834">
        <v>0.05</v>
      </c>
      <c r="T1834">
        <v>0.05</v>
      </c>
      <c r="U1834">
        <v>0.05</v>
      </c>
      <c r="V1834">
        <v>0.05</v>
      </c>
      <c r="W1834">
        <v>0</v>
      </c>
      <c r="X1834">
        <v>0</v>
      </c>
      <c r="Y1834">
        <v>0.05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f t="shared" si="28"/>
        <v>0.05</v>
      </c>
      <c r="AF1834" cm="1">
        <f t="array" ref="AF1834">_xlfn.IFS(C1834="solar",(AE1834*1000/45),C1834="onshore",(AE1834*1000/2.7),C1834="offshore",(0))</f>
        <v>18.518518518518519</v>
      </c>
      <c r="AG1834" cm="1">
        <f t="array" ref="AG1834">_xlfn.IFS(C1834="solar",(0),C1834="onshore",(0),C1834="offshore",(AE1834*1000/4.8))</f>
        <v>0</v>
      </c>
    </row>
    <row r="1835" spans="1:33">
      <c r="A1835" t="s">
        <v>145</v>
      </c>
      <c r="B1835" t="s">
        <v>426</v>
      </c>
      <c r="C1835" t="s">
        <v>464</v>
      </c>
      <c r="D1835">
        <v>1</v>
      </c>
      <c r="E1835" t="s">
        <v>515</v>
      </c>
      <c r="F1835" t="s">
        <v>517</v>
      </c>
      <c r="G1835">
        <v>0.30599999999999999</v>
      </c>
      <c r="H1835">
        <v>309</v>
      </c>
      <c r="I1835">
        <v>2023.1869999999999</v>
      </c>
      <c r="J1835">
        <v>0.307</v>
      </c>
      <c r="K1835">
        <v>352</v>
      </c>
      <c r="L1835">
        <v>0.13088810554340899</v>
      </c>
      <c r="M1835">
        <v>51.466000000000001</v>
      </c>
      <c r="N1835">
        <v>0</v>
      </c>
      <c r="O1835">
        <v>0</v>
      </c>
      <c r="P1835">
        <v>1.595</v>
      </c>
      <c r="Q1835">
        <v>1.595</v>
      </c>
      <c r="R1835">
        <v>1.595</v>
      </c>
      <c r="S1835">
        <v>1.595</v>
      </c>
      <c r="T1835">
        <v>1.595</v>
      </c>
      <c r="U1835">
        <v>1.595</v>
      </c>
      <c r="V1835">
        <v>1.595</v>
      </c>
      <c r="W1835">
        <v>0</v>
      </c>
      <c r="X1835">
        <v>0</v>
      </c>
      <c r="Y1835">
        <v>1.595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f t="shared" si="28"/>
        <v>1.595</v>
      </c>
      <c r="AF1835" cm="1">
        <f t="array" ref="AF1835">_xlfn.IFS(C1835="solar",(AE1835*1000/45),C1835="onshore",(AE1835*1000/2.7),C1835="offshore",(0))</f>
        <v>590.74074074074065</v>
      </c>
      <c r="AG1835" cm="1">
        <f t="array" ref="AG1835">_xlfn.IFS(C1835="solar",(0),C1835="onshore",(0),C1835="offshore",(AE1835*1000/4.8))</f>
        <v>0</v>
      </c>
    </row>
    <row r="1836" spans="1:33">
      <c r="A1836" t="s">
        <v>145</v>
      </c>
      <c r="B1836" t="s">
        <v>424</v>
      </c>
      <c r="C1836" t="s">
        <v>464</v>
      </c>
      <c r="D1836">
        <v>3</v>
      </c>
      <c r="E1836" t="s">
        <v>515</v>
      </c>
      <c r="F1836" t="s">
        <v>517</v>
      </c>
      <c r="G1836">
        <v>0.29499999999999998</v>
      </c>
      <c r="H1836">
        <v>162</v>
      </c>
      <c r="I1836">
        <v>2023.1869999999999</v>
      </c>
      <c r="J1836">
        <v>0.29599999999999999</v>
      </c>
      <c r="K1836">
        <v>172</v>
      </c>
      <c r="L1836">
        <v>6.6333456744415695E-2</v>
      </c>
      <c r="M1836">
        <v>362.16699999999997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f t="shared" si="28"/>
        <v>0</v>
      </c>
      <c r="AF1836" cm="1">
        <f t="array" ref="AF1836">_xlfn.IFS(C1836="solar",(AE1836*1000/45),C1836="onshore",(AE1836*1000/2.7),C1836="offshore",(0))</f>
        <v>0</v>
      </c>
      <c r="AG1836" cm="1">
        <f t="array" ref="AG1836">_xlfn.IFS(C1836="solar",(0),C1836="onshore",(0),C1836="offshore",(AE1836*1000/4.8))</f>
        <v>0</v>
      </c>
    </row>
    <row r="1837" spans="1:33">
      <c r="A1837" t="s">
        <v>145</v>
      </c>
      <c r="B1837" t="s">
        <v>422</v>
      </c>
      <c r="C1837" t="s">
        <v>464</v>
      </c>
      <c r="D1837">
        <v>5</v>
      </c>
      <c r="E1837" t="s">
        <v>515</v>
      </c>
      <c r="F1837" t="s">
        <v>516</v>
      </c>
      <c r="G1837">
        <v>0.28499999999999998</v>
      </c>
      <c r="H1837">
        <v>628</v>
      </c>
      <c r="I1837">
        <v>2023.1869999999999</v>
      </c>
      <c r="J1837">
        <v>0.28499999999999998</v>
      </c>
      <c r="K1837">
        <v>631</v>
      </c>
      <c r="L1837">
        <v>0.252743731474806</v>
      </c>
      <c r="M1837">
        <v>3.226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f t="shared" si="28"/>
        <v>0</v>
      </c>
      <c r="AF1837" cm="1">
        <f t="array" ref="AF1837">_xlfn.IFS(C1837="solar",(AE1837*1000/45),C1837="onshore",(AE1837*1000/2.7),C1837="offshore",(0))</f>
        <v>0</v>
      </c>
      <c r="AG1837" cm="1">
        <f t="array" ref="AG1837">_xlfn.IFS(C1837="solar",(0),C1837="onshore",(0),C1837="offshore",(AE1837*1000/4.8))</f>
        <v>0</v>
      </c>
    </row>
    <row r="1838" spans="1:33">
      <c r="A1838" t="s">
        <v>145</v>
      </c>
      <c r="B1838" t="s">
        <v>425</v>
      </c>
      <c r="C1838" t="s">
        <v>464</v>
      </c>
      <c r="D1838">
        <v>2</v>
      </c>
      <c r="E1838" t="s">
        <v>515</v>
      </c>
      <c r="F1838" t="s">
        <v>516</v>
      </c>
      <c r="G1838">
        <v>0.30599999999999999</v>
      </c>
      <c r="H1838">
        <v>576</v>
      </c>
      <c r="I1838">
        <v>2023.1869999999999</v>
      </c>
      <c r="J1838">
        <v>0.308</v>
      </c>
      <c r="K1838">
        <v>616</v>
      </c>
      <c r="L1838">
        <v>0.22831050228310501</v>
      </c>
      <c r="M1838">
        <v>12.026999999999999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f t="shared" si="28"/>
        <v>0</v>
      </c>
      <c r="AF1838" cm="1">
        <f t="array" ref="AF1838">_xlfn.IFS(C1838="solar",(AE1838*1000/45),C1838="onshore",(AE1838*1000/2.7),C1838="offshore",(0))</f>
        <v>0</v>
      </c>
      <c r="AG1838" cm="1">
        <f t="array" ref="AG1838">_xlfn.IFS(C1838="solar",(0),C1838="onshore",(0),C1838="offshore",(AE1838*1000/4.8))</f>
        <v>0</v>
      </c>
    </row>
    <row r="1839" spans="1:33">
      <c r="A1839" t="s">
        <v>145</v>
      </c>
      <c r="B1839" t="s">
        <v>423</v>
      </c>
      <c r="C1839" t="s">
        <v>464</v>
      </c>
      <c r="D1839">
        <v>4</v>
      </c>
      <c r="E1839" t="s">
        <v>515</v>
      </c>
      <c r="F1839" t="s">
        <v>516</v>
      </c>
      <c r="G1839">
        <v>0.28699999999999998</v>
      </c>
      <c r="H1839">
        <v>366</v>
      </c>
      <c r="I1839">
        <v>2023.1869999999999</v>
      </c>
      <c r="J1839">
        <v>0.28699999999999998</v>
      </c>
      <c r="K1839">
        <v>372</v>
      </c>
      <c r="L1839">
        <v>0.14796429764689001</v>
      </c>
      <c r="M1839">
        <v>17.63</v>
      </c>
      <c r="N1839">
        <v>0</v>
      </c>
      <c r="O1839">
        <v>0</v>
      </c>
      <c r="P1839">
        <v>0.05</v>
      </c>
      <c r="Q1839">
        <v>0.05</v>
      </c>
      <c r="R1839">
        <v>0.05</v>
      </c>
      <c r="S1839">
        <v>0.05</v>
      </c>
      <c r="T1839">
        <v>0.05</v>
      </c>
      <c r="U1839">
        <v>0.05</v>
      </c>
      <c r="V1839">
        <v>0.05</v>
      </c>
      <c r="W1839">
        <v>0</v>
      </c>
      <c r="X1839">
        <v>0</v>
      </c>
      <c r="Y1839">
        <v>0.05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f t="shared" si="28"/>
        <v>0.05</v>
      </c>
      <c r="AF1839" cm="1">
        <f t="array" ref="AF1839">_xlfn.IFS(C1839="solar",(AE1839*1000/45),C1839="onshore",(AE1839*1000/2.7),C1839="offshore",(0))</f>
        <v>18.518518518518519</v>
      </c>
      <c r="AG1839" cm="1">
        <f t="array" ref="AG1839">_xlfn.IFS(C1839="solar",(0),C1839="onshore",(0),C1839="offshore",(AE1839*1000/4.8))</f>
        <v>0</v>
      </c>
    </row>
    <row r="1840" spans="1:33">
      <c r="A1840" t="s">
        <v>145</v>
      </c>
      <c r="B1840" t="s">
        <v>426</v>
      </c>
      <c r="C1840" t="s">
        <v>464</v>
      </c>
      <c r="D1840">
        <v>1</v>
      </c>
      <c r="E1840" t="s">
        <v>515</v>
      </c>
      <c r="F1840" t="s">
        <v>516</v>
      </c>
      <c r="G1840">
        <v>0.30599999999999999</v>
      </c>
      <c r="H1840">
        <v>309</v>
      </c>
      <c r="I1840">
        <v>2023.1869999999999</v>
      </c>
      <c r="J1840">
        <v>0.307</v>
      </c>
      <c r="K1840">
        <v>352</v>
      </c>
      <c r="L1840">
        <v>0.13088810554340899</v>
      </c>
      <c r="M1840">
        <v>56.912999999999997</v>
      </c>
      <c r="N1840">
        <v>0</v>
      </c>
      <c r="O1840">
        <v>0</v>
      </c>
      <c r="P1840">
        <v>1.595</v>
      </c>
      <c r="Q1840">
        <v>1.595</v>
      </c>
      <c r="R1840">
        <v>1.595</v>
      </c>
      <c r="S1840">
        <v>1.595</v>
      </c>
      <c r="T1840">
        <v>1.595</v>
      </c>
      <c r="U1840">
        <v>1.595</v>
      </c>
      <c r="V1840">
        <v>1.595</v>
      </c>
      <c r="W1840">
        <v>0</v>
      </c>
      <c r="X1840">
        <v>0</v>
      </c>
      <c r="Y1840">
        <v>1.595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f t="shared" si="28"/>
        <v>1.595</v>
      </c>
      <c r="AF1840" cm="1">
        <f t="array" ref="AF1840">_xlfn.IFS(C1840="solar",(AE1840*1000/45),C1840="onshore",(AE1840*1000/2.7),C1840="offshore",(0))</f>
        <v>590.74074074074065</v>
      </c>
      <c r="AG1840" cm="1">
        <f t="array" ref="AG1840">_xlfn.IFS(C1840="solar",(0),C1840="onshore",(0),C1840="offshore",(AE1840*1000/4.8))</f>
        <v>0</v>
      </c>
    </row>
    <row r="1841" spans="1:33">
      <c r="A1841" t="s">
        <v>145</v>
      </c>
      <c r="B1841" t="s">
        <v>424</v>
      </c>
      <c r="C1841" t="s">
        <v>464</v>
      </c>
      <c r="D1841">
        <v>3</v>
      </c>
      <c r="E1841" t="s">
        <v>515</v>
      </c>
      <c r="F1841" t="s">
        <v>516</v>
      </c>
      <c r="G1841">
        <v>0.29499999999999998</v>
      </c>
      <c r="H1841">
        <v>162</v>
      </c>
      <c r="I1841">
        <v>2023.1869999999999</v>
      </c>
      <c r="J1841">
        <v>0.29599999999999999</v>
      </c>
      <c r="K1841">
        <v>172</v>
      </c>
      <c r="L1841">
        <v>6.6333456744415695E-2</v>
      </c>
      <c r="M1841">
        <v>530.86500000000001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f t="shared" si="28"/>
        <v>0</v>
      </c>
      <c r="AF1841" cm="1">
        <f t="array" ref="AF1841">_xlfn.IFS(C1841="solar",(AE1841*1000/45),C1841="onshore",(AE1841*1000/2.7),C1841="offshore",(0))</f>
        <v>0</v>
      </c>
      <c r="AG1841" cm="1">
        <f t="array" ref="AG1841">_xlfn.IFS(C1841="solar",(0),C1841="onshore",(0),C1841="offshore",(AE1841*1000/4.8))</f>
        <v>0</v>
      </c>
    </row>
    <row r="1842" spans="1:33">
      <c r="A1842" t="s">
        <v>145</v>
      </c>
      <c r="B1842" t="s">
        <v>422</v>
      </c>
      <c r="C1842" t="s">
        <v>464</v>
      </c>
      <c r="D1842">
        <v>5</v>
      </c>
      <c r="E1842" t="s">
        <v>515</v>
      </c>
      <c r="F1842" t="s">
        <v>514</v>
      </c>
      <c r="G1842">
        <v>0.28499999999999998</v>
      </c>
      <c r="H1842">
        <v>628</v>
      </c>
      <c r="I1842">
        <v>2023.1869999999999</v>
      </c>
      <c r="J1842">
        <v>0.28499999999999998</v>
      </c>
      <c r="K1842">
        <v>631</v>
      </c>
      <c r="L1842">
        <v>0.252743731474806</v>
      </c>
      <c r="M1842">
        <v>3.226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f t="shared" si="28"/>
        <v>0</v>
      </c>
      <c r="AF1842" cm="1">
        <f t="array" ref="AF1842">_xlfn.IFS(C1842="solar",(AE1842*1000/45),C1842="onshore",(AE1842*1000/2.7),C1842="offshore",(0))</f>
        <v>0</v>
      </c>
      <c r="AG1842" cm="1">
        <f t="array" ref="AG1842">_xlfn.IFS(C1842="solar",(0),C1842="onshore",(0),C1842="offshore",(AE1842*1000/4.8))</f>
        <v>0</v>
      </c>
    </row>
    <row r="1843" spans="1:33">
      <c r="A1843" t="s">
        <v>145</v>
      </c>
      <c r="B1843" t="s">
        <v>425</v>
      </c>
      <c r="C1843" t="s">
        <v>464</v>
      </c>
      <c r="D1843">
        <v>2</v>
      </c>
      <c r="E1843" t="s">
        <v>515</v>
      </c>
      <c r="F1843" t="s">
        <v>514</v>
      </c>
      <c r="G1843">
        <v>0.30599999999999999</v>
      </c>
      <c r="H1843">
        <v>576</v>
      </c>
      <c r="I1843">
        <v>2023.1869999999999</v>
      </c>
      <c r="J1843">
        <v>0.308</v>
      </c>
      <c r="K1843">
        <v>616</v>
      </c>
      <c r="L1843">
        <v>0.22831050228310501</v>
      </c>
      <c r="M1843">
        <v>12.933999999999999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f t="shared" si="28"/>
        <v>0</v>
      </c>
      <c r="AF1843" cm="1">
        <f t="array" ref="AF1843">_xlfn.IFS(C1843="solar",(AE1843*1000/45),C1843="onshore",(AE1843*1000/2.7),C1843="offshore",(0))</f>
        <v>0</v>
      </c>
      <c r="AG1843" cm="1">
        <f t="array" ref="AG1843">_xlfn.IFS(C1843="solar",(0),C1843="onshore",(0),C1843="offshore",(AE1843*1000/4.8))</f>
        <v>0</v>
      </c>
    </row>
    <row r="1844" spans="1:33">
      <c r="A1844" t="s">
        <v>145</v>
      </c>
      <c r="B1844" t="s">
        <v>423</v>
      </c>
      <c r="C1844" t="s">
        <v>464</v>
      </c>
      <c r="D1844">
        <v>4</v>
      </c>
      <c r="E1844" t="s">
        <v>515</v>
      </c>
      <c r="F1844" t="s">
        <v>514</v>
      </c>
      <c r="G1844">
        <v>0.28699999999999998</v>
      </c>
      <c r="H1844">
        <v>366</v>
      </c>
      <c r="I1844">
        <v>2023.1869999999999</v>
      </c>
      <c r="J1844">
        <v>0.28699999999999998</v>
      </c>
      <c r="K1844">
        <v>372</v>
      </c>
      <c r="L1844">
        <v>0.14796429764689001</v>
      </c>
      <c r="M1844">
        <v>17.63</v>
      </c>
      <c r="N1844">
        <v>0</v>
      </c>
      <c r="O1844">
        <v>0</v>
      </c>
      <c r="P1844">
        <v>0.05</v>
      </c>
      <c r="Q1844">
        <v>0.05</v>
      </c>
      <c r="R1844">
        <v>0.05</v>
      </c>
      <c r="S1844">
        <v>0.05</v>
      </c>
      <c r="T1844">
        <v>0.05</v>
      </c>
      <c r="U1844">
        <v>0.05</v>
      </c>
      <c r="V1844">
        <v>0.05</v>
      </c>
      <c r="W1844">
        <v>0</v>
      </c>
      <c r="X1844">
        <v>0</v>
      </c>
      <c r="Y1844">
        <v>0.05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f t="shared" si="28"/>
        <v>0.05</v>
      </c>
      <c r="AF1844" cm="1">
        <f t="array" ref="AF1844">_xlfn.IFS(C1844="solar",(AE1844*1000/45),C1844="onshore",(AE1844*1000/2.7),C1844="offshore",(0))</f>
        <v>18.518518518518519</v>
      </c>
      <c r="AG1844" cm="1">
        <f t="array" ref="AG1844">_xlfn.IFS(C1844="solar",(0),C1844="onshore",(0),C1844="offshore",(AE1844*1000/4.8))</f>
        <v>0</v>
      </c>
    </row>
    <row r="1845" spans="1:33">
      <c r="A1845" t="s">
        <v>145</v>
      </c>
      <c r="B1845" t="s">
        <v>426</v>
      </c>
      <c r="C1845" t="s">
        <v>464</v>
      </c>
      <c r="D1845">
        <v>1</v>
      </c>
      <c r="E1845" t="s">
        <v>515</v>
      </c>
      <c r="F1845" t="s">
        <v>514</v>
      </c>
      <c r="G1845">
        <v>0.30599999999999999</v>
      </c>
      <c r="H1845">
        <v>309</v>
      </c>
      <c r="I1845">
        <v>2023.1869999999999</v>
      </c>
      <c r="J1845">
        <v>0.307</v>
      </c>
      <c r="K1845">
        <v>352</v>
      </c>
      <c r="L1845">
        <v>0.13088810554340899</v>
      </c>
      <c r="M1845">
        <v>57.929000000000002</v>
      </c>
      <c r="N1845">
        <v>0</v>
      </c>
      <c r="O1845">
        <v>0</v>
      </c>
      <c r="P1845">
        <v>1.595</v>
      </c>
      <c r="Q1845">
        <v>1.595</v>
      </c>
      <c r="R1845">
        <v>1.595</v>
      </c>
      <c r="S1845">
        <v>1.595</v>
      </c>
      <c r="T1845">
        <v>1.595</v>
      </c>
      <c r="U1845">
        <v>1.595</v>
      </c>
      <c r="V1845">
        <v>1.595</v>
      </c>
      <c r="W1845">
        <v>0</v>
      </c>
      <c r="X1845">
        <v>0</v>
      </c>
      <c r="Y1845">
        <v>1.595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f t="shared" si="28"/>
        <v>1.595</v>
      </c>
      <c r="AF1845" cm="1">
        <f t="array" ref="AF1845">_xlfn.IFS(C1845="solar",(AE1845*1000/45),C1845="onshore",(AE1845*1000/2.7),C1845="offshore",(0))</f>
        <v>590.74074074074065</v>
      </c>
      <c r="AG1845" cm="1">
        <f t="array" ref="AG1845">_xlfn.IFS(C1845="solar",(0),C1845="onshore",(0),C1845="offshore",(AE1845*1000/4.8))</f>
        <v>0</v>
      </c>
    </row>
    <row r="1846" spans="1:33">
      <c r="A1846" t="s">
        <v>145</v>
      </c>
      <c r="B1846" t="s">
        <v>424</v>
      </c>
      <c r="C1846" t="s">
        <v>464</v>
      </c>
      <c r="D1846">
        <v>3</v>
      </c>
      <c r="E1846" t="s">
        <v>515</v>
      </c>
      <c r="F1846" t="s">
        <v>514</v>
      </c>
      <c r="G1846">
        <v>0.29499999999999998</v>
      </c>
      <c r="H1846">
        <v>162</v>
      </c>
      <c r="I1846">
        <v>2023.1869999999999</v>
      </c>
      <c r="J1846">
        <v>0.29599999999999999</v>
      </c>
      <c r="K1846">
        <v>172</v>
      </c>
      <c r="L1846">
        <v>6.6333456744415695E-2</v>
      </c>
      <c r="M1846">
        <v>530.94000000000005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f t="shared" si="28"/>
        <v>0</v>
      </c>
      <c r="AF1846" cm="1">
        <f t="array" ref="AF1846">_xlfn.IFS(C1846="solar",(AE1846*1000/45),C1846="onshore",(AE1846*1000/2.7),C1846="offshore",(0))</f>
        <v>0</v>
      </c>
      <c r="AG1846" cm="1">
        <f t="array" ref="AG1846">_xlfn.IFS(C1846="solar",(0),C1846="onshore",(0),C1846="offshore",(AE1846*1000/4.8))</f>
        <v>0</v>
      </c>
    </row>
    <row r="1847" spans="1:33">
      <c r="A1847" t="s">
        <v>145</v>
      </c>
      <c r="B1847" t="s">
        <v>417</v>
      </c>
      <c r="C1847" t="s">
        <v>460</v>
      </c>
      <c r="D1847">
        <v>1</v>
      </c>
      <c r="E1847" t="s">
        <v>515</v>
      </c>
      <c r="F1847" t="s">
        <v>519</v>
      </c>
      <c r="G1847">
        <v>0.621</v>
      </c>
      <c r="H1847">
        <v>685</v>
      </c>
      <c r="I1847">
        <v>3792.03</v>
      </c>
      <c r="J1847">
        <v>0.621</v>
      </c>
      <c r="K1847">
        <v>680</v>
      </c>
      <c r="L1847">
        <v>0.125000919124405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f t="shared" si="28"/>
        <v>0</v>
      </c>
      <c r="AF1847" cm="1">
        <f t="array" ref="AF1847">_xlfn.IFS(C1847="solar",(AE1847*1000/45),C1847="onshore",(AE1847*1000/2.7),C1847="offshore",(0))</f>
        <v>0</v>
      </c>
      <c r="AG1847" cm="1">
        <f t="array" ref="AG1847">_xlfn.IFS(C1847="solar",(0),C1847="onshore",(0),C1847="offshore",(AE1847*1000/4.8))</f>
        <v>0</v>
      </c>
    </row>
    <row r="1848" spans="1:33">
      <c r="A1848" t="s">
        <v>145</v>
      </c>
      <c r="B1848" t="s">
        <v>416</v>
      </c>
      <c r="C1848" t="s">
        <v>460</v>
      </c>
      <c r="D1848">
        <v>2</v>
      </c>
      <c r="E1848" t="s">
        <v>515</v>
      </c>
      <c r="F1848" t="s">
        <v>519</v>
      </c>
      <c r="G1848">
        <v>0.61099999999999999</v>
      </c>
      <c r="H1848">
        <v>1465</v>
      </c>
      <c r="I1848">
        <v>3325.6419999999998</v>
      </c>
      <c r="J1848">
        <v>0.623</v>
      </c>
      <c r="K1848">
        <v>1166</v>
      </c>
      <c r="L1848">
        <v>0.21365172204020899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f t="shared" si="28"/>
        <v>0</v>
      </c>
      <c r="AF1848" cm="1">
        <f t="array" ref="AF1848">_xlfn.IFS(C1848="solar",(AE1848*1000/45),C1848="onshore",(AE1848*1000/2.7),C1848="offshore",(0))</f>
        <v>0</v>
      </c>
      <c r="AG1848" cm="1">
        <f t="array" ref="AG1848">_xlfn.IFS(C1848="solar",(0),C1848="onshore",(0),C1848="offshore",(AE1848*1000/4.8))</f>
        <v>0</v>
      </c>
    </row>
    <row r="1849" spans="1:33">
      <c r="A1849" t="s">
        <v>145</v>
      </c>
      <c r="B1849" t="s">
        <v>415</v>
      </c>
      <c r="C1849" t="s">
        <v>460</v>
      </c>
      <c r="D1849">
        <v>3</v>
      </c>
      <c r="E1849" t="s">
        <v>515</v>
      </c>
      <c r="F1849" t="s">
        <v>519</v>
      </c>
      <c r="G1849">
        <v>0.53600000000000003</v>
      </c>
      <c r="H1849">
        <v>726</v>
      </c>
      <c r="I1849">
        <v>2879.18</v>
      </c>
      <c r="J1849">
        <v>0.496</v>
      </c>
      <c r="K1849">
        <v>1006</v>
      </c>
      <c r="L1849">
        <v>0.23153262630726201</v>
      </c>
      <c r="M1849">
        <v>0.28000000000000003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0.14000000000000001</v>
      </c>
      <c r="T1849">
        <v>0.28000000000000003</v>
      </c>
      <c r="U1849">
        <v>0.28000000000000003</v>
      </c>
      <c r="V1849">
        <v>0.28000000000000003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0.14000000000000001</v>
      </c>
      <c r="AC1849">
        <v>0.14000000000000001</v>
      </c>
      <c r="AD1849">
        <v>0</v>
      </c>
      <c r="AE1849">
        <f t="shared" si="28"/>
        <v>0.28000000000000003</v>
      </c>
      <c r="AF1849" cm="1">
        <f t="array" ref="AF1849">_xlfn.IFS(C1849="solar",(AE1849*1000/45),C1849="onshore",(AE1849*1000/2.7),C1849="offshore",(0))</f>
        <v>0</v>
      </c>
      <c r="AG1849" cm="1">
        <f t="array" ref="AG1849">_xlfn.IFS(C1849="solar",(0),C1849="onshore",(0),C1849="offshore",(AE1849*1000/4.8))</f>
        <v>58.333333333333336</v>
      </c>
    </row>
    <row r="1850" spans="1:33">
      <c r="A1850" t="s">
        <v>145</v>
      </c>
      <c r="B1850" t="s">
        <v>414</v>
      </c>
      <c r="C1850" t="s">
        <v>460</v>
      </c>
      <c r="D1850">
        <v>4</v>
      </c>
      <c r="E1850" t="s">
        <v>515</v>
      </c>
      <c r="F1850" t="s">
        <v>519</v>
      </c>
      <c r="G1850">
        <v>0.50800000000000001</v>
      </c>
      <c r="H1850">
        <v>1389</v>
      </c>
      <c r="I1850">
        <v>2574.7669999999998</v>
      </c>
      <c r="J1850">
        <v>0.52</v>
      </c>
      <c r="K1850">
        <v>1392</v>
      </c>
      <c r="L1850">
        <v>0.30558482613277099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f t="shared" si="28"/>
        <v>0</v>
      </c>
      <c r="AF1850" cm="1">
        <f t="array" ref="AF1850">_xlfn.IFS(C1850="solar",(AE1850*1000/45),C1850="onshore",(AE1850*1000/2.7),C1850="offshore",(0))</f>
        <v>0</v>
      </c>
      <c r="AG1850" cm="1">
        <f t="array" ref="AG1850">_xlfn.IFS(C1850="solar",(0),C1850="onshore",(0),C1850="offshore",(AE1850*1000/4.8))</f>
        <v>0</v>
      </c>
    </row>
    <row r="1851" spans="1:33">
      <c r="A1851" t="s">
        <v>145</v>
      </c>
      <c r="B1851" t="s">
        <v>415</v>
      </c>
      <c r="C1851" t="s">
        <v>460</v>
      </c>
      <c r="D1851">
        <v>3</v>
      </c>
      <c r="E1851" t="s">
        <v>515</v>
      </c>
      <c r="F1851" t="s">
        <v>518</v>
      </c>
      <c r="G1851">
        <v>0.53600000000000003</v>
      </c>
      <c r="H1851">
        <v>726</v>
      </c>
      <c r="I1851">
        <v>2879.18</v>
      </c>
      <c r="J1851">
        <v>0.496</v>
      </c>
      <c r="K1851">
        <v>1006</v>
      </c>
      <c r="L1851">
        <v>0.23153262630726201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f t="shared" si="28"/>
        <v>0</v>
      </c>
      <c r="AF1851" cm="1">
        <f t="array" ref="AF1851">_xlfn.IFS(C1851="solar",(AE1851*1000/45),C1851="onshore",(AE1851*1000/2.7),C1851="offshore",(0))</f>
        <v>0</v>
      </c>
      <c r="AG1851" cm="1">
        <f t="array" ref="AG1851">_xlfn.IFS(C1851="solar",(0),C1851="onshore",(0),C1851="offshore",(AE1851*1000/4.8))</f>
        <v>0</v>
      </c>
    </row>
    <row r="1852" spans="1:33">
      <c r="A1852" t="s">
        <v>145</v>
      </c>
      <c r="B1852" t="s">
        <v>414</v>
      </c>
      <c r="C1852" t="s">
        <v>460</v>
      </c>
      <c r="D1852">
        <v>4</v>
      </c>
      <c r="E1852" t="s">
        <v>515</v>
      </c>
      <c r="F1852" t="s">
        <v>518</v>
      </c>
      <c r="G1852">
        <v>0.50800000000000001</v>
      </c>
      <c r="H1852">
        <v>1389</v>
      </c>
      <c r="I1852">
        <v>2574.7669999999998</v>
      </c>
      <c r="J1852">
        <v>0.52</v>
      </c>
      <c r="K1852">
        <v>1392</v>
      </c>
      <c r="L1852">
        <v>0.30558482613277099</v>
      </c>
      <c r="M1852">
        <v>0.54700000000000004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f t="shared" si="28"/>
        <v>0</v>
      </c>
      <c r="AF1852" cm="1">
        <f t="array" ref="AF1852">_xlfn.IFS(C1852="solar",(AE1852*1000/45),C1852="onshore",(AE1852*1000/2.7),C1852="offshore",(0))</f>
        <v>0</v>
      </c>
      <c r="AG1852" cm="1">
        <f t="array" ref="AG1852">_xlfn.IFS(C1852="solar",(0),C1852="onshore",(0),C1852="offshore",(AE1852*1000/4.8))</f>
        <v>0</v>
      </c>
    </row>
    <row r="1853" spans="1:33">
      <c r="A1853" t="s">
        <v>145</v>
      </c>
      <c r="B1853" t="s">
        <v>416</v>
      </c>
      <c r="C1853" t="s">
        <v>460</v>
      </c>
      <c r="D1853">
        <v>2</v>
      </c>
      <c r="E1853" t="s">
        <v>515</v>
      </c>
      <c r="F1853" t="s">
        <v>518</v>
      </c>
      <c r="G1853">
        <v>0.61099999999999999</v>
      </c>
      <c r="H1853">
        <v>1465</v>
      </c>
      <c r="I1853">
        <v>3325.6419999999998</v>
      </c>
      <c r="J1853">
        <v>0.623</v>
      </c>
      <c r="K1853">
        <v>1166</v>
      </c>
      <c r="L1853">
        <v>0.21365172204020899</v>
      </c>
      <c r="M1853">
        <v>3.14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f t="shared" si="28"/>
        <v>0</v>
      </c>
      <c r="AF1853" cm="1">
        <f t="array" ref="AF1853">_xlfn.IFS(C1853="solar",(AE1853*1000/45),C1853="onshore",(AE1853*1000/2.7),C1853="offshore",(0))</f>
        <v>0</v>
      </c>
      <c r="AG1853" cm="1">
        <f t="array" ref="AG1853">_xlfn.IFS(C1853="solar",(0),C1853="onshore",(0),C1853="offshore",(AE1853*1000/4.8))</f>
        <v>0</v>
      </c>
    </row>
    <row r="1854" spans="1:33">
      <c r="A1854" t="s">
        <v>145</v>
      </c>
      <c r="B1854" t="s">
        <v>417</v>
      </c>
      <c r="C1854" t="s">
        <v>460</v>
      </c>
      <c r="D1854">
        <v>1</v>
      </c>
      <c r="E1854" t="s">
        <v>515</v>
      </c>
      <c r="F1854" t="s">
        <v>518</v>
      </c>
      <c r="G1854">
        <v>0.621</v>
      </c>
      <c r="H1854">
        <v>685</v>
      </c>
      <c r="I1854">
        <v>3792.03</v>
      </c>
      <c r="J1854">
        <v>0.621</v>
      </c>
      <c r="K1854">
        <v>680</v>
      </c>
      <c r="L1854">
        <v>0.125000919124405</v>
      </c>
      <c r="M1854">
        <v>228.57400000000001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0.121</v>
      </c>
      <c r="T1854">
        <v>0.24199999999999999</v>
      </c>
      <c r="U1854">
        <v>0.24199999999999999</v>
      </c>
      <c r="V1854">
        <v>0.24199999999999999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0.121</v>
      </c>
      <c r="AC1854">
        <v>0.121</v>
      </c>
      <c r="AD1854">
        <v>0</v>
      </c>
      <c r="AE1854">
        <f t="shared" si="28"/>
        <v>0.24199999999999999</v>
      </c>
      <c r="AF1854" cm="1">
        <f t="array" ref="AF1854">_xlfn.IFS(C1854="solar",(AE1854*1000/45),C1854="onshore",(AE1854*1000/2.7),C1854="offshore",(0))</f>
        <v>0</v>
      </c>
      <c r="AG1854" cm="1">
        <f t="array" ref="AG1854">_xlfn.IFS(C1854="solar",(0),C1854="onshore",(0),C1854="offshore",(AE1854*1000/4.8))</f>
        <v>50.416666666666671</v>
      </c>
    </row>
    <row r="1855" spans="1:33">
      <c r="A1855" t="s">
        <v>145</v>
      </c>
      <c r="B1855" t="s">
        <v>415</v>
      </c>
      <c r="C1855" t="s">
        <v>460</v>
      </c>
      <c r="D1855">
        <v>3</v>
      </c>
      <c r="E1855" t="s">
        <v>515</v>
      </c>
      <c r="F1855" t="s">
        <v>517</v>
      </c>
      <c r="G1855">
        <v>0.53600000000000003</v>
      </c>
      <c r="H1855">
        <v>726</v>
      </c>
      <c r="I1855">
        <v>2879.18</v>
      </c>
      <c r="J1855">
        <v>0.496</v>
      </c>
      <c r="K1855">
        <v>1006</v>
      </c>
      <c r="L1855">
        <v>0.23153262630726201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f t="shared" si="28"/>
        <v>0</v>
      </c>
      <c r="AF1855" cm="1">
        <f t="array" ref="AF1855">_xlfn.IFS(C1855="solar",(AE1855*1000/45),C1855="onshore",(AE1855*1000/2.7),C1855="offshore",(0))</f>
        <v>0</v>
      </c>
      <c r="AG1855" cm="1">
        <f t="array" ref="AG1855">_xlfn.IFS(C1855="solar",(0),C1855="onshore",(0),C1855="offshore",(AE1855*1000/4.8))</f>
        <v>0</v>
      </c>
    </row>
    <row r="1856" spans="1:33">
      <c r="A1856" t="s">
        <v>145</v>
      </c>
      <c r="B1856" t="s">
        <v>414</v>
      </c>
      <c r="C1856" t="s">
        <v>460</v>
      </c>
      <c r="D1856">
        <v>4</v>
      </c>
      <c r="E1856" t="s">
        <v>515</v>
      </c>
      <c r="F1856" t="s">
        <v>517</v>
      </c>
      <c r="G1856">
        <v>0.50800000000000001</v>
      </c>
      <c r="H1856">
        <v>1389</v>
      </c>
      <c r="I1856">
        <v>2574.7669999999998</v>
      </c>
      <c r="J1856">
        <v>0.52</v>
      </c>
      <c r="K1856">
        <v>1392</v>
      </c>
      <c r="L1856">
        <v>0.30558482613277099</v>
      </c>
      <c r="M1856">
        <v>0.54700000000000004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f t="shared" si="28"/>
        <v>0</v>
      </c>
      <c r="AF1856" cm="1">
        <f t="array" ref="AF1856">_xlfn.IFS(C1856="solar",(AE1856*1000/45),C1856="onshore",(AE1856*1000/2.7),C1856="offshore",(0))</f>
        <v>0</v>
      </c>
      <c r="AG1856" cm="1">
        <f t="array" ref="AG1856">_xlfn.IFS(C1856="solar",(0),C1856="onshore",(0),C1856="offshore",(AE1856*1000/4.8))</f>
        <v>0</v>
      </c>
    </row>
    <row r="1857" spans="1:33">
      <c r="A1857" t="s">
        <v>145</v>
      </c>
      <c r="B1857" t="s">
        <v>416</v>
      </c>
      <c r="C1857" t="s">
        <v>460</v>
      </c>
      <c r="D1857">
        <v>2</v>
      </c>
      <c r="E1857" t="s">
        <v>515</v>
      </c>
      <c r="F1857" t="s">
        <v>517</v>
      </c>
      <c r="G1857">
        <v>0.61099999999999999</v>
      </c>
      <c r="H1857">
        <v>1465</v>
      </c>
      <c r="I1857">
        <v>3325.6419999999998</v>
      </c>
      <c r="J1857">
        <v>0.623</v>
      </c>
      <c r="K1857">
        <v>1166</v>
      </c>
      <c r="L1857">
        <v>0.21365172204020899</v>
      </c>
      <c r="M1857">
        <v>3.14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f t="shared" si="28"/>
        <v>0</v>
      </c>
      <c r="AF1857" cm="1">
        <f t="array" ref="AF1857">_xlfn.IFS(C1857="solar",(AE1857*1000/45),C1857="onshore",(AE1857*1000/2.7),C1857="offshore",(0))</f>
        <v>0</v>
      </c>
      <c r="AG1857" cm="1">
        <f t="array" ref="AG1857">_xlfn.IFS(C1857="solar",(0),C1857="onshore",(0),C1857="offshore",(AE1857*1000/4.8))</f>
        <v>0</v>
      </c>
    </row>
    <row r="1858" spans="1:33">
      <c r="A1858" t="s">
        <v>145</v>
      </c>
      <c r="B1858" t="s">
        <v>417</v>
      </c>
      <c r="C1858" t="s">
        <v>460</v>
      </c>
      <c r="D1858">
        <v>1</v>
      </c>
      <c r="E1858" t="s">
        <v>515</v>
      </c>
      <c r="F1858" t="s">
        <v>517</v>
      </c>
      <c r="G1858">
        <v>0.621</v>
      </c>
      <c r="H1858">
        <v>685</v>
      </c>
      <c r="I1858">
        <v>3792.03</v>
      </c>
      <c r="J1858">
        <v>0.621</v>
      </c>
      <c r="K1858">
        <v>680</v>
      </c>
      <c r="L1858">
        <v>0.125000919124405</v>
      </c>
      <c r="M1858">
        <v>228.55099999999999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0.121</v>
      </c>
      <c r="T1858">
        <v>0.24199999999999999</v>
      </c>
      <c r="U1858">
        <v>0.24199999999999999</v>
      </c>
      <c r="V1858">
        <v>0.24199999999999999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0.121</v>
      </c>
      <c r="AC1858">
        <v>0.121</v>
      </c>
      <c r="AD1858">
        <v>0</v>
      </c>
      <c r="AE1858">
        <f t="shared" ref="AE1858:AE1921" si="29">MAX(N1858:U1858)</f>
        <v>0.24199999999999999</v>
      </c>
      <c r="AF1858" cm="1">
        <f t="array" ref="AF1858">_xlfn.IFS(C1858="solar",(AE1858*1000/45),C1858="onshore",(AE1858*1000/2.7),C1858="offshore",(0))</f>
        <v>0</v>
      </c>
      <c r="AG1858" cm="1">
        <f t="array" ref="AG1858">_xlfn.IFS(C1858="solar",(0),C1858="onshore",(0),C1858="offshore",(AE1858*1000/4.8))</f>
        <v>50.416666666666671</v>
      </c>
    </row>
    <row r="1859" spans="1:33">
      <c r="A1859" t="s">
        <v>145</v>
      </c>
      <c r="B1859" t="s">
        <v>415</v>
      </c>
      <c r="C1859" t="s">
        <v>460</v>
      </c>
      <c r="D1859">
        <v>3</v>
      </c>
      <c r="E1859" t="s">
        <v>515</v>
      </c>
      <c r="F1859" t="s">
        <v>516</v>
      </c>
      <c r="G1859">
        <v>0.53600000000000003</v>
      </c>
      <c r="H1859">
        <v>726</v>
      </c>
      <c r="I1859">
        <v>2879.18</v>
      </c>
      <c r="J1859">
        <v>0.496</v>
      </c>
      <c r="K1859">
        <v>1006</v>
      </c>
      <c r="L1859">
        <v>0.23153262630726201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f t="shared" si="29"/>
        <v>0</v>
      </c>
      <c r="AF1859" cm="1">
        <f t="array" ref="AF1859">_xlfn.IFS(C1859="solar",(AE1859*1000/45),C1859="onshore",(AE1859*1000/2.7),C1859="offshore",(0))</f>
        <v>0</v>
      </c>
      <c r="AG1859" cm="1">
        <f t="array" ref="AG1859">_xlfn.IFS(C1859="solar",(0),C1859="onshore",(0),C1859="offshore",(AE1859*1000/4.8))</f>
        <v>0</v>
      </c>
    </row>
    <row r="1860" spans="1:33">
      <c r="A1860" t="s">
        <v>145</v>
      </c>
      <c r="B1860" t="s">
        <v>414</v>
      </c>
      <c r="C1860" t="s">
        <v>460</v>
      </c>
      <c r="D1860">
        <v>4</v>
      </c>
      <c r="E1860" t="s">
        <v>515</v>
      </c>
      <c r="F1860" t="s">
        <v>516</v>
      </c>
      <c r="G1860">
        <v>0.50800000000000001</v>
      </c>
      <c r="H1860">
        <v>1389</v>
      </c>
      <c r="I1860">
        <v>2574.7669999999998</v>
      </c>
      <c r="J1860">
        <v>0.52</v>
      </c>
      <c r="K1860">
        <v>1392</v>
      </c>
      <c r="L1860">
        <v>0.30558482613277099</v>
      </c>
      <c r="M1860">
        <v>0.54700000000000004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f t="shared" si="29"/>
        <v>0</v>
      </c>
      <c r="AF1860" cm="1">
        <f t="array" ref="AF1860">_xlfn.IFS(C1860="solar",(AE1860*1000/45),C1860="onshore",(AE1860*1000/2.7),C1860="offshore",(0))</f>
        <v>0</v>
      </c>
      <c r="AG1860" cm="1">
        <f t="array" ref="AG1860">_xlfn.IFS(C1860="solar",(0),C1860="onshore",(0),C1860="offshore",(AE1860*1000/4.8))</f>
        <v>0</v>
      </c>
    </row>
    <row r="1861" spans="1:33">
      <c r="A1861" t="s">
        <v>145</v>
      </c>
      <c r="B1861" t="s">
        <v>416</v>
      </c>
      <c r="C1861" t="s">
        <v>460</v>
      </c>
      <c r="D1861">
        <v>2</v>
      </c>
      <c r="E1861" t="s">
        <v>515</v>
      </c>
      <c r="F1861" t="s">
        <v>516</v>
      </c>
      <c r="G1861">
        <v>0.61099999999999999</v>
      </c>
      <c r="H1861">
        <v>1465</v>
      </c>
      <c r="I1861">
        <v>3325.6419999999998</v>
      </c>
      <c r="J1861">
        <v>0.623</v>
      </c>
      <c r="K1861">
        <v>1166</v>
      </c>
      <c r="L1861">
        <v>0.21365172204020899</v>
      </c>
      <c r="M1861">
        <v>3.14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f t="shared" si="29"/>
        <v>0</v>
      </c>
      <c r="AF1861" cm="1">
        <f t="array" ref="AF1861">_xlfn.IFS(C1861="solar",(AE1861*1000/45),C1861="onshore",(AE1861*1000/2.7),C1861="offshore",(0))</f>
        <v>0</v>
      </c>
      <c r="AG1861" cm="1">
        <f t="array" ref="AG1861">_xlfn.IFS(C1861="solar",(0),C1861="onshore",(0),C1861="offshore",(AE1861*1000/4.8))</f>
        <v>0</v>
      </c>
    </row>
    <row r="1862" spans="1:33">
      <c r="A1862" t="s">
        <v>145</v>
      </c>
      <c r="B1862" t="s">
        <v>417</v>
      </c>
      <c r="C1862" t="s">
        <v>460</v>
      </c>
      <c r="D1862">
        <v>1</v>
      </c>
      <c r="E1862" t="s">
        <v>515</v>
      </c>
      <c r="F1862" t="s">
        <v>516</v>
      </c>
      <c r="G1862">
        <v>0.621</v>
      </c>
      <c r="H1862">
        <v>685</v>
      </c>
      <c r="I1862">
        <v>3792.03</v>
      </c>
      <c r="J1862">
        <v>0.621</v>
      </c>
      <c r="K1862">
        <v>680</v>
      </c>
      <c r="L1862">
        <v>0.125000919124405</v>
      </c>
      <c r="M1862">
        <v>228.57400000000001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0.121</v>
      </c>
      <c r="T1862">
        <v>0.24199999999999999</v>
      </c>
      <c r="U1862">
        <v>0.24199999999999999</v>
      </c>
      <c r="V1862">
        <v>0.24199999999999999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0.121</v>
      </c>
      <c r="AC1862">
        <v>0.121</v>
      </c>
      <c r="AD1862">
        <v>0</v>
      </c>
      <c r="AE1862">
        <f t="shared" si="29"/>
        <v>0.24199999999999999</v>
      </c>
      <c r="AF1862" cm="1">
        <f t="array" ref="AF1862">_xlfn.IFS(C1862="solar",(AE1862*1000/45),C1862="onshore",(AE1862*1000/2.7),C1862="offshore",(0))</f>
        <v>0</v>
      </c>
      <c r="AG1862" cm="1">
        <f t="array" ref="AG1862">_xlfn.IFS(C1862="solar",(0),C1862="onshore",(0),C1862="offshore",(AE1862*1000/4.8))</f>
        <v>50.416666666666671</v>
      </c>
    </row>
    <row r="1863" spans="1:33">
      <c r="A1863" t="s">
        <v>145</v>
      </c>
      <c r="B1863" t="s">
        <v>415</v>
      </c>
      <c r="C1863" t="s">
        <v>460</v>
      </c>
      <c r="D1863">
        <v>3</v>
      </c>
      <c r="E1863" t="s">
        <v>515</v>
      </c>
      <c r="F1863" t="s">
        <v>514</v>
      </c>
      <c r="G1863">
        <v>0.53600000000000003</v>
      </c>
      <c r="H1863">
        <v>726</v>
      </c>
      <c r="I1863">
        <v>2879.18</v>
      </c>
      <c r="J1863">
        <v>0.496</v>
      </c>
      <c r="K1863">
        <v>1006</v>
      </c>
      <c r="L1863">
        <v>0.23153262630726201</v>
      </c>
      <c r="M1863">
        <v>0.51700000000000002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0.151</v>
      </c>
      <c r="T1863">
        <v>0.30299999999999999</v>
      </c>
      <c r="U1863">
        <v>0.30299999999999999</v>
      </c>
      <c r="V1863">
        <v>0.30299999999999999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0.151</v>
      </c>
      <c r="AC1863">
        <v>0.152</v>
      </c>
      <c r="AD1863">
        <v>0</v>
      </c>
      <c r="AE1863">
        <f t="shared" si="29"/>
        <v>0.30299999999999999</v>
      </c>
      <c r="AF1863" cm="1">
        <f t="array" ref="AF1863">_xlfn.IFS(C1863="solar",(AE1863*1000/45),C1863="onshore",(AE1863*1000/2.7),C1863="offshore",(0))</f>
        <v>0</v>
      </c>
      <c r="AG1863" cm="1">
        <f t="array" ref="AG1863">_xlfn.IFS(C1863="solar",(0),C1863="onshore",(0),C1863="offshore",(AE1863*1000/4.8))</f>
        <v>63.125</v>
      </c>
    </row>
    <row r="1864" spans="1:33">
      <c r="A1864" t="s">
        <v>145</v>
      </c>
      <c r="B1864" t="s">
        <v>414</v>
      </c>
      <c r="C1864" t="s">
        <v>460</v>
      </c>
      <c r="D1864">
        <v>4</v>
      </c>
      <c r="E1864" t="s">
        <v>515</v>
      </c>
      <c r="F1864" t="s">
        <v>514</v>
      </c>
      <c r="G1864">
        <v>0.50800000000000001</v>
      </c>
      <c r="H1864">
        <v>1389</v>
      </c>
      <c r="I1864">
        <v>2574.7669999999998</v>
      </c>
      <c r="J1864">
        <v>0.52</v>
      </c>
      <c r="K1864">
        <v>1392</v>
      </c>
      <c r="L1864">
        <v>0.30558482613277099</v>
      </c>
      <c r="M1864">
        <v>0.22800000000000001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f t="shared" si="29"/>
        <v>0</v>
      </c>
      <c r="AF1864" cm="1">
        <f t="array" ref="AF1864">_xlfn.IFS(C1864="solar",(AE1864*1000/45),C1864="onshore",(AE1864*1000/2.7),C1864="offshore",(0))</f>
        <v>0</v>
      </c>
      <c r="AG1864" cm="1">
        <f t="array" ref="AG1864">_xlfn.IFS(C1864="solar",(0),C1864="onshore",(0),C1864="offshore",(AE1864*1000/4.8))</f>
        <v>0</v>
      </c>
    </row>
    <row r="1865" spans="1:33">
      <c r="A1865" t="s">
        <v>145</v>
      </c>
      <c r="B1865" t="s">
        <v>416</v>
      </c>
      <c r="C1865" t="s">
        <v>460</v>
      </c>
      <c r="D1865">
        <v>2</v>
      </c>
      <c r="E1865" t="s">
        <v>515</v>
      </c>
      <c r="F1865" t="s">
        <v>514</v>
      </c>
      <c r="G1865">
        <v>0.61099999999999999</v>
      </c>
      <c r="H1865">
        <v>1465</v>
      </c>
      <c r="I1865">
        <v>3325.6419999999998</v>
      </c>
      <c r="J1865">
        <v>0.623</v>
      </c>
      <c r="K1865">
        <v>1166</v>
      </c>
      <c r="L1865">
        <v>0.21365172204020899</v>
      </c>
      <c r="M1865">
        <v>3.915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f t="shared" si="29"/>
        <v>0</v>
      </c>
      <c r="AF1865" cm="1">
        <f t="array" ref="AF1865">_xlfn.IFS(C1865="solar",(AE1865*1000/45),C1865="onshore",(AE1865*1000/2.7),C1865="offshore",(0))</f>
        <v>0</v>
      </c>
      <c r="AG1865" cm="1">
        <f t="array" ref="AG1865">_xlfn.IFS(C1865="solar",(0),C1865="onshore",(0),C1865="offshore",(AE1865*1000/4.8))</f>
        <v>0</v>
      </c>
    </row>
    <row r="1866" spans="1:33">
      <c r="A1866" t="s">
        <v>145</v>
      </c>
      <c r="B1866" t="s">
        <v>417</v>
      </c>
      <c r="C1866" t="s">
        <v>460</v>
      </c>
      <c r="D1866">
        <v>1</v>
      </c>
      <c r="E1866" t="s">
        <v>515</v>
      </c>
      <c r="F1866" t="s">
        <v>514</v>
      </c>
      <c r="G1866">
        <v>0.621</v>
      </c>
      <c r="H1866">
        <v>685</v>
      </c>
      <c r="I1866">
        <v>3792.03</v>
      </c>
      <c r="J1866">
        <v>0.621</v>
      </c>
      <c r="K1866">
        <v>680</v>
      </c>
      <c r="L1866">
        <v>0.125000919124405</v>
      </c>
      <c r="M1866">
        <v>241.35499999999999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f t="shared" si="29"/>
        <v>0</v>
      </c>
      <c r="AF1866" cm="1">
        <f t="array" ref="AF1866">_xlfn.IFS(C1866="solar",(AE1866*1000/45),C1866="onshore",(AE1866*1000/2.7),C1866="offshore",(0))</f>
        <v>0</v>
      </c>
      <c r="AG1866" cm="1">
        <f t="array" ref="AG1866">_xlfn.IFS(C1866="solar",(0),C1866="onshore",(0),C1866="offshore",(AE1866*1000/4.8))</f>
        <v>0</v>
      </c>
    </row>
    <row r="1867" spans="1:33">
      <c r="A1867" t="s">
        <v>164</v>
      </c>
      <c r="B1867" t="s">
        <v>428</v>
      </c>
      <c r="C1867" t="s">
        <v>463</v>
      </c>
      <c r="D1867">
        <v>5</v>
      </c>
      <c r="E1867" t="s">
        <v>515</v>
      </c>
      <c r="F1867" t="s">
        <v>519</v>
      </c>
      <c r="G1867">
        <v>0.251</v>
      </c>
      <c r="H1867">
        <v>94</v>
      </c>
      <c r="I1867">
        <v>1560.6849999999999</v>
      </c>
      <c r="J1867">
        <v>0.25</v>
      </c>
      <c r="K1867">
        <v>98</v>
      </c>
      <c r="L1867">
        <v>4.4748858447488597E-2</v>
      </c>
      <c r="M1867">
        <v>87.65</v>
      </c>
      <c r="N1867">
        <v>0</v>
      </c>
      <c r="O1867">
        <v>5.23</v>
      </c>
      <c r="P1867">
        <v>12.67</v>
      </c>
      <c r="Q1867">
        <v>42.27</v>
      </c>
      <c r="R1867">
        <v>87.65</v>
      </c>
      <c r="S1867">
        <v>87.65</v>
      </c>
      <c r="T1867">
        <v>87.65</v>
      </c>
      <c r="U1867">
        <v>87.65</v>
      </c>
      <c r="V1867">
        <v>92.88</v>
      </c>
      <c r="W1867">
        <v>0</v>
      </c>
      <c r="X1867">
        <v>5.23</v>
      </c>
      <c r="Y1867">
        <v>7.44</v>
      </c>
      <c r="Z1867">
        <v>29.6</v>
      </c>
      <c r="AA1867">
        <v>45.38</v>
      </c>
      <c r="AB1867">
        <v>0</v>
      </c>
      <c r="AC1867">
        <v>0</v>
      </c>
      <c r="AD1867">
        <v>5.23</v>
      </c>
      <c r="AE1867">
        <f t="shared" si="29"/>
        <v>87.65</v>
      </c>
      <c r="AF1867" cm="1">
        <f t="array" ref="AF1867">_xlfn.IFS(C1867="solar",(AE1867*1000/45),C1867="onshore",(AE1867*1000/2.7),C1867="offshore",(0))</f>
        <v>1947.7777777777778</v>
      </c>
      <c r="AG1867" cm="1">
        <f t="array" ref="AG1867">_xlfn.IFS(C1867="solar",(0),C1867="onshore",(0),C1867="offshore",(AE1867*1000/4.8))</f>
        <v>0</v>
      </c>
    </row>
    <row r="1868" spans="1:33">
      <c r="A1868" t="s">
        <v>164</v>
      </c>
      <c r="B1868" t="s">
        <v>420</v>
      </c>
      <c r="C1868" t="s">
        <v>463</v>
      </c>
      <c r="D1868">
        <v>6</v>
      </c>
      <c r="E1868" t="s">
        <v>515</v>
      </c>
      <c r="F1868" t="s">
        <v>519</v>
      </c>
      <c r="G1868">
        <v>0.25</v>
      </c>
      <c r="H1868">
        <v>168</v>
      </c>
      <c r="I1868">
        <v>1560.6849999999999</v>
      </c>
      <c r="J1868">
        <v>0.25</v>
      </c>
      <c r="K1868">
        <v>184</v>
      </c>
      <c r="L1868">
        <v>8.4018264840182696E-2</v>
      </c>
      <c r="M1868">
        <v>97.14</v>
      </c>
      <c r="N1868">
        <v>0</v>
      </c>
      <c r="O1868">
        <v>0.01</v>
      </c>
      <c r="P1868">
        <v>0.04</v>
      </c>
      <c r="Q1868">
        <v>7.0000000000000007E-2</v>
      </c>
      <c r="R1868">
        <v>27.67</v>
      </c>
      <c r="S1868">
        <v>75.25</v>
      </c>
      <c r="T1868">
        <v>97.14</v>
      </c>
      <c r="U1868">
        <v>97.14</v>
      </c>
      <c r="V1868">
        <v>97.15</v>
      </c>
      <c r="W1868">
        <v>0</v>
      </c>
      <c r="X1868">
        <v>0.01</v>
      </c>
      <c r="Y1868">
        <v>0.03</v>
      </c>
      <c r="Z1868">
        <v>0.03</v>
      </c>
      <c r="AA1868">
        <v>27.6</v>
      </c>
      <c r="AB1868">
        <v>47.58</v>
      </c>
      <c r="AC1868">
        <v>21.89</v>
      </c>
      <c r="AD1868">
        <v>0.01</v>
      </c>
      <c r="AE1868">
        <f t="shared" si="29"/>
        <v>97.14</v>
      </c>
      <c r="AF1868" cm="1">
        <f t="array" ref="AF1868">_xlfn.IFS(C1868="solar",(AE1868*1000/45),C1868="onshore",(AE1868*1000/2.7),C1868="offshore",(0))</f>
        <v>2158.6666666666665</v>
      </c>
      <c r="AG1868" cm="1">
        <f t="array" ref="AG1868">_xlfn.IFS(C1868="solar",(0),C1868="onshore",(0),C1868="offshore",(AE1868*1000/4.8))</f>
        <v>0</v>
      </c>
    </row>
    <row r="1869" spans="1:33">
      <c r="A1869" t="s">
        <v>164</v>
      </c>
      <c r="B1869" t="s">
        <v>419</v>
      </c>
      <c r="C1869" t="s">
        <v>463</v>
      </c>
      <c r="D1869">
        <v>7</v>
      </c>
      <c r="E1869" t="s">
        <v>515</v>
      </c>
      <c r="F1869" t="s">
        <v>519</v>
      </c>
      <c r="G1869">
        <v>0.249</v>
      </c>
      <c r="H1869">
        <v>302</v>
      </c>
      <c r="I1869">
        <v>1560.6849999999999</v>
      </c>
      <c r="J1869">
        <v>0.248</v>
      </c>
      <c r="K1869">
        <v>311</v>
      </c>
      <c r="L1869">
        <v>0.143154367358963</v>
      </c>
      <c r="M1869">
        <v>190.03</v>
      </c>
      <c r="N1869">
        <v>0</v>
      </c>
      <c r="O1869">
        <v>0</v>
      </c>
      <c r="P1869">
        <v>0.01</v>
      </c>
      <c r="Q1869">
        <v>0.02</v>
      </c>
      <c r="R1869">
        <v>0.03</v>
      </c>
      <c r="S1869">
        <v>0.48</v>
      </c>
      <c r="T1869">
        <v>39.770000000000003</v>
      </c>
      <c r="U1869">
        <v>190.03</v>
      </c>
      <c r="V1869">
        <v>190.03</v>
      </c>
      <c r="W1869">
        <v>0</v>
      </c>
      <c r="X1869">
        <v>0</v>
      </c>
      <c r="Y1869">
        <v>0.01</v>
      </c>
      <c r="Z1869">
        <v>0.01</v>
      </c>
      <c r="AA1869">
        <v>0.01</v>
      </c>
      <c r="AB1869">
        <v>0.45</v>
      </c>
      <c r="AC1869">
        <v>39.29</v>
      </c>
      <c r="AD1869">
        <v>150.26</v>
      </c>
      <c r="AE1869">
        <f t="shared" si="29"/>
        <v>190.03</v>
      </c>
      <c r="AF1869" cm="1">
        <f t="array" ref="AF1869">_xlfn.IFS(C1869="solar",(AE1869*1000/45),C1869="onshore",(AE1869*1000/2.7),C1869="offshore",(0))</f>
        <v>4222.8888888888887</v>
      </c>
      <c r="AG1869" cm="1">
        <f t="array" ref="AG1869">_xlfn.IFS(C1869="solar",(0),C1869="onshore",(0),C1869="offshore",(AE1869*1000/4.8))</f>
        <v>0</v>
      </c>
    </row>
    <row r="1870" spans="1:33">
      <c r="A1870" t="s">
        <v>164</v>
      </c>
      <c r="B1870" t="s">
        <v>419</v>
      </c>
      <c r="C1870" t="s">
        <v>463</v>
      </c>
      <c r="D1870">
        <v>7</v>
      </c>
      <c r="E1870" t="s">
        <v>515</v>
      </c>
      <c r="F1870" t="s">
        <v>518</v>
      </c>
      <c r="G1870">
        <v>0.249</v>
      </c>
      <c r="H1870">
        <v>302</v>
      </c>
      <c r="I1870">
        <v>1560.6849999999999</v>
      </c>
      <c r="J1870">
        <v>0.248</v>
      </c>
      <c r="K1870">
        <v>311</v>
      </c>
      <c r="L1870">
        <v>0.143154367358963</v>
      </c>
      <c r="M1870">
        <v>160.47200000000001</v>
      </c>
      <c r="N1870">
        <v>0</v>
      </c>
      <c r="O1870">
        <v>0</v>
      </c>
      <c r="P1870">
        <v>0.01</v>
      </c>
      <c r="Q1870">
        <v>0.02</v>
      </c>
      <c r="R1870">
        <v>0.03</v>
      </c>
      <c r="S1870">
        <v>0.48199999999999998</v>
      </c>
      <c r="T1870">
        <v>39.93</v>
      </c>
      <c r="U1870">
        <v>160.47200000000001</v>
      </c>
      <c r="V1870">
        <v>160.47200000000001</v>
      </c>
      <c r="W1870">
        <v>0</v>
      </c>
      <c r="X1870">
        <v>0</v>
      </c>
      <c r="Y1870">
        <v>0.01</v>
      </c>
      <c r="Z1870">
        <v>0.01</v>
      </c>
      <c r="AA1870">
        <v>0.01</v>
      </c>
      <c r="AB1870">
        <v>0.45200000000000001</v>
      </c>
      <c r="AC1870">
        <v>39.448</v>
      </c>
      <c r="AD1870">
        <v>120.542</v>
      </c>
      <c r="AE1870">
        <f t="shared" si="29"/>
        <v>160.47200000000001</v>
      </c>
      <c r="AF1870" cm="1">
        <f t="array" ref="AF1870">_xlfn.IFS(C1870="solar",(AE1870*1000/45),C1870="onshore",(AE1870*1000/2.7),C1870="offshore",(0))</f>
        <v>3566.0444444444443</v>
      </c>
      <c r="AG1870" cm="1">
        <f t="array" ref="AG1870">_xlfn.IFS(C1870="solar",(0),C1870="onshore",(0),C1870="offshore",(AE1870*1000/4.8))</f>
        <v>0</v>
      </c>
    </row>
    <row r="1871" spans="1:33">
      <c r="A1871" t="s">
        <v>164</v>
      </c>
      <c r="B1871" t="s">
        <v>428</v>
      </c>
      <c r="C1871" t="s">
        <v>463</v>
      </c>
      <c r="D1871">
        <v>5</v>
      </c>
      <c r="E1871" t="s">
        <v>515</v>
      </c>
      <c r="F1871" t="s">
        <v>518</v>
      </c>
      <c r="G1871">
        <v>0.251</v>
      </c>
      <c r="H1871">
        <v>94</v>
      </c>
      <c r="I1871">
        <v>1560.6849999999999</v>
      </c>
      <c r="J1871">
        <v>0.25</v>
      </c>
      <c r="K1871">
        <v>98</v>
      </c>
      <c r="L1871">
        <v>4.4748858447488597E-2</v>
      </c>
      <c r="M1871">
        <v>92.870999999999995</v>
      </c>
      <c r="N1871">
        <v>0</v>
      </c>
      <c r="O1871">
        <v>5.2510000000000003</v>
      </c>
      <c r="P1871">
        <v>12.721</v>
      </c>
      <c r="Q1871">
        <v>42.439</v>
      </c>
      <c r="R1871">
        <v>88.001000000000005</v>
      </c>
      <c r="S1871">
        <v>88.001000000000005</v>
      </c>
      <c r="T1871">
        <v>88.001000000000005</v>
      </c>
      <c r="U1871">
        <v>92.870999999999995</v>
      </c>
      <c r="V1871">
        <v>98.122</v>
      </c>
      <c r="W1871">
        <v>0</v>
      </c>
      <c r="X1871">
        <v>5.2510000000000003</v>
      </c>
      <c r="Y1871">
        <v>7.47</v>
      </c>
      <c r="Z1871">
        <v>29.718</v>
      </c>
      <c r="AA1871">
        <v>45.561999999999998</v>
      </c>
      <c r="AB1871">
        <v>0</v>
      </c>
      <c r="AC1871">
        <v>0</v>
      </c>
      <c r="AD1871">
        <v>10.121</v>
      </c>
      <c r="AE1871">
        <f t="shared" si="29"/>
        <v>92.870999999999995</v>
      </c>
      <c r="AF1871" cm="1">
        <f t="array" ref="AF1871">_xlfn.IFS(C1871="solar",(AE1871*1000/45),C1871="onshore",(AE1871*1000/2.7),C1871="offshore",(0))</f>
        <v>2063.8000000000002</v>
      </c>
      <c r="AG1871" cm="1">
        <f t="array" ref="AG1871">_xlfn.IFS(C1871="solar",(0),C1871="onshore",(0),C1871="offshore",(AE1871*1000/4.8))</f>
        <v>0</v>
      </c>
    </row>
    <row r="1872" spans="1:33">
      <c r="A1872" t="s">
        <v>164</v>
      </c>
      <c r="B1872" t="s">
        <v>420</v>
      </c>
      <c r="C1872" t="s">
        <v>463</v>
      </c>
      <c r="D1872">
        <v>6</v>
      </c>
      <c r="E1872" t="s">
        <v>515</v>
      </c>
      <c r="F1872" t="s">
        <v>518</v>
      </c>
      <c r="G1872">
        <v>0.25</v>
      </c>
      <c r="H1872">
        <v>168</v>
      </c>
      <c r="I1872">
        <v>1560.6849999999999</v>
      </c>
      <c r="J1872">
        <v>0.25</v>
      </c>
      <c r="K1872">
        <v>184</v>
      </c>
      <c r="L1872">
        <v>8.4018264840182696E-2</v>
      </c>
      <c r="M1872">
        <v>98.724999999999994</v>
      </c>
      <c r="N1872">
        <v>0</v>
      </c>
      <c r="O1872">
        <v>0.01</v>
      </c>
      <c r="P1872">
        <v>0.04</v>
      </c>
      <c r="Q1872">
        <v>7.0000000000000007E-2</v>
      </c>
      <c r="R1872">
        <v>27.67</v>
      </c>
      <c r="S1872">
        <v>75.25</v>
      </c>
      <c r="T1872">
        <v>97.14</v>
      </c>
      <c r="U1872">
        <v>9999999</v>
      </c>
      <c r="V1872">
        <v>9999999</v>
      </c>
      <c r="W1872">
        <v>0</v>
      </c>
      <c r="X1872">
        <v>0.01</v>
      </c>
      <c r="Y1872">
        <v>0.03</v>
      </c>
      <c r="Z1872">
        <v>0.03</v>
      </c>
      <c r="AA1872">
        <v>27.6</v>
      </c>
      <c r="AB1872">
        <v>47.58</v>
      </c>
      <c r="AC1872">
        <v>21.89</v>
      </c>
      <c r="AD1872">
        <v>9999901.8699999992</v>
      </c>
      <c r="AE1872">
        <f t="shared" si="29"/>
        <v>9999999</v>
      </c>
      <c r="AF1872" cm="1">
        <f t="array" ref="AF1872">_xlfn.IFS(C1872="solar",(AE1872*1000/45),C1872="onshore",(AE1872*1000/2.7),C1872="offshore",(0))</f>
        <v>222222200</v>
      </c>
      <c r="AG1872" cm="1">
        <f t="array" ref="AG1872">_xlfn.IFS(C1872="solar",(0),C1872="onshore",(0),C1872="offshore",(AE1872*1000/4.8))</f>
        <v>0</v>
      </c>
    </row>
    <row r="1873" spans="1:33">
      <c r="A1873" t="s">
        <v>164</v>
      </c>
      <c r="B1873" t="s">
        <v>419</v>
      </c>
      <c r="C1873" t="s">
        <v>463</v>
      </c>
      <c r="D1873">
        <v>7</v>
      </c>
      <c r="E1873" t="s">
        <v>515</v>
      </c>
      <c r="F1873" t="s">
        <v>517</v>
      </c>
      <c r="G1873">
        <v>0.249</v>
      </c>
      <c r="H1873">
        <v>302</v>
      </c>
      <c r="I1873">
        <v>1560.6849999999999</v>
      </c>
      <c r="J1873">
        <v>0.248</v>
      </c>
      <c r="K1873">
        <v>311</v>
      </c>
      <c r="L1873">
        <v>0.143154367358963</v>
      </c>
      <c r="M1873">
        <v>121.003</v>
      </c>
      <c r="N1873">
        <v>0</v>
      </c>
      <c r="O1873">
        <v>0</v>
      </c>
      <c r="P1873">
        <v>0.01</v>
      </c>
      <c r="Q1873">
        <v>0.02</v>
      </c>
      <c r="R1873">
        <v>0.03</v>
      </c>
      <c r="S1873">
        <v>0.48199999999999998</v>
      </c>
      <c r="T1873">
        <v>41.348999999999997</v>
      </c>
      <c r="U1873">
        <v>121.003</v>
      </c>
      <c r="V1873">
        <v>121.003</v>
      </c>
      <c r="W1873">
        <v>0</v>
      </c>
      <c r="X1873">
        <v>0</v>
      </c>
      <c r="Y1873">
        <v>0.01</v>
      </c>
      <c r="Z1873">
        <v>0.01</v>
      </c>
      <c r="AA1873">
        <v>0.01</v>
      </c>
      <c r="AB1873">
        <v>0.45200000000000001</v>
      </c>
      <c r="AC1873">
        <v>40.866999999999997</v>
      </c>
      <c r="AD1873">
        <v>79.653999999999996</v>
      </c>
      <c r="AE1873">
        <f t="shared" si="29"/>
        <v>121.003</v>
      </c>
      <c r="AF1873" cm="1">
        <f t="array" ref="AF1873">_xlfn.IFS(C1873="solar",(AE1873*1000/45),C1873="onshore",(AE1873*1000/2.7),C1873="offshore",(0))</f>
        <v>2688.9555555555557</v>
      </c>
      <c r="AG1873" cm="1">
        <f t="array" ref="AG1873">_xlfn.IFS(C1873="solar",(0),C1873="onshore",(0),C1873="offshore",(AE1873*1000/4.8))</f>
        <v>0</v>
      </c>
    </row>
    <row r="1874" spans="1:33">
      <c r="A1874" t="s">
        <v>164</v>
      </c>
      <c r="B1874" t="s">
        <v>428</v>
      </c>
      <c r="C1874" t="s">
        <v>463</v>
      </c>
      <c r="D1874">
        <v>5</v>
      </c>
      <c r="E1874" t="s">
        <v>515</v>
      </c>
      <c r="F1874" t="s">
        <v>517</v>
      </c>
      <c r="G1874">
        <v>0.251</v>
      </c>
      <c r="H1874">
        <v>94</v>
      </c>
      <c r="I1874">
        <v>1560.6849999999999</v>
      </c>
      <c r="J1874">
        <v>0.25</v>
      </c>
      <c r="K1874">
        <v>98</v>
      </c>
      <c r="L1874">
        <v>4.4748858447488597E-2</v>
      </c>
      <c r="M1874">
        <v>92.86</v>
      </c>
      <c r="N1874">
        <v>0</v>
      </c>
      <c r="O1874">
        <v>5.2510000000000003</v>
      </c>
      <c r="P1874">
        <v>12.721</v>
      </c>
      <c r="Q1874">
        <v>42.439</v>
      </c>
      <c r="R1874">
        <v>88.001000000000005</v>
      </c>
      <c r="S1874">
        <v>88.001000000000005</v>
      </c>
      <c r="T1874">
        <v>92.86</v>
      </c>
      <c r="U1874">
        <v>92.86</v>
      </c>
      <c r="V1874">
        <v>98.111000000000004</v>
      </c>
      <c r="W1874">
        <v>0</v>
      </c>
      <c r="X1874">
        <v>5.2510000000000003</v>
      </c>
      <c r="Y1874">
        <v>7.47</v>
      </c>
      <c r="Z1874">
        <v>29.718</v>
      </c>
      <c r="AA1874">
        <v>45.561999999999998</v>
      </c>
      <c r="AB1874">
        <v>0</v>
      </c>
      <c r="AC1874">
        <v>4.859</v>
      </c>
      <c r="AD1874">
        <v>5.2510000000000003</v>
      </c>
      <c r="AE1874">
        <f t="shared" si="29"/>
        <v>92.86</v>
      </c>
      <c r="AF1874" cm="1">
        <f t="array" ref="AF1874">_xlfn.IFS(C1874="solar",(AE1874*1000/45),C1874="onshore",(AE1874*1000/2.7),C1874="offshore",(0))</f>
        <v>2063.5555555555557</v>
      </c>
      <c r="AG1874" cm="1">
        <f t="array" ref="AG1874">_xlfn.IFS(C1874="solar",(0),C1874="onshore",(0),C1874="offshore",(AE1874*1000/4.8))</f>
        <v>0</v>
      </c>
    </row>
    <row r="1875" spans="1:33">
      <c r="A1875" t="s">
        <v>164</v>
      </c>
      <c r="B1875" t="s">
        <v>420</v>
      </c>
      <c r="C1875" t="s">
        <v>463</v>
      </c>
      <c r="D1875">
        <v>6</v>
      </c>
      <c r="E1875" t="s">
        <v>515</v>
      </c>
      <c r="F1875" t="s">
        <v>517</v>
      </c>
      <c r="G1875">
        <v>0.25</v>
      </c>
      <c r="H1875">
        <v>168</v>
      </c>
      <c r="I1875">
        <v>1560.6849999999999</v>
      </c>
      <c r="J1875">
        <v>0.25</v>
      </c>
      <c r="K1875">
        <v>184</v>
      </c>
      <c r="L1875">
        <v>8.4018264840182696E-2</v>
      </c>
      <c r="M1875">
        <v>90.873000000000005</v>
      </c>
      <c r="N1875">
        <v>0</v>
      </c>
      <c r="O1875">
        <v>0.01</v>
      </c>
      <c r="P1875">
        <v>0.04</v>
      </c>
      <c r="Q1875">
        <v>7.0000000000000007E-2</v>
      </c>
      <c r="R1875">
        <v>27.67</v>
      </c>
      <c r="S1875">
        <v>75.25</v>
      </c>
      <c r="T1875">
        <v>90.873000000000005</v>
      </c>
      <c r="U1875">
        <v>9999999</v>
      </c>
      <c r="V1875">
        <v>9999999</v>
      </c>
      <c r="W1875">
        <v>0</v>
      </c>
      <c r="X1875">
        <v>0.01</v>
      </c>
      <c r="Y1875">
        <v>0.03</v>
      </c>
      <c r="Z1875">
        <v>0.03</v>
      </c>
      <c r="AA1875">
        <v>27.6</v>
      </c>
      <c r="AB1875">
        <v>47.58</v>
      </c>
      <c r="AC1875">
        <v>15.622999999999999</v>
      </c>
      <c r="AD1875">
        <v>9999908.1370000001</v>
      </c>
      <c r="AE1875">
        <f t="shared" si="29"/>
        <v>9999999</v>
      </c>
      <c r="AF1875" cm="1">
        <f t="array" ref="AF1875">_xlfn.IFS(C1875="solar",(AE1875*1000/45),C1875="onshore",(AE1875*1000/2.7),C1875="offshore",(0))</f>
        <v>222222200</v>
      </c>
      <c r="AG1875" cm="1">
        <f t="array" ref="AG1875">_xlfn.IFS(C1875="solar",(0),C1875="onshore",(0),C1875="offshore",(AE1875*1000/4.8))</f>
        <v>0</v>
      </c>
    </row>
    <row r="1876" spans="1:33">
      <c r="A1876" t="s">
        <v>164</v>
      </c>
      <c r="B1876" t="s">
        <v>419</v>
      </c>
      <c r="C1876" t="s">
        <v>463</v>
      </c>
      <c r="D1876">
        <v>7</v>
      </c>
      <c r="E1876" t="s">
        <v>515</v>
      </c>
      <c r="F1876" t="s">
        <v>516</v>
      </c>
      <c r="G1876">
        <v>0.249</v>
      </c>
      <c r="H1876">
        <v>302</v>
      </c>
      <c r="I1876">
        <v>1560.6849999999999</v>
      </c>
      <c r="J1876">
        <v>0.248</v>
      </c>
      <c r="K1876">
        <v>311</v>
      </c>
      <c r="L1876">
        <v>0.143154367358963</v>
      </c>
      <c r="M1876">
        <v>158.19200000000001</v>
      </c>
      <c r="N1876">
        <v>0</v>
      </c>
      <c r="O1876">
        <v>0</v>
      </c>
      <c r="P1876">
        <v>0.01</v>
      </c>
      <c r="Q1876">
        <v>0.02</v>
      </c>
      <c r="R1876">
        <v>0.03</v>
      </c>
      <c r="S1876">
        <v>0.48199999999999998</v>
      </c>
      <c r="T1876">
        <v>39.93</v>
      </c>
      <c r="U1876">
        <v>158.19200000000001</v>
      </c>
      <c r="V1876">
        <v>158.19200000000001</v>
      </c>
      <c r="W1876">
        <v>0</v>
      </c>
      <c r="X1876">
        <v>0</v>
      </c>
      <c r="Y1876">
        <v>0.01</v>
      </c>
      <c r="Z1876">
        <v>0.01</v>
      </c>
      <c r="AA1876">
        <v>0.01</v>
      </c>
      <c r="AB1876">
        <v>0.45200000000000001</v>
      </c>
      <c r="AC1876">
        <v>39.448</v>
      </c>
      <c r="AD1876">
        <v>118.262</v>
      </c>
      <c r="AE1876">
        <f t="shared" si="29"/>
        <v>158.19200000000001</v>
      </c>
      <c r="AF1876" cm="1">
        <f t="array" ref="AF1876">_xlfn.IFS(C1876="solar",(AE1876*1000/45),C1876="onshore",(AE1876*1000/2.7),C1876="offshore",(0))</f>
        <v>3515.3777777777777</v>
      </c>
      <c r="AG1876" cm="1">
        <f t="array" ref="AG1876">_xlfn.IFS(C1876="solar",(0),C1876="onshore",(0),C1876="offshore",(AE1876*1000/4.8))</f>
        <v>0</v>
      </c>
    </row>
    <row r="1877" spans="1:33">
      <c r="A1877" t="s">
        <v>164</v>
      </c>
      <c r="B1877" t="s">
        <v>428</v>
      </c>
      <c r="C1877" t="s">
        <v>463</v>
      </c>
      <c r="D1877">
        <v>5</v>
      </c>
      <c r="E1877" t="s">
        <v>515</v>
      </c>
      <c r="F1877" t="s">
        <v>516</v>
      </c>
      <c r="G1877">
        <v>0.251</v>
      </c>
      <c r="H1877">
        <v>94</v>
      </c>
      <c r="I1877">
        <v>1560.6849999999999</v>
      </c>
      <c r="J1877">
        <v>0.25</v>
      </c>
      <c r="K1877">
        <v>98</v>
      </c>
      <c r="L1877">
        <v>4.4748858447488597E-2</v>
      </c>
      <c r="M1877">
        <v>92.86</v>
      </c>
      <c r="N1877">
        <v>0</v>
      </c>
      <c r="O1877">
        <v>5.2510000000000003</v>
      </c>
      <c r="P1877">
        <v>12.721</v>
      </c>
      <c r="Q1877">
        <v>42.439</v>
      </c>
      <c r="R1877">
        <v>88.001000000000005</v>
      </c>
      <c r="S1877">
        <v>88.001000000000005</v>
      </c>
      <c r="T1877">
        <v>88.001000000000005</v>
      </c>
      <c r="U1877">
        <v>92.86</v>
      </c>
      <c r="V1877">
        <v>98.111000000000004</v>
      </c>
      <c r="W1877">
        <v>0</v>
      </c>
      <c r="X1877">
        <v>5.2510000000000003</v>
      </c>
      <c r="Y1877">
        <v>7.47</v>
      </c>
      <c r="Z1877">
        <v>29.718</v>
      </c>
      <c r="AA1877">
        <v>45.561999999999998</v>
      </c>
      <c r="AB1877">
        <v>0</v>
      </c>
      <c r="AC1877">
        <v>0</v>
      </c>
      <c r="AD1877">
        <v>10.11</v>
      </c>
      <c r="AE1877">
        <f t="shared" si="29"/>
        <v>92.86</v>
      </c>
      <c r="AF1877" cm="1">
        <f t="array" ref="AF1877">_xlfn.IFS(C1877="solar",(AE1877*1000/45),C1877="onshore",(AE1877*1000/2.7),C1877="offshore",(0))</f>
        <v>2063.5555555555557</v>
      </c>
      <c r="AG1877" cm="1">
        <f t="array" ref="AG1877">_xlfn.IFS(C1877="solar",(0),C1877="onshore",(0),C1877="offshore",(AE1877*1000/4.8))</f>
        <v>0</v>
      </c>
    </row>
    <row r="1878" spans="1:33">
      <c r="A1878" t="s">
        <v>164</v>
      </c>
      <c r="B1878" t="s">
        <v>420</v>
      </c>
      <c r="C1878" t="s">
        <v>463</v>
      </c>
      <c r="D1878">
        <v>6</v>
      </c>
      <c r="E1878" t="s">
        <v>515</v>
      </c>
      <c r="F1878" t="s">
        <v>516</v>
      </c>
      <c r="G1878">
        <v>0.25</v>
      </c>
      <c r="H1878">
        <v>168</v>
      </c>
      <c r="I1878">
        <v>1560.6849999999999</v>
      </c>
      <c r="J1878">
        <v>0.25</v>
      </c>
      <c r="K1878">
        <v>184</v>
      </c>
      <c r="L1878">
        <v>8.4018264840182696E-2</v>
      </c>
      <c r="M1878">
        <v>98.694999999999993</v>
      </c>
      <c r="N1878">
        <v>0</v>
      </c>
      <c r="O1878">
        <v>0.01</v>
      </c>
      <c r="P1878">
        <v>0.04</v>
      </c>
      <c r="Q1878">
        <v>7.0000000000000007E-2</v>
      </c>
      <c r="R1878">
        <v>27.67</v>
      </c>
      <c r="S1878">
        <v>75.25</v>
      </c>
      <c r="T1878">
        <v>97.14</v>
      </c>
      <c r="U1878">
        <v>9999999</v>
      </c>
      <c r="V1878">
        <v>9999999</v>
      </c>
      <c r="W1878">
        <v>0</v>
      </c>
      <c r="X1878">
        <v>0.01</v>
      </c>
      <c r="Y1878">
        <v>0.03</v>
      </c>
      <c r="Z1878">
        <v>0.03</v>
      </c>
      <c r="AA1878">
        <v>27.6</v>
      </c>
      <c r="AB1878">
        <v>47.58</v>
      </c>
      <c r="AC1878">
        <v>21.89</v>
      </c>
      <c r="AD1878">
        <v>9999901.8699999992</v>
      </c>
      <c r="AE1878">
        <f t="shared" si="29"/>
        <v>9999999</v>
      </c>
      <c r="AF1878" cm="1">
        <f t="array" ref="AF1878">_xlfn.IFS(C1878="solar",(AE1878*1000/45),C1878="onshore",(AE1878*1000/2.7),C1878="offshore",(0))</f>
        <v>222222200</v>
      </c>
      <c r="AG1878" cm="1">
        <f t="array" ref="AG1878">_xlfn.IFS(C1878="solar",(0),C1878="onshore",(0),C1878="offshore",(AE1878*1000/4.8))</f>
        <v>0</v>
      </c>
    </row>
    <row r="1879" spans="1:33">
      <c r="A1879" t="s">
        <v>164</v>
      </c>
      <c r="B1879" t="s">
        <v>428</v>
      </c>
      <c r="C1879" t="s">
        <v>463</v>
      </c>
      <c r="D1879">
        <v>5</v>
      </c>
      <c r="E1879" t="s">
        <v>515</v>
      </c>
      <c r="F1879" t="s">
        <v>514</v>
      </c>
      <c r="G1879">
        <v>0.251</v>
      </c>
      <c r="H1879">
        <v>94</v>
      </c>
      <c r="I1879">
        <v>1560.6849999999999</v>
      </c>
      <c r="J1879">
        <v>0.25</v>
      </c>
      <c r="K1879">
        <v>98</v>
      </c>
      <c r="L1879">
        <v>4.4748858447488597E-2</v>
      </c>
      <c r="M1879">
        <v>92.870999999999995</v>
      </c>
      <c r="N1879">
        <v>0</v>
      </c>
      <c r="O1879">
        <v>5.2510000000000003</v>
      </c>
      <c r="P1879">
        <v>12.721</v>
      </c>
      <c r="Q1879">
        <v>42.439</v>
      </c>
      <c r="R1879">
        <v>88.001000000000005</v>
      </c>
      <c r="S1879">
        <v>88.001000000000005</v>
      </c>
      <c r="T1879">
        <v>88.001000000000005</v>
      </c>
      <c r="U1879">
        <v>88.001000000000005</v>
      </c>
      <c r="V1879">
        <v>93.251999999999995</v>
      </c>
      <c r="W1879">
        <v>0</v>
      </c>
      <c r="X1879">
        <v>5.2510000000000003</v>
      </c>
      <c r="Y1879">
        <v>7.47</v>
      </c>
      <c r="Z1879">
        <v>29.718</v>
      </c>
      <c r="AA1879">
        <v>45.561999999999998</v>
      </c>
      <c r="AB1879">
        <v>0</v>
      </c>
      <c r="AC1879">
        <v>0</v>
      </c>
      <c r="AD1879">
        <v>5.2510000000000003</v>
      </c>
      <c r="AE1879">
        <f t="shared" si="29"/>
        <v>88.001000000000005</v>
      </c>
      <c r="AF1879" cm="1">
        <f t="array" ref="AF1879">_xlfn.IFS(C1879="solar",(AE1879*1000/45),C1879="onshore",(AE1879*1000/2.7),C1879="offshore",(0))</f>
        <v>1955.5777777777778</v>
      </c>
      <c r="AG1879" cm="1">
        <f t="array" ref="AG1879">_xlfn.IFS(C1879="solar",(0),C1879="onshore",(0),C1879="offshore",(AE1879*1000/4.8))</f>
        <v>0</v>
      </c>
    </row>
    <row r="1880" spans="1:33">
      <c r="A1880" t="s">
        <v>164</v>
      </c>
      <c r="B1880" t="s">
        <v>419</v>
      </c>
      <c r="C1880" t="s">
        <v>463</v>
      </c>
      <c r="D1880">
        <v>7</v>
      </c>
      <c r="E1880" t="s">
        <v>515</v>
      </c>
      <c r="F1880" t="s">
        <v>514</v>
      </c>
      <c r="G1880">
        <v>0.249</v>
      </c>
      <c r="H1880">
        <v>302</v>
      </c>
      <c r="I1880">
        <v>1560.6849999999999</v>
      </c>
      <c r="J1880">
        <v>0.248</v>
      </c>
      <c r="K1880">
        <v>311</v>
      </c>
      <c r="L1880">
        <v>0.143154367358963</v>
      </c>
      <c r="M1880">
        <v>201.80099999999999</v>
      </c>
      <c r="N1880">
        <v>0</v>
      </c>
      <c r="O1880">
        <v>0</v>
      </c>
      <c r="P1880">
        <v>0.01</v>
      </c>
      <c r="Q1880">
        <v>0.02</v>
      </c>
      <c r="R1880">
        <v>0.03</v>
      </c>
      <c r="S1880">
        <v>0.48199999999999998</v>
      </c>
      <c r="T1880">
        <v>39.93</v>
      </c>
      <c r="U1880">
        <v>190.79599999999999</v>
      </c>
      <c r="V1880">
        <v>190.79599999999999</v>
      </c>
      <c r="W1880">
        <v>0</v>
      </c>
      <c r="X1880">
        <v>0</v>
      </c>
      <c r="Y1880">
        <v>0.01</v>
      </c>
      <c r="Z1880">
        <v>0.01</v>
      </c>
      <c r="AA1880">
        <v>0.01</v>
      </c>
      <c r="AB1880">
        <v>0.45200000000000001</v>
      </c>
      <c r="AC1880">
        <v>39.448</v>
      </c>
      <c r="AD1880">
        <v>150.86600000000001</v>
      </c>
      <c r="AE1880">
        <f t="shared" si="29"/>
        <v>190.79599999999999</v>
      </c>
      <c r="AF1880" cm="1">
        <f t="array" ref="AF1880">_xlfn.IFS(C1880="solar",(AE1880*1000/45),C1880="onshore",(AE1880*1000/2.7),C1880="offshore",(0))</f>
        <v>4239.9111111111115</v>
      </c>
      <c r="AG1880" cm="1">
        <f t="array" ref="AG1880">_xlfn.IFS(C1880="solar",(0),C1880="onshore",(0),C1880="offshore",(AE1880*1000/4.8))</f>
        <v>0</v>
      </c>
    </row>
    <row r="1881" spans="1:33">
      <c r="A1881" t="s">
        <v>164</v>
      </c>
      <c r="B1881" t="s">
        <v>420</v>
      </c>
      <c r="C1881" t="s">
        <v>463</v>
      </c>
      <c r="D1881">
        <v>6</v>
      </c>
      <c r="E1881" t="s">
        <v>515</v>
      </c>
      <c r="F1881" t="s">
        <v>514</v>
      </c>
      <c r="G1881">
        <v>0.25</v>
      </c>
      <c r="H1881">
        <v>168</v>
      </c>
      <c r="I1881">
        <v>1560.6849999999999</v>
      </c>
      <c r="J1881">
        <v>0.25</v>
      </c>
      <c r="K1881">
        <v>184</v>
      </c>
      <c r="L1881">
        <v>8.4018264840182696E-2</v>
      </c>
      <c r="M1881">
        <v>109.682</v>
      </c>
      <c r="N1881">
        <v>0</v>
      </c>
      <c r="O1881">
        <v>0.01</v>
      </c>
      <c r="P1881">
        <v>0.04</v>
      </c>
      <c r="Q1881">
        <v>7.0000000000000007E-2</v>
      </c>
      <c r="R1881">
        <v>27.67</v>
      </c>
      <c r="S1881">
        <v>75.25</v>
      </c>
      <c r="T1881">
        <v>97.14</v>
      </c>
      <c r="U1881">
        <v>97.14</v>
      </c>
      <c r="V1881">
        <v>97.15</v>
      </c>
      <c r="W1881">
        <v>0</v>
      </c>
      <c r="X1881">
        <v>0.01</v>
      </c>
      <c r="Y1881">
        <v>0.03</v>
      </c>
      <c r="Z1881">
        <v>0.03</v>
      </c>
      <c r="AA1881">
        <v>27.6</v>
      </c>
      <c r="AB1881">
        <v>47.58</v>
      </c>
      <c r="AC1881">
        <v>21.89</v>
      </c>
      <c r="AD1881">
        <v>0.01</v>
      </c>
      <c r="AE1881">
        <f t="shared" si="29"/>
        <v>97.14</v>
      </c>
      <c r="AF1881" cm="1">
        <f t="array" ref="AF1881">_xlfn.IFS(C1881="solar",(AE1881*1000/45),C1881="onshore",(AE1881*1000/2.7),C1881="offshore",(0))</f>
        <v>2158.6666666666665</v>
      </c>
      <c r="AG1881" cm="1">
        <f t="array" ref="AG1881">_xlfn.IFS(C1881="solar",(0),C1881="onshore",(0),C1881="offshore",(AE1881*1000/4.8))</f>
        <v>0</v>
      </c>
    </row>
    <row r="1882" spans="1:33">
      <c r="A1882" t="s">
        <v>164</v>
      </c>
      <c r="B1882" t="s">
        <v>426</v>
      </c>
      <c r="C1882" t="s">
        <v>464</v>
      </c>
      <c r="D1882">
        <v>1</v>
      </c>
      <c r="E1882" t="s">
        <v>515</v>
      </c>
      <c r="F1882" t="s">
        <v>519</v>
      </c>
      <c r="G1882">
        <v>0.308</v>
      </c>
      <c r="H1882">
        <v>342</v>
      </c>
      <c r="I1882">
        <v>2023.1869999999999</v>
      </c>
      <c r="J1882">
        <v>0.31</v>
      </c>
      <c r="K1882">
        <v>384</v>
      </c>
      <c r="L1882">
        <v>0.14140521431727801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f t="shared" si="29"/>
        <v>0</v>
      </c>
      <c r="AF1882" cm="1">
        <f t="array" ref="AF1882">_xlfn.IFS(C1882="solar",(AE1882*1000/45),C1882="onshore",(AE1882*1000/2.7),C1882="offshore",(0))</f>
        <v>0</v>
      </c>
      <c r="AG1882" cm="1">
        <f t="array" ref="AG1882">_xlfn.IFS(C1882="solar",(0),C1882="onshore",(0),C1882="offshore",(AE1882*1000/4.8))</f>
        <v>0</v>
      </c>
    </row>
    <row r="1883" spans="1:33">
      <c r="A1883" t="s">
        <v>164</v>
      </c>
      <c r="B1883" t="s">
        <v>425</v>
      </c>
      <c r="C1883" t="s">
        <v>464</v>
      </c>
      <c r="D1883">
        <v>2</v>
      </c>
      <c r="E1883" t="s">
        <v>515</v>
      </c>
      <c r="F1883" t="s">
        <v>519</v>
      </c>
      <c r="G1883">
        <v>0.30599999999999999</v>
      </c>
      <c r="H1883">
        <v>583</v>
      </c>
      <c r="I1883">
        <v>2023.1869999999999</v>
      </c>
      <c r="J1883">
        <v>0.307</v>
      </c>
      <c r="K1883">
        <v>626</v>
      </c>
      <c r="L1883">
        <v>0.23277259679026699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f t="shared" si="29"/>
        <v>0</v>
      </c>
      <c r="AF1883" cm="1">
        <f t="array" ref="AF1883">_xlfn.IFS(C1883="solar",(AE1883*1000/45),C1883="onshore",(AE1883*1000/2.7),C1883="offshore",(0))</f>
        <v>0</v>
      </c>
      <c r="AG1883" cm="1">
        <f t="array" ref="AG1883">_xlfn.IFS(C1883="solar",(0),C1883="onshore",(0),C1883="offshore",(AE1883*1000/4.8))</f>
        <v>0</v>
      </c>
    </row>
    <row r="1884" spans="1:33">
      <c r="A1884" t="s">
        <v>164</v>
      </c>
      <c r="B1884" t="s">
        <v>424</v>
      </c>
      <c r="C1884" t="s">
        <v>464</v>
      </c>
      <c r="D1884">
        <v>3</v>
      </c>
      <c r="E1884" t="s">
        <v>515</v>
      </c>
      <c r="F1884" t="s">
        <v>519</v>
      </c>
      <c r="G1884">
        <v>0.3</v>
      </c>
      <c r="H1884">
        <v>151</v>
      </c>
      <c r="I1884">
        <v>2023.1869999999999</v>
      </c>
      <c r="J1884">
        <v>0.30099999999999999</v>
      </c>
      <c r="K1884">
        <v>163</v>
      </c>
      <c r="L1884">
        <v>6.1818292146422101E-2</v>
      </c>
      <c r="M1884">
        <v>5.62</v>
      </c>
      <c r="N1884">
        <v>0</v>
      </c>
      <c r="O1884">
        <v>0</v>
      </c>
      <c r="P1884">
        <v>3.44</v>
      </c>
      <c r="Q1884">
        <v>5.62</v>
      </c>
      <c r="R1884">
        <v>5.62</v>
      </c>
      <c r="S1884">
        <v>5.62</v>
      </c>
      <c r="T1884">
        <v>5.62</v>
      </c>
      <c r="U1884">
        <v>5.61</v>
      </c>
      <c r="V1884">
        <v>5.62</v>
      </c>
      <c r="W1884">
        <v>0</v>
      </c>
      <c r="X1884">
        <v>0</v>
      </c>
      <c r="Y1884">
        <v>3.44</v>
      </c>
      <c r="Z1884">
        <v>2.1800000000000002</v>
      </c>
      <c r="AA1884">
        <v>0</v>
      </c>
      <c r="AB1884">
        <v>0</v>
      </c>
      <c r="AC1884">
        <v>0</v>
      </c>
      <c r="AD1884">
        <v>0</v>
      </c>
      <c r="AE1884">
        <f t="shared" si="29"/>
        <v>5.62</v>
      </c>
      <c r="AF1884" cm="1">
        <f t="array" ref="AF1884">_xlfn.IFS(C1884="solar",(AE1884*1000/45),C1884="onshore",(AE1884*1000/2.7),C1884="offshore",(0))</f>
        <v>2081.4814814814813</v>
      </c>
      <c r="AG1884" cm="1">
        <f t="array" ref="AG1884">_xlfn.IFS(C1884="solar",(0),C1884="onshore",(0),C1884="offshore",(AE1884*1000/4.8))</f>
        <v>0</v>
      </c>
    </row>
    <row r="1885" spans="1:33">
      <c r="A1885" t="s">
        <v>164</v>
      </c>
      <c r="B1885" t="s">
        <v>423</v>
      </c>
      <c r="C1885" t="s">
        <v>464</v>
      </c>
      <c r="D1885">
        <v>4</v>
      </c>
      <c r="E1885" t="s">
        <v>515</v>
      </c>
      <c r="F1885" t="s">
        <v>519</v>
      </c>
      <c r="G1885">
        <v>0.28699999999999998</v>
      </c>
      <c r="H1885">
        <v>382</v>
      </c>
      <c r="I1885">
        <v>2023.1869999999999</v>
      </c>
      <c r="J1885">
        <v>0.28899999999999998</v>
      </c>
      <c r="K1885">
        <v>406</v>
      </c>
      <c r="L1885">
        <v>0.16037035281477599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f t="shared" si="29"/>
        <v>0</v>
      </c>
      <c r="AF1885" cm="1">
        <f t="array" ref="AF1885">_xlfn.IFS(C1885="solar",(AE1885*1000/45),C1885="onshore",(AE1885*1000/2.7),C1885="offshore",(0))</f>
        <v>0</v>
      </c>
      <c r="AG1885" cm="1">
        <f t="array" ref="AG1885">_xlfn.IFS(C1885="solar",(0),C1885="onshore",(0),C1885="offshore",(AE1885*1000/4.8))</f>
        <v>0</v>
      </c>
    </row>
    <row r="1886" spans="1:33">
      <c r="A1886" t="s">
        <v>164</v>
      </c>
      <c r="B1886" t="s">
        <v>422</v>
      </c>
      <c r="C1886" t="s">
        <v>464</v>
      </c>
      <c r="D1886">
        <v>5</v>
      </c>
      <c r="E1886" t="s">
        <v>515</v>
      </c>
      <c r="F1886" t="s">
        <v>519</v>
      </c>
      <c r="G1886">
        <v>0.28699999999999998</v>
      </c>
      <c r="H1886">
        <v>622</v>
      </c>
      <c r="I1886">
        <v>2023.1869999999999</v>
      </c>
      <c r="J1886">
        <v>0.28699999999999998</v>
      </c>
      <c r="K1886">
        <v>651</v>
      </c>
      <c r="L1886">
        <v>0.25893752088205801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f t="shared" si="29"/>
        <v>0</v>
      </c>
      <c r="AF1886" cm="1">
        <f t="array" ref="AF1886">_xlfn.IFS(C1886="solar",(AE1886*1000/45),C1886="onshore",(AE1886*1000/2.7),C1886="offshore",(0))</f>
        <v>0</v>
      </c>
      <c r="AG1886" cm="1">
        <f t="array" ref="AG1886">_xlfn.IFS(C1886="solar",(0),C1886="onshore",(0),C1886="offshore",(AE1886*1000/4.8))</f>
        <v>0</v>
      </c>
    </row>
    <row r="1887" spans="1:33">
      <c r="A1887" t="s">
        <v>164</v>
      </c>
      <c r="B1887" t="s">
        <v>422</v>
      </c>
      <c r="C1887" t="s">
        <v>464</v>
      </c>
      <c r="D1887">
        <v>5</v>
      </c>
      <c r="E1887" t="s">
        <v>515</v>
      </c>
      <c r="F1887" t="s">
        <v>518</v>
      </c>
      <c r="G1887">
        <v>0.28699999999999998</v>
      </c>
      <c r="H1887">
        <v>622</v>
      </c>
      <c r="I1887">
        <v>2023.1869999999999</v>
      </c>
      <c r="J1887">
        <v>0.28699999999999998</v>
      </c>
      <c r="K1887">
        <v>651</v>
      </c>
      <c r="L1887">
        <v>0.25893752088205801</v>
      </c>
      <c r="M1887">
        <v>2.5840000000000001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f t="shared" si="29"/>
        <v>0</v>
      </c>
      <c r="AF1887" cm="1">
        <f t="array" ref="AF1887">_xlfn.IFS(C1887="solar",(AE1887*1000/45),C1887="onshore",(AE1887*1000/2.7),C1887="offshore",(0))</f>
        <v>0</v>
      </c>
      <c r="AG1887" cm="1">
        <f t="array" ref="AG1887">_xlfn.IFS(C1887="solar",(0),C1887="onshore",(0),C1887="offshore",(AE1887*1000/4.8))</f>
        <v>0</v>
      </c>
    </row>
    <row r="1888" spans="1:33">
      <c r="A1888" t="s">
        <v>164</v>
      </c>
      <c r="B1888" t="s">
        <v>423</v>
      </c>
      <c r="C1888" t="s">
        <v>464</v>
      </c>
      <c r="D1888">
        <v>4</v>
      </c>
      <c r="E1888" t="s">
        <v>515</v>
      </c>
      <c r="F1888" t="s">
        <v>518</v>
      </c>
      <c r="G1888">
        <v>0.28699999999999998</v>
      </c>
      <c r="H1888">
        <v>382</v>
      </c>
      <c r="I1888">
        <v>2023.1869999999999</v>
      </c>
      <c r="J1888">
        <v>0.28899999999999998</v>
      </c>
      <c r="K1888">
        <v>406</v>
      </c>
      <c r="L1888">
        <v>0.16037035281477599</v>
      </c>
      <c r="M1888">
        <v>5.0380000000000003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f t="shared" si="29"/>
        <v>0</v>
      </c>
      <c r="AF1888" cm="1">
        <f t="array" ref="AF1888">_xlfn.IFS(C1888="solar",(AE1888*1000/45),C1888="onshore",(AE1888*1000/2.7),C1888="offshore",(0))</f>
        <v>0</v>
      </c>
      <c r="AG1888" cm="1">
        <f t="array" ref="AG1888">_xlfn.IFS(C1888="solar",(0),C1888="onshore",(0),C1888="offshore",(AE1888*1000/4.8))</f>
        <v>0</v>
      </c>
    </row>
    <row r="1889" spans="1:33">
      <c r="A1889" t="s">
        <v>164</v>
      </c>
      <c r="B1889" t="s">
        <v>425</v>
      </c>
      <c r="C1889" t="s">
        <v>464</v>
      </c>
      <c r="D1889">
        <v>2</v>
      </c>
      <c r="E1889" t="s">
        <v>515</v>
      </c>
      <c r="F1889" t="s">
        <v>518</v>
      </c>
      <c r="G1889">
        <v>0.30599999999999999</v>
      </c>
      <c r="H1889">
        <v>583</v>
      </c>
      <c r="I1889">
        <v>2023.1869999999999</v>
      </c>
      <c r="J1889">
        <v>0.307</v>
      </c>
      <c r="K1889">
        <v>626</v>
      </c>
      <c r="L1889">
        <v>0.23277259679026699</v>
      </c>
      <c r="M1889">
        <v>14.574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f t="shared" si="29"/>
        <v>0</v>
      </c>
      <c r="AF1889" cm="1">
        <f t="array" ref="AF1889">_xlfn.IFS(C1889="solar",(AE1889*1000/45),C1889="onshore",(AE1889*1000/2.7),C1889="offshore",(0))</f>
        <v>0</v>
      </c>
      <c r="AG1889" cm="1">
        <f t="array" ref="AG1889">_xlfn.IFS(C1889="solar",(0),C1889="onshore",(0),C1889="offshore",(AE1889*1000/4.8))</f>
        <v>0</v>
      </c>
    </row>
    <row r="1890" spans="1:33">
      <c r="A1890" t="s">
        <v>164</v>
      </c>
      <c r="B1890" t="s">
        <v>426</v>
      </c>
      <c r="C1890" t="s">
        <v>464</v>
      </c>
      <c r="D1890">
        <v>1</v>
      </c>
      <c r="E1890" t="s">
        <v>515</v>
      </c>
      <c r="F1890" t="s">
        <v>518</v>
      </c>
      <c r="G1890">
        <v>0.308</v>
      </c>
      <c r="H1890">
        <v>342</v>
      </c>
      <c r="I1890">
        <v>2023.1869999999999</v>
      </c>
      <c r="J1890">
        <v>0.31</v>
      </c>
      <c r="K1890">
        <v>384</v>
      </c>
      <c r="L1890">
        <v>0.14140521431727801</v>
      </c>
      <c r="M1890">
        <v>22.617999999999999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f t="shared" si="29"/>
        <v>0</v>
      </c>
      <c r="AF1890" cm="1">
        <f t="array" ref="AF1890">_xlfn.IFS(C1890="solar",(AE1890*1000/45),C1890="onshore",(AE1890*1000/2.7),C1890="offshore",(0))</f>
        <v>0</v>
      </c>
      <c r="AG1890" cm="1">
        <f t="array" ref="AG1890">_xlfn.IFS(C1890="solar",(0),C1890="onshore",(0),C1890="offshore",(AE1890*1000/4.8))</f>
        <v>0</v>
      </c>
    </row>
    <row r="1891" spans="1:33">
      <c r="A1891" t="s">
        <v>164</v>
      </c>
      <c r="B1891" t="s">
        <v>424</v>
      </c>
      <c r="C1891" t="s">
        <v>464</v>
      </c>
      <c r="D1891">
        <v>3</v>
      </c>
      <c r="E1891" t="s">
        <v>515</v>
      </c>
      <c r="F1891" t="s">
        <v>518</v>
      </c>
      <c r="G1891">
        <v>0.3</v>
      </c>
      <c r="H1891">
        <v>151</v>
      </c>
      <c r="I1891">
        <v>2023.1869999999999</v>
      </c>
      <c r="J1891">
        <v>0.30099999999999999</v>
      </c>
      <c r="K1891">
        <v>163</v>
      </c>
      <c r="L1891">
        <v>6.1818292146422101E-2</v>
      </c>
      <c r="M1891">
        <v>67.792000000000002</v>
      </c>
      <c r="N1891">
        <v>0</v>
      </c>
      <c r="O1891">
        <v>0</v>
      </c>
      <c r="P1891">
        <v>3.4289999999999998</v>
      </c>
      <c r="Q1891">
        <v>5.601</v>
      </c>
      <c r="R1891">
        <v>5.601</v>
      </c>
      <c r="S1891">
        <v>5.601</v>
      </c>
      <c r="T1891">
        <v>5.601</v>
      </c>
      <c r="U1891">
        <v>5.5910000000000002</v>
      </c>
      <c r="V1891">
        <v>5.601</v>
      </c>
      <c r="W1891">
        <v>0</v>
      </c>
      <c r="X1891">
        <v>0</v>
      </c>
      <c r="Y1891">
        <v>3.4289999999999998</v>
      </c>
      <c r="Z1891">
        <v>2.1720000000000002</v>
      </c>
      <c r="AA1891">
        <v>0</v>
      </c>
      <c r="AB1891">
        <v>0</v>
      </c>
      <c r="AC1891">
        <v>0</v>
      </c>
      <c r="AD1891">
        <v>0</v>
      </c>
      <c r="AE1891">
        <f t="shared" si="29"/>
        <v>5.601</v>
      </c>
      <c r="AF1891" cm="1">
        <f t="array" ref="AF1891">_xlfn.IFS(C1891="solar",(AE1891*1000/45),C1891="onshore",(AE1891*1000/2.7),C1891="offshore",(0))</f>
        <v>2074.4444444444443</v>
      </c>
      <c r="AG1891" cm="1">
        <f t="array" ref="AG1891">_xlfn.IFS(C1891="solar",(0),C1891="onshore",(0),C1891="offshore",(AE1891*1000/4.8))</f>
        <v>0</v>
      </c>
    </row>
    <row r="1892" spans="1:33">
      <c r="A1892" t="s">
        <v>164</v>
      </c>
      <c r="B1892" t="s">
        <v>423</v>
      </c>
      <c r="C1892" t="s">
        <v>464</v>
      </c>
      <c r="D1892">
        <v>4</v>
      </c>
      <c r="E1892" t="s">
        <v>515</v>
      </c>
      <c r="F1892" t="s">
        <v>517</v>
      </c>
      <c r="G1892">
        <v>0.28699999999999998</v>
      </c>
      <c r="H1892">
        <v>382</v>
      </c>
      <c r="I1892">
        <v>2023.1869999999999</v>
      </c>
      <c r="J1892">
        <v>0.28899999999999998</v>
      </c>
      <c r="K1892">
        <v>406</v>
      </c>
      <c r="L1892">
        <v>0.16037035281477599</v>
      </c>
      <c r="M1892">
        <v>1.7090000000000001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f t="shared" si="29"/>
        <v>0</v>
      </c>
      <c r="AF1892" cm="1">
        <f t="array" ref="AF1892">_xlfn.IFS(C1892="solar",(AE1892*1000/45),C1892="onshore",(AE1892*1000/2.7),C1892="offshore",(0))</f>
        <v>0</v>
      </c>
      <c r="AG1892" cm="1">
        <f t="array" ref="AG1892">_xlfn.IFS(C1892="solar",(0),C1892="onshore",(0),C1892="offshore",(AE1892*1000/4.8))</f>
        <v>0</v>
      </c>
    </row>
    <row r="1893" spans="1:33">
      <c r="A1893" t="s">
        <v>164</v>
      </c>
      <c r="B1893" t="s">
        <v>422</v>
      </c>
      <c r="C1893" t="s">
        <v>464</v>
      </c>
      <c r="D1893">
        <v>5</v>
      </c>
      <c r="E1893" t="s">
        <v>515</v>
      </c>
      <c r="F1893" t="s">
        <v>517</v>
      </c>
      <c r="G1893">
        <v>0.28699999999999998</v>
      </c>
      <c r="H1893">
        <v>622</v>
      </c>
      <c r="I1893">
        <v>2023.1869999999999</v>
      </c>
      <c r="J1893">
        <v>0.28699999999999998</v>
      </c>
      <c r="K1893">
        <v>651</v>
      </c>
      <c r="L1893">
        <v>0.25893752088205801</v>
      </c>
      <c r="M1893">
        <v>2.2200000000000002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f t="shared" si="29"/>
        <v>0</v>
      </c>
      <c r="AF1893" cm="1">
        <f t="array" ref="AF1893">_xlfn.IFS(C1893="solar",(AE1893*1000/45),C1893="onshore",(AE1893*1000/2.7),C1893="offshore",(0))</f>
        <v>0</v>
      </c>
      <c r="AG1893" cm="1">
        <f t="array" ref="AG1893">_xlfn.IFS(C1893="solar",(0),C1893="onshore",(0),C1893="offshore",(AE1893*1000/4.8))</f>
        <v>0</v>
      </c>
    </row>
    <row r="1894" spans="1:33">
      <c r="A1894" t="s">
        <v>164</v>
      </c>
      <c r="B1894" t="s">
        <v>425</v>
      </c>
      <c r="C1894" t="s">
        <v>464</v>
      </c>
      <c r="D1894">
        <v>2</v>
      </c>
      <c r="E1894" t="s">
        <v>515</v>
      </c>
      <c r="F1894" t="s">
        <v>517</v>
      </c>
      <c r="G1894">
        <v>0.30599999999999999</v>
      </c>
      <c r="H1894">
        <v>583</v>
      </c>
      <c r="I1894">
        <v>2023.1869999999999</v>
      </c>
      <c r="J1894">
        <v>0.307</v>
      </c>
      <c r="K1894">
        <v>626</v>
      </c>
      <c r="L1894">
        <v>0.23277259679026699</v>
      </c>
      <c r="M1894">
        <v>13.066000000000001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f t="shared" si="29"/>
        <v>0</v>
      </c>
      <c r="AF1894" cm="1">
        <f t="array" ref="AF1894">_xlfn.IFS(C1894="solar",(AE1894*1000/45),C1894="onshore",(AE1894*1000/2.7),C1894="offshore",(0))</f>
        <v>0</v>
      </c>
      <c r="AG1894" cm="1">
        <f t="array" ref="AG1894">_xlfn.IFS(C1894="solar",(0),C1894="onshore",(0),C1894="offshore",(AE1894*1000/4.8))</f>
        <v>0</v>
      </c>
    </row>
    <row r="1895" spans="1:33">
      <c r="A1895" t="s">
        <v>164</v>
      </c>
      <c r="B1895" t="s">
        <v>426</v>
      </c>
      <c r="C1895" t="s">
        <v>464</v>
      </c>
      <c r="D1895">
        <v>1</v>
      </c>
      <c r="E1895" t="s">
        <v>515</v>
      </c>
      <c r="F1895" t="s">
        <v>517</v>
      </c>
      <c r="G1895">
        <v>0.308</v>
      </c>
      <c r="H1895">
        <v>342</v>
      </c>
      <c r="I1895">
        <v>2023.1869999999999</v>
      </c>
      <c r="J1895">
        <v>0.31</v>
      </c>
      <c r="K1895">
        <v>384</v>
      </c>
      <c r="L1895">
        <v>0.14140521431727801</v>
      </c>
      <c r="M1895">
        <v>20.346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f t="shared" si="29"/>
        <v>0</v>
      </c>
      <c r="AF1895" cm="1">
        <f t="array" ref="AF1895">_xlfn.IFS(C1895="solar",(AE1895*1000/45),C1895="onshore",(AE1895*1000/2.7),C1895="offshore",(0))</f>
        <v>0</v>
      </c>
      <c r="AG1895" cm="1">
        <f t="array" ref="AG1895">_xlfn.IFS(C1895="solar",(0),C1895="onshore",(0),C1895="offshore",(AE1895*1000/4.8))</f>
        <v>0</v>
      </c>
    </row>
    <row r="1896" spans="1:33">
      <c r="A1896" t="s">
        <v>164</v>
      </c>
      <c r="B1896" t="s">
        <v>424</v>
      </c>
      <c r="C1896" t="s">
        <v>464</v>
      </c>
      <c r="D1896">
        <v>3</v>
      </c>
      <c r="E1896" t="s">
        <v>515</v>
      </c>
      <c r="F1896" t="s">
        <v>517</v>
      </c>
      <c r="G1896">
        <v>0.3</v>
      </c>
      <c r="H1896">
        <v>151</v>
      </c>
      <c r="I1896">
        <v>2023.1869999999999</v>
      </c>
      <c r="J1896">
        <v>0.30099999999999999</v>
      </c>
      <c r="K1896">
        <v>163</v>
      </c>
      <c r="L1896">
        <v>6.1818292146422101E-2</v>
      </c>
      <c r="M1896">
        <v>62.220999999999997</v>
      </c>
      <c r="N1896">
        <v>0</v>
      </c>
      <c r="O1896">
        <v>0</v>
      </c>
      <c r="P1896">
        <v>3.4289999999999998</v>
      </c>
      <c r="Q1896">
        <v>5.601</v>
      </c>
      <c r="R1896">
        <v>5.601</v>
      </c>
      <c r="S1896">
        <v>5.601</v>
      </c>
      <c r="T1896">
        <v>5.601</v>
      </c>
      <c r="U1896">
        <v>5.5910000000000002</v>
      </c>
      <c r="V1896">
        <v>5.601</v>
      </c>
      <c r="W1896">
        <v>0</v>
      </c>
      <c r="X1896">
        <v>0</v>
      </c>
      <c r="Y1896">
        <v>3.4289999999999998</v>
      </c>
      <c r="Z1896">
        <v>2.1720000000000002</v>
      </c>
      <c r="AA1896">
        <v>0</v>
      </c>
      <c r="AB1896">
        <v>0</v>
      </c>
      <c r="AC1896">
        <v>0</v>
      </c>
      <c r="AD1896">
        <v>0</v>
      </c>
      <c r="AE1896">
        <f t="shared" si="29"/>
        <v>5.601</v>
      </c>
      <c r="AF1896" cm="1">
        <f t="array" ref="AF1896">_xlfn.IFS(C1896="solar",(AE1896*1000/45),C1896="onshore",(AE1896*1000/2.7),C1896="offshore",(0))</f>
        <v>2074.4444444444443</v>
      </c>
      <c r="AG1896" cm="1">
        <f t="array" ref="AG1896">_xlfn.IFS(C1896="solar",(0),C1896="onshore",(0),C1896="offshore",(AE1896*1000/4.8))</f>
        <v>0</v>
      </c>
    </row>
    <row r="1897" spans="1:33">
      <c r="A1897" t="s">
        <v>164</v>
      </c>
      <c r="B1897" t="s">
        <v>422</v>
      </c>
      <c r="C1897" t="s">
        <v>464</v>
      </c>
      <c r="D1897">
        <v>5</v>
      </c>
      <c r="E1897" t="s">
        <v>515</v>
      </c>
      <c r="F1897" t="s">
        <v>516</v>
      </c>
      <c r="G1897">
        <v>0.28699999999999998</v>
      </c>
      <c r="H1897">
        <v>622</v>
      </c>
      <c r="I1897">
        <v>2023.1869999999999</v>
      </c>
      <c r="J1897">
        <v>0.28699999999999998</v>
      </c>
      <c r="K1897">
        <v>651</v>
      </c>
      <c r="L1897">
        <v>0.25893752088205801</v>
      </c>
      <c r="M1897">
        <v>2.5840000000000001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f t="shared" si="29"/>
        <v>0</v>
      </c>
      <c r="AF1897" cm="1">
        <f t="array" ref="AF1897">_xlfn.IFS(C1897="solar",(AE1897*1000/45),C1897="onshore",(AE1897*1000/2.7),C1897="offshore",(0))</f>
        <v>0</v>
      </c>
      <c r="AG1897" cm="1">
        <f t="array" ref="AG1897">_xlfn.IFS(C1897="solar",(0),C1897="onshore",(0),C1897="offshore",(AE1897*1000/4.8))</f>
        <v>0</v>
      </c>
    </row>
    <row r="1898" spans="1:33">
      <c r="A1898" t="s">
        <v>164</v>
      </c>
      <c r="B1898" t="s">
        <v>423</v>
      </c>
      <c r="C1898" t="s">
        <v>464</v>
      </c>
      <c r="D1898">
        <v>4</v>
      </c>
      <c r="E1898" t="s">
        <v>515</v>
      </c>
      <c r="F1898" t="s">
        <v>516</v>
      </c>
      <c r="G1898">
        <v>0.28699999999999998</v>
      </c>
      <c r="H1898">
        <v>382</v>
      </c>
      <c r="I1898">
        <v>2023.1869999999999</v>
      </c>
      <c r="J1898">
        <v>0.28899999999999998</v>
      </c>
      <c r="K1898">
        <v>406</v>
      </c>
      <c r="L1898">
        <v>0.16037035281477599</v>
      </c>
      <c r="M1898">
        <v>5.0380000000000003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f t="shared" si="29"/>
        <v>0</v>
      </c>
      <c r="AF1898" cm="1">
        <f t="array" ref="AF1898">_xlfn.IFS(C1898="solar",(AE1898*1000/45),C1898="onshore",(AE1898*1000/2.7),C1898="offshore",(0))</f>
        <v>0</v>
      </c>
      <c r="AG1898" cm="1">
        <f t="array" ref="AG1898">_xlfn.IFS(C1898="solar",(0),C1898="onshore",(0),C1898="offshore",(AE1898*1000/4.8))</f>
        <v>0</v>
      </c>
    </row>
    <row r="1899" spans="1:33">
      <c r="A1899" t="s">
        <v>164</v>
      </c>
      <c r="B1899" t="s">
        <v>425</v>
      </c>
      <c r="C1899" t="s">
        <v>464</v>
      </c>
      <c r="D1899">
        <v>2</v>
      </c>
      <c r="E1899" t="s">
        <v>515</v>
      </c>
      <c r="F1899" t="s">
        <v>516</v>
      </c>
      <c r="G1899">
        <v>0.30599999999999999</v>
      </c>
      <c r="H1899">
        <v>583</v>
      </c>
      <c r="I1899">
        <v>2023.1869999999999</v>
      </c>
      <c r="J1899">
        <v>0.307</v>
      </c>
      <c r="K1899">
        <v>626</v>
      </c>
      <c r="L1899">
        <v>0.23277259679026699</v>
      </c>
      <c r="M1899">
        <v>14.002000000000001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f t="shared" si="29"/>
        <v>0</v>
      </c>
      <c r="AF1899" cm="1">
        <f t="array" ref="AF1899">_xlfn.IFS(C1899="solar",(AE1899*1000/45),C1899="onshore",(AE1899*1000/2.7),C1899="offshore",(0))</f>
        <v>0</v>
      </c>
      <c r="AG1899" cm="1">
        <f t="array" ref="AG1899">_xlfn.IFS(C1899="solar",(0),C1899="onshore",(0),C1899="offshore",(AE1899*1000/4.8))</f>
        <v>0</v>
      </c>
    </row>
    <row r="1900" spans="1:33">
      <c r="A1900" t="s">
        <v>164</v>
      </c>
      <c r="B1900" t="s">
        <v>426</v>
      </c>
      <c r="C1900" t="s">
        <v>464</v>
      </c>
      <c r="D1900">
        <v>1</v>
      </c>
      <c r="E1900" t="s">
        <v>515</v>
      </c>
      <c r="F1900" t="s">
        <v>516</v>
      </c>
      <c r="G1900">
        <v>0.308</v>
      </c>
      <c r="H1900">
        <v>342</v>
      </c>
      <c r="I1900">
        <v>2023.1869999999999</v>
      </c>
      <c r="J1900">
        <v>0.31</v>
      </c>
      <c r="K1900">
        <v>384</v>
      </c>
      <c r="L1900">
        <v>0.14140521431727801</v>
      </c>
      <c r="M1900">
        <v>22.600999999999999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f t="shared" si="29"/>
        <v>0</v>
      </c>
      <c r="AF1900" cm="1">
        <f t="array" ref="AF1900">_xlfn.IFS(C1900="solar",(AE1900*1000/45),C1900="onshore",(AE1900*1000/2.7),C1900="offshore",(0))</f>
        <v>0</v>
      </c>
      <c r="AG1900" cm="1">
        <f t="array" ref="AG1900">_xlfn.IFS(C1900="solar",(0),C1900="onshore",(0),C1900="offshore",(AE1900*1000/4.8))</f>
        <v>0</v>
      </c>
    </row>
    <row r="1901" spans="1:33">
      <c r="A1901" t="s">
        <v>164</v>
      </c>
      <c r="B1901" t="s">
        <v>424</v>
      </c>
      <c r="C1901" t="s">
        <v>464</v>
      </c>
      <c r="D1901">
        <v>3</v>
      </c>
      <c r="E1901" t="s">
        <v>515</v>
      </c>
      <c r="F1901" t="s">
        <v>516</v>
      </c>
      <c r="G1901">
        <v>0.3</v>
      </c>
      <c r="H1901">
        <v>151</v>
      </c>
      <c r="I1901">
        <v>2023.1869999999999</v>
      </c>
      <c r="J1901">
        <v>0.30099999999999999</v>
      </c>
      <c r="K1901">
        <v>163</v>
      </c>
      <c r="L1901">
        <v>6.1818292146422101E-2</v>
      </c>
      <c r="M1901">
        <v>67.790999999999997</v>
      </c>
      <c r="N1901">
        <v>0</v>
      </c>
      <c r="O1901">
        <v>0</v>
      </c>
      <c r="P1901">
        <v>3.4289999999999998</v>
      </c>
      <c r="Q1901">
        <v>5.601</v>
      </c>
      <c r="R1901">
        <v>5.601</v>
      </c>
      <c r="S1901">
        <v>5.601</v>
      </c>
      <c r="T1901">
        <v>5.601</v>
      </c>
      <c r="U1901">
        <v>5.5910000000000002</v>
      </c>
      <c r="V1901">
        <v>5.601</v>
      </c>
      <c r="W1901">
        <v>0</v>
      </c>
      <c r="X1901">
        <v>0</v>
      </c>
      <c r="Y1901">
        <v>3.4289999999999998</v>
      </c>
      <c r="Z1901">
        <v>2.1720000000000002</v>
      </c>
      <c r="AA1901">
        <v>0</v>
      </c>
      <c r="AB1901">
        <v>0</v>
      </c>
      <c r="AC1901">
        <v>0</v>
      </c>
      <c r="AD1901">
        <v>0</v>
      </c>
      <c r="AE1901">
        <f t="shared" si="29"/>
        <v>5.601</v>
      </c>
      <c r="AF1901" cm="1">
        <f t="array" ref="AF1901">_xlfn.IFS(C1901="solar",(AE1901*1000/45),C1901="onshore",(AE1901*1000/2.7),C1901="offshore",(0))</f>
        <v>2074.4444444444443</v>
      </c>
      <c r="AG1901" cm="1">
        <f t="array" ref="AG1901">_xlfn.IFS(C1901="solar",(0),C1901="onshore",(0),C1901="offshore",(AE1901*1000/4.8))</f>
        <v>0</v>
      </c>
    </row>
    <row r="1902" spans="1:33">
      <c r="A1902" t="s">
        <v>164</v>
      </c>
      <c r="B1902" t="s">
        <v>422</v>
      </c>
      <c r="C1902" t="s">
        <v>464</v>
      </c>
      <c r="D1902">
        <v>5</v>
      </c>
      <c r="E1902" t="s">
        <v>515</v>
      </c>
      <c r="F1902" t="s">
        <v>514</v>
      </c>
      <c r="G1902">
        <v>0.28699999999999998</v>
      </c>
      <c r="H1902">
        <v>622</v>
      </c>
      <c r="I1902">
        <v>2023.1869999999999</v>
      </c>
      <c r="J1902">
        <v>0.28699999999999998</v>
      </c>
      <c r="K1902">
        <v>651</v>
      </c>
      <c r="L1902">
        <v>0.25893752088205801</v>
      </c>
      <c r="M1902">
        <v>2.073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f t="shared" si="29"/>
        <v>0</v>
      </c>
      <c r="AF1902" cm="1">
        <f t="array" ref="AF1902">_xlfn.IFS(C1902="solar",(AE1902*1000/45),C1902="onshore",(AE1902*1000/2.7),C1902="offshore",(0))</f>
        <v>0</v>
      </c>
      <c r="AG1902" cm="1">
        <f t="array" ref="AG1902">_xlfn.IFS(C1902="solar",(0),C1902="onshore",(0),C1902="offshore",(AE1902*1000/4.8))</f>
        <v>0</v>
      </c>
    </row>
    <row r="1903" spans="1:33">
      <c r="A1903" t="s">
        <v>164</v>
      </c>
      <c r="B1903" t="s">
        <v>423</v>
      </c>
      <c r="C1903" t="s">
        <v>464</v>
      </c>
      <c r="D1903">
        <v>4</v>
      </c>
      <c r="E1903" t="s">
        <v>515</v>
      </c>
      <c r="F1903" t="s">
        <v>514</v>
      </c>
      <c r="G1903">
        <v>0.28699999999999998</v>
      </c>
      <c r="H1903">
        <v>382</v>
      </c>
      <c r="I1903">
        <v>2023.1869999999999</v>
      </c>
      <c r="J1903">
        <v>0.28899999999999998</v>
      </c>
      <c r="K1903">
        <v>406</v>
      </c>
      <c r="L1903">
        <v>0.16037035281477599</v>
      </c>
      <c r="M1903">
        <v>8.1519999999999992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f t="shared" si="29"/>
        <v>0</v>
      </c>
      <c r="AF1903" cm="1">
        <f t="array" ref="AF1903">_xlfn.IFS(C1903="solar",(AE1903*1000/45),C1903="onshore",(AE1903*1000/2.7),C1903="offshore",(0))</f>
        <v>0</v>
      </c>
      <c r="AG1903" cm="1">
        <f t="array" ref="AG1903">_xlfn.IFS(C1903="solar",(0),C1903="onshore",(0),C1903="offshore",(AE1903*1000/4.8))</f>
        <v>0</v>
      </c>
    </row>
    <row r="1904" spans="1:33">
      <c r="A1904" t="s">
        <v>164</v>
      </c>
      <c r="B1904" t="s">
        <v>425</v>
      </c>
      <c r="C1904" t="s">
        <v>464</v>
      </c>
      <c r="D1904">
        <v>2</v>
      </c>
      <c r="E1904" t="s">
        <v>515</v>
      </c>
      <c r="F1904" t="s">
        <v>514</v>
      </c>
      <c r="G1904">
        <v>0.30599999999999999</v>
      </c>
      <c r="H1904">
        <v>583</v>
      </c>
      <c r="I1904">
        <v>2023.1869999999999</v>
      </c>
      <c r="J1904">
        <v>0.307</v>
      </c>
      <c r="K1904">
        <v>626</v>
      </c>
      <c r="L1904">
        <v>0.23277259679026699</v>
      </c>
      <c r="M1904">
        <v>13.387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f t="shared" si="29"/>
        <v>0</v>
      </c>
      <c r="AF1904" cm="1">
        <f t="array" ref="AF1904">_xlfn.IFS(C1904="solar",(AE1904*1000/45),C1904="onshore",(AE1904*1000/2.7),C1904="offshore",(0))</f>
        <v>0</v>
      </c>
      <c r="AG1904" cm="1">
        <f t="array" ref="AG1904">_xlfn.IFS(C1904="solar",(0),C1904="onshore",(0),C1904="offshore",(AE1904*1000/4.8))</f>
        <v>0</v>
      </c>
    </row>
    <row r="1905" spans="1:33">
      <c r="A1905" t="s">
        <v>164</v>
      </c>
      <c r="B1905" t="s">
        <v>426</v>
      </c>
      <c r="C1905" t="s">
        <v>464</v>
      </c>
      <c r="D1905">
        <v>1</v>
      </c>
      <c r="E1905" t="s">
        <v>515</v>
      </c>
      <c r="F1905" t="s">
        <v>514</v>
      </c>
      <c r="G1905">
        <v>0.308</v>
      </c>
      <c r="H1905">
        <v>342</v>
      </c>
      <c r="I1905">
        <v>2023.1869999999999</v>
      </c>
      <c r="J1905">
        <v>0.31</v>
      </c>
      <c r="K1905">
        <v>384</v>
      </c>
      <c r="L1905">
        <v>0.14140521431727801</v>
      </c>
      <c r="M1905">
        <v>33.210999999999999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f t="shared" si="29"/>
        <v>0</v>
      </c>
      <c r="AF1905" cm="1">
        <f t="array" ref="AF1905">_xlfn.IFS(C1905="solar",(AE1905*1000/45),C1905="onshore",(AE1905*1000/2.7),C1905="offshore",(0))</f>
        <v>0</v>
      </c>
      <c r="AG1905" cm="1">
        <f t="array" ref="AG1905">_xlfn.IFS(C1905="solar",(0),C1905="onshore",(0),C1905="offshore",(AE1905*1000/4.8))</f>
        <v>0</v>
      </c>
    </row>
    <row r="1906" spans="1:33">
      <c r="A1906" t="s">
        <v>164</v>
      </c>
      <c r="B1906" t="s">
        <v>424</v>
      </c>
      <c r="C1906" t="s">
        <v>464</v>
      </c>
      <c r="D1906">
        <v>3</v>
      </c>
      <c r="E1906" t="s">
        <v>515</v>
      </c>
      <c r="F1906" t="s">
        <v>514</v>
      </c>
      <c r="G1906">
        <v>0.3</v>
      </c>
      <c r="H1906">
        <v>151</v>
      </c>
      <c r="I1906">
        <v>2023.1869999999999</v>
      </c>
      <c r="J1906">
        <v>0.30099999999999999</v>
      </c>
      <c r="K1906">
        <v>163</v>
      </c>
      <c r="L1906">
        <v>6.1818292146422101E-2</v>
      </c>
      <c r="M1906">
        <v>75.12</v>
      </c>
      <c r="N1906">
        <v>0</v>
      </c>
      <c r="O1906">
        <v>0</v>
      </c>
      <c r="P1906">
        <v>3.4289999999999998</v>
      </c>
      <c r="Q1906">
        <v>5.601</v>
      </c>
      <c r="R1906">
        <v>5.601</v>
      </c>
      <c r="S1906">
        <v>5.601</v>
      </c>
      <c r="T1906">
        <v>5.601</v>
      </c>
      <c r="U1906">
        <v>5.5910000000000002</v>
      </c>
      <c r="V1906">
        <v>5.601</v>
      </c>
      <c r="W1906">
        <v>0</v>
      </c>
      <c r="X1906">
        <v>0</v>
      </c>
      <c r="Y1906">
        <v>3.4289999999999998</v>
      </c>
      <c r="Z1906">
        <v>2.1720000000000002</v>
      </c>
      <c r="AA1906">
        <v>0</v>
      </c>
      <c r="AB1906">
        <v>0</v>
      </c>
      <c r="AC1906">
        <v>0</v>
      </c>
      <c r="AD1906">
        <v>0</v>
      </c>
      <c r="AE1906">
        <f t="shared" si="29"/>
        <v>5.601</v>
      </c>
      <c r="AF1906" cm="1">
        <f t="array" ref="AF1906">_xlfn.IFS(C1906="solar",(AE1906*1000/45),C1906="onshore",(AE1906*1000/2.7),C1906="offshore",(0))</f>
        <v>2074.4444444444443</v>
      </c>
      <c r="AG1906" cm="1">
        <f t="array" ref="AG1906">_xlfn.IFS(C1906="solar",(0),C1906="onshore",(0),C1906="offshore",(AE1906*1000/4.8))</f>
        <v>0</v>
      </c>
    </row>
    <row r="1907" spans="1:33">
      <c r="A1907" t="s">
        <v>164</v>
      </c>
      <c r="B1907" t="s">
        <v>415</v>
      </c>
      <c r="C1907" t="s">
        <v>460</v>
      </c>
      <c r="D1907">
        <v>3</v>
      </c>
      <c r="E1907" t="s">
        <v>515</v>
      </c>
      <c r="F1907" t="s">
        <v>519</v>
      </c>
      <c r="G1907">
        <v>0.48</v>
      </c>
      <c r="H1907">
        <v>804</v>
      </c>
      <c r="I1907">
        <v>2964.3009999999999</v>
      </c>
      <c r="J1907">
        <v>0.48</v>
      </c>
      <c r="K1907">
        <v>804</v>
      </c>
      <c r="L1907">
        <v>0.19121004566210001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f t="shared" si="29"/>
        <v>0</v>
      </c>
      <c r="AF1907" cm="1">
        <f t="array" ref="AF1907">_xlfn.IFS(C1907="solar",(AE1907*1000/45),C1907="onshore",(AE1907*1000/2.7),C1907="offshore",(0))</f>
        <v>0</v>
      </c>
      <c r="AG1907" cm="1">
        <f t="array" ref="AG1907">_xlfn.IFS(C1907="solar",(0),C1907="onshore",(0),C1907="offshore",(AE1907*1000/4.8))</f>
        <v>0</v>
      </c>
    </row>
    <row r="1908" spans="1:33">
      <c r="A1908" t="s">
        <v>164</v>
      </c>
      <c r="B1908" t="s">
        <v>414</v>
      </c>
      <c r="C1908" t="s">
        <v>460</v>
      </c>
      <c r="D1908">
        <v>4</v>
      </c>
      <c r="E1908" t="s">
        <v>515</v>
      </c>
      <c r="F1908" t="s">
        <v>519</v>
      </c>
      <c r="G1908">
        <v>0.47</v>
      </c>
      <c r="H1908">
        <v>1603</v>
      </c>
      <c r="I1908">
        <v>2938.25</v>
      </c>
      <c r="J1908">
        <v>0.47099999999999997</v>
      </c>
      <c r="K1908">
        <v>1668</v>
      </c>
      <c r="L1908">
        <v>0.40426955181339602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f t="shared" si="29"/>
        <v>0</v>
      </c>
      <c r="AF1908" cm="1">
        <f t="array" ref="AF1908">_xlfn.IFS(C1908="solar",(AE1908*1000/45),C1908="onshore",(AE1908*1000/2.7),C1908="offshore",(0))</f>
        <v>0</v>
      </c>
      <c r="AG1908" cm="1">
        <f t="array" ref="AG1908">_xlfn.IFS(C1908="solar",(0),C1908="onshore",(0),C1908="offshore",(AE1908*1000/4.8))</f>
        <v>0</v>
      </c>
    </row>
    <row r="1909" spans="1:33">
      <c r="A1909" t="s">
        <v>164</v>
      </c>
      <c r="B1909" t="s">
        <v>413</v>
      </c>
      <c r="C1909" t="s">
        <v>460</v>
      </c>
      <c r="D1909">
        <v>5</v>
      </c>
      <c r="E1909" t="s">
        <v>515</v>
      </c>
      <c r="F1909" t="s">
        <v>519</v>
      </c>
      <c r="G1909">
        <v>0.46500000000000002</v>
      </c>
      <c r="H1909">
        <v>0</v>
      </c>
      <c r="I1909">
        <v>0</v>
      </c>
      <c r="J1909">
        <v>0.46500000000000002</v>
      </c>
      <c r="K1909">
        <v>1570</v>
      </c>
      <c r="L1909">
        <v>0.38542740708008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f t="shared" si="29"/>
        <v>0</v>
      </c>
      <c r="AF1909" cm="1">
        <f t="array" ref="AF1909">_xlfn.IFS(C1909="solar",(AE1909*1000/45),C1909="onshore",(AE1909*1000/2.7),C1909="offshore",(0))</f>
        <v>0</v>
      </c>
      <c r="AG1909" cm="1">
        <f t="array" ref="AG1909">_xlfn.IFS(C1909="solar",(0),C1909="onshore",(0),C1909="offshore",(AE1909*1000/4.8))</f>
        <v>0</v>
      </c>
    </row>
    <row r="1910" spans="1:33">
      <c r="A1910" t="s">
        <v>164</v>
      </c>
      <c r="B1910" t="s">
        <v>414</v>
      </c>
      <c r="C1910" t="s">
        <v>460</v>
      </c>
      <c r="D1910">
        <v>4</v>
      </c>
      <c r="E1910" t="s">
        <v>515</v>
      </c>
      <c r="F1910" t="s">
        <v>518</v>
      </c>
      <c r="G1910">
        <v>0.47</v>
      </c>
      <c r="H1910">
        <v>1603</v>
      </c>
      <c r="I1910">
        <v>2938.25</v>
      </c>
      <c r="J1910">
        <v>0.47099999999999997</v>
      </c>
      <c r="K1910">
        <v>1668</v>
      </c>
      <c r="L1910">
        <v>0.40426955181339602</v>
      </c>
      <c r="M1910">
        <v>0.78800000000000003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f t="shared" si="29"/>
        <v>0</v>
      </c>
      <c r="AF1910" cm="1">
        <f t="array" ref="AF1910">_xlfn.IFS(C1910="solar",(AE1910*1000/45),C1910="onshore",(AE1910*1000/2.7),C1910="offshore",(0))</f>
        <v>0</v>
      </c>
      <c r="AG1910" cm="1">
        <f t="array" ref="AG1910">_xlfn.IFS(C1910="solar",(0),C1910="onshore",(0),C1910="offshore",(AE1910*1000/4.8))</f>
        <v>0</v>
      </c>
    </row>
    <row r="1911" spans="1:33">
      <c r="A1911" t="s">
        <v>164</v>
      </c>
      <c r="B1911" t="s">
        <v>413</v>
      </c>
      <c r="C1911" t="s">
        <v>460</v>
      </c>
      <c r="D1911">
        <v>5</v>
      </c>
      <c r="E1911" t="s">
        <v>515</v>
      </c>
      <c r="F1911" t="s">
        <v>518</v>
      </c>
      <c r="G1911">
        <v>0.46500000000000002</v>
      </c>
      <c r="H1911">
        <v>0</v>
      </c>
      <c r="I1911">
        <v>0</v>
      </c>
      <c r="J1911">
        <v>0.46500000000000002</v>
      </c>
      <c r="K1911">
        <v>1570</v>
      </c>
      <c r="L1911">
        <v>0.38542740708008</v>
      </c>
      <c r="M1911">
        <v>0.79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f t="shared" si="29"/>
        <v>0</v>
      </c>
      <c r="AF1911" cm="1">
        <f t="array" ref="AF1911">_xlfn.IFS(C1911="solar",(AE1911*1000/45),C1911="onshore",(AE1911*1000/2.7),C1911="offshore",(0))</f>
        <v>0</v>
      </c>
      <c r="AG1911" cm="1">
        <f t="array" ref="AG1911">_xlfn.IFS(C1911="solar",(0),C1911="onshore",(0),C1911="offshore",(AE1911*1000/4.8))</f>
        <v>0</v>
      </c>
    </row>
    <row r="1912" spans="1:33">
      <c r="A1912" t="s">
        <v>164</v>
      </c>
      <c r="B1912" t="s">
        <v>415</v>
      </c>
      <c r="C1912" t="s">
        <v>460</v>
      </c>
      <c r="D1912">
        <v>3</v>
      </c>
      <c r="E1912" t="s">
        <v>515</v>
      </c>
      <c r="F1912" t="s">
        <v>518</v>
      </c>
      <c r="G1912">
        <v>0.48</v>
      </c>
      <c r="H1912">
        <v>804</v>
      </c>
      <c r="I1912">
        <v>2964.3009999999999</v>
      </c>
      <c r="J1912">
        <v>0.48</v>
      </c>
      <c r="K1912">
        <v>804</v>
      </c>
      <c r="L1912">
        <v>0.19121004566210001</v>
      </c>
      <c r="M1912">
        <v>50.137999999999998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f t="shared" si="29"/>
        <v>0</v>
      </c>
      <c r="AF1912" cm="1">
        <f t="array" ref="AF1912">_xlfn.IFS(C1912="solar",(AE1912*1000/45),C1912="onshore",(AE1912*1000/2.7),C1912="offshore",(0))</f>
        <v>0</v>
      </c>
      <c r="AG1912" cm="1">
        <f t="array" ref="AG1912">_xlfn.IFS(C1912="solar",(0),C1912="onshore",(0),C1912="offshore",(AE1912*1000/4.8))</f>
        <v>0</v>
      </c>
    </row>
    <row r="1913" spans="1:33">
      <c r="A1913" t="s">
        <v>164</v>
      </c>
      <c r="B1913" t="s">
        <v>414</v>
      </c>
      <c r="C1913" t="s">
        <v>460</v>
      </c>
      <c r="D1913">
        <v>4</v>
      </c>
      <c r="E1913" t="s">
        <v>515</v>
      </c>
      <c r="F1913" t="s">
        <v>517</v>
      </c>
      <c r="G1913">
        <v>0.47</v>
      </c>
      <c r="H1913">
        <v>1603</v>
      </c>
      <c r="I1913">
        <v>2938.25</v>
      </c>
      <c r="J1913">
        <v>0.47099999999999997</v>
      </c>
      <c r="K1913">
        <v>1668</v>
      </c>
      <c r="L1913">
        <v>0.40426955181339602</v>
      </c>
      <c r="M1913">
        <v>0.78800000000000003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f t="shared" si="29"/>
        <v>0</v>
      </c>
      <c r="AF1913" cm="1">
        <f t="array" ref="AF1913">_xlfn.IFS(C1913="solar",(AE1913*1000/45),C1913="onshore",(AE1913*1000/2.7),C1913="offshore",(0))</f>
        <v>0</v>
      </c>
      <c r="AG1913" cm="1">
        <f t="array" ref="AG1913">_xlfn.IFS(C1913="solar",(0),C1913="onshore",(0),C1913="offshore",(AE1913*1000/4.8))</f>
        <v>0</v>
      </c>
    </row>
    <row r="1914" spans="1:33">
      <c r="A1914" t="s">
        <v>164</v>
      </c>
      <c r="B1914" t="s">
        <v>413</v>
      </c>
      <c r="C1914" t="s">
        <v>460</v>
      </c>
      <c r="D1914">
        <v>5</v>
      </c>
      <c r="E1914" t="s">
        <v>515</v>
      </c>
      <c r="F1914" t="s">
        <v>517</v>
      </c>
      <c r="G1914">
        <v>0.46500000000000002</v>
      </c>
      <c r="H1914">
        <v>0</v>
      </c>
      <c r="I1914">
        <v>0</v>
      </c>
      <c r="J1914">
        <v>0.46500000000000002</v>
      </c>
      <c r="K1914">
        <v>1570</v>
      </c>
      <c r="L1914">
        <v>0.38542740708008</v>
      </c>
      <c r="M1914">
        <v>0.79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f t="shared" si="29"/>
        <v>0</v>
      </c>
      <c r="AF1914" cm="1">
        <f t="array" ref="AF1914">_xlfn.IFS(C1914="solar",(AE1914*1000/45),C1914="onshore",(AE1914*1000/2.7),C1914="offshore",(0))</f>
        <v>0</v>
      </c>
      <c r="AG1914" cm="1">
        <f t="array" ref="AG1914">_xlfn.IFS(C1914="solar",(0),C1914="onshore",(0),C1914="offshore",(AE1914*1000/4.8))</f>
        <v>0</v>
      </c>
    </row>
    <row r="1915" spans="1:33">
      <c r="A1915" t="s">
        <v>164</v>
      </c>
      <c r="B1915" t="s">
        <v>415</v>
      </c>
      <c r="C1915" t="s">
        <v>460</v>
      </c>
      <c r="D1915">
        <v>3</v>
      </c>
      <c r="E1915" t="s">
        <v>515</v>
      </c>
      <c r="F1915" t="s">
        <v>517</v>
      </c>
      <c r="G1915">
        <v>0.48</v>
      </c>
      <c r="H1915">
        <v>804</v>
      </c>
      <c r="I1915">
        <v>2964.3009999999999</v>
      </c>
      <c r="J1915">
        <v>0.48</v>
      </c>
      <c r="K1915">
        <v>804</v>
      </c>
      <c r="L1915">
        <v>0.19121004566210001</v>
      </c>
      <c r="M1915">
        <v>50.137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f t="shared" si="29"/>
        <v>0</v>
      </c>
      <c r="AF1915" cm="1">
        <f t="array" ref="AF1915">_xlfn.IFS(C1915="solar",(AE1915*1000/45),C1915="onshore",(AE1915*1000/2.7),C1915="offshore",(0))</f>
        <v>0</v>
      </c>
      <c r="AG1915" cm="1">
        <f t="array" ref="AG1915">_xlfn.IFS(C1915="solar",(0),C1915="onshore",(0),C1915="offshore",(AE1915*1000/4.8))</f>
        <v>0</v>
      </c>
    </row>
    <row r="1916" spans="1:33">
      <c r="A1916" t="s">
        <v>164</v>
      </c>
      <c r="B1916" t="s">
        <v>414</v>
      </c>
      <c r="C1916" t="s">
        <v>460</v>
      </c>
      <c r="D1916">
        <v>4</v>
      </c>
      <c r="E1916" t="s">
        <v>515</v>
      </c>
      <c r="F1916" t="s">
        <v>516</v>
      </c>
      <c r="G1916">
        <v>0.47</v>
      </c>
      <c r="H1916">
        <v>1603</v>
      </c>
      <c r="I1916">
        <v>2938.25</v>
      </c>
      <c r="J1916">
        <v>0.47099999999999997</v>
      </c>
      <c r="K1916">
        <v>1668</v>
      </c>
      <c r="L1916">
        <v>0.40426955181339602</v>
      </c>
      <c r="M1916">
        <v>0.78800000000000003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f t="shared" si="29"/>
        <v>0</v>
      </c>
      <c r="AF1916" cm="1">
        <f t="array" ref="AF1916">_xlfn.IFS(C1916="solar",(AE1916*1000/45),C1916="onshore",(AE1916*1000/2.7),C1916="offshore",(0))</f>
        <v>0</v>
      </c>
      <c r="AG1916" cm="1">
        <f t="array" ref="AG1916">_xlfn.IFS(C1916="solar",(0),C1916="onshore",(0),C1916="offshore",(AE1916*1000/4.8))</f>
        <v>0</v>
      </c>
    </row>
    <row r="1917" spans="1:33">
      <c r="A1917" t="s">
        <v>164</v>
      </c>
      <c r="B1917" t="s">
        <v>413</v>
      </c>
      <c r="C1917" t="s">
        <v>460</v>
      </c>
      <c r="D1917">
        <v>5</v>
      </c>
      <c r="E1917" t="s">
        <v>515</v>
      </c>
      <c r="F1917" t="s">
        <v>516</v>
      </c>
      <c r="G1917">
        <v>0.46500000000000002</v>
      </c>
      <c r="H1917">
        <v>0</v>
      </c>
      <c r="I1917">
        <v>0</v>
      </c>
      <c r="J1917">
        <v>0.46500000000000002</v>
      </c>
      <c r="K1917">
        <v>1570</v>
      </c>
      <c r="L1917">
        <v>0.38542740708008</v>
      </c>
      <c r="M1917">
        <v>0.79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f t="shared" si="29"/>
        <v>0</v>
      </c>
      <c r="AF1917" cm="1">
        <f t="array" ref="AF1917">_xlfn.IFS(C1917="solar",(AE1917*1000/45),C1917="onshore",(AE1917*1000/2.7),C1917="offshore",(0))</f>
        <v>0</v>
      </c>
      <c r="AG1917" cm="1">
        <f t="array" ref="AG1917">_xlfn.IFS(C1917="solar",(0),C1917="onshore",(0),C1917="offshore",(AE1917*1000/4.8))</f>
        <v>0</v>
      </c>
    </row>
    <row r="1918" spans="1:33">
      <c r="A1918" t="s">
        <v>164</v>
      </c>
      <c r="B1918" t="s">
        <v>415</v>
      </c>
      <c r="C1918" t="s">
        <v>460</v>
      </c>
      <c r="D1918">
        <v>3</v>
      </c>
      <c r="E1918" t="s">
        <v>515</v>
      </c>
      <c r="F1918" t="s">
        <v>516</v>
      </c>
      <c r="G1918">
        <v>0.48</v>
      </c>
      <c r="H1918">
        <v>804</v>
      </c>
      <c r="I1918">
        <v>2964.3009999999999</v>
      </c>
      <c r="J1918">
        <v>0.48</v>
      </c>
      <c r="K1918">
        <v>804</v>
      </c>
      <c r="L1918">
        <v>0.19121004566210001</v>
      </c>
      <c r="M1918">
        <v>50.137999999999998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f t="shared" si="29"/>
        <v>0</v>
      </c>
      <c r="AF1918" cm="1">
        <f t="array" ref="AF1918">_xlfn.IFS(C1918="solar",(AE1918*1000/45),C1918="onshore",(AE1918*1000/2.7),C1918="offshore",(0))</f>
        <v>0</v>
      </c>
      <c r="AG1918" cm="1">
        <f t="array" ref="AG1918">_xlfn.IFS(C1918="solar",(0),C1918="onshore",(0),C1918="offshore",(AE1918*1000/4.8))</f>
        <v>0</v>
      </c>
    </row>
    <row r="1919" spans="1:33">
      <c r="A1919" t="s">
        <v>164</v>
      </c>
      <c r="B1919" t="s">
        <v>414</v>
      </c>
      <c r="C1919" t="s">
        <v>460</v>
      </c>
      <c r="D1919">
        <v>4</v>
      </c>
      <c r="E1919" t="s">
        <v>515</v>
      </c>
      <c r="F1919" t="s">
        <v>514</v>
      </c>
      <c r="G1919">
        <v>0.47</v>
      </c>
      <c r="H1919">
        <v>1603</v>
      </c>
      <c r="I1919">
        <v>2938.25</v>
      </c>
      <c r="J1919">
        <v>0.47099999999999997</v>
      </c>
      <c r="K1919">
        <v>1668</v>
      </c>
      <c r="L1919">
        <v>0.40426955181339602</v>
      </c>
      <c r="M1919">
        <v>0.78800000000000003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f t="shared" si="29"/>
        <v>0</v>
      </c>
      <c r="AF1919" cm="1">
        <f t="array" ref="AF1919">_xlfn.IFS(C1919="solar",(AE1919*1000/45),C1919="onshore",(AE1919*1000/2.7),C1919="offshore",(0))</f>
        <v>0</v>
      </c>
      <c r="AG1919" cm="1">
        <f t="array" ref="AG1919">_xlfn.IFS(C1919="solar",(0),C1919="onshore",(0),C1919="offshore",(AE1919*1000/4.8))</f>
        <v>0</v>
      </c>
    </row>
    <row r="1920" spans="1:33">
      <c r="A1920" t="s">
        <v>164</v>
      </c>
      <c r="B1920" t="s">
        <v>413</v>
      </c>
      <c r="C1920" t="s">
        <v>460</v>
      </c>
      <c r="D1920">
        <v>5</v>
      </c>
      <c r="E1920" t="s">
        <v>515</v>
      </c>
      <c r="F1920" t="s">
        <v>514</v>
      </c>
      <c r="G1920">
        <v>0.46500000000000002</v>
      </c>
      <c r="H1920">
        <v>0</v>
      </c>
      <c r="I1920">
        <v>0</v>
      </c>
      <c r="J1920">
        <v>0.46500000000000002</v>
      </c>
      <c r="K1920">
        <v>1570</v>
      </c>
      <c r="L1920">
        <v>0.38542740708008</v>
      </c>
      <c r="M1920">
        <v>0.82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f t="shared" si="29"/>
        <v>0</v>
      </c>
      <c r="AF1920" cm="1">
        <f t="array" ref="AF1920">_xlfn.IFS(C1920="solar",(AE1920*1000/45),C1920="onshore",(AE1920*1000/2.7),C1920="offshore",(0))</f>
        <v>0</v>
      </c>
      <c r="AG1920" cm="1">
        <f t="array" ref="AG1920">_xlfn.IFS(C1920="solar",(0),C1920="onshore",(0),C1920="offshore",(AE1920*1000/4.8))</f>
        <v>0</v>
      </c>
    </row>
    <row r="1921" spans="1:33">
      <c r="A1921" t="s">
        <v>164</v>
      </c>
      <c r="B1921" t="s">
        <v>415</v>
      </c>
      <c r="C1921" t="s">
        <v>460</v>
      </c>
      <c r="D1921">
        <v>3</v>
      </c>
      <c r="E1921" t="s">
        <v>515</v>
      </c>
      <c r="F1921" t="s">
        <v>514</v>
      </c>
      <c r="G1921">
        <v>0.48</v>
      </c>
      <c r="H1921">
        <v>804</v>
      </c>
      <c r="I1921">
        <v>2964.3009999999999</v>
      </c>
      <c r="J1921">
        <v>0.48</v>
      </c>
      <c r="K1921">
        <v>804</v>
      </c>
      <c r="L1921">
        <v>0.19121004566210001</v>
      </c>
      <c r="M1921">
        <v>50.244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f t="shared" si="29"/>
        <v>0</v>
      </c>
      <c r="AF1921" cm="1">
        <f t="array" ref="AF1921">_xlfn.IFS(C1921="solar",(AE1921*1000/45),C1921="onshore",(AE1921*1000/2.7),C1921="offshore",(0))</f>
        <v>0</v>
      </c>
      <c r="AG1921" cm="1">
        <f t="array" ref="AG1921">_xlfn.IFS(C1921="solar",(0),C1921="onshore",(0),C1921="offshore",(AE1921*1000/4.8))</f>
        <v>0</v>
      </c>
    </row>
    <row r="1922" spans="1:33">
      <c r="A1922" t="s">
        <v>176</v>
      </c>
      <c r="B1922" t="s">
        <v>428</v>
      </c>
      <c r="C1922" t="s">
        <v>463</v>
      </c>
      <c r="D1922">
        <v>5</v>
      </c>
      <c r="E1922" t="s">
        <v>515</v>
      </c>
      <c r="F1922" t="s">
        <v>519</v>
      </c>
      <c r="G1922">
        <v>0.27300000000000002</v>
      </c>
      <c r="H1922">
        <v>125</v>
      </c>
      <c r="I1922">
        <v>1560.6849999999999</v>
      </c>
      <c r="J1922">
        <v>0.27400000000000002</v>
      </c>
      <c r="K1922">
        <v>136</v>
      </c>
      <c r="L1922">
        <v>5.6661000566609998E-2</v>
      </c>
      <c r="M1922">
        <v>454.06</v>
      </c>
      <c r="N1922">
        <v>0</v>
      </c>
      <c r="O1922">
        <v>0.05</v>
      </c>
      <c r="P1922">
        <v>3.96</v>
      </c>
      <c r="Q1922">
        <v>9.2100000000000009</v>
      </c>
      <c r="R1922">
        <v>321.81</v>
      </c>
      <c r="S1922">
        <v>353.55</v>
      </c>
      <c r="T1922">
        <v>390.66</v>
      </c>
      <c r="U1922">
        <v>454.06</v>
      </c>
      <c r="V1922">
        <v>454.11</v>
      </c>
      <c r="W1922">
        <v>0</v>
      </c>
      <c r="X1922">
        <v>0.05</v>
      </c>
      <c r="Y1922">
        <v>3.91</v>
      </c>
      <c r="Z1922">
        <v>5.25</v>
      </c>
      <c r="AA1922">
        <v>312.60000000000002</v>
      </c>
      <c r="AB1922">
        <v>31.74</v>
      </c>
      <c r="AC1922">
        <v>37.11</v>
      </c>
      <c r="AD1922">
        <v>63.45</v>
      </c>
      <c r="AE1922">
        <f t="shared" ref="AE1922:AE1985" si="30">MAX(N1922:U1922)</f>
        <v>454.06</v>
      </c>
      <c r="AF1922" cm="1">
        <f t="array" ref="AF1922">_xlfn.IFS(C1922="solar",(AE1922*1000/45),C1922="onshore",(AE1922*1000/2.7),C1922="offshore",(0))</f>
        <v>10090.222222222223</v>
      </c>
      <c r="AG1922" cm="1">
        <f t="array" ref="AG1922">_xlfn.IFS(C1922="solar",(0),C1922="onshore",(0),C1922="offshore",(AE1922*1000/4.8))</f>
        <v>0</v>
      </c>
    </row>
    <row r="1923" spans="1:33">
      <c r="A1923" t="s">
        <v>176</v>
      </c>
      <c r="B1923" t="s">
        <v>420</v>
      </c>
      <c r="C1923" t="s">
        <v>463</v>
      </c>
      <c r="D1923">
        <v>6</v>
      </c>
      <c r="E1923" t="s">
        <v>515</v>
      </c>
      <c r="F1923" t="s">
        <v>519</v>
      </c>
      <c r="G1923">
        <v>0.27200000000000002</v>
      </c>
      <c r="H1923">
        <v>241</v>
      </c>
      <c r="I1923">
        <v>1560.6849999999999</v>
      </c>
      <c r="J1923">
        <v>0.27100000000000002</v>
      </c>
      <c r="K1923">
        <v>255</v>
      </c>
      <c r="L1923">
        <v>0.10741545771622101</v>
      </c>
      <c r="M1923">
        <v>0.04</v>
      </c>
      <c r="N1923">
        <v>0</v>
      </c>
      <c r="O1923">
        <v>0.01</v>
      </c>
      <c r="P1923">
        <v>0.01</v>
      </c>
      <c r="Q1923">
        <v>0.02</v>
      </c>
      <c r="R1923">
        <v>0.02</v>
      </c>
      <c r="S1923">
        <v>0.04</v>
      </c>
      <c r="T1923">
        <v>0.04</v>
      </c>
      <c r="U1923">
        <v>0.03</v>
      </c>
      <c r="V1923">
        <v>0.04</v>
      </c>
      <c r="W1923">
        <v>0</v>
      </c>
      <c r="X1923">
        <v>0.01</v>
      </c>
      <c r="Y1923">
        <v>0</v>
      </c>
      <c r="Z1923">
        <v>0.01</v>
      </c>
      <c r="AA1923">
        <v>0</v>
      </c>
      <c r="AB1923">
        <v>0.02</v>
      </c>
      <c r="AC1923">
        <v>0</v>
      </c>
      <c r="AD1923">
        <v>0</v>
      </c>
      <c r="AE1923">
        <f t="shared" si="30"/>
        <v>0.04</v>
      </c>
      <c r="AF1923" cm="1">
        <f t="array" ref="AF1923">_xlfn.IFS(C1923="solar",(AE1923*1000/45),C1923="onshore",(AE1923*1000/2.7),C1923="offshore",(0))</f>
        <v>0.88888888888888884</v>
      </c>
      <c r="AG1923" cm="1">
        <f t="array" ref="AG1923">_xlfn.IFS(C1923="solar",(0),C1923="onshore",(0),C1923="offshore",(AE1923*1000/4.8))</f>
        <v>0</v>
      </c>
    </row>
    <row r="1924" spans="1:33">
      <c r="A1924" t="s">
        <v>176</v>
      </c>
      <c r="B1924" t="s">
        <v>419</v>
      </c>
      <c r="C1924" t="s">
        <v>463</v>
      </c>
      <c r="D1924">
        <v>7</v>
      </c>
      <c r="E1924" t="s">
        <v>515</v>
      </c>
      <c r="F1924" t="s">
        <v>519</v>
      </c>
      <c r="G1924">
        <v>0.26500000000000001</v>
      </c>
      <c r="H1924">
        <v>336</v>
      </c>
      <c r="I1924">
        <v>1560.6849999999999</v>
      </c>
      <c r="J1924">
        <v>0.26500000000000001</v>
      </c>
      <c r="K1924">
        <v>345</v>
      </c>
      <c r="L1924">
        <v>0.148617213750323</v>
      </c>
      <c r="M1924">
        <v>0.02</v>
      </c>
      <c r="N1924">
        <v>0</v>
      </c>
      <c r="O1924">
        <v>0</v>
      </c>
      <c r="P1924">
        <v>0.01</v>
      </c>
      <c r="Q1924">
        <v>0.01</v>
      </c>
      <c r="R1924">
        <v>0.01</v>
      </c>
      <c r="S1924">
        <v>0.02</v>
      </c>
      <c r="T1924">
        <v>0.02</v>
      </c>
      <c r="U1924">
        <v>0.02</v>
      </c>
      <c r="V1924">
        <v>0.02</v>
      </c>
      <c r="W1924">
        <v>0</v>
      </c>
      <c r="X1924">
        <v>0</v>
      </c>
      <c r="Y1924">
        <v>0.01</v>
      </c>
      <c r="Z1924">
        <v>0</v>
      </c>
      <c r="AA1924">
        <v>0</v>
      </c>
      <c r="AB1924">
        <v>0.01</v>
      </c>
      <c r="AC1924">
        <v>0</v>
      </c>
      <c r="AD1924">
        <v>0</v>
      </c>
      <c r="AE1924">
        <f t="shared" si="30"/>
        <v>0.02</v>
      </c>
      <c r="AF1924" cm="1">
        <f t="array" ref="AF1924">_xlfn.IFS(C1924="solar",(AE1924*1000/45),C1924="onshore",(AE1924*1000/2.7),C1924="offshore",(0))</f>
        <v>0.44444444444444442</v>
      </c>
      <c r="AG1924" cm="1">
        <f t="array" ref="AG1924">_xlfn.IFS(C1924="solar",(0),C1924="onshore",(0),C1924="offshore",(AE1924*1000/4.8))</f>
        <v>0</v>
      </c>
    </row>
    <row r="1925" spans="1:33">
      <c r="A1925" t="s">
        <v>176</v>
      </c>
      <c r="B1925" t="s">
        <v>428</v>
      </c>
      <c r="C1925" t="s">
        <v>463</v>
      </c>
      <c r="D1925">
        <v>5</v>
      </c>
      <c r="E1925" t="s">
        <v>515</v>
      </c>
      <c r="F1925" t="s">
        <v>518</v>
      </c>
      <c r="G1925">
        <v>0.27300000000000002</v>
      </c>
      <c r="H1925">
        <v>125</v>
      </c>
      <c r="I1925">
        <v>1560.6849999999999</v>
      </c>
      <c r="J1925">
        <v>0.27400000000000002</v>
      </c>
      <c r="K1925">
        <v>136</v>
      </c>
      <c r="L1925">
        <v>5.6661000566609998E-2</v>
      </c>
      <c r="M1925">
        <v>867.19399999999996</v>
      </c>
      <c r="N1925">
        <v>0</v>
      </c>
      <c r="O1925">
        <v>0.05</v>
      </c>
      <c r="P1925">
        <v>3.9460000000000002</v>
      </c>
      <c r="Q1925">
        <v>9.1760000000000002</v>
      </c>
      <c r="R1925">
        <v>320.63600000000002</v>
      </c>
      <c r="S1925">
        <v>352.26</v>
      </c>
      <c r="T1925">
        <v>389.23399999999998</v>
      </c>
      <c r="U1925">
        <v>452.40300000000002</v>
      </c>
      <c r="V1925">
        <v>452.45299999999997</v>
      </c>
      <c r="W1925">
        <v>0</v>
      </c>
      <c r="X1925">
        <v>0.05</v>
      </c>
      <c r="Y1925">
        <v>3.8959999999999999</v>
      </c>
      <c r="Z1925">
        <v>5.23</v>
      </c>
      <c r="AA1925">
        <v>311.45999999999998</v>
      </c>
      <c r="AB1925">
        <v>31.623999999999999</v>
      </c>
      <c r="AC1925">
        <v>36.973999999999997</v>
      </c>
      <c r="AD1925">
        <v>63.219000000000001</v>
      </c>
      <c r="AE1925">
        <f t="shared" si="30"/>
        <v>452.40300000000002</v>
      </c>
      <c r="AF1925" cm="1">
        <f t="array" ref="AF1925">_xlfn.IFS(C1925="solar",(AE1925*1000/45),C1925="onshore",(AE1925*1000/2.7),C1925="offshore",(0))</f>
        <v>10053.4</v>
      </c>
      <c r="AG1925" cm="1">
        <f t="array" ref="AG1925">_xlfn.IFS(C1925="solar",(0),C1925="onshore",(0),C1925="offshore",(AE1925*1000/4.8))</f>
        <v>0</v>
      </c>
    </row>
    <row r="1926" spans="1:33">
      <c r="A1926" t="s">
        <v>176</v>
      </c>
      <c r="B1926" t="s">
        <v>419</v>
      </c>
      <c r="C1926" t="s">
        <v>463</v>
      </c>
      <c r="D1926">
        <v>7</v>
      </c>
      <c r="E1926" t="s">
        <v>515</v>
      </c>
      <c r="F1926" t="s">
        <v>518</v>
      </c>
      <c r="G1926">
        <v>0.26500000000000001</v>
      </c>
      <c r="H1926">
        <v>336</v>
      </c>
      <c r="I1926">
        <v>1560.6849999999999</v>
      </c>
      <c r="J1926">
        <v>0.26500000000000001</v>
      </c>
      <c r="K1926">
        <v>345</v>
      </c>
      <c r="L1926">
        <v>0.148617213750323</v>
      </c>
      <c r="M1926">
        <v>426.04399999999998</v>
      </c>
      <c r="N1926">
        <v>0</v>
      </c>
      <c r="O1926">
        <v>0</v>
      </c>
      <c r="P1926">
        <v>0.01</v>
      </c>
      <c r="Q1926">
        <v>0.01</v>
      </c>
      <c r="R1926">
        <v>0.01</v>
      </c>
      <c r="S1926">
        <v>0.02</v>
      </c>
      <c r="T1926">
        <v>0.02</v>
      </c>
      <c r="U1926">
        <v>0.02</v>
      </c>
      <c r="V1926">
        <v>0.02</v>
      </c>
      <c r="W1926">
        <v>0</v>
      </c>
      <c r="X1926">
        <v>0</v>
      </c>
      <c r="Y1926">
        <v>0.01</v>
      </c>
      <c r="Z1926">
        <v>0</v>
      </c>
      <c r="AA1926">
        <v>0</v>
      </c>
      <c r="AB1926">
        <v>0.01</v>
      </c>
      <c r="AC1926">
        <v>0</v>
      </c>
      <c r="AD1926">
        <v>0</v>
      </c>
      <c r="AE1926">
        <f t="shared" si="30"/>
        <v>0.02</v>
      </c>
      <c r="AF1926" cm="1">
        <f t="array" ref="AF1926">_xlfn.IFS(C1926="solar",(AE1926*1000/45),C1926="onshore",(AE1926*1000/2.7),C1926="offshore",(0))</f>
        <v>0.44444444444444442</v>
      </c>
      <c r="AG1926" cm="1">
        <f t="array" ref="AG1926">_xlfn.IFS(C1926="solar",(0),C1926="onshore",(0),C1926="offshore",(AE1926*1000/4.8))</f>
        <v>0</v>
      </c>
    </row>
    <row r="1927" spans="1:33">
      <c r="A1927" t="s">
        <v>176</v>
      </c>
      <c r="B1927" t="s">
        <v>420</v>
      </c>
      <c r="C1927" t="s">
        <v>463</v>
      </c>
      <c r="D1927">
        <v>6</v>
      </c>
      <c r="E1927" t="s">
        <v>515</v>
      </c>
      <c r="F1927" t="s">
        <v>518</v>
      </c>
      <c r="G1927">
        <v>0.27200000000000002</v>
      </c>
      <c r="H1927">
        <v>241</v>
      </c>
      <c r="I1927">
        <v>1560.6849999999999</v>
      </c>
      <c r="J1927">
        <v>0.27100000000000002</v>
      </c>
      <c r="K1927">
        <v>255</v>
      </c>
      <c r="L1927">
        <v>0.10741545771622101</v>
      </c>
      <c r="M1927">
        <v>1062.049</v>
      </c>
      <c r="N1927">
        <v>0</v>
      </c>
      <c r="O1927">
        <v>0.01</v>
      </c>
      <c r="P1927">
        <v>0.01</v>
      </c>
      <c r="Q1927">
        <v>0.02</v>
      </c>
      <c r="R1927">
        <v>0.02</v>
      </c>
      <c r="S1927">
        <v>0.04</v>
      </c>
      <c r="T1927">
        <v>0.04</v>
      </c>
      <c r="U1927">
        <v>0.03</v>
      </c>
      <c r="V1927">
        <v>0.04</v>
      </c>
      <c r="W1927">
        <v>0</v>
      </c>
      <c r="X1927">
        <v>0.01</v>
      </c>
      <c r="Y1927">
        <v>0</v>
      </c>
      <c r="Z1927">
        <v>0.01</v>
      </c>
      <c r="AA1927">
        <v>0</v>
      </c>
      <c r="AB1927">
        <v>0.02</v>
      </c>
      <c r="AC1927">
        <v>0</v>
      </c>
      <c r="AD1927">
        <v>0</v>
      </c>
      <c r="AE1927">
        <f t="shared" si="30"/>
        <v>0.04</v>
      </c>
      <c r="AF1927" cm="1">
        <f t="array" ref="AF1927">_xlfn.IFS(C1927="solar",(AE1927*1000/45),C1927="onshore",(AE1927*1000/2.7),C1927="offshore",(0))</f>
        <v>0.88888888888888884</v>
      </c>
      <c r="AG1927" cm="1">
        <f t="array" ref="AG1927">_xlfn.IFS(C1927="solar",(0),C1927="onshore",(0),C1927="offshore",(AE1927*1000/4.8))</f>
        <v>0</v>
      </c>
    </row>
    <row r="1928" spans="1:33">
      <c r="A1928" t="s">
        <v>176</v>
      </c>
      <c r="B1928" t="s">
        <v>419</v>
      </c>
      <c r="C1928" t="s">
        <v>463</v>
      </c>
      <c r="D1928">
        <v>7</v>
      </c>
      <c r="E1928" t="s">
        <v>515</v>
      </c>
      <c r="F1928" t="s">
        <v>517</v>
      </c>
      <c r="G1928">
        <v>0.26500000000000001</v>
      </c>
      <c r="H1928">
        <v>336</v>
      </c>
      <c r="I1928">
        <v>1560.6849999999999</v>
      </c>
      <c r="J1928">
        <v>0.26500000000000001</v>
      </c>
      <c r="K1928">
        <v>345</v>
      </c>
      <c r="L1928">
        <v>0.148617213750323</v>
      </c>
      <c r="M1928">
        <v>370.89299999999997</v>
      </c>
      <c r="N1928">
        <v>0</v>
      </c>
      <c r="O1928">
        <v>0</v>
      </c>
      <c r="P1928">
        <v>0.01</v>
      </c>
      <c r="Q1928">
        <v>0.01</v>
      </c>
      <c r="R1928">
        <v>0.01</v>
      </c>
      <c r="S1928">
        <v>0.02</v>
      </c>
      <c r="T1928">
        <v>0.02</v>
      </c>
      <c r="U1928">
        <v>0.02</v>
      </c>
      <c r="V1928">
        <v>0.02</v>
      </c>
      <c r="W1928">
        <v>0</v>
      </c>
      <c r="X1928">
        <v>0</v>
      </c>
      <c r="Y1928">
        <v>0.01</v>
      </c>
      <c r="Z1928">
        <v>0</v>
      </c>
      <c r="AA1928">
        <v>0</v>
      </c>
      <c r="AB1928">
        <v>0.01</v>
      </c>
      <c r="AC1928">
        <v>0</v>
      </c>
      <c r="AD1928">
        <v>0</v>
      </c>
      <c r="AE1928">
        <f t="shared" si="30"/>
        <v>0.02</v>
      </c>
      <c r="AF1928" cm="1">
        <f t="array" ref="AF1928">_xlfn.IFS(C1928="solar",(AE1928*1000/45),C1928="onshore",(AE1928*1000/2.7),C1928="offshore",(0))</f>
        <v>0.44444444444444442</v>
      </c>
      <c r="AG1928" cm="1">
        <f t="array" ref="AG1928">_xlfn.IFS(C1928="solar",(0),C1928="onshore",(0),C1928="offshore",(AE1928*1000/4.8))</f>
        <v>0</v>
      </c>
    </row>
    <row r="1929" spans="1:33">
      <c r="A1929" t="s">
        <v>176</v>
      </c>
      <c r="B1929" t="s">
        <v>428</v>
      </c>
      <c r="C1929" t="s">
        <v>463</v>
      </c>
      <c r="D1929">
        <v>5</v>
      </c>
      <c r="E1929" t="s">
        <v>515</v>
      </c>
      <c r="F1929" t="s">
        <v>517</v>
      </c>
      <c r="G1929">
        <v>0.27300000000000002</v>
      </c>
      <c r="H1929">
        <v>125</v>
      </c>
      <c r="I1929">
        <v>1560.6849999999999</v>
      </c>
      <c r="J1929">
        <v>0.27400000000000002</v>
      </c>
      <c r="K1929">
        <v>136</v>
      </c>
      <c r="L1929">
        <v>5.6661000566609998E-2</v>
      </c>
      <c r="M1929">
        <v>833.60299999999995</v>
      </c>
      <c r="N1929">
        <v>0</v>
      </c>
      <c r="O1929">
        <v>0.05</v>
      </c>
      <c r="P1929">
        <v>3.9460000000000002</v>
      </c>
      <c r="Q1929">
        <v>9.1760000000000002</v>
      </c>
      <c r="R1929">
        <v>320.63600000000002</v>
      </c>
      <c r="S1929">
        <v>352.26</v>
      </c>
      <c r="T1929">
        <v>389.23399999999998</v>
      </c>
      <c r="U1929">
        <v>452.40300000000002</v>
      </c>
      <c r="V1929">
        <v>452.45299999999997</v>
      </c>
      <c r="W1929">
        <v>0</v>
      </c>
      <c r="X1929">
        <v>0.05</v>
      </c>
      <c r="Y1929">
        <v>3.8959999999999999</v>
      </c>
      <c r="Z1929">
        <v>5.23</v>
      </c>
      <c r="AA1929">
        <v>311.45999999999998</v>
      </c>
      <c r="AB1929">
        <v>31.623999999999999</v>
      </c>
      <c r="AC1929">
        <v>36.973999999999997</v>
      </c>
      <c r="AD1929">
        <v>63.219000000000001</v>
      </c>
      <c r="AE1929">
        <f t="shared" si="30"/>
        <v>452.40300000000002</v>
      </c>
      <c r="AF1929" cm="1">
        <f t="array" ref="AF1929">_xlfn.IFS(C1929="solar",(AE1929*1000/45),C1929="onshore",(AE1929*1000/2.7),C1929="offshore",(0))</f>
        <v>10053.4</v>
      </c>
      <c r="AG1929" cm="1">
        <f t="array" ref="AG1929">_xlfn.IFS(C1929="solar",(0),C1929="onshore",(0),C1929="offshore",(AE1929*1000/4.8))</f>
        <v>0</v>
      </c>
    </row>
    <row r="1930" spans="1:33">
      <c r="A1930" t="s">
        <v>176</v>
      </c>
      <c r="B1930" t="s">
        <v>420</v>
      </c>
      <c r="C1930" t="s">
        <v>463</v>
      </c>
      <c r="D1930">
        <v>6</v>
      </c>
      <c r="E1930" t="s">
        <v>515</v>
      </c>
      <c r="F1930" t="s">
        <v>517</v>
      </c>
      <c r="G1930">
        <v>0.27200000000000002</v>
      </c>
      <c r="H1930">
        <v>241</v>
      </c>
      <c r="I1930">
        <v>1560.6849999999999</v>
      </c>
      <c r="J1930">
        <v>0.27100000000000002</v>
      </c>
      <c r="K1930">
        <v>255</v>
      </c>
      <c r="L1930">
        <v>0.10741545771622101</v>
      </c>
      <c r="M1930">
        <v>993.08600000000001</v>
      </c>
      <c r="N1930">
        <v>0</v>
      </c>
      <c r="O1930">
        <v>0.01</v>
      </c>
      <c r="P1930">
        <v>0.01</v>
      </c>
      <c r="Q1930">
        <v>0.02</v>
      </c>
      <c r="R1930">
        <v>0.02</v>
      </c>
      <c r="S1930">
        <v>0.04</v>
      </c>
      <c r="T1930">
        <v>0.04</v>
      </c>
      <c r="U1930">
        <v>0.03</v>
      </c>
      <c r="V1930">
        <v>0.04</v>
      </c>
      <c r="W1930">
        <v>0</v>
      </c>
      <c r="X1930">
        <v>0.01</v>
      </c>
      <c r="Y1930">
        <v>0</v>
      </c>
      <c r="Z1930">
        <v>0.01</v>
      </c>
      <c r="AA1930">
        <v>0</v>
      </c>
      <c r="AB1930">
        <v>0.02</v>
      </c>
      <c r="AC1930">
        <v>0</v>
      </c>
      <c r="AD1930">
        <v>0</v>
      </c>
      <c r="AE1930">
        <f t="shared" si="30"/>
        <v>0.04</v>
      </c>
      <c r="AF1930" cm="1">
        <f t="array" ref="AF1930">_xlfn.IFS(C1930="solar",(AE1930*1000/45),C1930="onshore",(AE1930*1000/2.7),C1930="offshore",(0))</f>
        <v>0.88888888888888884</v>
      </c>
      <c r="AG1930" cm="1">
        <f t="array" ref="AG1930">_xlfn.IFS(C1930="solar",(0),C1930="onshore",(0),C1930="offshore",(AE1930*1000/4.8))</f>
        <v>0</v>
      </c>
    </row>
    <row r="1931" spans="1:33">
      <c r="A1931" t="s">
        <v>176</v>
      </c>
      <c r="B1931" t="s">
        <v>428</v>
      </c>
      <c r="C1931" t="s">
        <v>463</v>
      </c>
      <c r="D1931">
        <v>5</v>
      </c>
      <c r="E1931" t="s">
        <v>515</v>
      </c>
      <c r="F1931" t="s">
        <v>516</v>
      </c>
      <c r="G1931">
        <v>0.27300000000000002</v>
      </c>
      <c r="H1931">
        <v>125</v>
      </c>
      <c r="I1931">
        <v>1560.6849999999999</v>
      </c>
      <c r="J1931">
        <v>0.27400000000000002</v>
      </c>
      <c r="K1931">
        <v>136</v>
      </c>
      <c r="L1931">
        <v>5.6661000566609998E-2</v>
      </c>
      <c r="M1931">
        <v>866.41300000000001</v>
      </c>
      <c r="N1931">
        <v>0</v>
      </c>
      <c r="O1931">
        <v>0.05</v>
      </c>
      <c r="P1931">
        <v>3.9460000000000002</v>
      </c>
      <c r="Q1931">
        <v>9.1760000000000002</v>
      </c>
      <c r="R1931">
        <v>320.63600000000002</v>
      </c>
      <c r="S1931">
        <v>352.26</v>
      </c>
      <c r="T1931">
        <v>389.23399999999998</v>
      </c>
      <c r="U1931">
        <v>452.40300000000002</v>
      </c>
      <c r="V1931">
        <v>452.45299999999997</v>
      </c>
      <c r="W1931">
        <v>0</v>
      </c>
      <c r="X1931">
        <v>0.05</v>
      </c>
      <c r="Y1931">
        <v>3.8959999999999999</v>
      </c>
      <c r="Z1931">
        <v>5.23</v>
      </c>
      <c r="AA1931">
        <v>311.45999999999998</v>
      </c>
      <c r="AB1931">
        <v>31.623999999999999</v>
      </c>
      <c r="AC1931">
        <v>36.973999999999997</v>
      </c>
      <c r="AD1931">
        <v>63.219000000000001</v>
      </c>
      <c r="AE1931">
        <f t="shared" si="30"/>
        <v>452.40300000000002</v>
      </c>
      <c r="AF1931" cm="1">
        <f t="array" ref="AF1931">_xlfn.IFS(C1931="solar",(AE1931*1000/45),C1931="onshore",(AE1931*1000/2.7),C1931="offshore",(0))</f>
        <v>10053.4</v>
      </c>
      <c r="AG1931" cm="1">
        <f t="array" ref="AG1931">_xlfn.IFS(C1931="solar",(0),C1931="onshore",(0),C1931="offshore",(AE1931*1000/4.8))</f>
        <v>0</v>
      </c>
    </row>
    <row r="1932" spans="1:33">
      <c r="A1932" t="s">
        <v>176</v>
      </c>
      <c r="B1932" t="s">
        <v>419</v>
      </c>
      <c r="C1932" t="s">
        <v>463</v>
      </c>
      <c r="D1932">
        <v>7</v>
      </c>
      <c r="E1932" t="s">
        <v>515</v>
      </c>
      <c r="F1932" t="s">
        <v>516</v>
      </c>
      <c r="G1932">
        <v>0.26500000000000001</v>
      </c>
      <c r="H1932">
        <v>336</v>
      </c>
      <c r="I1932">
        <v>1560.6849999999999</v>
      </c>
      <c r="J1932">
        <v>0.26500000000000001</v>
      </c>
      <c r="K1932">
        <v>345</v>
      </c>
      <c r="L1932">
        <v>0.148617213750323</v>
      </c>
      <c r="M1932">
        <v>426.04399999999998</v>
      </c>
      <c r="N1932">
        <v>0</v>
      </c>
      <c r="O1932">
        <v>0</v>
      </c>
      <c r="P1932">
        <v>0.01</v>
      </c>
      <c r="Q1932">
        <v>0.01</v>
      </c>
      <c r="R1932">
        <v>0.01</v>
      </c>
      <c r="S1932">
        <v>0.02</v>
      </c>
      <c r="T1932">
        <v>0.02</v>
      </c>
      <c r="U1932">
        <v>0.02</v>
      </c>
      <c r="V1932">
        <v>0.02</v>
      </c>
      <c r="W1932">
        <v>0</v>
      </c>
      <c r="X1932">
        <v>0</v>
      </c>
      <c r="Y1932">
        <v>0.01</v>
      </c>
      <c r="Z1932">
        <v>0</v>
      </c>
      <c r="AA1932">
        <v>0</v>
      </c>
      <c r="AB1932">
        <v>0.01</v>
      </c>
      <c r="AC1932">
        <v>0</v>
      </c>
      <c r="AD1932">
        <v>0</v>
      </c>
      <c r="AE1932">
        <f t="shared" si="30"/>
        <v>0.02</v>
      </c>
      <c r="AF1932" cm="1">
        <f t="array" ref="AF1932">_xlfn.IFS(C1932="solar",(AE1932*1000/45),C1932="onshore",(AE1932*1000/2.7),C1932="offshore",(0))</f>
        <v>0.44444444444444442</v>
      </c>
      <c r="AG1932" cm="1">
        <f t="array" ref="AG1932">_xlfn.IFS(C1932="solar",(0),C1932="onshore",(0),C1932="offshore",(AE1932*1000/4.8))</f>
        <v>0</v>
      </c>
    </row>
    <row r="1933" spans="1:33">
      <c r="A1933" t="s">
        <v>176</v>
      </c>
      <c r="B1933" t="s">
        <v>420</v>
      </c>
      <c r="C1933" t="s">
        <v>463</v>
      </c>
      <c r="D1933">
        <v>6</v>
      </c>
      <c r="E1933" t="s">
        <v>515</v>
      </c>
      <c r="F1933" t="s">
        <v>516</v>
      </c>
      <c r="G1933">
        <v>0.27200000000000002</v>
      </c>
      <c r="H1933">
        <v>241</v>
      </c>
      <c r="I1933">
        <v>1560.6849999999999</v>
      </c>
      <c r="J1933">
        <v>0.27100000000000002</v>
      </c>
      <c r="K1933">
        <v>255</v>
      </c>
      <c r="L1933">
        <v>0.10741545771622101</v>
      </c>
      <c r="M1933">
        <v>1062.48</v>
      </c>
      <c r="N1933">
        <v>0</v>
      </c>
      <c r="O1933">
        <v>0.01</v>
      </c>
      <c r="P1933">
        <v>0.01</v>
      </c>
      <c r="Q1933">
        <v>0.02</v>
      </c>
      <c r="R1933">
        <v>0.02</v>
      </c>
      <c r="S1933">
        <v>0.04</v>
      </c>
      <c r="T1933">
        <v>0.04</v>
      </c>
      <c r="U1933">
        <v>0.03</v>
      </c>
      <c r="V1933">
        <v>0.04</v>
      </c>
      <c r="W1933">
        <v>0</v>
      </c>
      <c r="X1933">
        <v>0.01</v>
      </c>
      <c r="Y1933">
        <v>0</v>
      </c>
      <c r="Z1933">
        <v>0.01</v>
      </c>
      <c r="AA1933">
        <v>0</v>
      </c>
      <c r="AB1933">
        <v>0.02</v>
      </c>
      <c r="AC1933">
        <v>0</v>
      </c>
      <c r="AD1933">
        <v>0</v>
      </c>
      <c r="AE1933">
        <f t="shared" si="30"/>
        <v>0.04</v>
      </c>
      <c r="AF1933" cm="1">
        <f t="array" ref="AF1933">_xlfn.IFS(C1933="solar",(AE1933*1000/45),C1933="onshore",(AE1933*1000/2.7),C1933="offshore",(0))</f>
        <v>0.88888888888888884</v>
      </c>
      <c r="AG1933" cm="1">
        <f t="array" ref="AG1933">_xlfn.IFS(C1933="solar",(0),C1933="onshore",(0),C1933="offshore",(AE1933*1000/4.8))</f>
        <v>0</v>
      </c>
    </row>
    <row r="1934" spans="1:33">
      <c r="A1934" t="s">
        <v>176</v>
      </c>
      <c r="B1934" t="s">
        <v>419</v>
      </c>
      <c r="C1934" t="s">
        <v>463</v>
      </c>
      <c r="D1934">
        <v>7</v>
      </c>
      <c r="E1934" t="s">
        <v>515</v>
      </c>
      <c r="F1934" t="s">
        <v>514</v>
      </c>
      <c r="G1934">
        <v>0.26500000000000001</v>
      </c>
      <c r="H1934">
        <v>336</v>
      </c>
      <c r="I1934">
        <v>1560.6849999999999</v>
      </c>
      <c r="J1934">
        <v>0.26500000000000001</v>
      </c>
      <c r="K1934">
        <v>345</v>
      </c>
      <c r="L1934">
        <v>0.148617213750323</v>
      </c>
      <c r="M1934">
        <v>430.56799999999998</v>
      </c>
      <c r="N1934">
        <v>0</v>
      </c>
      <c r="O1934">
        <v>0</v>
      </c>
      <c r="P1934">
        <v>0.01</v>
      </c>
      <c r="Q1934">
        <v>0.01</v>
      </c>
      <c r="R1934">
        <v>0.01</v>
      </c>
      <c r="S1934">
        <v>0.02</v>
      </c>
      <c r="T1934">
        <v>0.02</v>
      </c>
      <c r="U1934">
        <v>0.02</v>
      </c>
      <c r="V1934">
        <v>0.02</v>
      </c>
      <c r="W1934">
        <v>0</v>
      </c>
      <c r="X1934">
        <v>0</v>
      </c>
      <c r="Y1934">
        <v>0.01</v>
      </c>
      <c r="Z1934">
        <v>0</v>
      </c>
      <c r="AA1934">
        <v>0</v>
      </c>
      <c r="AB1934">
        <v>0.01</v>
      </c>
      <c r="AC1934">
        <v>0</v>
      </c>
      <c r="AD1934">
        <v>0</v>
      </c>
      <c r="AE1934">
        <f t="shared" si="30"/>
        <v>0.02</v>
      </c>
      <c r="AF1934" cm="1">
        <f t="array" ref="AF1934">_xlfn.IFS(C1934="solar",(AE1934*1000/45),C1934="onshore",(AE1934*1000/2.7),C1934="offshore",(0))</f>
        <v>0.44444444444444442</v>
      </c>
      <c r="AG1934" cm="1">
        <f t="array" ref="AG1934">_xlfn.IFS(C1934="solar",(0),C1934="onshore",(0),C1934="offshore",(AE1934*1000/4.8))</f>
        <v>0</v>
      </c>
    </row>
    <row r="1935" spans="1:33">
      <c r="A1935" t="s">
        <v>176</v>
      </c>
      <c r="B1935" t="s">
        <v>428</v>
      </c>
      <c r="C1935" t="s">
        <v>463</v>
      </c>
      <c r="D1935">
        <v>5</v>
      </c>
      <c r="E1935" t="s">
        <v>515</v>
      </c>
      <c r="F1935" t="s">
        <v>514</v>
      </c>
      <c r="G1935">
        <v>0.27300000000000002</v>
      </c>
      <c r="H1935">
        <v>125</v>
      </c>
      <c r="I1935">
        <v>1560.6849999999999</v>
      </c>
      <c r="J1935">
        <v>0.27400000000000002</v>
      </c>
      <c r="K1935">
        <v>136</v>
      </c>
      <c r="L1935">
        <v>5.6661000566609998E-2</v>
      </c>
      <c r="M1935">
        <v>892.476</v>
      </c>
      <c r="N1935">
        <v>0</v>
      </c>
      <c r="O1935">
        <v>0.05</v>
      </c>
      <c r="P1935">
        <v>3.9460000000000002</v>
      </c>
      <c r="Q1935">
        <v>9.1760000000000002</v>
      </c>
      <c r="R1935">
        <v>320.63600000000002</v>
      </c>
      <c r="S1935">
        <v>352.26</v>
      </c>
      <c r="T1935">
        <v>389.23399999999998</v>
      </c>
      <c r="U1935">
        <v>452.40300000000002</v>
      </c>
      <c r="V1935">
        <v>452.45299999999997</v>
      </c>
      <c r="W1935">
        <v>0</v>
      </c>
      <c r="X1935">
        <v>0.05</v>
      </c>
      <c r="Y1935">
        <v>3.8959999999999999</v>
      </c>
      <c r="Z1935">
        <v>5.23</v>
      </c>
      <c r="AA1935">
        <v>311.45999999999998</v>
      </c>
      <c r="AB1935">
        <v>31.623999999999999</v>
      </c>
      <c r="AC1935">
        <v>36.973999999999997</v>
      </c>
      <c r="AD1935">
        <v>63.219000000000001</v>
      </c>
      <c r="AE1935">
        <f t="shared" si="30"/>
        <v>452.40300000000002</v>
      </c>
      <c r="AF1935" cm="1">
        <f t="array" ref="AF1935">_xlfn.IFS(C1935="solar",(AE1935*1000/45),C1935="onshore",(AE1935*1000/2.7),C1935="offshore",(0))</f>
        <v>10053.4</v>
      </c>
      <c r="AG1935" cm="1">
        <f t="array" ref="AG1935">_xlfn.IFS(C1935="solar",(0),C1935="onshore",(0),C1935="offshore",(AE1935*1000/4.8))</f>
        <v>0</v>
      </c>
    </row>
    <row r="1936" spans="1:33">
      <c r="A1936" t="s">
        <v>176</v>
      </c>
      <c r="B1936" t="s">
        <v>420</v>
      </c>
      <c r="C1936" t="s">
        <v>463</v>
      </c>
      <c r="D1936">
        <v>6</v>
      </c>
      <c r="E1936" t="s">
        <v>515</v>
      </c>
      <c r="F1936" t="s">
        <v>514</v>
      </c>
      <c r="G1936">
        <v>0.27200000000000002</v>
      </c>
      <c r="H1936">
        <v>241</v>
      </c>
      <c r="I1936">
        <v>1560.6849999999999</v>
      </c>
      <c r="J1936">
        <v>0.27100000000000002</v>
      </c>
      <c r="K1936">
        <v>255</v>
      </c>
      <c r="L1936">
        <v>0.10741545771622101</v>
      </c>
      <c r="M1936">
        <v>1101.472</v>
      </c>
      <c r="N1936">
        <v>0</v>
      </c>
      <c r="O1936">
        <v>0.01</v>
      </c>
      <c r="P1936">
        <v>0.01</v>
      </c>
      <c r="Q1936">
        <v>0.02</v>
      </c>
      <c r="R1936">
        <v>0.02</v>
      </c>
      <c r="S1936">
        <v>0.04</v>
      </c>
      <c r="T1936">
        <v>0.04</v>
      </c>
      <c r="U1936">
        <v>0.03</v>
      </c>
      <c r="V1936">
        <v>0.04</v>
      </c>
      <c r="W1936">
        <v>0</v>
      </c>
      <c r="X1936">
        <v>0.01</v>
      </c>
      <c r="Y1936">
        <v>0</v>
      </c>
      <c r="Z1936">
        <v>0.01</v>
      </c>
      <c r="AA1936">
        <v>0</v>
      </c>
      <c r="AB1936">
        <v>0.02</v>
      </c>
      <c r="AC1936">
        <v>0</v>
      </c>
      <c r="AD1936">
        <v>0</v>
      </c>
      <c r="AE1936">
        <f t="shared" si="30"/>
        <v>0.04</v>
      </c>
      <c r="AF1936" cm="1">
        <f t="array" ref="AF1936">_xlfn.IFS(C1936="solar",(AE1936*1000/45),C1936="onshore",(AE1936*1000/2.7),C1936="offshore",(0))</f>
        <v>0.88888888888888884</v>
      </c>
      <c r="AG1936" cm="1">
        <f t="array" ref="AG1936">_xlfn.IFS(C1936="solar",(0),C1936="onshore",(0),C1936="offshore",(AE1936*1000/4.8))</f>
        <v>0</v>
      </c>
    </row>
    <row r="1937" spans="1:33">
      <c r="A1937" t="s">
        <v>176</v>
      </c>
      <c r="B1937" t="s">
        <v>426</v>
      </c>
      <c r="C1937" t="s">
        <v>464</v>
      </c>
      <c r="D1937">
        <v>1</v>
      </c>
      <c r="E1937" t="s">
        <v>515</v>
      </c>
      <c r="F1937" t="s">
        <v>519</v>
      </c>
      <c r="G1937">
        <v>0.313</v>
      </c>
      <c r="H1937">
        <v>271</v>
      </c>
      <c r="I1937">
        <v>2023.1869999999999</v>
      </c>
      <c r="J1937">
        <v>0.317</v>
      </c>
      <c r="K1937">
        <v>319</v>
      </c>
      <c r="L1937">
        <v>0.114875473546231</v>
      </c>
      <c r="M1937">
        <v>5.24</v>
      </c>
      <c r="N1937">
        <v>0</v>
      </c>
      <c r="O1937">
        <v>0</v>
      </c>
      <c r="P1937">
        <v>2.62</v>
      </c>
      <c r="Q1937">
        <v>5.24</v>
      </c>
      <c r="R1937">
        <v>5.24</v>
      </c>
      <c r="S1937">
        <v>5.24</v>
      </c>
      <c r="T1937">
        <v>5.24</v>
      </c>
      <c r="U1937">
        <v>5.24</v>
      </c>
      <c r="V1937">
        <v>5.24</v>
      </c>
      <c r="W1937">
        <v>0</v>
      </c>
      <c r="X1937">
        <v>0</v>
      </c>
      <c r="Y1937">
        <v>2.62</v>
      </c>
      <c r="Z1937">
        <v>2.62</v>
      </c>
      <c r="AA1937">
        <v>0</v>
      </c>
      <c r="AB1937">
        <v>0</v>
      </c>
      <c r="AC1937">
        <v>0</v>
      </c>
      <c r="AD1937">
        <v>0</v>
      </c>
      <c r="AE1937">
        <f t="shared" si="30"/>
        <v>5.24</v>
      </c>
      <c r="AF1937" cm="1">
        <f t="array" ref="AF1937">_xlfn.IFS(C1937="solar",(AE1937*1000/45),C1937="onshore",(AE1937*1000/2.7),C1937="offshore",(0))</f>
        <v>1940.7407407407406</v>
      </c>
      <c r="AG1937" cm="1">
        <f t="array" ref="AG1937">_xlfn.IFS(C1937="solar",(0),C1937="onshore",(0),C1937="offshore",(AE1937*1000/4.8))</f>
        <v>0</v>
      </c>
    </row>
    <row r="1938" spans="1:33">
      <c r="A1938" t="s">
        <v>176</v>
      </c>
      <c r="B1938" t="s">
        <v>425</v>
      </c>
      <c r="C1938" t="s">
        <v>464</v>
      </c>
      <c r="D1938">
        <v>2</v>
      </c>
      <c r="E1938" t="s">
        <v>515</v>
      </c>
      <c r="F1938" t="s">
        <v>519</v>
      </c>
      <c r="G1938">
        <v>0.3</v>
      </c>
      <c r="H1938">
        <v>564</v>
      </c>
      <c r="I1938">
        <v>2023.1869999999999</v>
      </c>
      <c r="J1938">
        <v>0.30099999999999999</v>
      </c>
      <c r="K1938">
        <v>618</v>
      </c>
      <c r="L1938">
        <v>0.234378555499932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f t="shared" si="30"/>
        <v>0</v>
      </c>
      <c r="AF1938" cm="1">
        <f t="array" ref="AF1938">_xlfn.IFS(C1938="solar",(AE1938*1000/45),C1938="onshore",(AE1938*1000/2.7),C1938="offshore",(0))</f>
        <v>0</v>
      </c>
      <c r="AG1938" cm="1">
        <f t="array" ref="AG1938">_xlfn.IFS(C1938="solar",(0),C1938="onshore",(0),C1938="offshore",(AE1938*1000/4.8))</f>
        <v>0</v>
      </c>
    </row>
    <row r="1939" spans="1:33">
      <c r="A1939" t="s">
        <v>176</v>
      </c>
      <c r="B1939" t="s">
        <v>424</v>
      </c>
      <c r="C1939" t="s">
        <v>464</v>
      </c>
      <c r="D1939">
        <v>3</v>
      </c>
      <c r="E1939" t="s">
        <v>515</v>
      </c>
      <c r="F1939" t="s">
        <v>519</v>
      </c>
      <c r="G1939">
        <v>0.29099999999999998</v>
      </c>
      <c r="H1939">
        <v>175</v>
      </c>
      <c r="I1939">
        <v>2023.1869999999999</v>
      </c>
      <c r="J1939">
        <v>0.29299999999999998</v>
      </c>
      <c r="K1939">
        <v>185</v>
      </c>
      <c r="L1939">
        <v>7.2077547649103096E-2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f t="shared" si="30"/>
        <v>0</v>
      </c>
      <c r="AF1939" cm="1">
        <f t="array" ref="AF1939">_xlfn.IFS(C1939="solar",(AE1939*1000/45),C1939="onshore",(AE1939*1000/2.7),C1939="offshore",(0))</f>
        <v>0</v>
      </c>
      <c r="AG1939" cm="1">
        <f t="array" ref="AG1939">_xlfn.IFS(C1939="solar",(0),C1939="onshore",(0),C1939="offshore",(AE1939*1000/4.8))</f>
        <v>0</v>
      </c>
    </row>
    <row r="1940" spans="1:33">
      <c r="A1940" t="s">
        <v>176</v>
      </c>
      <c r="B1940" t="s">
        <v>423</v>
      </c>
      <c r="C1940" t="s">
        <v>464</v>
      </c>
      <c r="D1940">
        <v>4</v>
      </c>
      <c r="E1940" t="s">
        <v>515</v>
      </c>
      <c r="F1940" t="s">
        <v>519</v>
      </c>
      <c r="G1940">
        <v>0.28399999999999997</v>
      </c>
      <c r="H1940">
        <v>383</v>
      </c>
      <c r="I1940">
        <v>2023.1869999999999</v>
      </c>
      <c r="J1940">
        <v>0.28499999999999998</v>
      </c>
      <c r="K1940">
        <v>403</v>
      </c>
      <c r="L1940">
        <v>0.161419530561564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f t="shared" si="30"/>
        <v>0</v>
      </c>
      <c r="AF1940" cm="1">
        <f t="array" ref="AF1940">_xlfn.IFS(C1940="solar",(AE1940*1000/45),C1940="onshore",(AE1940*1000/2.7),C1940="offshore",(0))</f>
        <v>0</v>
      </c>
      <c r="AG1940" cm="1">
        <f t="array" ref="AG1940">_xlfn.IFS(C1940="solar",(0),C1940="onshore",(0),C1940="offshore",(AE1940*1000/4.8))</f>
        <v>0</v>
      </c>
    </row>
    <row r="1941" spans="1:33">
      <c r="A1941" t="s">
        <v>176</v>
      </c>
      <c r="B1941" t="s">
        <v>422</v>
      </c>
      <c r="C1941" t="s">
        <v>464</v>
      </c>
      <c r="D1941">
        <v>5</v>
      </c>
      <c r="E1941" t="s">
        <v>515</v>
      </c>
      <c r="F1941" t="s">
        <v>519</v>
      </c>
      <c r="G1941">
        <v>0.28199999999999997</v>
      </c>
      <c r="H1941">
        <v>574</v>
      </c>
      <c r="I1941">
        <v>2023.1869999999999</v>
      </c>
      <c r="J1941">
        <v>0.28299999999999997</v>
      </c>
      <c r="K1941">
        <v>616</v>
      </c>
      <c r="L1941">
        <v>0.24847927456959801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f t="shared" si="30"/>
        <v>0</v>
      </c>
      <c r="AF1941" cm="1">
        <f t="array" ref="AF1941">_xlfn.IFS(C1941="solar",(AE1941*1000/45),C1941="onshore",(AE1941*1000/2.7),C1941="offshore",(0))</f>
        <v>0</v>
      </c>
      <c r="AG1941" cm="1">
        <f t="array" ref="AG1941">_xlfn.IFS(C1941="solar",(0),C1941="onshore",(0),C1941="offshore",(AE1941*1000/4.8))</f>
        <v>0</v>
      </c>
    </row>
    <row r="1942" spans="1:33">
      <c r="A1942" t="s">
        <v>176</v>
      </c>
      <c r="B1942" t="s">
        <v>425</v>
      </c>
      <c r="C1942" t="s">
        <v>464</v>
      </c>
      <c r="D1942">
        <v>2</v>
      </c>
      <c r="E1942" t="s">
        <v>515</v>
      </c>
      <c r="F1942" t="s">
        <v>518</v>
      </c>
      <c r="G1942">
        <v>0.3</v>
      </c>
      <c r="H1942">
        <v>564</v>
      </c>
      <c r="I1942">
        <v>2023.1869999999999</v>
      </c>
      <c r="J1942">
        <v>0.30099999999999999</v>
      </c>
      <c r="K1942">
        <v>618</v>
      </c>
      <c r="L1942">
        <v>0.234378555499932</v>
      </c>
      <c r="M1942">
        <v>12.917999999999999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f t="shared" si="30"/>
        <v>0</v>
      </c>
      <c r="AF1942" cm="1">
        <f t="array" ref="AF1942">_xlfn.IFS(C1942="solar",(AE1942*1000/45),C1942="onshore",(AE1942*1000/2.7),C1942="offshore",(0))</f>
        <v>0</v>
      </c>
      <c r="AG1942" cm="1">
        <f t="array" ref="AG1942">_xlfn.IFS(C1942="solar",(0),C1942="onshore",(0),C1942="offshore",(AE1942*1000/4.8))</f>
        <v>0</v>
      </c>
    </row>
    <row r="1943" spans="1:33">
      <c r="A1943" t="s">
        <v>176</v>
      </c>
      <c r="B1943" t="s">
        <v>422</v>
      </c>
      <c r="C1943" t="s">
        <v>464</v>
      </c>
      <c r="D1943">
        <v>5</v>
      </c>
      <c r="E1943" t="s">
        <v>515</v>
      </c>
      <c r="F1943" t="s">
        <v>518</v>
      </c>
      <c r="G1943">
        <v>0.28199999999999997</v>
      </c>
      <c r="H1943">
        <v>574</v>
      </c>
      <c r="I1943">
        <v>2023.1869999999999</v>
      </c>
      <c r="J1943">
        <v>0.28299999999999997</v>
      </c>
      <c r="K1943">
        <v>616</v>
      </c>
      <c r="L1943">
        <v>0.24847927456959801</v>
      </c>
      <c r="M1943">
        <v>24.341000000000001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f t="shared" si="30"/>
        <v>0</v>
      </c>
      <c r="AF1943" cm="1">
        <f t="array" ref="AF1943">_xlfn.IFS(C1943="solar",(AE1943*1000/45),C1943="onshore",(AE1943*1000/2.7),C1943="offshore",(0))</f>
        <v>0</v>
      </c>
      <c r="AG1943" cm="1">
        <f t="array" ref="AG1943">_xlfn.IFS(C1943="solar",(0),C1943="onshore",(0),C1943="offshore",(AE1943*1000/4.8))</f>
        <v>0</v>
      </c>
    </row>
    <row r="1944" spans="1:33">
      <c r="A1944" t="s">
        <v>176</v>
      </c>
      <c r="B1944" t="s">
        <v>426</v>
      </c>
      <c r="C1944" t="s">
        <v>464</v>
      </c>
      <c r="D1944">
        <v>1</v>
      </c>
      <c r="E1944" t="s">
        <v>515</v>
      </c>
      <c r="F1944" t="s">
        <v>518</v>
      </c>
      <c r="G1944">
        <v>0.313</v>
      </c>
      <c r="H1944">
        <v>271</v>
      </c>
      <c r="I1944">
        <v>2023.1869999999999</v>
      </c>
      <c r="J1944">
        <v>0.317</v>
      </c>
      <c r="K1944">
        <v>319</v>
      </c>
      <c r="L1944">
        <v>0.114875473546231</v>
      </c>
      <c r="M1944">
        <v>49.314</v>
      </c>
      <c r="N1944">
        <v>0</v>
      </c>
      <c r="O1944">
        <v>0</v>
      </c>
      <c r="P1944">
        <v>2.5870000000000002</v>
      </c>
      <c r="Q1944">
        <v>5.1740000000000004</v>
      </c>
      <c r="R1944">
        <v>5.1740000000000004</v>
      </c>
      <c r="S1944">
        <v>5.1740000000000004</v>
      </c>
      <c r="T1944">
        <v>5.1740000000000004</v>
      </c>
      <c r="U1944">
        <v>5.1740000000000004</v>
      </c>
      <c r="V1944">
        <v>5.1740000000000004</v>
      </c>
      <c r="W1944">
        <v>0</v>
      </c>
      <c r="X1944">
        <v>0</v>
      </c>
      <c r="Y1944">
        <v>2.5870000000000002</v>
      </c>
      <c r="Z1944">
        <v>2.5870000000000002</v>
      </c>
      <c r="AA1944">
        <v>0</v>
      </c>
      <c r="AB1944">
        <v>0</v>
      </c>
      <c r="AC1944">
        <v>0</v>
      </c>
      <c r="AD1944">
        <v>0</v>
      </c>
      <c r="AE1944">
        <f t="shared" si="30"/>
        <v>5.1740000000000004</v>
      </c>
      <c r="AF1944" cm="1">
        <f t="array" ref="AF1944">_xlfn.IFS(C1944="solar",(AE1944*1000/45),C1944="onshore",(AE1944*1000/2.7),C1944="offshore",(0))</f>
        <v>1916.2962962962961</v>
      </c>
      <c r="AG1944" cm="1">
        <f t="array" ref="AG1944">_xlfn.IFS(C1944="solar",(0),C1944="onshore",(0),C1944="offshore",(AE1944*1000/4.8))</f>
        <v>0</v>
      </c>
    </row>
    <row r="1945" spans="1:33">
      <c r="A1945" t="s">
        <v>176</v>
      </c>
      <c r="B1945" t="s">
        <v>423</v>
      </c>
      <c r="C1945" t="s">
        <v>464</v>
      </c>
      <c r="D1945">
        <v>4</v>
      </c>
      <c r="E1945" t="s">
        <v>515</v>
      </c>
      <c r="F1945" t="s">
        <v>518</v>
      </c>
      <c r="G1945">
        <v>0.28399999999999997</v>
      </c>
      <c r="H1945">
        <v>383</v>
      </c>
      <c r="I1945">
        <v>2023.1869999999999</v>
      </c>
      <c r="J1945">
        <v>0.28499999999999998</v>
      </c>
      <c r="K1945">
        <v>403</v>
      </c>
      <c r="L1945">
        <v>0.161419530561564</v>
      </c>
      <c r="M1945">
        <v>127.09699999999999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f t="shared" si="30"/>
        <v>0</v>
      </c>
      <c r="AF1945" cm="1">
        <f t="array" ref="AF1945">_xlfn.IFS(C1945="solar",(AE1945*1000/45),C1945="onshore",(AE1945*1000/2.7),C1945="offshore",(0))</f>
        <v>0</v>
      </c>
      <c r="AG1945" cm="1">
        <f t="array" ref="AG1945">_xlfn.IFS(C1945="solar",(0),C1945="onshore",(0),C1945="offshore",(AE1945*1000/4.8))</f>
        <v>0</v>
      </c>
    </row>
    <row r="1946" spans="1:33">
      <c r="A1946" t="s">
        <v>176</v>
      </c>
      <c r="B1946" t="s">
        <v>424</v>
      </c>
      <c r="C1946" t="s">
        <v>464</v>
      </c>
      <c r="D1946">
        <v>3</v>
      </c>
      <c r="E1946" t="s">
        <v>515</v>
      </c>
      <c r="F1946" t="s">
        <v>518</v>
      </c>
      <c r="G1946">
        <v>0.29099999999999998</v>
      </c>
      <c r="H1946">
        <v>175</v>
      </c>
      <c r="I1946">
        <v>2023.1869999999999</v>
      </c>
      <c r="J1946">
        <v>0.29299999999999998</v>
      </c>
      <c r="K1946">
        <v>185</v>
      </c>
      <c r="L1946">
        <v>7.2077547649103096E-2</v>
      </c>
      <c r="M1946">
        <v>444.94600000000003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f t="shared" si="30"/>
        <v>0</v>
      </c>
      <c r="AF1946" cm="1">
        <f t="array" ref="AF1946">_xlfn.IFS(C1946="solar",(AE1946*1000/45),C1946="onshore",(AE1946*1000/2.7),C1946="offshore",(0))</f>
        <v>0</v>
      </c>
      <c r="AG1946" cm="1">
        <f t="array" ref="AG1946">_xlfn.IFS(C1946="solar",(0),C1946="onshore",(0),C1946="offshore",(AE1946*1000/4.8))</f>
        <v>0</v>
      </c>
    </row>
    <row r="1947" spans="1:33">
      <c r="A1947" t="s">
        <v>176</v>
      </c>
      <c r="B1947" t="s">
        <v>425</v>
      </c>
      <c r="C1947" t="s">
        <v>464</v>
      </c>
      <c r="D1947">
        <v>2</v>
      </c>
      <c r="E1947" t="s">
        <v>515</v>
      </c>
      <c r="F1947" t="s">
        <v>517</v>
      </c>
      <c r="G1947">
        <v>0.3</v>
      </c>
      <c r="H1947">
        <v>564</v>
      </c>
      <c r="I1947">
        <v>2023.1869999999999</v>
      </c>
      <c r="J1947">
        <v>0.30099999999999999</v>
      </c>
      <c r="K1947">
        <v>618</v>
      </c>
      <c r="L1947">
        <v>0.234378555499932</v>
      </c>
      <c r="M1947">
        <v>11.484999999999999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f t="shared" si="30"/>
        <v>0</v>
      </c>
      <c r="AF1947" cm="1">
        <f t="array" ref="AF1947">_xlfn.IFS(C1947="solar",(AE1947*1000/45),C1947="onshore",(AE1947*1000/2.7),C1947="offshore",(0))</f>
        <v>0</v>
      </c>
      <c r="AG1947" cm="1">
        <f t="array" ref="AG1947">_xlfn.IFS(C1947="solar",(0),C1947="onshore",(0),C1947="offshore",(AE1947*1000/4.8))</f>
        <v>0</v>
      </c>
    </row>
    <row r="1948" spans="1:33">
      <c r="A1948" t="s">
        <v>176</v>
      </c>
      <c r="B1948" t="s">
        <v>422</v>
      </c>
      <c r="C1948" t="s">
        <v>464</v>
      </c>
      <c r="D1948">
        <v>5</v>
      </c>
      <c r="E1948" t="s">
        <v>515</v>
      </c>
      <c r="F1948" t="s">
        <v>517</v>
      </c>
      <c r="G1948">
        <v>0.28199999999999997</v>
      </c>
      <c r="H1948">
        <v>574</v>
      </c>
      <c r="I1948">
        <v>2023.1869999999999</v>
      </c>
      <c r="J1948">
        <v>0.28299999999999997</v>
      </c>
      <c r="K1948">
        <v>616</v>
      </c>
      <c r="L1948">
        <v>0.24847927456959801</v>
      </c>
      <c r="M1948">
        <v>24.143999999999998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f t="shared" si="30"/>
        <v>0</v>
      </c>
      <c r="AF1948" cm="1">
        <f t="array" ref="AF1948">_xlfn.IFS(C1948="solar",(AE1948*1000/45),C1948="onshore",(AE1948*1000/2.7),C1948="offshore",(0))</f>
        <v>0</v>
      </c>
      <c r="AG1948" cm="1">
        <f t="array" ref="AG1948">_xlfn.IFS(C1948="solar",(0),C1948="onshore",(0),C1948="offshore",(AE1948*1000/4.8))</f>
        <v>0</v>
      </c>
    </row>
    <row r="1949" spans="1:33">
      <c r="A1949" t="s">
        <v>176</v>
      </c>
      <c r="B1949" t="s">
        <v>426</v>
      </c>
      <c r="C1949" t="s">
        <v>464</v>
      </c>
      <c r="D1949">
        <v>1</v>
      </c>
      <c r="E1949" t="s">
        <v>515</v>
      </c>
      <c r="F1949" t="s">
        <v>517</v>
      </c>
      <c r="G1949">
        <v>0.313</v>
      </c>
      <c r="H1949">
        <v>271</v>
      </c>
      <c r="I1949">
        <v>2023.1869999999999</v>
      </c>
      <c r="J1949">
        <v>0.317</v>
      </c>
      <c r="K1949">
        <v>319</v>
      </c>
      <c r="L1949">
        <v>0.114875473546231</v>
      </c>
      <c r="M1949">
        <v>39.881</v>
      </c>
      <c r="N1949">
        <v>0</v>
      </c>
      <c r="O1949">
        <v>0</v>
      </c>
      <c r="P1949">
        <v>2.5870000000000002</v>
      </c>
      <c r="Q1949">
        <v>5.1740000000000004</v>
      </c>
      <c r="R1949">
        <v>5.1740000000000004</v>
      </c>
      <c r="S1949">
        <v>5.1740000000000004</v>
      </c>
      <c r="T1949">
        <v>5.1740000000000004</v>
      </c>
      <c r="U1949">
        <v>5.1740000000000004</v>
      </c>
      <c r="V1949">
        <v>5.1740000000000004</v>
      </c>
      <c r="W1949">
        <v>0</v>
      </c>
      <c r="X1949">
        <v>0</v>
      </c>
      <c r="Y1949">
        <v>2.5870000000000002</v>
      </c>
      <c r="Z1949">
        <v>2.5870000000000002</v>
      </c>
      <c r="AA1949">
        <v>0</v>
      </c>
      <c r="AB1949">
        <v>0</v>
      </c>
      <c r="AC1949">
        <v>0</v>
      </c>
      <c r="AD1949">
        <v>0</v>
      </c>
      <c r="AE1949">
        <f t="shared" si="30"/>
        <v>5.1740000000000004</v>
      </c>
      <c r="AF1949" cm="1">
        <f t="array" ref="AF1949">_xlfn.IFS(C1949="solar",(AE1949*1000/45),C1949="onshore",(AE1949*1000/2.7),C1949="offshore",(0))</f>
        <v>1916.2962962962961</v>
      </c>
      <c r="AG1949" cm="1">
        <f t="array" ref="AG1949">_xlfn.IFS(C1949="solar",(0),C1949="onshore",(0),C1949="offshore",(AE1949*1000/4.8))</f>
        <v>0</v>
      </c>
    </row>
    <row r="1950" spans="1:33">
      <c r="A1950" t="s">
        <v>176</v>
      </c>
      <c r="B1950" t="s">
        <v>423</v>
      </c>
      <c r="C1950" t="s">
        <v>464</v>
      </c>
      <c r="D1950">
        <v>4</v>
      </c>
      <c r="E1950" t="s">
        <v>515</v>
      </c>
      <c r="F1950" t="s">
        <v>517</v>
      </c>
      <c r="G1950">
        <v>0.28399999999999997</v>
      </c>
      <c r="H1950">
        <v>383</v>
      </c>
      <c r="I1950">
        <v>2023.1869999999999</v>
      </c>
      <c r="J1950">
        <v>0.28499999999999998</v>
      </c>
      <c r="K1950">
        <v>403</v>
      </c>
      <c r="L1950">
        <v>0.161419530561564</v>
      </c>
      <c r="M1950">
        <v>117.622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f t="shared" si="30"/>
        <v>0</v>
      </c>
      <c r="AF1950" cm="1">
        <f t="array" ref="AF1950">_xlfn.IFS(C1950="solar",(AE1950*1000/45),C1950="onshore",(AE1950*1000/2.7),C1950="offshore",(0))</f>
        <v>0</v>
      </c>
      <c r="AG1950" cm="1">
        <f t="array" ref="AG1950">_xlfn.IFS(C1950="solar",(0),C1950="onshore",(0),C1950="offshore",(AE1950*1000/4.8))</f>
        <v>0</v>
      </c>
    </row>
    <row r="1951" spans="1:33">
      <c r="A1951" t="s">
        <v>176</v>
      </c>
      <c r="B1951" t="s">
        <v>424</v>
      </c>
      <c r="C1951" t="s">
        <v>464</v>
      </c>
      <c r="D1951">
        <v>3</v>
      </c>
      <c r="E1951" t="s">
        <v>515</v>
      </c>
      <c r="F1951" t="s">
        <v>517</v>
      </c>
      <c r="G1951">
        <v>0.29099999999999998</v>
      </c>
      <c r="H1951">
        <v>175</v>
      </c>
      <c r="I1951">
        <v>2023.1869999999999</v>
      </c>
      <c r="J1951">
        <v>0.29299999999999998</v>
      </c>
      <c r="K1951">
        <v>185</v>
      </c>
      <c r="L1951">
        <v>7.2077547649103096E-2</v>
      </c>
      <c r="M1951">
        <v>413.392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f t="shared" si="30"/>
        <v>0</v>
      </c>
      <c r="AF1951" cm="1">
        <f t="array" ref="AF1951">_xlfn.IFS(C1951="solar",(AE1951*1000/45),C1951="onshore",(AE1951*1000/2.7),C1951="offshore",(0))</f>
        <v>0</v>
      </c>
      <c r="AG1951" cm="1">
        <f t="array" ref="AG1951">_xlfn.IFS(C1951="solar",(0),C1951="onshore",(0),C1951="offshore",(AE1951*1000/4.8))</f>
        <v>0</v>
      </c>
    </row>
    <row r="1952" spans="1:33">
      <c r="A1952" t="s">
        <v>176</v>
      </c>
      <c r="B1952" t="s">
        <v>425</v>
      </c>
      <c r="C1952" t="s">
        <v>464</v>
      </c>
      <c r="D1952">
        <v>2</v>
      </c>
      <c r="E1952" t="s">
        <v>515</v>
      </c>
      <c r="F1952" t="s">
        <v>516</v>
      </c>
      <c r="G1952">
        <v>0.3</v>
      </c>
      <c r="H1952">
        <v>564</v>
      </c>
      <c r="I1952">
        <v>2023.1869999999999</v>
      </c>
      <c r="J1952">
        <v>0.30099999999999999</v>
      </c>
      <c r="K1952">
        <v>618</v>
      </c>
      <c r="L1952">
        <v>0.234378555499932</v>
      </c>
      <c r="M1952">
        <v>12.917999999999999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f t="shared" si="30"/>
        <v>0</v>
      </c>
      <c r="AF1952" cm="1">
        <f t="array" ref="AF1952">_xlfn.IFS(C1952="solar",(AE1952*1000/45),C1952="onshore",(AE1952*1000/2.7),C1952="offshore",(0))</f>
        <v>0</v>
      </c>
      <c r="AG1952" cm="1">
        <f t="array" ref="AG1952">_xlfn.IFS(C1952="solar",(0),C1952="onshore",(0),C1952="offshore",(AE1952*1000/4.8))</f>
        <v>0</v>
      </c>
    </row>
    <row r="1953" spans="1:33">
      <c r="A1953" t="s">
        <v>176</v>
      </c>
      <c r="B1953" t="s">
        <v>422</v>
      </c>
      <c r="C1953" t="s">
        <v>464</v>
      </c>
      <c r="D1953">
        <v>5</v>
      </c>
      <c r="E1953" t="s">
        <v>515</v>
      </c>
      <c r="F1953" t="s">
        <v>516</v>
      </c>
      <c r="G1953">
        <v>0.28199999999999997</v>
      </c>
      <c r="H1953">
        <v>574</v>
      </c>
      <c r="I1953">
        <v>2023.1869999999999</v>
      </c>
      <c r="J1953">
        <v>0.28299999999999997</v>
      </c>
      <c r="K1953">
        <v>616</v>
      </c>
      <c r="L1953">
        <v>0.24847927456959801</v>
      </c>
      <c r="M1953">
        <v>24.335000000000001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f t="shared" si="30"/>
        <v>0</v>
      </c>
      <c r="AF1953" cm="1">
        <f t="array" ref="AF1953">_xlfn.IFS(C1953="solar",(AE1953*1000/45),C1953="onshore",(AE1953*1000/2.7),C1953="offshore",(0))</f>
        <v>0</v>
      </c>
      <c r="AG1953" cm="1">
        <f t="array" ref="AG1953">_xlfn.IFS(C1953="solar",(0),C1953="onshore",(0),C1953="offshore",(AE1953*1000/4.8))</f>
        <v>0</v>
      </c>
    </row>
    <row r="1954" spans="1:33">
      <c r="A1954" t="s">
        <v>176</v>
      </c>
      <c r="B1954" t="s">
        <v>426</v>
      </c>
      <c r="C1954" t="s">
        <v>464</v>
      </c>
      <c r="D1954">
        <v>1</v>
      </c>
      <c r="E1954" t="s">
        <v>515</v>
      </c>
      <c r="F1954" t="s">
        <v>516</v>
      </c>
      <c r="G1954">
        <v>0.313</v>
      </c>
      <c r="H1954">
        <v>271</v>
      </c>
      <c r="I1954">
        <v>2023.1869999999999</v>
      </c>
      <c r="J1954">
        <v>0.317</v>
      </c>
      <c r="K1954">
        <v>319</v>
      </c>
      <c r="L1954">
        <v>0.114875473546231</v>
      </c>
      <c r="M1954">
        <v>49.314</v>
      </c>
      <c r="N1954">
        <v>0</v>
      </c>
      <c r="O1954">
        <v>0</v>
      </c>
      <c r="P1954">
        <v>2.5870000000000002</v>
      </c>
      <c r="Q1954">
        <v>5.1740000000000004</v>
      </c>
      <c r="R1954">
        <v>5.1740000000000004</v>
      </c>
      <c r="S1954">
        <v>5.1740000000000004</v>
      </c>
      <c r="T1954">
        <v>5.1740000000000004</v>
      </c>
      <c r="U1954">
        <v>5.1740000000000004</v>
      </c>
      <c r="V1954">
        <v>5.1740000000000004</v>
      </c>
      <c r="W1954">
        <v>0</v>
      </c>
      <c r="X1954">
        <v>0</v>
      </c>
      <c r="Y1954">
        <v>2.5870000000000002</v>
      </c>
      <c r="Z1954">
        <v>2.5870000000000002</v>
      </c>
      <c r="AA1954">
        <v>0</v>
      </c>
      <c r="AB1954">
        <v>0</v>
      </c>
      <c r="AC1954">
        <v>0</v>
      </c>
      <c r="AD1954">
        <v>0</v>
      </c>
      <c r="AE1954">
        <f t="shared" si="30"/>
        <v>5.1740000000000004</v>
      </c>
      <c r="AF1954" cm="1">
        <f t="array" ref="AF1954">_xlfn.IFS(C1954="solar",(AE1954*1000/45),C1954="onshore",(AE1954*1000/2.7),C1954="offshore",(0))</f>
        <v>1916.2962962962961</v>
      </c>
      <c r="AG1954" cm="1">
        <f t="array" ref="AG1954">_xlfn.IFS(C1954="solar",(0),C1954="onshore",(0),C1954="offshore",(AE1954*1000/4.8))</f>
        <v>0</v>
      </c>
    </row>
    <row r="1955" spans="1:33">
      <c r="A1955" t="s">
        <v>176</v>
      </c>
      <c r="B1955" t="s">
        <v>423</v>
      </c>
      <c r="C1955" t="s">
        <v>464</v>
      </c>
      <c r="D1955">
        <v>4</v>
      </c>
      <c r="E1955" t="s">
        <v>515</v>
      </c>
      <c r="F1955" t="s">
        <v>516</v>
      </c>
      <c r="G1955">
        <v>0.28399999999999997</v>
      </c>
      <c r="H1955">
        <v>383</v>
      </c>
      <c r="I1955">
        <v>2023.1869999999999</v>
      </c>
      <c r="J1955">
        <v>0.28499999999999998</v>
      </c>
      <c r="K1955">
        <v>403</v>
      </c>
      <c r="L1955">
        <v>0.161419530561564</v>
      </c>
      <c r="M1955">
        <v>127.08799999999999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f t="shared" si="30"/>
        <v>0</v>
      </c>
      <c r="AF1955" cm="1">
        <f t="array" ref="AF1955">_xlfn.IFS(C1955="solar",(AE1955*1000/45),C1955="onshore",(AE1955*1000/2.7),C1955="offshore",(0))</f>
        <v>0</v>
      </c>
      <c r="AG1955" cm="1">
        <f t="array" ref="AG1955">_xlfn.IFS(C1955="solar",(0),C1955="onshore",(0),C1955="offshore",(AE1955*1000/4.8))</f>
        <v>0</v>
      </c>
    </row>
    <row r="1956" spans="1:33">
      <c r="A1956" t="s">
        <v>176</v>
      </c>
      <c r="B1956" t="s">
        <v>424</v>
      </c>
      <c r="C1956" t="s">
        <v>464</v>
      </c>
      <c r="D1956">
        <v>3</v>
      </c>
      <c r="E1956" t="s">
        <v>515</v>
      </c>
      <c r="F1956" t="s">
        <v>516</v>
      </c>
      <c r="G1956">
        <v>0.29099999999999998</v>
      </c>
      <c r="H1956">
        <v>175</v>
      </c>
      <c r="I1956">
        <v>2023.1869999999999</v>
      </c>
      <c r="J1956">
        <v>0.29299999999999998</v>
      </c>
      <c r="K1956">
        <v>185</v>
      </c>
      <c r="L1956">
        <v>7.2077547649103096E-2</v>
      </c>
      <c r="M1956">
        <v>444.91199999999998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f t="shared" si="30"/>
        <v>0</v>
      </c>
      <c r="AF1956" cm="1">
        <f t="array" ref="AF1956">_xlfn.IFS(C1956="solar",(AE1956*1000/45),C1956="onshore",(AE1956*1000/2.7),C1956="offshore",(0))</f>
        <v>0</v>
      </c>
      <c r="AG1956" cm="1">
        <f t="array" ref="AG1956">_xlfn.IFS(C1956="solar",(0),C1956="onshore",(0),C1956="offshore",(AE1956*1000/4.8))</f>
        <v>0</v>
      </c>
    </row>
    <row r="1957" spans="1:33">
      <c r="A1957" t="s">
        <v>176</v>
      </c>
      <c r="B1957" t="s">
        <v>425</v>
      </c>
      <c r="C1957" t="s">
        <v>464</v>
      </c>
      <c r="D1957">
        <v>2</v>
      </c>
      <c r="E1957" t="s">
        <v>515</v>
      </c>
      <c r="F1957" t="s">
        <v>514</v>
      </c>
      <c r="G1957">
        <v>0.3</v>
      </c>
      <c r="H1957">
        <v>564</v>
      </c>
      <c r="I1957">
        <v>2023.1869999999999</v>
      </c>
      <c r="J1957">
        <v>0.30099999999999999</v>
      </c>
      <c r="K1957">
        <v>618</v>
      </c>
      <c r="L1957">
        <v>0.234378555499932</v>
      </c>
      <c r="M1957">
        <v>10.866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f t="shared" si="30"/>
        <v>0</v>
      </c>
      <c r="AF1957" cm="1">
        <f t="array" ref="AF1957">_xlfn.IFS(C1957="solar",(AE1957*1000/45),C1957="onshore",(AE1957*1000/2.7),C1957="offshore",(0))</f>
        <v>0</v>
      </c>
      <c r="AG1957" cm="1">
        <f t="array" ref="AG1957">_xlfn.IFS(C1957="solar",(0),C1957="onshore",(0),C1957="offshore",(AE1957*1000/4.8))</f>
        <v>0</v>
      </c>
    </row>
    <row r="1958" spans="1:33">
      <c r="A1958" t="s">
        <v>176</v>
      </c>
      <c r="B1958" t="s">
        <v>422</v>
      </c>
      <c r="C1958" t="s">
        <v>464</v>
      </c>
      <c r="D1958">
        <v>5</v>
      </c>
      <c r="E1958" t="s">
        <v>515</v>
      </c>
      <c r="F1958" t="s">
        <v>514</v>
      </c>
      <c r="G1958">
        <v>0.28199999999999997</v>
      </c>
      <c r="H1958">
        <v>574</v>
      </c>
      <c r="I1958">
        <v>2023.1869999999999</v>
      </c>
      <c r="J1958">
        <v>0.28299999999999997</v>
      </c>
      <c r="K1958">
        <v>616</v>
      </c>
      <c r="L1958">
        <v>0.24847927456959801</v>
      </c>
      <c r="M1958">
        <v>27.707999999999998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f t="shared" si="30"/>
        <v>0</v>
      </c>
      <c r="AF1958" cm="1">
        <f t="array" ref="AF1958">_xlfn.IFS(C1958="solar",(AE1958*1000/45),C1958="onshore",(AE1958*1000/2.7),C1958="offshore",(0))</f>
        <v>0</v>
      </c>
      <c r="AG1958" cm="1">
        <f t="array" ref="AG1958">_xlfn.IFS(C1958="solar",(0),C1958="onshore",(0),C1958="offshore",(AE1958*1000/4.8))</f>
        <v>0</v>
      </c>
    </row>
    <row r="1959" spans="1:33">
      <c r="A1959" t="s">
        <v>176</v>
      </c>
      <c r="B1959" t="s">
        <v>426</v>
      </c>
      <c r="C1959" t="s">
        <v>464</v>
      </c>
      <c r="D1959">
        <v>1</v>
      </c>
      <c r="E1959" t="s">
        <v>515</v>
      </c>
      <c r="F1959" t="s">
        <v>514</v>
      </c>
      <c r="G1959">
        <v>0.313</v>
      </c>
      <c r="H1959">
        <v>271</v>
      </c>
      <c r="I1959">
        <v>2023.1869999999999</v>
      </c>
      <c r="J1959">
        <v>0.317</v>
      </c>
      <c r="K1959">
        <v>319</v>
      </c>
      <c r="L1959">
        <v>0.114875473546231</v>
      </c>
      <c r="M1959">
        <v>51.719000000000001</v>
      </c>
      <c r="N1959">
        <v>0</v>
      </c>
      <c r="O1959">
        <v>0</v>
      </c>
      <c r="P1959">
        <v>2.5870000000000002</v>
      </c>
      <c r="Q1959">
        <v>5.1740000000000004</v>
      </c>
      <c r="R1959">
        <v>5.1740000000000004</v>
      </c>
      <c r="S1959">
        <v>5.1740000000000004</v>
      </c>
      <c r="T1959">
        <v>5.1740000000000004</v>
      </c>
      <c r="U1959">
        <v>5.1740000000000004</v>
      </c>
      <c r="V1959">
        <v>5.1740000000000004</v>
      </c>
      <c r="W1959">
        <v>0</v>
      </c>
      <c r="X1959">
        <v>0</v>
      </c>
      <c r="Y1959">
        <v>2.5870000000000002</v>
      </c>
      <c r="Z1959">
        <v>2.5870000000000002</v>
      </c>
      <c r="AA1959">
        <v>0</v>
      </c>
      <c r="AB1959">
        <v>0</v>
      </c>
      <c r="AC1959">
        <v>0</v>
      </c>
      <c r="AD1959">
        <v>0</v>
      </c>
      <c r="AE1959">
        <f t="shared" si="30"/>
        <v>5.1740000000000004</v>
      </c>
      <c r="AF1959" cm="1">
        <f t="array" ref="AF1959">_xlfn.IFS(C1959="solar",(AE1959*1000/45),C1959="onshore",(AE1959*1000/2.7),C1959="offshore",(0))</f>
        <v>1916.2962962962961</v>
      </c>
      <c r="AG1959" cm="1">
        <f t="array" ref="AG1959">_xlfn.IFS(C1959="solar",(0),C1959="onshore",(0),C1959="offshore",(AE1959*1000/4.8))</f>
        <v>0</v>
      </c>
    </row>
    <row r="1960" spans="1:33">
      <c r="A1960" t="s">
        <v>176</v>
      </c>
      <c r="B1960" t="s">
        <v>423</v>
      </c>
      <c r="C1960" t="s">
        <v>464</v>
      </c>
      <c r="D1960">
        <v>4</v>
      </c>
      <c r="E1960" t="s">
        <v>515</v>
      </c>
      <c r="F1960" t="s">
        <v>514</v>
      </c>
      <c r="G1960">
        <v>0.28399999999999997</v>
      </c>
      <c r="H1960">
        <v>383</v>
      </c>
      <c r="I1960">
        <v>2023.1869999999999</v>
      </c>
      <c r="J1960">
        <v>0.28499999999999998</v>
      </c>
      <c r="K1960">
        <v>403</v>
      </c>
      <c r="L1960">
        <v>0.161419530561564</v>
      </c>
      <c r="M1960">
        <v>127.893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f t="shared" si="30"/>
        <v>0</v>
      </c>
      <c r="AF1960" cm="1">
        <f t="array" ref="AF1960">_xlfn.IFS(C1960="solar",(AE1960*1000/45),C1960="onshore",(AE1960*1000/2.7),C1960="offshore",(0))</f>
        <v>0</v>
      </c>
      <c r="AG1960" cm="1">
        <f t="array" ref="AG1960">_xlfn.IFS(C1960="solar",(0),C1960="onshore",(0),C1960="offshore",(AE1960*1000/4.8))</f>
        <v>0</v>
      </c>
    </row>
    <row r="1961" spans="1:33">
      <c r="A1961" t="s">
        <v>176</v>
      </c>
      <c r="B1961" t="s">
        <v>424</v>
      </c>
      <c r="C1961" t="s">
        <v>464</v>
      </c>
      <c r="D1961">
        <v>3</v>
      </c>
      <c r="E1961" t="s">
        <v>515</v>
      </c>
      <c r="F1961" t="s">
        <v>514</v>
      </c>
      <c r="G1961">
        <v>0.29099999999999998</v>
      </c>
      <c r="H1961">
        <v>175</v>
      </c>
      <c r="I1961">
        <v>2023.1869999999999</v>
      </c>
      <c r="J1961">
        <v>0.29299999999999998</v>
      </c>
      <c r="K1961">
        <v>185</v>
      </c>
      <c r="L1961">
        <v>7.2077547649103096E-2</v>
      </c>
      <c r="M1961">
        <v>460.82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f t="shared" si="30"/>
        <v>0</v>
      </c>
      <c r="AF1961" cm="1">
        <f t="array" ref="AF1961">_xlfn.IFS(C1961="solar",(AE1961*1000/45),C1961="onshore",(AE1961*1000/2.7),C1961="offshore",(0))</f>
        <v>0</v>
      </c>
      <c r="AG1961" cm="1">
        <f t="array" ref="AG1961">_xlfn.IFS(C1961="solar",(0),C1961="onshore",(0),C1961="offshore",(AE1961*1000/4.8))</f>
        <v>0</v>
      </c>
    </row>
    <row r="1962" spans="1:33">
      <c r="A1962" t="s">
        <v>185</v>
      </c>
      <c r="B1962" t="s">
        <v>428</v>
      </c>
      <c r="C1962" t="s">
        <v>463</v>
      </c>
      <c r="D1962">
        <v>5</v>
      </c>
      <c r="E1962" t="s">
        <v>515</v>
      </c>
      <c r="F1962" t="s">
        <v>519</v>
      </c>
      <c r="G1962">
        <v>0.28299999999999997</v>
      </c>
      <c r="H1962">
        <v>142</v>
      </c>
      <c r="I1962">
        <v>1560.6849999999999</v>
      </c>
      <c r="J1962">
        <v>0.28299999999999997</v>
      </c>
      <c r="K1962">
        <v>140</v>
      </c>
      <c r="L1962">
        <v>5.64725624021815E-2</v>
      </c>
      <c r="M1962">
        <v>578.08000000000004</v>
      </c>
      <c r="N1962">
        <v>0</v>
      </c>
      <c r="O1962">
        <v>10.15</v>
      </c>
      <c r="P1962">
        <v>99.81</v>
      </c>
      <c r="Q1962">
        <v>390.45</v>
      </c>
      <c r="R1962">
        <v>421.19</v>
      </c>
      <c r="S1962">
        <v>556.87</v>
      </c>
      <c r="T1962">
        <v>563.53</v>
      </c>
      <c r="U1962">
        <v>578.08000000000004</v>
      </c>
      <c r="V1962">
        <v>588.23</v>
      </c>
      <c r="W1962">
        <v>0</v>
      </c>
      <c r="X1962">
        <v>10.15</v>
      </c>
      <c r="Y1962">
        <v>89.66</v>
      </c>
      <c r="Z1962">
        <v>290.64</v>
      </c>
      <c r="AA1962">
        <v>30.74</v>
      </c>
      <c r="AB1962">
        <v>135.68</v>
      </c>
      <c r="AC1962">
        <v>6.66</v>
      </c>
      <c r="AD1962">
        <v>24.7</v>
      </c>
      <c r="AE1962">
        <f t="shared" si="30"/>
        <v>578.08000000000004</v>
      </c>
      <c r="AF1962" cm="1">
        <f t="array" ref="AF1962">_xlfn.IFS(C1962="solar",(AE1962*1000/45),C1962="onshore",(AE1962*1000/2.7),C1962="offshore",(0))</f>
        <v>12846.222222222223</v>
      </c>
      <c r="AG1962" cm="1">
        <f t="array" ref="AG1962">_xlfn.IFS(C1962="solar",(0),C1962="onshore",(0),C1962="offshore",(AE1962*1000/4.8))</f>
        <v>0</v>
      </c>
    </row>
    <row r="1963" spans="1:33">
      <c r="A1963" t="s">
        <v>185</v>
      </c>
      <c r="B1963" t="s">
        <v>420</v>
      </c>
      <c r="C1963" t="s">
        <v>463</v>
      </c>
      <c r="D1963">
        <v>6</v>
      </c>
      <c r="E1963" t="s">
        <v>515</v>
      </c>
      <c r="F1963" t="s">
        <v>519</v>
      </c>
      <c r="G1963">
        <v>0.28399999999999997</v>
      </c>
      <c r="H1963">
        <v>276</v>
      </c>
      <c r="I1963">
        <v>1560.6849999999999</v>
      </c>
      <c r="J1963">
        <v>0.28399999999999997</v>
      </c>
      <c r="K1963">
        <v>271</v>
      </c>
      <c r="L1963">
        <v>0.10892983471605901</v>
      </c>
      <c r="M1963">
        <v>0.03</v>
      </c>
      <c r="N1963">
        <v>0</v>
      </c>
      <c r="O1963">
        <v>0.01</v>
      </c>
      <c r="P1963">
        <v>0.01</v>
      </c>
      <c r="Q1963">
        <v>0.02</v>
      </c>
      <c r="R1963">
        <v>0.02</v>
      </c>
      <c r="S1963">
        <v>0.03</v>
      </c>
      <c r="T1963">
        <v>0.03</v>
      </c>
      <c r="U1963">
        <v>0.03</v>
      </c>
      <c r="V1963">
        <v>0.04</v>
      </c>
      <c r="W1963">
        <v>0</v>
      </c>
      <c r="X1963">
        <v>0.01</v>
      </c>
      <c r="Y1963">
        <v>0</v>
      </c>
      <c r="Z1963">
        <v>0.01</v>
      </c>
      <c r="AA1963">
        <v>0</v>
      </c>
      <c r="AB1963">
        <v>0.01</v>
      </c>
      <c r="AC1963">
        <v>0</v>
      </c>
      <c r="AD1963">
        <v>0.01</v>
      </c>
      <c r="AE1963">
        <f t="shared" si="30"/>
        <v>0.03</v>
      </c>
      <c r="AF1963" cm="1">
        <f t="array" ref="AF1963">_xlfn.IFS(C1963="solar",(AE1963*1000/45),C1963="onshore",(AE1963*1000/2.7),C1963="offshore",(0))</f>
        <v>0.66666666666666663</v>
      </c>
      <c r="AG1963" cm="1">
        <f t="array" ref="AG1963">_xlfn.IFS(C1963="solar",(0),C1963="onshore",(0),C1963="offshore",(AE1963*1000/4.8))</f>
        <v>0</v>
      </c>
    </row>
    <row r="1964" spans="1:33">
      <c r="A1964" t="s">
        <v>185</v>
      </c>
      <c r="B1964" t="s">
        <v>419</v>
      </c>
      <c r="C1964" t="s">
        <v>463</v>
      </c>
      <c r="D1964">
        <v>7</v>
      </c>
      <c r="E1964" t="s">
        <v>515</v>
      </c>
      <c r="F1964" t="s">
        <v>519</v>
      </c>
      <c r="G1964">
        <v>0.28299999999999997</v>
      </c>
      <c r="H1964">
        <v>378</v>
      </c>
      <c r="I1964">
        <v>1560.6849999999999</v>
      </c>
      <c r="J1964">
        <v>0.28399999999999997</v>
      </c>
      <c r="K1964">
        <v>370</v>
      </c>
      <c r="L1964">
        <v>0.148723390571741</v>
      </c>
      <c r="M1964">
        <v>0.02</v>
      </c>
      <c r="N1964">
        <v>0</v>
      </c>
      <c r="O1964">
        <v>0</v>
      </c>
      <c r="P1964">
        <v>0.01</v>
      </c>
      <c r="Q1964">
        <v>0.01</v>
      </c>
      <c r="R1964">
        <v>0.01</v>
      </c>
      <c r="S1964">
        <v>0.02</v>
      </c>
      <c r="T1964">
        <v>0.02</v>
      </c>
      <c r="U1964">
        <v>0.02</v>
      </c>
      <c r="V1964">
        <v>0.02</v>
      </c>
      <c r="W1964">
        <v>0</v>
      </c>
      <c r="X1964">
        <v>0</v>
      </c>
      <c r="Y1964">
        <v>0.01</v>
      </c>
      <c r="Z1964">
        <v>0</v>
      </c>
      <c r="AA1964">
        <v>0</v>
      </c>
      <c r="AB1964">
        <v>0.01</v>
      </c>
      <c r="AC1964">
        <v>0</v>
      </c>
      <c r="AD1964">
        <v>0</v>
      </c>
      <c r="AE1964">
        <f t="shared" si="30"/>
        <v>0.02</v>
      </c>
      <c r="AF1964" cm="1">
        <f t="array" ref="AF1964">_xlfn.IFS(C1964="solar",(AE1964*1000/45),C1964="onshore",(AE1964*1000/2.7),C1964="offshore",(0))</f>
        <v>0.44444444444444442</v>
      </c>
      <c r="AG1964" cm="1">
        <f t="array" ref="AG1964">_xlfn.IFS(C1964="solar",(0),C1964="onshore",(0),C1964="offshore",(AE1964*1000/4.8))</f>
        <v>0</v>
      </c>
    </row>
    <row r="1965" spans="1:33">
      <c r="A1965" t="s">
        <v>185</v>
      </c>
      <c r="B1965" t="s">
        <v>428</v>
      </c>
      <c r="C1965" t="s">
        <v>463</v>
      </c>
      <c r="D1965">
        <v>5</v>
      </c>
      <c r="E1965" t="s">
        <v>515</v>
      </c>
      <c r="F1965" t="s">
        <v>518</v>
      </c>
      <c r="G1965">
        <v>0.28299999999999997</v>
      </c>
      <c r="H1965">
        <v>142</v>
      </c>
      <c r="I1965">
        <v>1560.6849999999999</v>
      </c>
      <c r="J1965">
        <v>0.28299999999999997</v>
      </c>
      <c r="K1965">
        <v>140</v>
      </c>
      <c r="L1965">
        <v>5.64725624021815E-2</v>
      </c>
      <c r="M1965">
        <v>688.99800000000005</v>
      </c>
      <c r="N1965">
        <v>0</v>
      </c>
      <c r="O1965">
        <v>10.15</v>
      </c>
      <c r="P1965">
        <v>99.81</v>
      </c>
      <c r="Q1965">
        <v>390.45</v>
      </c>
      <c r="R1965">
        <v>421.19</v>
      </c>
      <c r="S1965">
        <v>556.87</v>
      </c>
      <c r="T1965">
        <v>563.53</v>
      </c>
      <c r="U1965">
        <v>578.08000000000004</v>
      </c>
      <c r="V1965">
        <v>588.23</v>
      </c>
      <c r="W1965">
        <v>0</v>
      </c>
      <c r="X1965">
        <v>10.15</v>
      </c>
      <c r="Y1965">
        <v>89.66</v>
      </c>
      <c r="Z1965">
        <v>290.64</v>
      </c>
      <c r="AA1965">
        <v>30.74</v>
      </c>
      <c r="AB1965">
        <v>135.68</v>
      </c>
      <c r="AC1965">
        <v>6.66</v>
      </c>
      <c r="AD1965">
        <v>24.7</v>
      </c>
      <c r="AE1965">
        <f t="shared" si="30"/>
        <v>578.08000000000004</v>
      </c>
      <c r="AF1965" cm="1">
        <f t="array" ref="AF1965">_xlfn.IFS(C1965="solar",(AE1965*1000/45),C1965="onshore",(AE1965*1000/2.7),C1965="offshore",(0))</f>
        <v>12846.222222222223</v>
      </c>
      <c r="AG1965" cm="1">
        <f t="array" ref="AG1965">_xlfn.IFS(C1965="solar",(0),C1965="onshore",(0),C1965="offshore",(AE1965*1000/4.8))</f>
        <v>0</v>
      </c>
    </row>
    <row r="1966" spans="1:33">
      <c r="A1966" t="s">
        <v>185</v>
      </c>
      <c r="B1966" t="s">
        <v>419</v>
      </c>
      <c r="C1966" t="s">
        <v>463</v>
      </c>
      <c r="D1966">
        <v>7</v>
      </c>
      <c r="E1966" t="s">
        <v>515</v>
      </c>
      <c r="F1966" t="s">
        <v>518</v>
      </c>
      <c r="G1966">
        <v>0.28299999999999997</v>
      </c>
      <c r="H1966">
        <v>378</v>
      </c>
      <c r="I1966">
        <v>1560.6849999999999</v>
      </c>
      <c r="J1966">
        <v>0.28399999999999997</v>
      </c>
      <c r="K1966">
        <v>370</v>
      </c>
      <c r="L1966">
        <v>0.148723390571741</v>
      </c>
      <c r="M1966">
        <v>130.01300000000001</v>
      </c>
      <c r="N1966">
        <v>0</v>
      </c>
      <c r="O1966">
        <v>0</v>
      </c>
      <c r="P1966">
        <v>0.01</v>
      </c>
      <c r="Q1966">
        <v>0.01</v>
      </c>
      <c r="R1966">
        <v>0.01</v>
      </c>
      <c r="S1966">
        <v>0.02</v>
      </c>
      <c r="T1966">
        <v>0.02</v>
      </c>
      <c r="U1966">
        <v>0.02</v>
      </c>
      <c r="V1966">
        <v>0.02</v>
      </c>
      <c r="W1966">
        <v>0</v>
      </c>
      <c r="X1966">
        <v>0</v>
      </c>
      <c r="Y1966">
        <v>0.01</v>
      </c>
      <c r="Z1966">
        <v>0</v>
      </c>
      <c r="AA1966">
        <v>0</v>
      </c>
      <c r="AB1966">
        <v>0.01</v>
      </c>
      <c r="AC1966">
        <v>0</v>
      </c>
      <c r="AD1966">
        <v>0</v>
      </c>
      <c r="AE1966">
        <f t="shared" si="30"/>
        <v>0.02</v>
      </c>
      <c r="AF1966" cm="1">
        <f t="array" ref="AF1966">_xlfn.IFS(C1966="solar",(AE1966*1000/45),C1966="onshore",(AE1966*1000/2.7),C1966="offshore",(0))</f>
        <v>0.44444444444444442</v>
      </c>
      <c r="AG1966" cm="1">
        <f t="array" ref="AG1966">_xlfn.IFS(C1966="solar",(0),C1966="onshore",(0),C1966="offshore",(AE1966*1000/4.8))</f>
        <v>0</v>
      </c>
    </row>
    <row r="1967" spans="1:33">
      <c r="A1967" t="s">
        <v>185</v>
      </c>
      <c r="B1967" t="s">
        <v>420</v>
      </c>
      <c r="C1967" t="s">
        <v>463</v>
      </c>
      <c r="D1967">
        <v>6</v>
      </c>
      <c r="E1967" t="s">
        <v>515</v>
      </c>
      <c r="F1967" t="s">
        <v>518</v>
      </c>
      <c r="G1967">
        <v>0.28399999999999997</v>
      </c>
      <c r="H1967">
        <v>276</v>
      </c>
      <c r="I1967">
        <v>1560.6849999999999</v>
      </c>
      <c r="J1967">
        <v>0.28399999999999997</v>
      </c>
      <c r="K1967">
        <v>271</v>
      </c>
      <c r="L1967">
        <v>0.10892983471605901</v>
      </c>
      <c r="M1967">
        <v>934.03599999999994</v>
      </c>
      <c r="N1967">
        <v>0</v>
      </c>
      <c r="O1967">
        <v>0.01</v>
      </c>
      <c r="P1967">
        <v>0.01</v>
      </c>
      <c r="Q1967">
        <v>0.02</v>
      </c>
      <c r="R1967">
        <v>0.02</v>
      </c>
      <c r="S1967">
        <v>0.03</v>
      </c>
      <c r="T1967">
        <v>0.03</v>
      </c>
      <c r="U1967">
        <v>0.03</v>
      </c>
      <c r="V1967">
        <v>0.04</v>
      </c>
      <c r="W1967">
        <v>0</v>
      </c>
      <c r="X1967">
        <v>0.01</v>
      </c>
      <c r="Y1967">
        <v>0</v>
      </c>
      <c r="Z1967">
        <v>0.01</v>
      </c>
      <c r="AA1967">
        <v>0</v>
      </c>
      <c r="AB1967">
        <v>0.01</v>
      </c>
      <c r="AC1967">
        <v>0</v>
      </c>
      <c r="AD1967">
        <v>0.01</v>
      </c>
      <c r="AE1967">
        <f t="shared" si="30"/>
        <v>0.03</v>
      </c>
      <c r="AF1967" cm="1">
        <f t="array" ref="AF1967">_xlfn.IFS(C1967="solar",(AE1967*1000/45),C1967="onshore",(AE1967*1000/2.7),C1967="offshore",(0))</f>
        <v>0.66666666666666663</v>
      </c>
      <c r="AG1967" cm="1">
        <f t="array" ref="AG1967">_xlfn.IFS(C1967="solar",(0),C1967="onshore",(0),C1967="offshore",(AE1967*1000/4.8))</f>
        <v>0</v>
      </c>
    </row>
    <row r="1968" spans="1:33">
      <c r="A1968" t="s">
        <v>185</v>
      </c>
      <c r="B1968" t="s">
        <v>420</v>
      </c>
      <c r="C1968" t="s">
        <v>463</v>
      </c>
      <c r="D1968">
        <v>6</v>
      </c>
      <c r="E1968" t="s">
        <v>515</v>
      </c>
      <c r="F1968" t="s">
        <v>517</v>
      </c>
      <c r="G1968">
        <v>0.28399999999999997</v>
      </c>
      <c r="H1968">
        <v>276</v>
      </c>
      <c r="I1968">
        <v>1560.6849999999999</v>
      </c>
      <c r="J1968">
        <v>0.28399999999999997</v>
      </c>
      <c r="K1968">
        <v>271</v>
      </c>
      <c r="L1968">
        <v>0.10892983471605901</v>
      </c>
      <c r="M1968">
        <v>289.70699999999999</v>
      </c>
      <c r="N1968">
        <v>0</v>
      </c>
      <c r="O1968">
        <v>0.01</v>
      </c>
      <c r="P1968">
        <v>0.01</v>
      </c>
      <c r="Q1968">
        <v>205.58</v>
      </c>
      <c r="R1968">
        <v>236.21100000000001</v>
      </c>
      <c r="S1968">
        <v>289.70699999999999</v>
      </c>
      <c r="T1968">
        <v>9999999</v>
      </c>
      <c r="U1968">
        <v>289.70699999999999</v>
      </c>
      <c r="V1968">
        <v>9999999</v>
      </c>
      <c r="W1968">
        <v>0</v>
      </c>
      <c r="X1968">
        <v>0.01</v>
      </c>
      <c r="Y1968">
        <v>0</v>
      </c>
      <c r="Z1968">
        <v>205.57</v>
      </c>
      <c r="AA1968">
        <v>30.631</v>
      </c>
      <c r="AB1968">
        <v>53.496000000000002</v>
      </c>
      <c r="AC1968">
        <v>9999709.2929999996</v>
      </c>
      <c r="AD1968">
        <v>0</v>
      </c>
      <c r="AE1968">
        <f t="shared" si="30"/>
        <v>9999999</v>
      </c>
      <c r="AF1968" cm="1">
        <f t="array" ref="AF1968">_xlfn.IFS(C1968="solar",(AE1968*1000/45),C1968="onshore",(AE1968*1000/2.7),C1968="offshore",(0))</f>
        <v>222222200</v>
      </c>
      <c r="AG1968" cm="1">
        <f t="array" ref="AG1968">_xlfn.IFS(C1968="solar",(0),C1968="onshore",(0),C1968="offshore",(AE1968*1000/4.8))</f>
        <v>0</v>
      </c>
    </row>
    <row r="1969" spans="1:33">
      <c r="A1969" t="s">
        <v>185</v>
      </c>
      <c r="B1969" t="s">
        <v>428</v>
      </c>
      <c r="C1969" t="s">
        <v>463</v>
      </c>
      <c r="D1969">
        <v>5</v>
      </c>
      <c r="E1969" t="s">
        <v>515</v>
      </c>
      <c r="F1969" t="s">
        <v>517</v>
      </c>
      <c r="G1969">
        <v>0.28299999999999997</v>
      </c>
      <c r="H1969">
        <v>142</v>
      </c>
      <c r="I1969">
        <v>1560.6849999999999</v>
      </c>
      <c r="J1969">
        <v>0.28299999999999997</v>
      </c>
      <c r="K1969">
        <v>140</v>
      </c>
      <c r="L1969">
        <v>5.64725624021815E-2</v>
      </c>
      <c r="M1969">
        <v>184.16399999999999</v>
      </c>
      <c r="N1969">
        <v>0</v>
      </c>
      <c r="O1969">
        <v>10.15</v>
      </c>
      <c r="P1969">
        <v>99.81</v>
      </c>
      <c r="Q1969">
        <v>184.16399999999999</v>
      </c>
      <c r="R1969">
        <v>184.16399999999999</v>
      </c>
      <c r="S1969">
        <v>184.16399999999999</v>
      </c>
      <c r="T1969">
        <v>184.16399999999999</v>
      </c>
      <c r="U1969">
        <v>184.16399999999999</v>
      </c>
      <c r="V1969">
        <v>194.31399999999999</v>
      </c>
      <c r="W1969">
        <v>0</v>
      </c>
      <c r="X1969">
        <v>10.15</v>
      </c>
      <c r="Y1969">
        <v>89.66</v>
      </c>
      <c r="Z1969">
        <v>84.353999999999999</v>
      </c>
      <c r="AA1969">
        <v>0</v>
      </c>
      <c r="AB1969">
        <v>0</v>
      </c>
      <c r="AC1969">
        <v>0</v>
      </c>
      <c r="AD1969">
        <v>10.15</v>
      </c>
      <c r="AE1969">
        <f t="shared" si="30"/>
        <v>184.16399999999999</v>
      </c>
      <c r="AF1969" cm="1">
        <f t="array" ref="AF1969">_xlfn.IFS(C1969="solar",(AE1969*1000/45),C1969="onshore",(AE1969*1000/2.7),C1969="offshore",(0))</f>
        <v>4092.5333333333333</v>
      </c>
      <c r="AG1969" cm="1">
        <f t="array" ref="AG1969">_xlfn.IFS(C1969="solar",(0),C1969="onshore",(0),C1969="offshore",(AE1969*1000/4.8))</f>
        <v>0</v>
      </c>
    </row>
    <row r="1970" spans="1:33">
      <c r="A1970" t="s">
        <v>185</v>
      </c>
      <c r="B1970" t="s">
        <v>419</v>
      </c>
      <c r="C1970" t="s">
        <v>463</v>
      </c>
      <c r="D1970">
        <v>7</v>
      </c>
      <c r="E1970" t="s">
        <v>515</v>
      </c>
      <c r="F1970" t="s">
        <v>517</v>
      </c>
      <c r="G1970">
        <v>0.28299999999999997</v>
      </c>
      <c r="H1970">
        <v>378</v>
      </c>
      <c r="I1970">
        <v>1560.6849999999999</v>
      </c>
      <c r="J1970">
        <v>0.28399999999999997</v>
      </c>
      <c r="K1970">
        <v>370</v>
      </c>
      <c r="L1970">
        <v>0.148723390571741</v>
      </c>
      <c r="M1970">
        <v>70.382999999999996</v>
      </c>
      <c r="N1970">
        <v>0</v>
      </c>
      <c r="O1970">
        <v>0</v>
      </c>
      <c r="P1970">
        <v>0.01</v>
      </c>
      <c r="Q1970">
        <v>0.01</v>
      </c>
      <c r="R1970">
        <v>0.01</v>
      </c>
      <c r="S1970">
        <v>9999999</v>
      </c>
      <c r="T1970">
        <v>70.382999999999996</v>
      </c>
      <c r="U1970">
        <v>9999999</v>
      </c>
      <c r="V1970">
        <v>9999999</v>
      </c>
      <c r="W1970">
        <v>0</v>
      </c>
      <c r="X1970">
        <v>0</v>
      </c>
      <c r="Y1970">
        <v>0.01</v>
      </c>
      <c r="Z1970">
        <v>0</v>
      </c>
      <c r="AA1970">
        <v>0</v>
      </c>
      <c r="AB1970">
        <v>9999998.9900000002</v>
      </c>
      <c r="AC1970">
        <v>0</v>
      </c>
      <c r="AD1970">
        <v>9999928.6170000006</v>
      </c>
      <c r="AE1970">
        <f t="shared" si="30"/>
        <v>9999999</v>
      </c>
      <c r="AF1970" cm="1">
        <f t="array" ref="AF1970">_xlfn.IFS(C1970="solar",(AE1970*1000/45),C1970="onshore",(AE1970*1000/2.7),C1970="offshore",(0))</f>
        <v>222222200</v>
      </c>
      <c r="AG1970" cm="1">
        <f t="array" ref="AG1970">_xlfn.IFS(C1970="solar",(0),C1970="onshore",(0),C1970="offshore",(AE1970*1000/4.8))</f>
        <v>0</v>
      </c>
    </row>
    <row r="1971" spans="1:33">
      <c r="A1971" t="s">
        <v>185</v>
      </c>
      <c r="B1971" t="s">
        <v>428</v>
      </c>
      <c r="C1971" t="s">
        <v>463</v>
      </c>
      <c r="D1971">
        <v>5</v>
      </c>
      <c r="E1971" t="s">
        <v>515</v>
      </c>
      <c r="F1971" t="s">
        <v>516</v>
      </c>
      <c r="G1971">
        <v>0.28299999999999997</v>
      </c>
      <c r="H1971">
        <v>142</v>
      </c>
      <c r="I1971">
        <v>1560.6849999999999</v>
      </c>
      <c r="J1971">
        <v>0.28299999999999997</v>
      </c>
      <c r="K1971">
        <v>140</v>
      </c>
      <c r="L1971">
        <v>5.64725624021815E-2</v>
      </c>
      <c r="M1971">
        <v>687.97500000000002</v>
      </c>
      <c r="N1971">
        <v>0</v>
      </c>
      <c r="O1971">
        <v>10.15</v>
      </c>
      <c r="P1971">
        <v>99.81</v>
      </c>
      <c r="Q1971">
        <v>390.45</v>
      </c>
      <c r="R1971">
        <v>421.19</v>
      </c>
      <c r="S1971">
        <v>556.87</v>
      </c>
      <c r="T1971">
        <v>563.53</v>
      </c>
      <c r="U1971">
        <v>578.08000000000004</v>
      </c>
      <c r="V1971">
        <v>588.23</v>
      </c>
      <c r="W1971">
        <v>0</v>
      </c>
      <c r="X1971">
        <v>10.15</v>
      </c>
      <c r="Y1971">
        <v>89.66</v>
      </c>
      <c r="Z1971">
        <v>290.64</v>
      </c>
      <c r="AA1971">
        <v>30.74</v>
      </c>
      <c r="AB1971">
        <v>135.68</v>
      </c>
      <c r="AC1971">
        <v>6.66</v>
      </c>
      <c r="AD1971">
        <v>24.7</v>
      </c>
      <c r="AE1971">
        <f t="shared" si="30"/>
        <v>578.08000000000004</v>
      </c>
      <c r="AF1971" cm="1">
        <f t="array" ref="AF1971">_xlfn.IFS(C1971="solar",(AE1971*1000/45),C1971="onshore",(AE1971*1000/2.7),C1971="offshore",(0))</f>
        <v>12846.222222222223</v>
      </c>
      <c r="AG1971" cm="1">
        <f t="array" ref="AG1971">_xlfn.IFS(C1971="solar",(0),C1971="onshore",(0),C1971="offshore",(AE1971*1000/4.8))</f>
        <v>0</v>
      </c>
    </row>
    <row r="1972" spans="1:33">
      <c r="A1972" t="s">
        <v>185</v>
      </c>
      <c r="B1972" t="s">
        <v>419</v>
      </c>
      <c r="C1972" t="s">
        <v>463</v>
      </c>
      <c r="D1972">
        <v>7</v>
      </c>
      <c r="E1972" t="s">
        <v>515</v>
      </c>
      <c r="F1972" t="s">
        <v>516</v>
      </c>
      <c r="G1972">
        <v>0.28299999999999997</v>
      </c>
      <c r="H1972">
        <v>378</v>
      </c>
      <c r="I1972">
        <v>1560.6849999999999</v>
      </c>
      <c r="J1972">
        <v>0.28399999999999997</v>
      </c>
      <c r="K1972">
        <v>370</v>
      </c>
      <c r="L1972">
        <v>0.148723390571741</v>
      </c>
      <c r="M1972">
        <v>128.65799999999999</v>
      </c>
      <c r="N1972">
        <v>0</v>
      </c>
      <c r="O1972">
        <v>0</v>
      </c>
      <c r="P1972">
        <v>0.01</v>
      </c>
      <c r="Q1972">
        <v>0.01</v>
      </c>
      <c r="R1972">
        <v>0.01</v>
      </c>
      <c r="S1972">
        <v>0.02</v>
      </c>
      <c r="T1972">
        <v>0.02</v>
      </c>
      <c r="U1972">
        <v>0.02</v>
      </c>
      <c r="V1972">
        <v>0.02</v>
      </c>
      <c r="W1972">
        <v>0</v>
      </c>
      <c r="X1972">
        <v>0</v>
      </c>
      <c r="Y1972">
        <v>0.01</v>
      </c>
      <c r="Z1972">
        <v>0</v>
      </c>
      <c r="AA1972">
        <v>0</v>
      </c>
      <c r="AB1972">
        <v>0.01</v>
      </c>
      <c r="AC1972">
        <v>0</v>
      </c>
      <c r="AD1972">
        <v>0</v>
      </c>
      <c r="AE1972">
        <f t="shared" si="30"/>
        <v>0.02</v>
      </c>
      <c r="AF1972" cm="1">
        <f t="array" ref="AF1972">_xlfn.IFS(C1972="solar",(AE1972*1000/45),C1972="onshore",(AE1972*1000/2.7),C1972="offshore",(0))</f>
        <v>0.44444444444444442</v>
      </c>
      <c r="AG1972" cm="1">
        <f t="array" ref="AG1972">_xlfn.IFS(C1972="solar",(0),C1972="onshore",(0),C1972="offshore",(AE1972*1000/4.8))</f>
        <v>0</v>
      </c>
    </row>
    <row r="1973" spans="1:33">
      <c r="A1973" t="s">
        <v>185</v>
      </c>
      <c r="B1973" t="s">
        <v>420</v>
      </c>
      <c r="C1973" t="s">
        <v>463</v>
      </c>
      <c r="D1973">
        <v>6</v>
      </c>
      <c r="E1973" t="s">
        <v>515</v>
      </c>
      <c r="F1973" t="s">
        <v>516</v>
      </c>
      <c r="G1973">
        <v>0.28399999999999997</v>
      </c>
      <c r="H1973">
        <v>276</v>
      </c>
      <c r="I1973">
        <v>1560.6849999999999</v>
      </c>
      <c r="J1973">
        <v>0.28399999999999997</v>
      </c>
      <c r="K1973">
        <v>271</v>
      </c>
      <c r="L1973">
        <v>0.10892983471605901</v>
      </c>
      <c r="M1973">
        <v>933.77700000000004</v>
      </c>
      <c r="N1973">
        <v>0</v>
      </c>
      <c r="O1973">
        <v>0.01</v>
      </c>
      <c r="P1973">
        <v>0.01</v>
      </c>
      <c r="Q1973">
        <v>0.02</v>
      </c>
      <c r="R1973">
        <v>0.02</v>
      </c>
      <c r="S1973">
        <v>0.03</v>
      </c>
      <c r="T1973">
        <v>0.03</v>
      </c>
      <c r="U1973">
        <v>0.03</v>
      </c>
      <c r="V1973">
        <v>0.04</v>
      </c>
      <c r="W1973">
        <v>0</v>
      </c>
      <c r="X1973">
        <v>0.01</v>
      </c>
      <c r="Y1973">
        <v>0</v>
      </c>
      <c r="Z1973">
        <v>0.01</v>
      </c>
      <c r="AA1973">
        <v>0</v>
      </c>
      <c r="AB1973">
        <v>0.01</v>
      </c>
      <c r="AC1973">
        <v>0</v>
      </c>
      <c r="AD1973">
        <v>0.01</v>
      </c>
      <c r="AE1973">
        <f t="shared" si="30"/>
        <v>0.03</v>
      </c>
      <c r="AF1973" cm="1">
        <f t="array" ref="AF1973">_xlfn.IFS(C1973="solar",(AE1973*1000/45),C1973="onshore",(AE1973*1000/2.7),C1973="offshore",(0))</f>
        <v>0.66666666666666663</v>
      </c>
      <c r="AG1973" cm="1">
        <f t="array" ref="AG1973">_xlfn.IFS(C1973="solar",(0),C1973="onshore",(0),C1973="offshore",(AE1973*1000/4.8))</f>
        <v>0</v>
      </c>
    </row>
    <row r="1974" spans="1:33">
      <c r="A1974" t="s">
        <v>185</v>
      </c>
      <c r="B1974" t="s">
        <v>428</v>
      </c>
      <c r="C1974" t="s">
        <v>463</v>
      </c>
      <c r="D1974">
        <v>5</v>
      </c>
      <c r="E1974" t="s">
        <v>515</v>
      </c>
      <c r="F1974" t="s">
        <v>514</v>
      </c>
      <c r="G1974">
        <v>0.28299999999999997</v>
      </c>
      <c r="H1974">
        <v>142</v>
      </c>
      <c r="I1974">
        <v>1560.6849999999999</v>
      </c>
      <c r="J1974">
        <v>0.28299999999999997</v>
      </c>
      <c r="K1974">
        <v>140</v>
      </c>
      <c r="L1974">
        <v>5.64725624021815E-2</v>
      </c>
      <c r="M1974">
        <v>688.99800000000005</v>
      </c>
      <c r="N1974">
        <v>0</v>
      </c>
      <c r="O1974">
        <v>10.15</v>
      </c>
      <c r="P1974">
        <v>99.81</v>
      </c>
      <c r="Q1974">
        <v>390.45</v>
      </c>
      <c r="R1974">
        <v>421.19</v>
      </c>
      <c r="S1974">
        <v>556.87</v>
      </c>
      <c r="T1974">
        <v>563.53</v>
      </c>
      <c r="U1974">
        <v>578.08000000000004</v>
      </c>
      <c r="V1974">
        <v>588.23</v>
      </c>
      <c r="W1974">
        <v>0</v>
      </c>
      <c r="X1974">
        <v>10.15</v>
      </c>
      <c r="Y1974">
        <v>89.66</v>
      </c>
      <c r="Z1974">
        <v>290.64</v>
      </c>
      <c r="AA1974">
        <v>30.74</v>
      </c>
      <c r="AB1974">
        <v>135.68</v>
      </c>
      <c r="AC1974">
        <v>6.66</v>
      </c>
      <c r="AD1974">
        <v>24.7</v>
      </c>
      <c r="AE1974">
        <f t="shared" si="30"/>
        <v>578.08000000000004</v>
      </c>
      <c r="AF1974" cm="1">
        <f t="array" ref="AF1974">_xlfn.IFS(C1974="solar",(AE1974*1000/45),C1974="onshore",(AE1974*1000/2.7),C1974="offshore",(0))</f>
        <v>12846.222222222223</v>
      </c>
      <c r="AG1974" cm="1">
        <f t="array" ref="AG1974">_xlfn.IFS(C1974="solar",(0),C1974="onshore",(0),C1974="offshore",(AE1974*1000/4.8))</f>
        <v>0</v>
      </c>
    </row>
    <row r="1975" spans="1:33">
      <c r="A1975" t="s">
        <v>185</v>
      </c>
      <c r="B1975" t="s">
        <v>419</v>
      </c>
      <c r="C1975" t="s">
        <v>463</v>
      </c>
      <c r="D1975">
        <v>7</v>
      </c>
      <c r="E1975" t="s">
        <v>515</v>
      </c>
      <c r="F1975" t="s">
        <v>514</v>
      </c>
      <c r="G1975">
        <v>0.28299999999999997</v>
      </c>
      <c r="H1975">
        <v>378</v>
      </c>
      <c r="I1975">
        <v>1560.6849999999999</v>
      </c>
      <c r="J1975">
        <v>0.28399999999999997</v>
      </c>
      <c r="K1975">
        <v>370</v>
      </c>
      <c r="L1975">
        <v>0.148723390571741</v>
      </c>
      <c r="M1975">
        <v>130.01300000000001</v>
      </c>
      <c r="N1975">
        <v>0</v>
      </c>
      <c r="O1975">
        <v>0</v>
      </c>
      <c r="P1975">
        <v>0.01</v>
      </c>
      <c r="Q1975">
        <v>0.01</v>
      </c>
      <c r="R1975">
        <v>0.01</v>
      </c>
      <c r="S1975">
        <v>0.02</v>
      </c>
      <c r="T1975">
        <v>0.02</v>
      </c>
      <c r="U1975">
        <v>0.02</v>
      </c>
      <c r="V1975">
        <v>0.02</v>
      </c>
      <c r="W1975">
        <v>0</v>
      </c>
      <c r="X1975">
        <v>0</v>
      </c>
      <c r="Y1975">
        <v>0.01</v>
      </c>
      <c r="Z1975">
        <v>0</v>
      </c>
      <c r="AA1975">
        <v>0</v>
      </c>
      <c r="AB1975">
        <v>0.01</v>
      </c>
      <c r="AC1975">
        <v>0</v>
      </c>
      <c r="AD1975">
        <v>0</v>
      </c>
      <c r="AE1975">
        <f t="shared" si="30"/>
        <v>0.02</v>
      </c>
      <c r="AF1975" cm="1">
        <f t="array" ref="AF1975">_xlfn.IFS(C1975="solar",(AE1975*1000/45),C1975="onshore",(AE1975*1000/2.7),C1975="offshore",(0))</f>
        <v>0.44444444444444442</v>
      </c>
      <c r="AG1975" cm="1">
        <f t="array" ref="AG1975">_xlfn.IFS(C1975="solar",(0),C1975="onshore",(0),C1975="offshore",(AE1975*1000/4.8))</f>
        <v>0</v>
      </c>
    </row>
    <row r="1976" spans="1:33">
      <c r="A1976" t="s">
        <v>185</v>
      </c>
      <c r="B1976" t="s">
        <v>420</v>
      </c>
      <c r="C1976" t="s">
        <v>463</v>
      </c>
      <c r="D1976">
        <v>6</v>
      </c>
      <c r="E1976" t="s">
        <v>515</v>
      </c>
      <c r="F1976" t="s">
        <v>514</v>
      </c>
      <c r="G1976">
        <v>0.28399999999999997</v>
      </c>
      <c r="H1976">
        <v>276</v>
      </c>
      <c r="I1976">
        <v>1560.6849999999999</v>
      </c>
      <c r="J1976">
        <v>0.28399999999999997</v>
      </c>
      <c r="K1976">
        <v>271</v>
      </c>
      <c r="L1976">
        <v>0.10892983471605901</v>
      </c>
      <c r="M1976">
        <v>934.15800000000002</v>
      </c>
      <c r="N1976">
        <v>0</v>
      </c>
      <c r="O1976">
        <v>0.01</v>
      </c>
      <c r="P1976">
        <v>0.01</v>
      </c>
      <c r="Q1976">
        <v>0.02</v>
      </c>
      <c r="R1976">
        <v>0.02</v>
      </c>
      <c r="S1976">
        <v>0.03</v>
      </c>
      <c r="T1976">
        <v>0.03</v>
      </c>
      <c r="U1976">
        <v>0.03</v>
      </c>
      <c r="V1976">
        <v>0.04</v>
      </c>
      <c r="W1976">
        <v>0</v>
      </c>
      <c r="X1976">
        <v>0.01</v>
      </c>
      <c r="Y1976">
        <v>0</v>
      </c>
      <c r="Z1976">
        <v>0.01</v>
      </c>
      <c r="AA1976">
        <v>0</v>
      </c>
      <c r="AB1976">
        <v>0.01</v>
      </c>
      <c r="AC1976">
        <v>0</v>
      </c>
      <c r="AD1976">
        <v>0.01</v>
      </c>
      <c r="AE1976">
        <f t="shared" si="30"/>
        <v>0.03</v>
      </c>
      <c r="AF1976" cm="1">
        <f t="array" ref="AF1976">_xlfn.IFS(C1976="solar",(AE1976*1000/45),C1976="onshore",(AE1976*1000/2.7),C1976="offshore",(0))</f>
        <v>0.66666666666666663</v>
      </c>
      <c r="AG1976" cm="1">
        <f t="array" ref="AG1976">_xlfn.IFS(C1976="solar",(0),C1976="onshore",(0),C1976="offshore",(AE1976*1000/4.8))</f>
        <v>0</v>
      </c>
    </row>
    <row r="1977" spans="1:33">
      <c r="A1977" t="s">
        <v>185</v>
      </c>
      <c r="B1977" t="s">
        <v>426</v>
      </c>
      <c r="C1977" t="s">
        <v>464</v>
      </c>
      <c r="D1977">
        <v>1</v>
      </c>
      <c r="E1977" t="s">
        <v>515</v>
      </c>
      <c r="F1977" t="s">
        <v>519</v>
      </c>
      <c r="G1977">
        <v>0.314</v>
      </c>
      <c r="H1977">
        <v>276</v>
      </c>
      <c r="I1977">
        <v>2023.1869999999999</v>
      </c>
      <c r="J1977">
        <v>0.315</v>
      </c>
      <c r="K1977">
        <v>306</v>
      </c>
      <c r="L1977">
        <v>0.110893672537508</v>
      </c>
      <c r="M1977">
        <v>14.42</v>
      </c>
      <c r="N1977">
        <v>0</v>
      </c>
      <c r="O1977">
        <v>0.21</v>
      </c>
      <c r="P1977">
        <v>7.3</v>
      </c>
      <c r="Q1977">
        <v>14.42</v>
      </c>
      <c r="R1977">
        <v>14.42</v>
      </c>
      <c r="S1977">
        <v>14.42</v>
      </c>
      <c r="T1977">
        <v>14.42</v>
      </c>
      <c r="U1977">
        <v>14.21</v>
      </c>
      <c r="V1977">
        <v>14.42</v>
      </c>
      <c r="W1977">
        <v>0</v>
      </c>
      <c r="X1977">
        <v>0.21</v>
      </c>
      <c r="Y1977">
        <v>7.09</v>
      </c>
      <c r="Z1977">
        <v>7.12</v>
      </c>
      <c r="AA1977">
        <v>0</v>
      </c>
      <c r="AB1977">
        <v>0</v>
      </c>
      <c r="AC1977">
        <v>0</v>
      </c>
      <c r="AD1977">
        <v>0</v>
      </c>
      <c r="AE1977">
        <f t="shared" si="30"/>
        <v>14.42</v>
      </c>
      <c r="AF1977" cm="1">
        <f t="array" ref="AF1977">_xlfn.IFS(C1977="solar",(AE1977*1000/45),C1977="onshore",(AE1977*1000/2.7),C1977="offshore",(0))</f>
        <v>5340.74074074074</v>
      </c>
      <c r="AG1977" cm="1">
        <f t="array" ref="AG1977">_xlfn.IFS(C1977="solar",(0),C1977="onshore",(0),C1977="offshore",(AE1977*1000/4.8))</f>
        <v>0</v>
      </c>
    </row>
    <row r="1978" spans="1:33">
      <c r="A1978" t="s">
        <v>185</v>
      </c>
      <c r="B1978" t="s">
        <v>425</v>
      </c>
      <c r="C1978" t="s">
        <v>464</v>
      </c>
      <c r="D1978">
        <v>2</v>
      </c>
      <c r="E1978" t="s">
        <v>515</v>
      </c>
      <c r="F1978" t="s">
        <v>519</v>
      </c>
      <c r="G1978">
        <v>0.31</v>
      </c>
      <c r="H1978">
        <v>519</v>
      </c>
      <c r="I1978">
        <v>2023.1869999999999</v>
      </c>
      <c r="J1978">
        <v>0.308</v>
      </c>
      <c r="K1978">
        <v>622</v>
      </c>
      <c r="L1978">
        <v>0.23053430587677201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f t="shared" si="30"/>
        <v>0</v>
      </c>
      <c r="AF1978" cm="1">
        <f t="array" ref="AF1978">_xlfn.IFS(C1978="solar",(AE1978*1000/45),C1978="onshore",(AE1978*1000/2.7),C1978="offshore",(0))</f>
        <v>0</v>
      </c>
      <c r="AG1978" cm="1">
        <f t="array" ref="AG1978">_xlfn.IFS(C1978="solar",(0),C1978="onshore",(0),C1978="offshore",(AE1978*1000/4.8))</f>
        <v>0</v>
      </c>
    </row>
    <row r="1979" spans="1:33">
      <c r="A1979" t="s">
        <v>185</v>
      </c>
      <c r="B1979" t="s">
        <v>424</v>
      </c>
      <c r="C1979" t="s">
        <v>464</v>
      </c>
      <c r="D1979">
        <v>3</v>
      </c>
      <c r="E1979" t="s">
        <v>515</v>
      </c>
      <c r="F1979" t="s">
        <v>519</v>
      </c>
      <c r="G1979">
        <v>0.29099999999999998</v>
      </c>
      <c r="H1979">
        <v>166</v>
      </c>
      <c r="I1979">
        <v>2023.1869999999999</v>
      </c>
      <c r="J1979">
        <v>0.29099999999999998</v>
      </c>
      <c r="K1979">
        <v>175</v>
      </c>
      <c r="L1979">
        <v>6.8650065119490303E-2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f t="shared" si="30"/>
        <v>0</v>
      </c>
      <c r="AF1979" cm="1">
        <f t="array" ref="AF1979">_xlfn.IFS(C1979="solar",(AE1979*1000/45),C1979="onshore",(AE1979*1000/2.7),C1979="offshore",(0))</f>
        <v>0</v>
      </c>
      <c r="AG1979" cm="1">
        <f t="array" ref="AG1979">_xlfn.IFS(C1979="solar",(0),C1979="onshore",(0),C1979="offshore",(AE1979*1000/4.8))</f>
        <v>0</v>
      </c>
    </row>
    <row r="1980" spans="1:33">
      <c r="A1980" t="s">
        <v>185</v>
      </c>
      <c r="B1980" t="s">
        <v>423</v>
      </c>
      <c r="C1980" t="s">
        <v>464</v>
      </c>
      <c r="D1980">
        <v>4</v>
      </c>
      <c r="E1980" t="s">
        <v>515</v>
      </c>
      <c r="F1980" t="s">
        <v>519</v>
      </c>
      <c r="G1980">
        <v>0.28399999999999997</v>
      </c>
      <c r="H1980">
        <v>332</v>
      </c>
      <c r="I1980">
        <v>2023.1869999999999</v>
      </c>
      <c r="J1980">
        <v>0.28399999999999997</v>
      </c>
      <c r="K1980">
        <v>361</v>
      </c>
      <c r="L1980">
        <v>0.145105794584861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f t="shared" si="30"/>
        <v>0</v>
      </c>
      <c r="AF1980" cm="1">
        <f t="array" ref="AF1980">_xlfn.IFS(C1980="solar",(AE1980*1000/45),C1980="onshore",(AE1980*1000/2.7),C1980="offshore",(0))</f>
        <v>0</v>
      </c>
      <c r="AG1980" cm="1">
        <f t="array" ref="AG1980">_xlfn.IFS(C1980="solar",(0),C1980="onshore",(0),C1980="offshore",(AE1980*1000/4.8))</f>
        <v>0</v>
      </c>
    </row>
    <row r="1981" spans="1:33">
      <c r="A1981" t="s">
        <v>185</v>
      </c>
      <c r="B1981" t="s">
        <v>422</v>
      </c>
      <c r="C1981" t="s">
        <v>464</v>
      </c>
      <c r="D1981">
        <v>5</v>
      </c>
      <c r="E1981" t="s">
        <v>515</v>
      </c>
      <c r="F1981" t="s">
        <v>519</v>
      </c>
      <c r="G1981">
        <v>0.28399999999999997</v>
      </c>
      <c r="H1981">
        <v>608</v>
      </c>
      <c r="I1981">
        <v>2023.1869999999999</v>
      </c>
      <c r="J1981">
        <v>0.28399999999999997</v>
      </c>
      <c r="K1981">
        <v>643</v>
      </c>
      <c r="L1981">
        <v>0.25845713550710703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f t="shared" si="30"/>
        <v>0</v>
      </c>
      <c r="AF1981" cm="1">
        <f t="array" ref="AF1981">_xlfn.IFS(C1981="solar",(AE1981*1000/45),C1981="onshore",(AE1981*1000/2.7),C1981="offshore",(0))</f>
        <v>0</v>
      </c>
      <c r="AG1981" cm="1">
        <f t="array" ref="AG1981">_xlfn.IFS(C1981="solar",(0),C1981="onshore",(0),C1981="offshore",(AE1981*1000/4.8))</f>
        <v>0</v>
      </c>
    </row>
    <row r="1982" spans="1:33">
      <c r="A1982" t="s">
        <v>185</v>
      </c>
      <c r="B1982" t="s">
        <v>425</v>
      </c>
      <c r="C1982" t="s">
        <v>464</v>
      </c>
      <c r="D1982">
        <v>2</v>
      </c>
      <c r="E1982" t="s">
        <v>515</v>
      </c>
      <c r="F1982" t="s">
        <v>518</v>
      </c>
      <c r="G1982">
        <v>0.31</v>
      </c>
      <c r="H1982">
        <v>519</v>
      </c>
      <c r="I1982">
        <v>2023.1869999999999</v>
      </c>
      <c r="J1982">
        <v>0.308</v>
      </c>
      <c r="K1982">
        <v>622</v>
      </c>
      <c r="L1982">
        <v>0.23053430587677201</v>
      </c>
      <c r="M1982">
        <v>2.036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f t="shared" si="30"/>
        <v>0</v>
      </c>
      <c r="AF1982" cm="1">
        <f t="array" ref="AF1982">_xlfn.IFS(C1982="solar",(AE1982*1000/45),C1982="onshore",(AE1982*1000/2.7),C1982="offshore",(0))</f>
        <v>0</v>
      </c>
      <c r="AG1982" cm="1">
        <f t="array" ref="AG1982">_xlfn.IFS(C1982="solar",(0),C1982="onshore",(0),C1982="offshore",(AE1982*1000/4.8))</f>
        <v>0</v>
      </c>
    </row>
    <row r="1983" spans="1:33">
      <c r="A1983" t="s">
        <v>185</v>
      </c>
      <c r="B1983" t="s">
        <v>422</v>
      </c>
      <c r="C1983" t="s">
        <v>464</v>
      </c>
      <c r="D1983">
        <v>5</v>
      </c>
      <c r="E1983" t="s">
        <v>515</v>
      </c>
      <c r="F1983" t="s">
        <v>518</v>
      </c>
      <c r="G1983">
        <v>0.28399999999999997</v>
      </c>
      <c r="H1983">
        <v>608</v>
      </c>
      <c r="I1983">
        <v>2023.1869999999999</v>
      </c>
      <c r="J1983">
        <v>0.28399999999999997</v>
      </c>
      <c r="K1983">
        <v>643</v>
      </c>
      <c r="L1983">
        <v>0.25845713550710703</v>
      </c>
      <c r="M1983">
        <v>2.867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f t="shared" si="30"/>
        <v>0</v>
      </c>
      <c r="AF1983" cm="1">
        <f t="array" ref="AF1983">_xlfn.IFS(C1983="solar",(AE1983*1000/45),C1983="onshore",(AE1983*1000/2.7),C1983="offshore",(0))</f>
        <v>0</v>
      </c>
      <c r="AG1983" cm="1">
        <f t="array" ref="AG1983">_xlfn.IFS(C1983="solar",(0),C1983="onshore",(0),C1983="offshore",(AE1983*1000/4.8))</f>
        <v>0</v>
      </c>
    </row>
    <row r="1984" spans="1:33">
      <c r="A1984" t="s">
        <v>185</v>
      </c>
      <c r="B1984" t="s">
        <v>423</v>
      </c>
      <c r="C1984" t="s">
        <v>464</v>
      </c>
      <c r="D1984">
        <v>4</v>
      </c>
      <c r="E1984" t="s">
        <v>515</v>
      </c>
      <c r="F1984" t="s">
        <v>518</v>
      </c>
      <c r="G1984">
        <v>0.28399999999999997</v>
      </c>
      <c r="H1984">
        <v>332</v>
      </c>
      <c r="I1984">
        <v>2023.1869999999999</v>
      </c>
      <c r="J1984">
        <v>0.28399999999999997</v>
      </c>
      <c r="K1984">
        <v>361</v>
      </c>
      <c r="L1984">
        <v>0.145105794584861</v>
      </c>
      <c r="M1984">
        <v>18.646999999999998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f t="shared" si="30"/>
        <v>0</v>
      </c>
      <c r="AF1984" cm="1">
        <f t="array" ref="AF1984">_xlfn.IFS(C1984="solar",(AE1984*1000/45),C1984="onshore",(AE1984*1000/2.7),C1984="offshore",(0))</f>
        <v>0</v>
      </c>
      <c r="AG1984" cm="1">
        <f t="array" ref="AG1984">_xlfn.IFS(C1984="solar",(0),C1984="onshore",(0),C1984="offshore",(AE1984*1000/4.8))</f>
        <v>0</v>
      </c>
    </row>
    <row r="1985" spans="1:33">
      <c r="A1985" t="s">
        <v>185</v>
      </c>
      <c r="B1985" t="s">
        <v>426</v>
      </c>
      <c r="C1985" t="s">
        <v>464</v>
      </c>
      <c r="D1985">
        <v>1</v>
      </c>
      <c r="E1985" t="s">
        <v>515</v>
      </c>
      <c r="F1985" t="s">
        <v>518</v>
      </c>
      <c r="G1985">
        <v>0.314</v>
      </c>
      <c r="H1985">
        <v>276</v>
      </c>
      <c r="I1985">
        <v>2023.1869999999999</v>
      </c>
      <c r="J1985">
        <v>0.315</v>
      </c>
      <c r="K1985">
        <v>306</v>
      </c>
      <c r="L1985">
        <v>0.110893672537508</v>
      </c>
      <c r="M1985">
        <v>42.54</v>
      </c>
      <c r="N1985">
        <v>0</v>
      </c>
      <c r="O1985">
        <v>0.20899999999999999</v>
      </c>
      <c r="P1985">
        <v>7.2770000000000001</v>
      </c>
      <c r="Q1985">
        <v>14.374000000000001</v>
      </c>
      <c r="R1985">
        <v>14.374000000000001</v>
      </c>
      <c r="S1985">
        <v>14.374000000000001</v>
      </c>
      <c r="T1985">
        <v>14.374000000000001</v>
      </c>
      <c r="U1985">
        <v>14.164999999999999</v>
      </c>
      <c r="V1985">
        <v>14.374000000000001</v>
      </c>
      <c r="W1985">
        <v>0</v>
      </c>
      <c r="X1985">
        <v>0.20899999999999999</v>
      </c>
      <c r="Y1985">
        <v>7.0679999999999996</v>
      </c>
      <c r="Z1985">
        <v>7.0970000000000004</v>
      </c>
      <c r="AA1985">
        <v>0</v>
      </c>
      <c r="AB1985">
        <v>0</v>
      </c>
      <c r="AC1985">
        <v>0</v>
      </c>
      <c r="AD1985">
        <v>0</v>
      </c>
      <c r="AE1985">
        <f t="shared" si="30"/>
        <v>14.374000000000001</v>
      </c>
      <c r="AF1985" cm="1">
        <f t="array" ref="AF1985">_xlfn.IFS(C1985="solar",(AE1985*1000/45),C1985="onshore",(AE1985*1000/2.7),C1985="offshore",(0))</f>
        <v>5323.7037037037035</v>
      </c>
      <c r="AG1985" cm="1">
        <f t="array" ref="AG1985">_xlfn.IFS(C1985="solar",(0),C1985="onshore",(0),C1985="offshore",(AE1985*1000/4.8))</f>
        <v>0</v>
      </c>
    </row>
    <row r="1986" spans="1:33">
      <c r="A1986" t="s">
        <v>185</v>
      </c>
      <c r="B1986" t="s">
        <v>424</v>
      </c>
      <c r="C1986" t="s">
        <v>464</v>
      </c>
      <c r="D1986">
        <v>3</v>
      </c>
      <c r="E1986" t="s">
        <v>515</v>
      </c>
      <c r="F1986" t="s">
        <v>518</v>
      </c>
      <c r="G1986">
        <v>0.29099999999999998</v>
      </c>
      <c r="H1986">
        <v>166</v>
      </c>
      <c r="I1986">
        <v>2023.1869999999999</v>
      </c>
      <c r="J1986">
        <v>0.29099999999999998</v>
      </c>
      <c r="K1986">
        <v>175</v>
      </c>
      <c r="L1986">
        <v>6.8650065119490303E-2</v>
      </c>
      <c r="M1986">
        <v>276.88200000000001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f t="shared" ref="AE1986:AE2031" si="31">MAX(N1986:U1986)</f>
        <v>0</v>
      </c>
      <c r="AF1986" cm="1">
        <f t="array" ref="AF1986">_xlfn.IFS(C1986="solar",(AE1986*1000/45),C1986="onshore",(AE1986*1000/2.7),C1986="offshore",(0))</f>
        <v>0</v>
      </c>
      <c r="AG1986" cm="1">
        <f t="array" ref="AG1986">_xlfn.IFS(C1986="solar",(0),C1986="onshore",(0),C1986="offshore",(AE1986*1000/4.8))</f>
        <v>0</v>
      </c>
    </row>
    <row r="1987" spans="1:33">
      <c r="A1987" t="s">
        <v>185</v>
      </c>
      <c r="B1987" t="s">
        <v>426</v>
      </c>
      <c r="C1987" t="s">
        <v>464</v>
      </c>
      <c r="D1987">
        <v>1</v>
      </c>
      <c r="E1987" t="s">
        <v>515</v>
      </c>
      <c r="F1987" t="s">
        <v>517</v>
      </c>
      <c r="G1987">
        <v>0.314</v>
      </c>
      <c r="H1987">
        <v>276</v>
      </c>
      <c r="I1987">
        <v>2023.1869999999999</v>
      </c>
      <c r="J1987">
        <v>0.315</v>
      </c>
      <c r="K1987">
        <v>306</v>
      </c>
      <c r="L1987">
        <v>0.110893672537508</v>
      </c>
      <c r="M1987">
        <v>9.5570000000000004</v>
      </c>
      <c r="N1987">
        <v>0</v>
      </c>
      <c r="O1987">
        <v>0.20899999999999999</v>
      </c>
      <c r="P1987">
        <v>7.2770000000000001</v>
      </c>
      <c r="Q1987">
        <v>9.5570000000000004</v>
      </c>
      <c r="R1987">
        <v>9.5570000000000004</v>
      </c>
      <c r="S1987">
        <v>9.5570000000000004</v>
      </c>
      <c r="T1987">
        <v>9.5570000000000004</v>
      </c>
      <c r="U1987">
        <v>9.3480000000000008</v>
      </c>
      <c r="V1987">
        <v>9.5570000000000004</v>
      </c>
      <c r="W1987">
        <v>0</v>
      </c>
      <c r="X1987">
        <v>0.20899999999999999</v>
      </c>
      <c r="Y1987">
        <v>7.0679999999999996</v>
      </c>
      <c r="Z1987">
        <v>2.2799999999999998</v>
      </c>
      <c r="AA1987">
        <v>0</v>
      </c>
      <c r="AB1987">
        <v>0</v>
      </c>
      <c r="AC1987">
        <v>0</v>
      </c>
      <c r="AD1987">
        <v>0</v>
      </c>
      <c r="AE1987">
        <f t="shared" si="31"/>
        <v>9.5570000000000004</v>
      </c>
      <c r="AF1987" cm="1">
        <f t="array" ref="AF1987">_xlfn.IFS(C1987="solar",(AE1987*1000/45),C1987="onshore",(AE1987*1000/2.7),C1987="offshore",(0))</f>
        <v>3539.6296296296296</v>
      </c>
      <c r="AG1987" cm="1">
        <f t="array" ref="AG1987">_xlfn.IFS(C1987="solar",(0),C1987="onshore",(0),C1987="offshore",(AE1987*1000/4.8))</f>
        <v>0</v>
      </c>
    </row>
    <row r="1988" spans="1:33">
      <c r="A1988" t="s">
        <v>185</v>
      </c>
      <c r="B1988" t="s">
        <v>422</v>
      </c>
      <c r="C1988" t="s">
        <v>464</v>
      </c>
      <c r="D1988">
        <v>5</v>
      </c>
      <c r="E1988" t="s">
        <v>515</v>
      </c>
      <c r="F1988" t="s">
        <v>517</v>
      </c>
      <c r="G1988">
        <v>0.28399999999999997</v>
      </c>
      <c r="H1988">
        <v>608</v>
      </c>
      <c r="I1988">
        <v>2023.1869999999999</v>
      </c>
      <c r="J1988">
        <v>0.28399999999999997</v>
      </c>
      <c r="K1988">
        <v>643</v>
      </c>
      <c r="L1988">
        <v>0.25845713550710703</v>
      </c>
      <c r="M1988">
        <v>1.1890000000000001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f t="shared" si="31"/>
        <v>0</v>
      </c>
      <c r="AF1988" cm="1">
        <f t="array" ref="AF1988">_xlfn.IFS(C1988="solar",(AE1988*1000/45),C1988="onshore",(AE1988*1000/2.7),C1988="offshore",(0))</f>
        <v>0</v>
      </c>
      <c r="AG1988" cm="1">
        <f t="array" ref="AG1988">_xlfn.IFS(C1988="solar",(0),C1988="onshore",(0),C1988="offshore",(AE1988*1000/4.8))</f>
        <v>0</v>
      </c>
    </row>
    <row r="1989" spans="1:33">
      <c r="A1989" t="s">
        <v>185</v>
      </c>
      <c r="B1989" t="s">
        <v>425</v>
      </c>
      <c r="C1989" t="s">
        <v>464</v>
      </c>
      <c r="D1989">
        <v>2</v>
      </c>
      <c r="E1989" t="s">
        <v>515</v>
      </c>
      <c r="F1989" t="s">
        <v>517</v>
      </c>
      <c r="G1989">
        <v>0.31</v>
      </c>
      <c r="H1989">
        <v>519</v>
      </c>
      <c r="I1989">
        <v>2023.1869999999999</v>
      </c>
      <c r="J1989">
        <v>0.308</v>
      </c>
      <c r="K1989">
        <v>622</v>
      </c>
      <c r="L1989">
        <v>0.23053430587677201</v>
      </c>
      <c r="M1989">
        <v>3.762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f t="shared" si="31"/>
        <v>0</v>
      </c>
      <c r="AF1989" cm="1">
        <f t="array" ref="AF1989">_xlfn.IFS(C1989="solar",(AE1989*1000/45),C1989="onshore",(AE1989*1000/2.7),C1989="offshore",(0))</f>
        <v>0</v>
      </c>
      <c r="AG1989" cm="1">
        <f t="array" ref="AG1989">_xlfn.IFS(C1989="solar",(0),C1989="onshore",(0),C1989="offshore",(AE1989*1000/4.8))</f>
        <v>0</v>
      </c>
    </row>
    <row r="1990" spans="1:33">
      <c r="A1990" t="s">
        <v>185</v>
      </c>
      <c r="B1990" t="s">
        <v>423</v>
      </c>
      <c r="C1990" t="s">
        <v>464</v>
      </c>
      <c r="D1990">
        <v>4</v>
      </c>
      <c r="E1990" t="s">
        <v>515</v>
      </c>
      <c r="F1990" t="s">
        <v>517</v>
      </c>
      <c r="G1990">
        <v>0.28399999999999997</v>
      </c>
      <c r="H1990">
        <v>332</v>
      </c>
      <c r="I1990">
        <v>2023.1869999999999</v>
      </c>
      <c r="J1990">
        <v>0.28399999999999997</v>
      </c>
      <c r="K1990">
        <v>361</v>
      </c>
      <c r="L1990">
        <v>0.145105794584861</v>
      </c>
      <c r="M1990">
        <v>14.013999999999999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f t="shared" si="31"/>
        <v>0</v>
      </c>
      <c r="AF1990" cm="1">
        <f t="array" ref="AF1990">_xlfn.IFS(C1990="solar",(AE1990*1000/45),C1990="onshore",(AE1990*1000/2.7),C1990="offshore",(0))</f>
        <v>0</v>
      </c>
      <c r="AG1990" cm="1">
        <f t="array" ref="AG1990">_xlfn.IFS(C1990="solar",(0),C1990="onshore",(0),C1990="offshore",(AE1990*1000/4.8))</f>
        <v>0</v>
      </c>
    </row>
    <row r="1991" spans="1:33">
      <c r="A1991" t="s">
        <v>185</v>
      </c>
      <c r="B1991" t="s">
        <v>424</v>
      </c>
      <c r="C1991" t="s">
        <v>464</v>
      </c>
      <c r="D1991">
        <v>3</v>
      </c>
      <c r="E1991" t="s">
        <v>515</v>
      </c>
      <c r="F1991" t="s">
        <v>517</v>
      </c>
      <c r="G1991">
        <v>0.29099999999999998</v>
      </c>
      <c r="H1991">
        <v>166</v>
      </c>
      <c r="I1991">
        <v>2023.1869999999999</v>
      </c>
      <c r="J1991">
        <v>0.29099999999999998</v>
      </c>
      <c r="K1991">
        <v>175</v>
      </c>
      <c r="L1991">
        <v>6.8650065119490303E-2</v>
      </c>
      <c r="M1991">
        <v>61.636000000000003</v>
      </c>
      <c r="N1991">
        <v>0</v>
      </c>
      <c r="O1991">
        <v>0</v>
      </c>
      <c r="P1991">
        <v>0</v>
      </c>
      <c r="Q1991">
        <v>5.2149999999999999</v>
      </c>
      <c r="R1991">
        <v>5.2149999999999999</v>
      </c>
      <c r="S1991">
        <v>5.2149999999999999</v>
      </c>
      <c r="T1991">
        <v>5.2149999999999999</v>
      </c>
      <c r="U1991">
        <v>5.2149999999999999</v>
      </c>
      <c r="V1991">
        <v>5.2149999999999999</v>
      </c>
      <c r="W1991">
        <v>0</v>
      </c>
      <c r="X1991">
        <v>0</v>
      </c>
      <c r="Y1991">
        <v>0</v>
      </c>
      <c r="Z1991">
        <v>5.2149999999999999</v>
      </c>
      <c r="AA1991">
        <v>0</v>
      </c>
      <c r="AB1991">
        <v>0</v>
      </c>
      <c r="AC1991">
        <v>0</v>
      </c>
      <c r="AD1991">
        <v>0</v>
      </c>
      <c r="AE1991">
        <f t="shared" si="31"/>
        <v>5.2149999999999999</v>
      </c>
      <c r="AF1991" cm="1">
        <f t="array" ref="AF1991">_xlfn.IFS(C1991="solar",(AE1991*1000/45),C1991="onshore",(AE1991*1000/2.7),C1991="offshore",(0))</f>
        <v>1931.4814814814813</v>
      </c>
      <c r="AG1991" cm="1">
        <f t="array" ref="AG1991">_xlfn.IFS(C1991="solar",(0),C1991="onshore",(0),C1991="offshore",(AE1991*1000/4.8))</f>
        <v>0</v>
      </c>
    </row>
    <row r="1992" spans="1:33">
      <c r="A1992" t="s">
        <v>185</v>
      </c>
      <c r="B1992" t="s">
        <v>425</v>
      </c>
      <c r="C1992" t="s">
        <v>464</v>
      </c>
      <c r="D1992">
        <v>2</v>
      </c>
      <c r="E1992" t="s">
        <v>515</v>
      </c>
      <c r="F1992" t="s">
        <v>516</v>
      </c>
      <c r="G1992">
        <v>0.31</v>
      </c>
      <c r="H1992">
        <v>519</v>
      </c>
      <c r="I1992">
        <v>2023.1869999999999</v>
      </c>
      <c r="J1992">
        <v>0.308</v>
      </c>
      <c r="K1992">
        <v>622</v>
      </c>
      <c r="L1992">
        <v>0.23053430587677201</v>
      </c>
      <c r="M1992">
        <v>2.036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f t="shared" si="31"/>
        <v>0</v>
      </c>
      <c r="AF1992" cm="1">
        <f t="array" ref="AF1992">_xlfn.IFS(C1992="solar",(AE1992*1000/45),C1992="onshore",(AE1992*1000/2.7),C1992="offshore",(0))</f>
        <v>0</v>
      </c>
      <c r="AG1992" cm="1">
        <f t="array" ref="AG1992">_xlfn.IFS(C1992="solar",(0),C1992="onshore",(0),C1992="offshore",(AE1992*1000/4.8))</f>
        <v>0</v>
      </c>
    </row>
    <row r="1993" spans="1:33">
      <c r="A1993" t="s">
        <v>185</v>
      </c>
      <c r="B1993" t="s">
        <v>422</v>
      </c>
      <c r="C1993" t="s">
        <v>464</v>
      </c>
      <c r="D1993">
        <v>5</v>
      </c>
      <c r="E1993" t="s">
        <v>515</v>
      </c>
      <c r="F1993" t="s">
        <v>516</v>
      </c>
      <c r="G1993">
        <v>0.28399999999999997</v>
      </c>
      <c r="H1993">
        <v>608</v>
      </c>
      <c r="I1993">
        <v>2023.1869999999999</v>
      </c>
      <c r="J1993">
        <v>0.28399999999999997</v>
      </c>
      <c r="K1993">
        <v>643</v>
      </c>
      <c r="L1993">
        <v>0.25845713550710703</v>
      </c>
      <c r="M1993">
        <v>2.867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f t="shared" si="31"/>
        <v>0</v>
      </c>
      <c r="AF1993" cm="1">
        <f t="array" ref="AF1993">_xlfn.IFS(C1993="solar",(AE1993*1000/45),C1993="onshore",(AE1993*1000/2.7),C1993="offshore",(0))</f>
        <v>0</v>
      </c>
      <c r="AG1993" cm="1">
        <f t="array" ref="AG1993">_xlfn.IFS(C1993="solar",(0),C1993="onshore",(0),C1993="offshore",(AE1993*1000/4.8))</f>
        <v>0</v>
      </c>
    </row>
    <row r="1994" spans="1:33">
      <c r="A1994" t="s">
        <v>185</v>
      </c>
      <c r="B1994" t="s">
        <v>423</v>
      </c>
      <c r="C1994" t="s">
        <v>464</v>
      </c>
      <c r="D1994">
        <v>4</v>
      </c>
      <c r="E1994" t="s">
        <v>515</v>
      </c>
      <c r="F1994" t="s">
        <v>516</v>
      </c>
      <c r="G1994">
        <v>0.28399999999999997</v>
      </c>
      <c r="H1994">
        <v>332</v>
      </c>
      <c r="I1994">
        <v>2023.1869999999999</v>
      </c>
      <c r="J1994">
        <v>0.28399999999999997</v>
      </c>
      <c r="K1994">
        <v>361</v>
      </c>
      <c r="L1994">
        <v>0.145105794584861</v>
      </c>
      <c r="M1994">
        <v>18.646999999999998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f t="shared" si="31"/>
        <v>0</v>
      </c>
      <c r="AF1994" cm="1">
        <f t="array" ref="AF1994">_xlfn.IFS(C1994="solar",(AE1994*1000/45),C1994="onshore",(AE1994*1000/2.7),C1994="offshore",(0))</f>
        <v>0</v>
      </c>
      <c r="AG1994" cm="1">
        <f t="array" ref="AG1994">_xlfn.IFS(C1994="solar",(0),C1994="onshore",(0),C1994="offshore",(AE1994*1000/4.8))</f>
        <v>0</v>
      </c>
    </row>
    <row r="1995" spans="1:33">
      <c r="A1995" t="s">
        <v>185</v>
      </c>
      <c r="B1995" t="s">
        <v>426</v>
      </c>
      <c r="C1995" t="s">
        <v>464</v>
      </c>
      <c r="D1995">
        <v>1</v>
      </c>
      <c r="E1995" t="s">
        <v>515</v>
      </c>
      <c r="F1995" t="s">
        <v>516</v>
      </c>
      <c r="G1995">
        <v>0.314</v>
      </c>
      <c r="H1995">
        <v>276</v>
      </c>
      <c r="I1995">
        <v>2023.1869999999999</v>
      </c>
      <c r="J1995">
        <v>0.315</v>
      </c>
      <c r="K1995">
        <v>306</v>
      </c>
      <c r="L1995">
        <v>0.110893672537508</v>
      </c>
      <c r="M1995">
        <v>42.54</v>
      </c>
      <c r="N1995">
        <v>0</v>
      </c>
      <c r="O1995">
        <v>0.20899999999999999</v>
      </c>
      <c r="P1995">
        <v>7.2770000000000001</v>
      </c>
      <c r="Q1995">
        <v>14.374000000000001</v>
      </c>
      <c r="R1995">
        <v>14.374000000000001</v>
      </c>
      <c r="S1995">
        <v>14.374000000000001</v>
      </c>
      <c r="T1995">
        <v>14.374000000000001</v>
      </c>
      <c r="U1995">
        <v>14.164999999999999</v>
      </c>
      <c r="V1995">
        <v>14.374000000000001</v>
      </c>
      <c r="W1995">
        <v>0</v>
      </c>
      <c r="X1995">
        <v>0.20899999999999999</v>
      </c>
      <c r="Y1995">
        <v>7.0679999999999996</v>
      </c>
      <c r="Z1995">
        <v>7.0970000000000004</v>
      </c>
      <c r="AA1995">
        <v>0</v>
      </c>
      <c r="AB1995">
        <v>0</v>
      </c>
      <c r="AC1995">
        <v>0</v>
      </c>
      <c r="AD1995">
        <v>0</v>
      </c>
      <c r="AE1995">
        <f t="shared" si="31"/>
        <v>14.374000000000001</v>
      </c>
      <c r="AF1995" cm="1">
        <f t="array" ref="AF1995">_xlfn.IFS(C1995="solar",(AE1995*1000/45),C1995="onshore",(AE1995*1000/2.7),C1995="offshore",(0))</f>
        <v>5323.7037037037035</v>
      </c>
      <c r="AG1995" cm="1">
        <f t="array" ref="AG1995">_xlfn.IFS(C1995="solar",(0),C1995="onshore",(0),C1995="offshore",(AE1995*1000/4.8))</f>
        <v>0</v>
      </c>
    </row>
    <row r="1996" spans="1:33">
      <c r="A1996" t="s">
        <v>185</v>
      </c>
      <c r="B1996" t="s">
        <v>424</v>
      </c>
      <c r="C1996" t="s">
        <v>464</v>
      </c>
      <c r="D1996">
        <v>3</v>
      </c>
      <c r="E1996" t="s">
        <v>515</v>
      </c>
      <c r="F1996" t="s">
        <v>516</v>
      </c>
      <c r="G1996">
        <v>0.29099999999999998</v>
      </c>
      <c r="H1996">
        <v>166</v>
      </c>
      <c r="I1996">
        <v>2023.1869999999999</v>
      </c>
      <c r="J1996">
        <v>0.29099999999999998</v>
      </c>
      <c r="K1996">
        <v>175</v>
      </c>
      <c r="L1996">
        <v>6.8650065119490303E-2</v>
      </c>
      <c r="M1996">
        <v>277.625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f t="shared" si="31"/>
        <v>0</v>
      </c>
      <c r="AF1996" cm="1">
        <f t="array" ref="AF1996">_xlfn.IFS(C1996="solar",(AE1996*1000/45),C1996="onshore",(AE1996*1000/2.7),C1996="offshore",(0))</f>
        <v>0</v>
      </c>
      <c r="AG1996" cm="1">
        <f t="array" ref="AG1996">_xlfn.IFS(C1996="solar",(0),C1996="onshore",(0),C1996="offshore",(AE1996*1000/4.8))</f>
        <v>0</v>
      </c>
    </row>
    <row r="1997" spans="1:33">
      <c r="A1997" t="s">
        <v>185</v>
      </c>
      <c r="B1997" t="s">
        <v>425</v>
      </c>
      <c r="C1997" t="s">
        <v>464</v>
      </c>
      <c r="D1997">
        <v>2</v>
      </c>
      <c r="E1997" t="s">
        <v>515</v>
      </c>
      <c r="F1997" t="s">
        <v>514</v>
      </c>
      <c r="G1997">
        <v>0.31</v>
      </c>
      <c r="H1997">
        <v>519</v>
      </c>
      <c r="I1997">
        <v>2023.1869999999999</v>
      </c>
      <c r="J1997">
        <v>0.308</v>
      </c>
      <c r="K1997">
        <v>622</v>
      </c>
      <c r="L1997">
        <v>0.23053430587677201</v>
      </c>
      <c r="M1997">
        <v>2.036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f t="shared" si="31"/>
        <v>0</v>
      </c>
      <c r="AF1997" cm="1">
        <f t="array" ref="AF1997">_xlfn.IFS(C1997="solar",(AE1997*1000/45),C1997="onshore",(AE1997*1000/2.7),C1997="offshore",(0))</f>
        <v>0</v>
      </c>
      <c r="AG1997" cm="1">
        <f t="array" ref="AG1997">_xlfn.IFS(C1997="solar",(0),C1997="onshore",(0),C1997="offshore",(AE1997*1000/4.8))</f>
        <v>0</v>
      </c>
    </row>
    <row r="1998" spans="1:33">
      <c r="A1998" t="s">
        <v>185</v>
      </c>
      <c r="B1998" t="s">
        <v>422</v>
      </c>
      <c r="C1998" t="s">
        <v>464</v>
      </c>
      <c r="D1998">
        <v>5</v>
      </c>
      <c r="E1998" t="s">
        <v>515</v>
      </c>
      <c r="F1998" t="s">
        <v>514</v>
      </c>
      <c r="G1998">
        <v>0.28399999999999997</v>
      </c>
      <c r="H1998">
        <v>608</v>
      </c>
      <c r="I1998">
        <v>2023.1869999999999</v>
      </c>
      <c r="J1998">
        <v>0.28399999999999997</v>
      </c>
      <c r="K1998">
        <v>643</v>
      </c>
      <c r="L1998">
        <v>0.25845713550710703</v>
      </c>
      <c r="M1998">
        <v>2.867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f t="shared" si="31"/>
        <v>0</v>
      </c>
      <c r="AF1998" cm="1">
        <f t="array" ref="AF1998">_xlfn.IFS(C1998="solar",(AE1998*1000/45),C1998="onshore",(AE1998*1000/2.7),C1998="offshore",(0))</f>
        <v>0</v>
      </c>
      <c r="AG1998" cm="1">
        <f t="array" ref="AG1998">_xlfn.IFS(C1998="solar",(0),C1998="onshore",(0),C1998="offshore",(AE1998*1000/4.8))</f>
        <v>0</v>
      </c>
    </row>
    <row r="1999" spans="1:33">
      <c r="A1999" t="s">
        <v>185</v>
      </c>
      <c r="B1999" t="s">
        <v>423</v>
      </c>
      <c r="C1999" t="s">
        <v>464</v>
      </c>
      <c r="D1999">
        <v>4</v>
      </c>
      <c r="E1999" t="s">
        <v>515</v>
      </c>
      <c r="F1999" t="s">
        <v>514</v>
      </c>
      <c r="G1999">
        <v>0.28399999999999997</v>
      </c>
      <c r="H1999">
        <v>332</v>
      </c>
      <c r="I1999">
        <v>2023.1869999999999</v>
      </c>
      <c r="J1999">
        <v>0.28399999999999997</v>
      </c>
      <c r="K1999">
        <v>361</v>
      </c>
      <c r="L1999">
        <v>0.145105794584861</v>
      </c>
      <c r="M1999">
        <v>18.646999999999998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f t="shared" si="31"/>
        <v>0</v>
      </c>
      <c r="AF1999" cm="1">
        <f t="array" ref="AF1999">_xlfn.IFS(C1999="solar",(AE1999*1000/45),C1999="onshore",(AE1999*1000/2.7),C1999="offshore",(0))</f>
        <v>0</v>
      </c>
      <c r="AG1999" cm="1">
        <f t="array" ref="AG1999">_xlfn.IFS(C1999="solar",(0),C1999="onshore",(0),C1999="offshore",(AE1999*1000/4.8))</f>
        <v>0</v>
      </c>
    </row>
    <row r="2000" spans="1:33">
      <c r="A2000" t="s">
        <v>185</v>
      </c>
      <c r="B2000" t="s">
        <v>426</v>
      </c>
      <c r="C2000" t="s">
        <v>464</v>
      </c>
      <c r="D2000">
        <v>1</v>
      </c>
      <c r="E2000" t="s">
        <v>515</v>
      </c>
      <c r="F2000" t="s">
        <v>514</v>
      </c>
      <c r="G2000">
        <v>0.314</v>
      </c>
      <c r="H2000">
        <v>276</v>
      </c>
      <c r="I2000">
        <v>2023.1869999999999</v>
      </c>
      <c r="J2000">
        <v>0.315</v>
      </c>
      <c r="K2000">
        <v>306</v>
      </c>
      <c r="L2000">
        <v>0.110893672537508</v>
      </c>
      <c r="M2000">
        <v>42.54</v>
      </c>
      <c r="N2000">
        <v>0</v>
      </c>
      <c r="O2000">
        <v>0.20899999999999999</v>
      </c>
      <c r="P2000">
        <v>7.2770000000000001</v>
      </c>
      <c r="Q2000">
        <v>14.374000000000001</v>
      </c>
      <c r="R2000">
        <v>14.374000000000001</v>
      </c>
      <c r="S2000">
        <v>14.374000000000001</v>
      </c>
      <c r="T2000">
        <v>14.374000000000001</v>
      </c>
      <c r="U2000">
        <v>14.164999999999999</v>
      </c>
      <c r="V2000">
        <v>14.374000000000001</v>
      </c>
      <c r="W2000">
        <v>0</v>
      </c>
      <c r="X2000">
        <v>0.20899999999999999</v>
      </c>
      <c r="Y2000">
        <v>7.0679999999999996</v>
      </c>
      <c r="Z2000">
        <v>7.0970000000000004</v>
      </c>
      <c r="AA2000">
        <v>0</v>
      </c>
      <c r="AB2000">
        <v>0</v>
      </c>
      <c r="AC2000">
        <v>0</v>
      </c>
      <c r="AD2000">
        <v>0</v>
      </c>
      <c r="AE2000">
        <f t="shared" si="31"/>
        <v>14.374000000000001</v>
      </c>
      <c r="AF2000" cm="1">
        <f t="array" ref="AF2000">_xlfn.IFS(C2000="solar",(AE2000*1000/45),C2000="onshore",(AE2000*1000/2.7),C2000="offshore",(0))</f>
        <v>5323.7037037037035</v>
      </c>
      <c r="AG2000" cm="1">
        <f t="array" ref="AG2000">_xlfn.IFS(C2000="solar",(0),C2000="onshore",(0),C2000="offshore",(AE2000*1000/4.8))</f>
        <v>0</v>
      </c>
    </row>
    <row r="2001" spans="1:33">
      <c r="A2001" t="s">
        <v>185</v>
      </c>
      <c r="B2001" t="s">
        <v>424</v>
      </c>
      <c r="C2001" t="s">
        <v>464</v>
      </c>
      <c r="D2001">
        <v>3</v>
      </c>
      <c r="E2001" t="s">
        <v>515</v>
      </c>
      <c r="F2001" t="s">
        <v>514</v>
      </c>
      <c r="G2001">
        <v>0.29099999999999998</v>
      </c>
      <c r="H2001">
        <v>166</v>
      </c>
      <c r="I2001">
        <v>2023.1869999999999</v>
      </c>
      <c r="J2001">
        <v>0.29099999999999998</v>
      </c>
      <c r="K2001">
        <v>175</v>
      </c>
      <c r="L2001">
        <v>6.8650065119490303E-2</v>
      </c>
      <c r="M2001">
        <v>276.88200000000001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f t="shared" si="31"/>
        <v>0</v>
      </c>
      <c r="AF2001" cm="1">
        <f t="array" ref="AF2001">_xlfn.IFS(C2001="solar",(AE2001*1000/45),C2001="onshore",(AE2001*1000/2.7),C2001="offshore",(0))</f>
        <v>0</v>
      </c>
      <c r="AG2001" cm="1">
        <f t="array" ref="AG2001">_xlfn.IFS(C2001="solar",(0),C2001="onshore",(0),C2001="offshore",(AE2001*1000/4.8))</f>
        <v>0</v>
      </c>
    </row>
    <row r="2002" spans="1:33">
      <c r="A2002" t="s">
        <v>194</v>
      </c>
      <c r="B2002" t="s">
        <v>428</v>
      </c>
      <c r="C2002" t="s">
        <v>463</v>
      </c>
      <c r="D2002">
        <v>5</v>
      </c>
      <c r="E2002" t="s">
        <v>515</v>
      </c>
      <c r="F2002" t="s">
        <v>519</v>
      </c>
      <c r="G2002">
        <v>0.24199999999999999</v>
      </c>
      <c r="H2002">
        <v>95</v>
      </c>
      <c r="I2002">
        <v>1560.6849999999999</v>
      </c>
      <c r="J2002">
        <v>0.24199999999999999</v>
      </c>
      <c r="K2002">
        <v>0</v>
      </c>
      <c r="L2002">
        <v>0</v>
      </c>
      <c r="M2002">
        <v>7.37</v>
      </c>
      <c r="N2002">
        <v>0</v>
      </c>
      <c r="O2002">
        <v>0.32</v>
      </c>
      <c r="P2002">
        <v>0.63</v>
      </c>
      <c r="Q2002">
        <v>1.37</v>
      </c>
      <c r="R2002">
        <v>7.37</v>
      </c>
      <c r="S2002">
        <v>7.37</v>
      </c>
      <c r="T2002">
        <v>7.37</v>
      </c>
      <c r="U2002">
        <v>7.37</v>
      </c>
      <c r="V2002">
        <v>7.69</v>
      </c>
      <c r="W2002">
        <v>0</v>
      </c>
      <c r="X2002">
        <v>0.32</v>
      </c>
      <c r="Y2002">
        <v>0.31</v>
      </c>
      <c r="Z2002">
        <v>0.74</v>
      </c>
      <c r="AA2002">
        <v>6</v>
      </c>
      <c r="AB2002">
        <v>0</v>
      </c>
      <c r="AC2002">
        <v>0</v>
      </c>
      <c r="AD2002">
        <v>0.32</v>
      </c>
      <c r="AE2002">
        <f t="shared" si="31"/>
        <v>7.37</v>
      </c>
      <c r="AF2002" cm="1">
        <f t="array" ref="AF2002">_xlfn.IFS(C2002="solar",(AE2002*1000/45),C2002="onshore",(AE2002*1000/2.7),C2002="offshore",(0))</f>
        <v>163.77777777777777</v>
      </c>
      <c r="AG2002" cm="1">
        <f t="array" ref="AG2002">_xlfn.IFS(C2002="solar",(0),C2002="onshore",(0),C2002="offshore",(AE2002*1000/4.8))</f>
        <v>0</v>
      </c>
    </row>
    <row r="2003" spans="1:33">
      <c r="A2003" t="s">
        <v>194</v>
      </c>
      <c r="B2003" t="s">
        <v>420</v>
      </c>
      <c r="C2003" t="s">
        <v>463</v>
      </c>
      <c r="D2003">
        <v>6</v>
      </c>
      <c r="E2003" t="s">
        <v>515</v>
      </c>
      <c r="F2003" t="s">
        <v>519</v>
      </c>
      <c r="G2003">
        <v>0.24199999999999999</v>
      </c>
      <c r="H2003">
        <v>139</v>
      </c>
      <c r="I2003">
        <v>1560.6849999999999</v>
      </c>
      <c r="J2003">
        <v>0.24199999999999999</v>
      </c>
      <c r="K2003">
        <v>119</v>
      </c>
      <c r="L2003">
        <v>5.6134193743160102E-2</v>
      </c>
      <c r="M2003">
        <v>45.94</v>
      </c>
      <c r="N2003">
        <v>0</v>
      </c>
      <c r="O2003">
        <v>0.02</v>
      </c>
      <c r="P2003">
        <v>0.06</v>
      </c>
      <c r="Q2003">
        <v>0.09</v>
      </c>
      <c r="R2003">
        <v>17.12</v>
      </c>
      <c r="S2003">
        <v>18.670000000000002</v>
      </c>
      <c r="T2003">
        <v>45.94</v>
      </c>
      <c r="U2003">
        <v>45.94</v>
      </c>
      <c r="V2003">
        <v>45.96</v>
      </c>
      <c r="W2003">
        <v>0</v>
      </c>
      <c r="X2003">
        <v>0.02</v>
      </c>
      <c r="Y2003">
        <v>0.04</v>
      </c>
      <c r="Z2003">
        <v>0.03</v>
      </c>
      <c r="AA2003">
        <v>17.03</v>
      </c>
      <c r="AB2003">
        <v>1.55</v>
      </c>
      <c r="AC2003">
        <v>27.27</v>
      </c>
      <c r="AD2003">
        <v>0.02</v>
      </c>
      <c r="AE2003">
        <f t="shared" si="31"/>
        <v>45.94</v>
      </c>
      <c r="AF2003" cm="1">
        <f t="array" ref="AF2003">_xlfn.IFS(C2003="solar",(AE2003*1000/45),C2003="onshore",(AE2003*1000/2.7),C2003="offshore",(0))</f>
        <v>1020.8888888888889</v>
      </c>
      <c r="AG2003" cm="1">
        <f t="array" ref="AG2003">_xlfn.IFS(C2003="solar",(0),C2003="onshore",(0),C2003="offshore",(AE2003*1000/4.8))</f>
        <v>0</v>
      </c>
    </row>
    <row r="2004" spans="1:33">
      <c r="A2004" t="s">
        <v>194</v>
      </c>
      <c r="B2004" t="s">
        <v>419</v>
      </c>
      <c r="C2004" t="s">
        <v>463</v>
      </c>
      <c r="D2004">
        <v>7</v>
      </c>
      <c r="E2004" t="s">
        <v>515</v>
      </c>
      <c r="F2004" t="s">
        <v>519</v>
      </c>
      <c r="G2004">
        <v>0.24399999999999999</v>
      </c>
      <c r="H2004">
        <v>312</v>
      </c>
      <c r="I2004">
        <v>1560.6849999999999</v>
      </c>
      <c r="J2004">
        <v>0.24399999999999999</v>
      </c>
      <c r="K2004">
        <v>299</v>
      </c>
      <c r="L2004">
        <v>0.139886967587394</v>
      </c>
      <c r="M2004">
        <v>262.95</v>
      </c>
      <c r="N2004">
        <v>0</v>
      </c>
      <c r="O2004">
        <v>0</v>
      </c>
      <c r="P2004">
        <v>0.01</v>
      </c>
      <c r="Q2004">
        <v>0.02</v>
      </c>
      <c r="R2004">
        <v>0.04</v>
      </c>
      <c r="S2004">
        <v>150.9</v>
      </c>
      <c r="T2004">
        <v>262.95</v>
      </c>
      <c r="U2004">
        <v>262.95</v>
      </c>
      <c r="V2004">
        <v>262.95</v>
      </c>
      <c r="W2004">
        <v>0</v>
      </c>
      <c r="X2004">
        <v>0</v>
      </c>
      <c r="Y2004">
        <v>0.01</v>
      </c>
      <c r="Z2004">
        <v>0.01</v>
      </c>
      <c r="AA2004">
        <v>0.02</v>
      </c>
      <c r="AB2004">
        <v>150.86000000000001</v>
      </c>
      <c r="AC2004">
        <v>112.05</v>
      </c>
      <c r="AD2004">
        <v>0</v>
      </c>
      <c r="AE2004">
        <f t="shared" si="31"/>
        <v>262.95</v>
      </c>
      <c r="AF2004" cm="1">
        <f t="array" ref="AF2004">_xlfn.IFS(C2004="solar",(AE2004*1000/45),C2004="onshore",(AE2004*1000/2.7),C2004="offshore",(0))</f>
        <v>5843.333333333333</v>
      </c>
      <c r="AG2004" cm="1">
        <f t="array" ref="AG2004">_xlfn.IFS(C2004="solar",(0),C2004="onshore",(0),C2004="offshore",(AE2004*1000/4.8))</f>
        <v>0</v>
      </c>
    </row>
    <row r="2005" spans="1:33">
      <c r="A2005" t="s">
        <v>194</v>
      </c>
      <c r="B2005" t="s">
        <v>419</v>
      </c>
      <c r="C2005" t="s">
        <v>463</v>
      </c>
      <c r="D2005">
        <v>7</v>
      </c>
      <c r="E2005" t="s">
        <v>515</v>
      </c>
      <c r="F2005" t="s">
        <v>518</v>
      </c>
      <c r="G2005">
        <v>0.24399999999999999</v>
      </c>
      <c r="H2005">
        <v>312</v>
      </c>
      <c r="I2005">
        <v>1560.6849999999999</v>
      </c>
      <c r="J2005">
        <v>0.24399999999999999</v>
      </c>
      <c r="K2005">
        <v>299</v>
      </c>
      <c r="L2005">
        <v>0.139886967587394</v>
      </c>
      <c r="M2005">
        <v>282.892</v>
      </c>
      <c r="N2005">
        <v>0</v>
      </c>
      <c r="O2005">
        <v>0</v>
      </c>
      <c r="P2005">
        <v>0.01</v>
      </c>
      <c r="Q2005">
        <v>0.02</v>
      </c>
      <c r="R2005">
        <v>0.04</v>
      </c>
      <c r="S2005">
        <v>150.9</v>
      </c>
      <c r="T2005">
        <v>9999999</v>
      </c>
      <c r="U2005">
        <v>282.892</v>
      </c>
      <c r="V2005">
        <v>9999999</v>
      </c>
      <c r="W2005">
        <v>0</v>
      </c>
      <c r="X2005">
        <v>0</v>
      </c>
      <c r="Y2005">
        <v>0.01</v>
      </c>
      <c r="Z2005">
        <v>0.01</v>
      </c>
      <c r="AA2005">
        <v>0.02</v>
      </c>
      <c r="AB2005">
        <v>150.86000000000001</v>
      </c>
      <c r="AC2005">
        <v>9999848.0999999996</v>
      </c>
      <c r="AD2005">
        <v>0</v>
      </c>
      <c r="AE2005">
        <f t="shared" si="31"/>
        <v>9999999</v>
      </c>
      <c r="AF2005" cm="1">
        <f t="array" ref="AF2005">_xlfn.IFS(C2005="solar",(AE2005*1000/45),C2005="onshore",(AE2005*1000/2.7),C2005="offshore",(0))</f>
        <v>222222200</v>
      </c>
      <c r="AG2005" cm="1">
        <f t="array" ref="AG2005">_xlfn.IFS(C2005="solar",(0),C2005="onshore",(0),C2005="offshore",(AE2005*1000/4.8))</f>
        <v>0</v>
      </c>
    </row>
    <row r="2006" spans="1:33">
      <c r="A2006" t="s">
        <v>194</v>
      </c>
      <c r="B2006" t="s">
        <v>428</v>
      </c>
      <c r="C2006" t="s">
        <v>463</v>
      </c>
      <c r="D2006">
        <v>5</v>
      </c>
      <c r="E2006" t="s">
        <v>515</v>
      </c>
      <c r="F2006" t="s">
        <v>518</v>
      </c>
      <c r="G2006">
        <v>0.24199999999999999</v>
      </c>
      <c r="H2006">
        <v>95</v>
      </c>
      <c r="I2006">
        <v>1560.6849999999999</v>
      </c>
      <c r="J2006">
        <v>0.24199999999999999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f t="shared" si="31"/>
        <v>0</v>
      </c>
      <c r="AF2006" cm="1">
        <f t="array" ref="AF2006">_xlfn.IFS(C2006="solar",(AE2006*1000/45),C2006="onshore",(AE2006*1000/2.7),C2006="offshore",(0))</f>
        <v>0</v>
      </c>
      <c r="AG2006" cm="1">
        <f t="array" ref="AG2006">_xlfn.IFS(C2006="solar",(0),C2006="onshore",(0),C2006="offshore",(AE2006*1000/4.8))</f>
        <v>0</v>
      </c>
    </row>
    <row r="2007" spans="1:33">
      <c r="A2007" t="s">
        <v>194</v>
      </c>
      <c r="B2007" t="s">
        <v>420</v>
      </c>
      <c r="C2007" t="s">
        <v>463</v>
      </c>
      <c r="D2007">
        <v>6</v>
      </c>
      <c r="E2007" t="s">
        <v>515</v>
      </c>
      <c r="F2007" t="s">
        <v>518</v>
      </c>
      <c r="G2007">
        <v>0.24199999999999999</v>
      </c>
      <c r="H2007">
        <v>139</v>
      </c>
      <c r="I2007">
        <v>1560.6849999999999</v>
      </c>
      <c r="J2007">
        <v>0.24199999999999999</v>
      </c>
      <c r="K2007">
        <v>119</v>
      </c>
      <c r="L2007">
        <v>5.6134193743160102E-2</v>
      </c>
      <c r="M2007">
        <v>29.452999999999999</v>
      </c>
      <c r="N2007">
        <v>0</v>
      </c>
      <c r="O2007">
        <v>0.34</v>
      </c>
      <c r="P2007">
        <v>0.69</v>
      </c>
      <c r="Q2007">
        <v>1.46</v>
      </c>
      <c r="R2007">
        <v>24.49</v>
      </c>
      <c r="S2007">
        <v>26.04</v>
      </c>
      <c r="T2007">
        <v>29.452999999999999</v>
      </c>
      <c r="U2007">
        <v>9999999</v>
      </c>
      <c r="V2007">
        <v>9999999</v>
      </c>
      <c r="W2007">
        <v>0</v>
      </c>
      <c r="X2007">
        <v>0.34</v>
      </c>
      <c r="Y2007">
        <v>0.35</v>
      </c>
      <c r="Z2007">
        <v>0.77</v>
      </c>
      <c r="AA2007">
        <v>23.03</v>
      </c>
      <c r="AB2007">
        <v>1.55</v>
      </c>
      <c r="AC2007">
        <v>3.4129999999999998</v>
      </c>
      <c r="AD2007">
        <v>9999969.8870000001</v>
      </c>
      <c r="AE2007">
        <f t="shared" si="31"/>
        <v>9999999</v>
      </c>
      <c r="AF2007" cm="1">
        <f t="array" ref="AF2007">_xlfn.IFS(C2007="solar",(AE2007*1000/45),C2007="onshore",(AE2007*1000/2.7),C2007="offshore",(0))</f>
        <v>222222200</v>
      </c>
      <c r="AG2007" cm="1">
        <f t="array" ref="AG2007">_xlfn.IFS(C2007="solar",(0),C2007="onshore",(0),C2007="offshore",(AE2007*1000/4.8))</f>
        <v>0</v>
      </c>
    </row>
    <row r="2008" spans="1:33">
      <c r="A2008" t="s">
        <v>194</v>
      </c>
      <c r="B2008" t="s">
        <v>419</v>
      </c>
      <c r="C2008" t="s">
        <v>463</v>
      </c>
      <c r="D2008">
        <v>7</v>
      </c>
      <c r="E2008" t="s">
        <v>515</v>
      </c>
      <c r="F2008" t="s">
        <v>517</v>
      </c>
      <c r="G2008">
        <v>0.24399999999999999</v>
      </c>
      <c r="H2008">
        <v>312</v>
      </c>
      <c r="I2008">
        <v>1560.6849999999999</v>
      </c>
      <c r="J2008">
        <v>0.24399999999999999</v>
      </c>
      <c r="K2008">
        <v>299</v>
      </c>
      <c r="L2008">
        <v>0.139886967587394</v>
      </c>
      <c r="M2008">
        <v>249.81800000000001</v>
      </c>
      <c r="N2008">
        <v>0</v>
      </c>
      <c r="O2008">
        <v>0</v>
      </c>
      <c r="P2008">
        <v>0.01</v>
      </c>
      <c r="Q2008">
        <v>0.02</v>
      </c>
      <c r="R2008">
        <v>5.9550000000000001</v>
      </c>
      <c r="S2008">
        <v>158.352</v>
      </c>
      <c r="T2008">
        <v>9999999</v>
      </c>
      <c r="U2008">
        <v>249.81800000000001</v>
      </c>
      <c r="V2008">
        <v>9999999</v>
      </c>
      <c r="W2008">
        <v>0</v>
      </c>
      <c r="X2008">
        <v>0</v>
      </c>
      <c r="Y2008">
        <v>0.01</v>
      </c>
      <c r="Z2008">
        <v>0.01</v>
      </c>
      <c r="AA2008">
        <v>5.9349999999999996</v>
      </c>
      <c r="AB2008">
        <v>152.39699999999999</v>
      </c>
      <c r="AC2008">
        <v>9999840.648</v>
      </c>
      <c r="AD2008">
        <v>0</v>
      </c>
      <c r="AE2008">
        <f t="shared" si="31"/>
        <v>9999999</v>
      </c>
      <c r="AF2008" cm="1">
        <f t="array" ref="AF2008">_xlfn.IFS(C2008="solar",(AE2008*1000/45),C2008="onshore",(AE2008*1000/2.7),C2008="offshore",(0))</f>
        <v>222222200</v>
      </c>
      <c r="AG2008" cm="1">
        <f t="array" ref="AG2008">_xlfn.IFS(C2008="solar",(0),C2008="onshore",(0),C2008="offshore",(AE2008*1000/4.8))</f>
        <v>0</v>
      </c>
    </row>
    <row r="2009" spans="1:33">
      <c r="A2009" t="s">
        <v>194</v>
      </c>
      <c r="B2009" t="s">
        <v>428</v>
      </c>
      <c r="C2009" t="s">
        <v>463</v>
      </c>
      <c r="D2009">
        <v>5</v>
      </c>
      <c r="E2009" t="s">
        <v>515</v>
      </c>
      <c r="F2009" t="s">
        <v>517</v>
      </c>
      <c r="G2009">
        <v>0.24199999999999999</v>
      </c>
      <c r="H2009">
        <v>95</v>
      </c>
      <c r="I2009">
        <v>1560.6849999999999</v>
      </c>
      <c r="J2009">
        <v>0.24199999999999999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f t="shared" si="31"/>
        <v>0</v>
      </c>
      <c r="AF2009" cm="1">
        <f t="array" ref="AF2009">_xlfn.IFS(C2009="solar",(AE2009*1000/45),C2009="onshore",(AE2009*1000/2.7),C2009="offshore",(0))</f>
        <v>0</v>
      </c>
      <c r="AG2009" cm="1">
        <f t="array" ref="AG2009">_xlfn.IFS(C2009="solar",(0),C2009="onshore",(0),C2009="offshore",(AE2009*1000/4.8))</f>
        <v>0</v>
      </c>
    </row>
    <row r="2010" spans="1:33">
      <c r="A2010" t="s">
        <v>194</v>
      </c>
      <c r="B2010" t="s">
        <v>420</v>
      </c>
      <c r="C2010" t="s">
        <v>463</v>
      </c>
      <c r="D2010">
        <v>6</v>
      </c>
      <c r="E2010" t="s">
        <v>515</v>
      </c>
      <c r="F2010" t="s">
        <v>517</v>
      </c>
      <c r="G2010">
        <v>0.24199999999999999</v>
      </c>
      <c r="H2010">
        <v>139</v>
      </c>
      <c r="I2010">
        <v>1560.6849999999999</v>
      </c>
      <c r="J2010">
        <v>0.24199999999999999</v>
      </c>
      <c r="K2010">
        <v>119</v>
      </c>
      <c r="L2010">
        <v>5.6134193743160102E-2</v>
      </c>
      <c r="M2010">
        <v>18.526</v>
      </c>
      <c r="N2010">
        <v>0</v>
      </c>
      <c r="O2010">
        <v>0.34</v>
      </c>
      <c r="P2010">
        <v>0.69</v>
      </c>
      <c r="Q2010">
        <v>1.46</v>
      </c>
      <c r="R2010">
        <v>18.526</v>
      </c>
      <c r="S2010">
        <v>18.526</v>
      </c>
      <c r="T2010">
        <v>18.526</v>
      </c>
      <c r="U2010">
        <v>9999999</v>
      </c>
      <c r="V2010">
        <v>9999999</v>
      </c>
      <c r="W2010">
        <v>0</v>
      </c>
      <c r="X2010">
        <v>0.34</v>
      </c>
      <c r="Y2010">
        <v>0.35</v>
      </c>
      <c r="Z2010">
        <v>0.77</v>
      </c>
      <c r="AA2010">
        <v>17.065999999999999</v>
      </c>
      <c r="AB2010">
        <v>0</v>
      </c>
      <c r="AC2010">
        <v>0</v>
      </c>
      <c r="AD2010">
        <v>9999980.8139999993</v>
      </c>
      <c r="AE2010">
        <f t="shared" si="31"/>
        <v>9999999</v>
      </c>
      <c r="AF2010" cm="1">
        <f t="array" ref="AF2010">_xlfn.IFS(C2010="solar",(AE2010*1000/45),C2010="onshore",(AE2010*1000/2.7),C2010="offshore",(0))</f>
        <v>222222200</v>
      </c>
      <c r="AG2010" cm="1">
        <f t="array" ref="AG2010">_xlfn.IFS(C2010="solar",(0),C2010="onshore",(0),C2010="offshore",(AE2010*1000/4.8))</f>
        <v>0</v>
      </c>
    </row>
    <row r="2011" spans="1:33">
      <c r="A2011" t="s">
        <v>194</v>
      </c>
      <c r="B2011" t="s">
        <v>419</v>
      </c>
      <c r="C2011" t="s">
        <v>463</v>
      </c>
      <c r="D2011">
        <v>7</v>
      </c>
      <c r="E2011" t="s">
        <v>515</v>
      </c>
      <c r="F2011" t="s">
        <v>516</v>
      </c>
      <c r="G2011">
        <v>0.24399999999999999</v>
      </c>
      <c r="H2011">
        <v>312</v>
      </c>
      <c r="I2011">
        <v>1560.6849999999999</v>
      </c>
      <c r="J2011">
        <v>0.24399999999999999</v>
      </c>
      <c r="K2011">
        <v>299</v>
      </c>
      <c r="L2011">
        <v>0.139886967587394</v>
      </c>
      <c r="M2011">
        <v>281.73200000000003</v>
      </c>
      <c r="N2011">
        <v>0</v>
      </c>
      <c r="O2011">
        <v>0</v>
      </c>
      <c r="P2011">
        <v>0.01</v>
      </c>
      <c r="Q2011">
        <v>0.02</v>
      </c>
      <c r="R2011">
        <v>0.04</v>
      </c>
      <c r="S2011">
        <v>150.9</v>
      </c>
      <c r="T2011">
        <v>9999999</v>
      </c>
      <c r="U2011">
        <v>281.73200000000003</v>
      </c>
      <c r="V2011">
        <v>9999999</v>
      </c>
      <c r="W2011">
        <v>0</v>
      </c>
      <c r="X2011">
        <v>0</v>
      </c>
      <c r="Y2011">
        <v>0.01</v>
      </c>
      <c r="Z2011">
        <v>0.01</v>
      </c>
      <c r="AA2011">
        <v>0.02</v>
      </c>
      <c r="AB2011">
        <v>150.86000000000001</v>
      </c>
      <c r="AC2011">
        <v>9999848.0999999996</v>
      </c>
      <c r="AD2011">
        <v>0</v>
      </c>
      <c r="AE2011">
        <f t="shared" si="31"/>
        <v>9999999</v>
      </c>
      <c r="AF2011" cm="1">
        <f t="array" ref="AF2011">_xlfn.IFS(C2011="solar",(AE2011*1000/45),C2011="onshore",(AE2011*1000/2.7),C2011="offshore",(0))</f>
        <v>222222200</v>
      </c>
      <c r="AG2011" cm="1">
        <f t="array" ref="AG2011">_xlfn.IFS(C2011="solar",(0),C2011="onshore",(0),C2011="offshore",(AE2011*1000/4.8))</f>
        <v>0</v>
      </c>
    </row>
    <row r="2012" spans="1:33">
      <c r="A2012" t="s">
        <v>194</v>
      </c>
      <c r="B2012" t="s">
        <v>428</v>
      </c>
      <c r="C2012" t="s">
        <v>463</v>
      </c>
      <c r="D2012">
        <v>5</v>
      </c>
      <c r="E2012" t="s">
        <v>515</v>
      </c>
      <c r="F2012" t="s">
        <v>516</v>
      </c>
      <c r="G2012">
        <v>0.24199999999999999</v>
      </c>
      <c r="H2012">
        <v>95</v>
      </c>
      <c r="I2012">
        <v>1560.6849999999999</v>
      </c>
      <c r="J2012">
        <v>0.24199999999999999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f t="shared" si="31"/>
        <v>0</v>
      </c>
      <c r="AF2012" cm="1">
        <f t="array" ref="AF2012">_xlfn.IFS(C2012="solar",(AE2012*1000/45),C2012="onshore",(AE2012*1000/2.7),C2012="offshore",(0))</f>
        <v>0</v>
      </c>
      <c r="AG2012" cm="1">
        <f t="array" ref="AG2012">_xlfn.IFS(C2012="solar",(0),C2012="onshore",(0),C2012="offshore",(AE2012*1000/4.8))</f>
        <v>0</v>
      </c>
    </row>
    <row r="2013" spans="1:33">
      <c r="A2013" t="s">
        <v>194</v>
      </c>
      <c r="B2013" t="s">
        <v>420</v>
      </c>
      <c r="C2013" t="s">
        <v>463</v>
      </c>
      <c r="D2013">
        <v>6</v>
      </c>
      <c r="E2013" t="s">
        <v>515</v>
      </c>
      <c r="F2013" t="s">
        <v>516</v>
      </c>
      <c r="G2013">
        <v>0.24199999999999999</v>
      </c>
      <c r="H2013">
        <v>139</v>
      </c>
      <c r="I2013">
        <v>1560.6849999999999</v>
      </c>
      <c r="J2013">
        <v>0.24199999999999999</v>
      </c>
      <c r="K2013">
        <v>119</v>
      </c>
      <c r="L2013">
        <v>5.6134193743160102E-2</v>
      </c>
      <c r="M2013">
        <v>29.452999999999999</v>
      </c>
      <c r="N2013">
        <v>0</v>
      </c>
      <c r="O2013">
        <v>0.34</v>
      </c>
      <c r="P2013">
        <v>0.69</v>
      </c>
      <c r="Q2013">
        <v>1.46</v>
      </c>
      <c r="R2013">
        <v>24.49</v>
      </c>
      <c r="S2013">
        <v>26.04</v>
      </c>
      <c r="T2013">
        <v>29.452999999999999</v>
      </c>
      <c r="U2013">
        <v>9999999</v>
      </c>
      <c r="V2013">
        <v>9999999</v>
      </c>
      <c r="W2013">
        <v>0</v>
      </c>
      <c r="X2013">
        <v>0.34</v>
      </c>
      <c r="Y2013">
        <v>0.35</v>
      </c>
      <c r="Z2013">
        <v>0.77</v>
      </c>
      <c r="AA2013">
        <v>23.03</v>
      </c>
      <c r="AB2013">
        <v>1.55</v>
      </c>
      <c r="AC2013">
        <v>3.4129999999999998</v>
      </c>
      <c r="AD2013">
        <v>9999969.8870000001</v>
      </c>
      <c r="AE2013">
        <f t="shared" si="31"/>
        <v>9999999</v>
      </c>
      <c r="AF2013" cm="1">
        <f t="array" ref="AF2013">_xlfn.IFS(C2013="solar",(AE2013*1000/45),C2013="onshore",(AE2013*1000/2.7),C2013="offshore",(0))</f>
        <v>222222200</v>
      </c>
      <c r="AG2013" cm="1">
        <f t="array" ref="AG2013">_xlfn.IFS(C2013="solar",(0),C2013="onshore",(0),C2013="offshore",(AE2013*1000/4.8))</f>
        <v>0</v>
      </c>
    </row>
    <row r="2014" spans="1:33">
      <c r="A2014" t="s">
        <v>194</v>
      </c>
      <c r="B2014" t="s">
        <v>420</v>
      </c>
      <c r="C2014" t="s">
        <v>463</v>
      </c>
      <c r="D2014">
        <v>6</v>
      </c>
      <c r="E2014" t="s">
        <v>515</v>
      </c>
      <c r="F2014" t="s">
        <v>514</v>
      </c>
      <c r="G2014">
        <v>0.24199999999999999</v>
      </c>
      <c r="H2014">
        <v>139</v>
      </c>
      <c r="I2014">
        <v>1560.6849999999999</v>
      </c>
      <c r="J2014">
        <v>0.24199999999999999</v>
      </c>
      <c r="K2014">
        <v>119</v>
      </c>
      <c r="L2014">
        <v>5.6134193743160102E-2</v>
      </c>
      <c r="M2014">
        <v>29.539000000000001</v>
      </c>
      <c r="N2014">
        <v>0</v>
      </c>
      <c r="O2014">
        <v>0.34</v>
      </c>
      <c r="P2014">
        <v>0.69</v>
      </c>
      <c r="Q2014">
        <v>1.46</v>
      </c>
      <c r="R2014">
        <v>24.49</v>
      </c>
      <c r="S2014">
        <v>26.04</v>
      </c>
      <c r="T2014">
        <v>29.539000000000001</v>
      </c>
      <c r="U2014">
        <v>29.539000000000001</v>
      </c>
      <c r="V2014">
        <v>29.879000000000001</v>
      </c>
      <c r="W2014">
        <v>0</v>
      </c>
      <c r="X2014">
        <v>0.34</v>
      </c>
      <c r="Y2014">
        <v>0.35</v>
      </c>
      <c r="Z2014">
        <v>0.77</v>
      </c>
      <c r="AA2014">
        <v>23.03</v>
      </c>
      <c r="AB2014">
        <v>1.55</v>
      </c>
      <c r="AC2014">
        <v>3.4990000000000001</v>
      </c>
      <c r="AD2014">
        <v>0.34</v>
      </c>
      <c r="AE2014">
        <f t="shared" si="31"/>
        <v>29.539000000000001</v>
      </c>
      <c r="AF2014" cm="1">
        <f t="array" ref="AF2014">_xlfn.IFS(C2014="solar",(AE2014*1000/45),C2014="onshore",(AE2014*1000/2.7),C2014="offshore",(0))</f>
        <v>656.42222222222222</v>
      </c>
      <c r="AG2014" cm="1">
        <f t="array" ref="AG2014">_xlfn.IFS(C2014="solar",(0),C2014="onshore",(0),C2014="offshore",(AE2014*1000/4.8))</f>
        <v>0</v>
      </c>
    </row>
    <row r="2015" spans="1:33">
      <c r="A2015" t="s">
        <v>194</v>
      </c>
      <c r="B2015" t="s">
        <v>428</v>
      </c>
      <c r="C2015" t="s">
        <v>463</v>
      </c>
      <c r="D2015">
        <v>5</v>
      </c>
      <c r="E2015" t="s">
        <v>515</v>
      </c>
      <c r="F2015" t="s">
        <v>514</v>
      </c>
      <c r="G2015">
        <v>0.24199999999999999</v>
      </c>
      <c r="H2015">
        <v>95</v>
      </c>
      <c r="I2015">
        <v>1560.6849999999999</v>
      </c>
      <c r="J2015">
        <v>0.24199999999999999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f t="shared" si="31"/>
        <v>0</v>
      </c>
      <c r="AF2015" cm="1">
        <f t="array" ref="AF2015">_xlfn.IFS(C2015="solar",(AE2015*1000/45),C2015="onshore",(AE2015*1000/2.7),C2015="offshore",(0))</f>
        <v>0</v>
      </c>
      <c r="AG2015" cm="1">
        <f t="array" ref="AG2015">_xlfn.IFS(C2015="solar",(0),C2015="onshore",(0),C2015="offshore",(AE2015*1000/4.8))</f>
        <v>0</v>
      </c>
    </row>
    <row r="2016" spans="1:33">
      <c r="A2016" t="s">
        <v>194</v>
      </c>
      <c r="B2016" t="s">
        <v>419</v>
      </c>
      <c r="C2016" t="s">
        <v>463</v>
      </c>
      <c r="D2016">
        <v>7</v>
      </c>
      <c r="E2016" t="s">
        <v>515</v>
      </c>
      <c r="F2016" t="s">
        <v>514</v>
      </c>
      <c r="G2016">
        <v>0.24399999999999999</v>
      </c>
      <c r="H2016">
        <v>312</v>
      </c>
      <c r="I2016">
        <v>1560.6849999999999</v>
      </c>
      <c r="J2016">
        <v>0.24399999999999999</v>
      </c>
      <c r="K2016">
        <v>299</v>
      </c>
      <c r="L2016">
        <v>0.139886967587394</v>
      </c>
      <c r="M2016">
        <v>294.83699999999999</v>
      </c>
      <c r="N2016">
        <v>0</v>
      </c>
      <c r="O2016">
        <v>0</v>
      </c>
      <c r="P2016">
        <v>0.01</v>
      </c>
      <c r="Q2016">
        <v>0.02</v>
      </c>
      <c r="R2016">
        <v>0.04</v>
      </c>
      <c r="S2016">
        <v>150.9</v>
      </c>
      <c r="T2016">
        <v>286.52600000000001</v>
      </c>
      <c r="U2016">
        <v>286.52600000000001</v>
      </c>
      <c r="V2016">
        <v>286.52600000000001</v>
      </c>
      <c r="W2016">
        <v>0</v>
      </c>
      <c r="X2016">
        <v>0</v>
      </c>
      <c r="Y2016">
        <v>0.01</v>
      </c>
      <c r="Z2016">
        <v>0.01</v>
      </c>
      <c r="AA2016">
        <v>0.02</v>
      </c>
      <c r="AB2016">
        <v>150.86000000000001</v>
      </c>
      <c r="AC2016">
        <v>135.626</v>
      </c>
      <c r="AD2016">
        <v>0</v>
      </c>
      <c r="AE2016">
        <f t="shared" si="31"/>
        <v>286.52600000000001</v>
      </c>
      <c r="AF2016" cm="1">
        <f t="array" ref="AF2016">_xlfn.IFS(C2016="solar",(AE2016*1000/45),C2016="onshore",(AE2016*1000/2.7),C2016="offshore",(0))</f>
        <v>6367.2444444444445</v>
      </c>
      <c r="AG2016" cm="1">
        <f t="array" ref="AG2016">_xlfn.IFS(C2016="solar",(0),C2016="onshore",(0),C2016="offshore",(AE2016*1000/4.8))</f>
        <v>0</v>
      </c>
    </row>
    <row r="2017" spans="1:33">
      <c r="A2017" t="s">
        <v>194</v>
      </c>
      <c r="B2017" t="s">
        <v>426</v>
      </c>
      <c r="C2017" t="s">
        <v>464</v>
      </c>
      <c r="D2017">
        <v>1</v>
      </c>
      <c r="E2017" t="s">
        <v>515</v>
      </c>
      <c r="F2017" t="s">
        <v>519</v>
      </c>
      <c r="G2017">
        <v>0.29499999999999998</v>
      </c>
      <c r="H2017">
        <v>349</v>
      </c>
      <c r="I2017">
        <v>2023.1869999999999</v>
      </c>
      <c r="J2017">
        <v>0.29799999999999999</v>
      </c>
      <c r="K2017">
        <v>362</v>
      </c>
      <c r="L2017">
        <v>0.13867181514510701</v>
      </c>
      <c r="M2017">
        <v>0.11</v>
      </c>
      <c r="N2017">
        <v>0</v>
      </c>
      <c r="O2017">
        <v>0</v>
      </c>
      <c r="P2017">
        <v>0.08</v>
      </c>
      <c r="Q2017">
        <v>0.08</v>
      </c>
      <c r="R2017">
        <v>0.08</v>
      </c>
      <c r="S2017">
        <v>0.09</v>
      </c>
      <c r="T2017">
        <v>0.09</v>
      </c>
      <c r="U2017">
        <v>0.11</v>
      </c>
      <c r="V2017">
        <v>0.11</v>
      </c>
      <c r="W2017">
        <v>0</v>
      </c>
      <c r="X2017">
        <v>0</v>
      </c>
      <c r="Y2017">
        <v>0.08</v>
      </c>
      <c r="Z2017">
        <v>0</v>
      </c>
      <c r="AA2017">
        <v>0</v>
      </c>
      <c r="AB2017">
        <v>0.01</v>
      </c>
      <c r="AC2017">
        <v>0</v>
      </c>
      <c r="AD2017">
        <v>0.02</v>
      </c>
      <c r="AE2017">
        <f t="shared" si="31"/>
        <v>0.11</v>
      </c>
      <c r="AF2017" cm="1">
        <f t="array" ref="AF2017">_xlfn.IFS(C2017="solar",(AE2017*1000/45),C2017="onshore",(AE2017*1000/2.7),C2017="offshore",(0))</f>
        <v>40.74074074074074</v>
      </c>
      <c r="AG2017" cm="1">
        <f t="array" ref="AG2017">_xlfn.IFS(C2017="solar",(0),C2017="onshore",(0),C2017="offshore",(AE2017*1000/4.8))</f>
        <v>0</v>
      </c>
    </row>
    <row r="2018" spans="1:33">
      <c r="A2018" t="s">
        <v>194</v>
      </c>
      <c r="B2018" t="s">
        <v>425</v>
      </c>
      <c r="C2018" t="s">
        <v>464</v>
      </c>
      <c r="D2018">
        <v>2</v>
      </c>
      <c r="E2018" t="s">
        <v>515</v>
      </c>
      <c r="F2018" t="s">
        <v>519</v>
      </c>
      <c r="G2018">
        <v>0.29399999999999998</v>
      </c>
      <c r="H2018">
        <v>0</v>
      </c>
      <c r="I2018">
        <v>2023.1869999999999</v>
      </c>
      <c r="J2018">
        <v>0.29399999999999998</v>
      </c>
      <c r="K2018">
        <v>617</v>
      </c>
      <c r="L2018">
        <v>0.23957071413040101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f t="shared" si="31"/>
        <v>0</v>
      </c>
      <c r="AF2018" cm="1">
        <f t="array" ref="AF2018">_xlfn.IFS(C2018="solar",(AE2018*1000/45),C2018="onshore",(AE2018*1000/2.7),C2018="offshore",(0))</f>
        <v>0</v>
      </c>
      <c r="AG2018" cm="1">
        <f t="array" ref="AG2018">_xlfn.IFS(C2018="solar",(0),C2018="onshore",(0),C2018="offshore",(AE2018*1000/4.8))</f>
        <v>0</v>
      </c>
    </row>
    <row r="2019" spans="1:33">
      <c r="A2019" t="s">
        <v>194</v>
      </c>
      <c r="B2019" t="s">
        <v>424</v>
      </c>
      <c r="C2019" t="s">
        <v>464</v>
      </c>
      <c r="D2019">
        <v>3</v>
      </c>
      <c r="E2019" t="s">
        <v>515</v>
      </c>
      <c r="F2019" t="s">
        <v>519</v>
      </c>
      <c r="G2019">
        <v>0.28899999999999998</v>
      </c>
      <c r="H2019">
        <v>209</v>
      </c>
      <c r="I2019">
        <v>2023.1869999999999</v>
      </c>
      <c r="J2019">
        <v>0.28899999999999998</v>
      </c>
      <c r="K2019">
        <v>221</v>
      </c>
      <c r="L2019">
        <v>8.7295192049422501E-2</v>
      </c>
      <c r="M2019">
        <v>22.82</v>
      </c>
      <c r="N2019">
        <v>0</v>
      </c>
      <c r="O2019">
        <v>0</v>
      </c>
      <c r="P2019">
        <v>0.64</v>
      </c>
      <c r="Q2019">
        <v>1.36</v>
      </c>
      <c r="R2019">
        <v>2.09</v>
      </c>
      <c r="S2019">
        <v>7.16</v>
      </c>
      <c r="T2019">
        <v>15</v>
      </c>
      <c r="U2019">
        <v>22.82</v>
      </c>
      <c r="V2019">
        <v>22.82</v>
      </c>
      <c r="W2019">
        <v>0</v>
      </c>
      <c r="X2019">
        <v>0</v>
      </c>
      <c r="Y2019">
        <v>0.64</v>
      </c>
      <c r="Z2019">
        <v>0.72</v>
      </c>
      <c r="AA2019">
        <v>0.73</v>
      </c>
      <c r="AB2019">
        <v>5.07</v>
      </c>
      <c r="AC2019">
        <v>7.84</v>
      </c>
      <c r="AD2019">
        <v>7.82</v>
      </c>
      <c r="AE2019">
        <f t="shared" si="31"/>
        <v>22.82</v>
      </c>
      <c r="AF2019" cm="1">
        <f t="array" ref="AF2019">_xlfn.IFS(C2019="solar",(AE2019*1000/45),C2019="onshore",(AE2019*1000/2.7),C2019="offshore",(0))</f>
        <v>8451.8518518518522</v>
      </c>
      <c r="AG2019" cm="1">
        <f t="array" ref="AG2019">_xlfn.IFS(C2019="solar",(0),C2019="onshore",(0),C2019="offshore",(AE2019*1000/4.8))</f>
        <v>0</v>
      </c>
    </row>
    <row r="2020" spans="1:33">
      <c r="A2020" t="s">
        <v>194</v>
      </c>
      <c r="B2020" t="s">
        <v>423</v>
      </c>
      <c r="C2020" t="s">
        <v>464</v>
      </c>
      <c r="D2020">
        <v>4</v>
      </c>
      <c r="E2020" t="s">
        <v>515</v>
      </c>
      <c r="F2020" t="s">
        <v>519</v>
      </c>
      <c r="G2020">
        <v>0.28699999999999998</v>
      </c>
      <c r="H2020">
        <v>379</v>
      </c>
      <c r="I2020">
        <v>2023.1869999999999</v>
      </c>
      <c r="J2020">
        <v>0.28799999999999998</v>
      </c>
      <c r="K2020">
        <v>388</v>
      </c>
      <c r="L2020">
        <v>0.15379249112125801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f t="shared" si="31"/>
        <v>0</v>
      </c>
      <c r="AF2020" cm="1">
        <f t="array" ref="AF2020">_xlfn.IFS(C2020="solar",(AE2020*1000/45),C2020="onshore",(AE2020*1000/2.7),C2020="offshore",(0))</f>
        <v>0</v>
      </c>
      <c r="AG2020" cm="1">
        <f t="array" ref="AG2020">_xlfn.IFS(C2020="solar",(0),C2020="onshore",(0),C2020="offshore",(AE2020*1000/4.8))</f>
        <v>0</v>
      </c>
    </row>
    <row r="2021" spans="1:33">
      <c r="A2021" t="s">
        <v>194</v>
      </c>
      <c r="B2021" t="s">
        <v>422</v>
      </c>
      <c r="C2021" t="s">
        <v>464</v>
      </c>
      <c r="D2021">
        <v>5</v>
      </c>
      <c r="E2021" t="s">
        <v>515</v>
      </c>
      <c r="F2021" t="s">
        <v>519</v>
      </c>
      <c r="G2021">
        <v>0.28699999999999998</v>
      </c>
      <c r="H2021">
        <v>620</v>
      </c>
      <c r="I2021">
        <v>2023.1869999999999</v>
      </c>
      <c r="J2021">
        <v>0.28699999999999998</v>
      </c>
      <c r="K2021">
        <v>653</v>
      </c>
      <c r="L2021">
        <v>0.25973302785865399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f t="shared" si="31"/>
        <v>0</v>
      </c>
      <c r="AF2021" cm="1">
        <f t="array" ref="AF2021">_xlfn.IFS(C2021="solar",(AE2021*1000/45),C2021="onshore",(AE2021*1000/2.7),C2021="offshore",(0))</f>
        <v>0</v>
      </c>
      <c r="AG2021" cm="1">
        <f t="array" ref="AG2021">_xlfn.IFS(C2021="solar",(0),C2021="onshore",(0),C2021="offshore",(AE2021*1000/4.8))</f>
        <v>0</v>
      </c>
    </row>
    <row r="2022" spans="1:33">
      <c r="A2022" t="s">
        <v>194</v>
      </c>
      <c r="B2022" t="s">
        <v>425</v>
      </c>
      <c r="C2022" t="s">
        <v>464</v>
      </c>
      <c r="D2022">
        <v>2</v>
      </c>
      <c r="E2022" t="s">
        <v>515</v>
      </c>
      <c r="F2022" t="s">
        <v>518</v>
      </c>
      <c r="G2022">
        <v>0.29399999999999998</v>
      </c>
      <c r="H2022">
        <v>0</v>
      </c>
      <c r="I2022">
        <v>2023.1869999999999</v>
      </c>
      <c r="J2022">
        <v>0.29399999999999998</v>
      </c>
      <c r="K2022">
        <v>617</v>
      </c>
      <c r="L2022">
        <v>0.23957071413040101</v>
      </c>
      <c r="M2022">
        <v>0.64300000000000002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f t="shared" si="31"/>
        <v>0</v>
      </c>
      <c r="AF2022" cm="1">
        <f t="array" ref="AF2022">_xlfn.IFS(C2022="solar",(AE2022*1000/45),C2022="onshore",(AE2022*1000/2.7),C2022="offshore",(0))</f>
        <v>0</v>
      </c>
      <c r="AG2022" cm="1">
        <f t="array" ref="AG2022">_xlfn.IFS(C2022="solar",(0),C2022="onshore",(0),C2022="offshore",(AE2022*1000/4.8))</f>
        <v>0</v>
      </c>
    </row>
    <row r="2023" spans="1:33">
      <c r="A2023" t="s">
        <v>194</v>
      </c>
      <c r="B2023" t="s">
        <v>426</v>
      </c>
      <c r="C2023" t="s">
        <v>464</v>
      </c>
      <c r="D2023">
        <v>1</v>
      </c>
      <c r="E2023" t="s">
        <v>515</v>
      </c>
      <c r="F2023" t="s">
        <v>518</v>
      </c>
      <c r="G2023">
        <v>0.29499999999999998</v>
      </c>
      <c r="H2023">
        <v>349</v>
      </c>
      <c r="I2023">
        <v>2023.1869999999999</v>
      </c>
      <c r="J2023">
        <v>0.29799999999999999</v>
      </c>
      <c r="K2023">
        <v>362</v>
      </c>
      <c r="L2023">
        <v>0.13867181514510701</v>
      </c>
      <c r="M2023">
        <v>3.7909999999999999</v>
      </c>
      <c r="N2023">
        <v>0</v>
      </c>
      <c r="O2023">
        <v>0</v>
      </c>
      <c r="P2023">
        <v>7.9000000000000001E-2</v>
      </c>
      <c r="Q2023">
        <v>7.9000000000000001E-2</v>
      </c>
      <c r="R2023">
        <v>7.9000000000000001E-2</v>
      </c>
      <c r="S2023">
        <v>8.8999999999999996E-2</v>
      </c>
      <c r="T2023">
        <v>8.8999999999999996E-2</v>
      </c>
      <c r="U2023">
        <v>0.109</v>
      </c>
      <c r="V2023">
        <v>0.109</v>
      </c>
      <c r="W2023">
        <v>0</v>
      </c>
      <c r="X2023">
        <v>0</v>
      </c>
      <c r="Y2023">
        <v>7.9000000000000001E-2</v>
      </c>
      <c r="Z2023">
        <v>0</v>
      </c>
      <c r="AA2023">
        <v>0</v>
      </c>
      <c r="AB2023">
        <v>0.01</v>
      </c>
      <c r="AC2023">
        <v>0</v>
      </c>
      <c r="AD2023">
        <v>0.02</v>
      </c>
      <c r="AE2023">
        <f t="shared" si="31"/>
        <v>0.109</v>
      </c>
      <c r="AF2023" cm="1">
        <f t="array" ref="AF2023">_xlfn.IFS(C2023="solar",(AE2023*1000/45),C2023="onshore",(AE2023*1000/2.7),C2023="offshore",(0))</f>
        <v>40.370370370370367</v>
      </c>
      <c r="AG2023" cm="1">
        <f t="array" ref="AG2023">_xlfn.IFS(C2023="solar",(0),C2023="onshore",(0),C2023="offshore",(AE2023*1000/4.8))</f>
        <v>0</v>
      </c>
    </row>
    <row r="2024" spans="1:33">
      <c r="A2024" t="s">
        <v>194</v>
      </c>
      <c r="B2024" t="s">
        <v>422</v>
      </c>
      <c r="C2024" t="s">
        <v>464</v>
      </c>
      <c r="D2024">
        <v>5</v>
      </c>
      <c r="E2024" t="s">
        <v>515</v>
      </c>
      <c r="F2024" t="s">
        <v>518</v>
      </c>
      <c r="G2024">
        <v>0.28699999999999998</v>
      </c>
      <c r="H2024">
        <v>620</v>
      </c>
      <c r="I2024">
        <v>2023.1869999999999</v>
      </c>
      <c r="J2024">
        <v>0.28699999999999998</v>
      </c>
      <c r="K2024">
        <v>653</v>
      </c>
      <c r="L2024">
        <v>0.25973302785865399</v>
      </c>
      <c r="M2024">
        <v>6.4550000000000001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f t="shared" si="31"/>
        <v>0</v>
      </c>
      <c r="AF2024" cm="1">
        <f t="array" ref="AF2024">_xlfn.IFS(C2024="solar",(AE2024*1000/45),C2024="onshore",(AE2024*1000/2.7),C2024="offshore",(0))</f>
        <v>0</v>
      </c>
      <c r="AG2024" cm="1">
        <f t="array" ref="AG2024">_xlfn.IFS(C2024="solar",(0),C2024="onshore",(0),C2024="offshore",(AE2024*1000/4.8))</f>
        <v>0</v>
      </c>
    </row>
    <row r="2025" spans="1:33">
      <c r="A2025" t="s">
        <v>194</v>
      </c>
      <c r="B2025" t="s">
        <v>424</v>
      </c>
      <c r="C2025" t="s">
        <v>464</v>
      </c>
      <c r="D2025">
        <v>3</v>
      </c>
      <c r="E2025" t="s">
        <v>515</v>
      </c>
      <c r="F2025" t="s">
        <v>518</v>
      </c>
      <c r="G2025">
        <v>0.28899999999999998</v>
      </c>
      <c r="H2025">
        <v>209</v>
      </c>
      <c r="I2025">
        <v>2023.1869999999999</v>
      </c>
      <c r="J2025">
        <v>0.28899999999999998</v>
      </c>
      <c r="K2025">
        <v>221</v>
      </c>
      <c r="L2025">
        <v>8.7295192049422501E-2</v>
      </c>
      <c r="M2025">
        <v>51.113999999999997</v>
      </c>
      <c r="N2025">
        <v>0</v>
      </c>
      <c r="O2025">
        <v>0</v>
      </c>
      <c r="P2025">
        <v>0.64</v>
      </c>
      <c r="Q2025">
        <v>1.36</v>
      </c>
      <c r="R2025">
        <v>2.09</v>
      </c>
      <c r="S2025">
        <v>7.16</v>
      </c>
      <c r="T2025">
        <v>15</v>
      </c>
      <c r="U2025">
        <v>22.82</v>
      </c>
      <c r="V2025">
        <v>22.82</v>
      </c>
      <c r="W2025">
        <v>0</v>
      </c>
      <c r="X2025">
        <v>0</v>
      </c>
      <c r="Y2025">
        <v>0.64</v>
      </c>
      <c r="Z2025">
        <v>0.72</v>
      </c>
      <c r="AA2025">
        <v>0.73</v>
      </c>
      <c r="AB2025">
        <v>5.07</v>
      </c>
      <c r="AC2025">
        <v>7.84</v>
      </c>
      <c r="AD2025">
        <v>7.82</v>
      </c>
      <c r="AE2025">
        <f t="shared" si="31"/>
        <v>22.82</v>
      </c>
      <c r="AF2025" cm="1">
        <f t="array" ref="AF2025">_xlfn.IFS(C2025="solar",(AE2025*1000/45),C2025="onshore",(AE2025*1000/2.7),C2025="offshore",(0))</f>
        <v>8451.8518518518522</v>
      </c>
      <c r="AG2025" cm="1">
        <f t="array" ref="AG2025">_xlfn.IFS(C2025="solar",(0),C2025="onshore",(0),C2025="offshore",(AE2025*1000/4.8))</f>
        <v>0</v>
      </c>
    </row>
    <row r="2026" spans="1:33">
      <c r="A2026" t="s">
        <v>194</v>
      </c>
      <c r="B2026" t="s">
        <v>423</v>
      </c>
      <c r="C2026" t="s">
        <v>464</v>
      </c>
      <c r="D2026">
        <v>4</v>
      </c>
      <c r="E2026" t="s">
        <v>515</v>
      </c>
      <c r="F2026" t="s">
        <v>518</v>
      </c>
      <c r="G2026">
        <v>0.28699999999999998</v>
      </c>
      <c r="H2026">
        <v>379</v>
      </c>
      <c r="I2026">
        <v>2023.1869999999999</v>
      </c>
      <c r="J2026">
        <v>0.28799999999999998</v>
      </c>
      <c r="K2026">
        <v>388</v>
      </c>
      <c r="L2026">
        <v>0.15379249112125801</v>
      </c>
      <c r="M2026">
        <v>68.649000000000001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f t="shared" si="31"/>
        <v>0</v>
      </c>
      <c r="AF2026" cm="1">
        <f t="array" ref="AF2026">_xlfn.IFS(C2026="solar",(AE2026*1000/45),C2026="onshore",(AE2026*1000/2.7),C2026="offshore",(0))</f>
        <v>0</v>
      </c>
      <c r="AG2026" cm="1">
        <f t="array" ref="AG2026">_xlfn.IFS(C2026="solar",(0),C2026="onshore",(0),C2026="offshore",(AE2026*1000/4.8))</f>
        <v>0</v>
      </c>
    </row>
    <row r="2027" spans="1:33">
      <c r="A2027" t="s">
        <v>194</v>
      </c>
      <c r="B2027" t="s">
        <v>425</v>
      </c>
      <c r="C2027" t="s">
        <v>464</v>
      </c>
      <c r="D2027">
        <v>2</v>
      </c>
      <c r="E2027" t="s">
        <v>515</v>
      </c>
      <c r="F2027" t="s">
        <v>517</v>
      </c>
      <c r="G2027">
        <v>0.29399999999999998</v>
      </c>
      <c r="H2027">
        <v>0</v>
      </c>
      <c r="I2027">
        <v>2023.1869999999999</v>
      </c>
      <c r="J2027">
        <v>0.29399999999999998</v>
      </c>
      <c r="K2027">
        <v>617</v>
      </c>
      <c r="L2027">
        <v>0.23957071413040101</v>
      </c>
      <c r="M2027">
        <v>0.75600000000000001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f t="shared" si="31"/>
        <v>0</v>
      </c>
      <c r="AF2027" cm="1">
        <f t="array" ref="AF2027">_xlfn.IFS(C2027="solar",(AE2027*1000/45),C2027="onshore",(AE2027*1000/2.7),C2027="offshore",(0))</f>
        <v>0</v>
      </c>
      <c r="AG2027" cm="1">
        <f t="array" ref="AG2027">_xlfn.IFS(C2027="solar",(0),C2027="onshore",(0),C2027="offshore",(AE2027*1000/4.8))</f>
        <v>0</v>
      </c>
    </row>
    <row r="2028" spans="1:33">
      <c r="A2028" t="s">
        <v>194</v>
      </c>
      <c r="B2028" t="s">
        <v>426</v>
      </c>
      <c r="C2028" t="s">
        <v>464</v>
      </c>
      <c r="D2028">
        <v>1</v>
      </c>
      <c r="E2028" t="s">
        <v>515</v>
      </c>
      <c r="F2028" t="s">
        <v>517</v>
      </c>
      <c r="G2028">
        <v>0.29499999999999998</v>
      </c>
      <c r="H2028">
        <v>349</v>
      </c>
      <c r="I2028">
        <v>2023.1869999999999</v>
      </c>
      <c r="J2028">
        <v>0.29799999999999999</v>
      </c>
      <c r="K2028">
        <v>362</v>
      </c>
      <c r="L2028">
        <v>0.13867181514510701</v>
      </c>
      <c r="M2028">
        <v>3.74</v>
      </c>
      <c r="N2028">
        <v>0</v>
      </c>
      <c r="O2028">
        <v>0</v>
      </c>
      <c r="P2028">
        <v>7.9000000000000001E-2</v>
      </c>
      <c r="Q2028">
        <v>7.9000000000000001E-2</v>
      </c>
      <c r="R2028">
        <v>7.9000000000000001E-2</v>
      </c>
      <c r="S2028">
        <v>8.8999999999999996E-2</v>
      </c>
      <c r="T2028">
        <v>8.8999999999999996E-2</v>
      </c>
      <c r="U2028">
        <v>0.109</v>
      </c>
      <c r="V2028">
        <v>0.109</v>
      </c>
      <c r="W2028">
        <v>0</v>
      </c>
      <c r="X2028">
        <v>0</v>
      </c>
      <c r="Y2028">
        <v>7.9000000000000001E-2</v>
      </c>
      <c r="Z2028">
        <v>0</v>
      </c>
      <c r="AA2028">
        <v>0</v>
      </c>
      <c r="AB2028">
        <v>0.01</v>
      </c>
      <c r="AC2028">
        <v>0</v>
      </c>
      <c r="AD2028">
        <v>0.02</v>
      </c>
      <c r="AE2028">
        <f t="shared" si="31"/>
        <v>0.109</v>
      </c>
      <c r="AF2028" cm="1">
        <f t="array" ref="AF2028">_xlfn.IFS(C2028="solar",(AE2028*1000/45),C2028="onshore",(AE2028*1000/2.7),C2028="offshore",(0))</f>
        <v>40.370370370370367</v>
      </c>
      <c r="AG2028" cm="1">
        <f t="array" ref="AG2028">_xlfn.IFS(C2028="solar",(0),C2028="onshore",(0),C2028="offshore",(AE2028*1000/4.8))</f>
        <v>0</v>
      </c>
    </row>
    <row r="2029" spans="1:33">
      <c r="A2029" t="s">
        <v>194</v>
      </c>
      <c r="B2029" t="s">
        <v>422</v>
      </c>
      <c r="C2029" t="s">
        <v>464</v>
      </c>
      <c r="D2029">
        <v>5</v>
      </c>
      <c r="E2029" t="s">
        <v>515</v>
      </c>
      <c r="F2029" t="s">
        <v>517</v>
      </c>
      <c r="G2029">
        <v>0.28699999999999998</v>
      </c>
      <c r="H2029">
        <v>620</v>
      </c>
      <c r="I2029">
        <v>2023.1869999999999</v>
      </c>
      <c r="J2029">
        <v>0.28699999999999998</v>
      </c>
      <c r="K2029">
        <v>653</v>
      </c>
      <c r="L2029">
        <v>0.25973302785865399</v>
      </c>
      <c r="M2029">
        <v>7.3579999999999997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f t="shared" si="31"/>
        <v>0</v>
      </c>
      <c r="AF2029" cm="1">
        <f t="array" ref="AF2029">_xlfn.IFS(C2029="solar",(AE2029*1000/45),C2029="onshore",(AE2029*1000/2.7),C2029="offshore",(0))</f>
        <v>0</v>
      </c>
      <c r="AG2029" cm="1">
        <f t="array" ref="AG2029">_xlfn.IFS(C2029="solar",(0),C2029="onshore",(0),C2029="offshore",(AE2029*1000/4.8))</f>
        <v>0</v>
      </c>
    </row>
    <row r="2030" spans="1:33">
      <c r="A2030" t="s">
        <v>194</v>
      </c>
      <c r="B2030" t="s">
        <v>424</v>
      </c>
      <c r="C2030" t="s">
        <v>464</v>
      </c>
      <c r="D2030">
        <v>3</v>
      </c>
      <c r="E2030" t="s">
        <v>515</v>
      </c>
      <c r="F2030" t="s">
        <v>517</v>
      </c>
      <c r="G2030">
        <v>0.28899999999999998</v>
      </c>
      <c r="H2030">
        <v>209</v>
      </c>
      <c r="I2030">
        <v>2023.1869999999999</v>
      </c>
      <c r="J2030">
        <v>0.28899999999999998</v>
      </c>
      <c r="K2030">
        <v>221</v>
      </c>
      <c r="L2030">
        <v>8.7295192049422501E-2</v>
      </c>
      <c r="M2030">
        <v>43.371000000000002</v>
      </c>
      <c r="N2030">
        <v>0</v>
      </c>
      <c r="O2030">
        <v>0</v>
      </c>
      <c r="P2030">
        <v>0.64</v>
      </c>
      <c r="Q2030">
        <v>1.36</v>
      </c>
      <c r="R2030">
        <v>2.09</v>
      </c>
      <c r="S2030">
        <v>7.16</v>
      </c>
      <c r="T2030">
        <v>15</v>
      </c>
      <c r="U2030">
        <v>22.82</v>
      </c>
      <c r="V2030">
        <v>22.82</v>
      </c>
      <c r="W2030">
        <v>0</v>
      </c>
      <c r="X2030">
        <v>0</v>
      </c>
      <c r="Y2030">
        <v>0.64</v>
      </c>
      <c r="Z2030">
        <v>0.72</v>
      </c>
      <c r="AA2030">
        <v>0.73</v>
      </c>
      <c r="AB2030">
        <v>5.07</v>
      </c>
      <c r="AC2030">
        <v>7.84</v>
      </c>
      <c r="AD2030">
        <v>7.82</v>
      </c>
      <c r="AE2030">
        <f t="shared" si="31"/>
        <v>22.82</v>
      </c>
      <c r="AF2030" cm="1">
        <f t="array" ref="AF2030">_xlfn.IFS(C2030="solar",(AE2030*1000/45),C2030="onshore",(AE2030*1000/2.7),C2030="offshore",(0))</f>
        <v>8451.8518518518522</v>
      </c>
      <c r="AG2030" cm="1">
        <f t="array" ref="AG2030">_xlfn.IFS(C2030="solar",(0),C2030="onshore",(0),C2030="offshore",(AE2030*1000/4.8))</f>
        <v>0</v>
      </c>
    </row>
    <row r="2031" spans="1:33">
      <c r="A2031" t="s">
        <v>194</v>
      </c>
      <c r="B2031" t="s">
        <v>423</v>
      </c>
      <c r="C2031" t="s">
        <v>464</v>
      </c>
      <c r="D2031">
        <v>4</v>
      </c>
      <c r="E2031" t="s">
        <v>515</v>
      </c>
      <c r="F2031" t="s">
        <v>517</v>
      </c>
      <c r="G2031">
        <v>0.28699999999999998</v>
      </c>
      <c r="H2031">
        <v>379</v>
      </c>
      <c r="I2031">
        <v>2023.1869999999999</v>
      </c>
      <c r="J2031">
        <v>0.28799999999999998</v>
      </c>
      <c r="K2031">
        <v>388</v>
      </c>
      <c r="L2031">
        <v>0.15379249112125801</v>
      </c>
      <c r="M2031">
        <v>49.529000000000003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f t="shared" si="31"/>
        <v>0</v>
      </c>
      <c r="AF2031" cm="1">
        <f t="array" ref="AF2031">_xlfn.IFS(C2031="solar",(AE2031*1000/45),C2031="onshore",(AE2031*1000/2.7),C2031="offshore",(0))</f>
        <v>0</v>
      </c>
      <c r="AG2031" cm="1">
        <f t="array" ref="AG2031">_xlfn.IFS(C2031="solar",(0),C2031="onshore",(0),C2031="offshore",(AE2031*1000/4.8))</f>
        <v>0</v>
      </c>
    </row>
    <row r="2032" spans="1:33">
      <c r="A2032" t="s">
        <v>194</v>
      </c>
      <c r="B2032" t="s">
        <v>425</v>
      </c>
      <c r="C2032" t="s">
        <v>464</v>
      </c>
      <c r="D2032">
        <v>2</v>
      </c>
      <c r="E2032" t="s">
        <v>515</v>
      </c>
      <c r="F2032" t="s">
        <v>516</v>
      </c>
      <c r="G2032">
        <v>0.29399999999999998</v>
      </c>
      <c r="H2032">
        <v>0</v>
      </c>
      <c r="I2032">
        <v>2023.1869999999999</v>
      </c>
      <c r="J2032">
        <v>0.29399999999999998</v>
      </c>
      <c r="K2032">
        <v>617</v>
      </c>
      <c r="L2032">
        <v>0.23957071413040101</v>
      </c>
      <c r="M2032">
        <v>0.64300000000000002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f t="shared" ref="AE2032:AE2041" si="32">MAX(N2032:U2032)</f>
        <v>0</v>
      </c>
      <c r="AF2032" cm="1">
        <f t="array" ref="AF2032">_xlfn.IFS(C2032="solar",(AE2032*1000/45),C2032="onshore",(AE2032*1000/2.7),C2032="offshore",(0))</f>
        <v>0</v>
      </c>
      <c r="AG2032" cm="1">
        <f t="array" ref="AG2032">_xlfn.IFS(C2032="solar",(0),C2032="onshore",(0),C2032="offshore",(AE2032*1000/4.8))</f>
        <v>0</v>
      </c>
    </row>
    <row r="2033" spans="1:33">
      <c r="A2033" t="s">
        <v>194</v>
      </c>
      <c r="B2033" t="s">
        <v>426</v>
      </c>
      <c r="C2033" t="s">
        <v>464</v>
      </c>
      <c r="D2033">
        <v>1</v>
      </c>
      <c r="E2033" t="s">
        <v>515</v>
      </c>
      <c r="F2033" t="s">
        <v>516</v>
      </c>
      <c r="G2033">
        <v>0.29499999999999998</v>
      </c>
      <c r="H2033">
        <v>349</v>
      </c>
      <c r="I2033">
        <v>2023.1869999999999</v>
      </c>
      <c r="J2033">
        <v>0.29799999999999999</v>
      </c>
      <c r="K2033">
        <v>362</v>
      </c>
      <c r="L2033">
        <v>0.13867181514510701</v>
      </c>
      <c r="M2033">
        <v>3.7549999999999999</v>
      </c>
      <c r="N2033">
        <v>0</v>
      </c>
      <c r="O2033">
        <v>0</v>
      </c>
      <c r="P2033">
        <v>7.9000000000000001E-2</v>
      </c>
      <c r="Q2033">
        <v>7.9000000000000001E-2</v>
      </c>
      <c r="R2033">
        <v>7.9000000000000001E-2</v>
      </c>
      <c r="S2033">
        <v>8.8999999999999996E-2</v>
      </c>
      <c r="T2033">
        <v>8.8999999999999996E-2</v>
      </c>
      <c r="U2033">
        <v>0.109</v>
      </c>
      <c r="V2033">
        <v>0.109</v>
      </c>
      <c r="W2033">
        <v>0</v>
      </c>
      <c r="X2033">
        <v>0</v>
      </c>
      <c r="Y2033">
        <v>7.9000000000000001E-2</v>
      </c>
      <c r="Z2033">
        <v>0</v>
      </c>
      <c r="AA2033">
        <v>0</v>
      </c>
      <c r="AB2033">
        <v>0.01</v>
      </c>
      <c r="AC2033">
        <v>0</v>
      </c>
      <c r="AD2033">
        <v>0.02</v>
      </c>
      <c r="AE2033">
        <f t="shared" si="32"/>
        <v>0.109</v>
      </c>
      <c r="AF2033" cm="1">
        <f t="array" ref="AF2033">_xlfn.IFS(C2033="solar",(AE2033*1000/45),C2033="onshore",(AE2033*1000/2.7),C2033="offshore",(0))</f>
        <v>40.370370370370367</v>
      </c>
      <c r="AG2033" cm="1">
        <f t="array" ref="AG2033">_xlfn.IFS(C2033="solar",(0),C2033="onshore",(0),C2033="offshore",(AE2033*1000/4.8))</f>
        <v>0</v>
      </c>
    </row>
    <row r="2034" spans="1:33">
      <c r="A2034" t="s">
        <v>194</v>
      </c>
      <c r="B2034" t="s">
        <v>422</v>
      </c>
      <c r="C2034" t="s">
        <v>464</v>
      </c>
      <c r="D2034">
        <v>5</v>
      </c>
      <c r="E2034" t="s">
        <v>515</v>
      </c>
      <c r="F2034" t="s">
        <v>516</v>
      </c>
      <c r="G2034">
        <v>0.28699999999999998</v>
      </c>
      <c r="H2034">
        <v>620</v>
      </c>
      <c r="I2034">
        <v>2023.1869999999999</v>
      </c>
      <c r="J2034">
        <v>0.28699999999999998</v>
      </c>
      <c r="K2034">
        <v>653</v>
      </c>
      <c r="L2034">
        <v>0.25973302785865399</v>
      </c>
      <c r="M2034">
        <v>6.8170000000000002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f t="shared" si="32"/>
        <v>0</v>
      </c>
      <c r="AF2034" cm="1">
        <f t="array" ref="AF2034">_xlfn.IFS(C2034="solar",(AE2034*1000/45),C2034="onshore",(AE2034*1000/2.7),C2034="offshore",(0))</f>
        <v>0</v>
      </c>
      <c r="AG2034" cm="1">
        <f t="array" ref="AG2034">_xlfn.IFS(C2034="solar",(0),C2034="onshore",(0),C2034="offshore",(AE2034*1000/4.8))</f>
        <v>0</v>
      </c>
    </row>
    <row r="2035" spans="1:33">
      <c r="A2035" t="s">
        <v>194</v>
      </c>
      <c r="B2035" t="s">
        <v>424</v>
      </c>
      <c r="C2035" t="s">
        <v>464</v>
      </c>
      <c r="D2035">
        <v>3</v>
      </c>
      <c r="E2035" t="s">
        <v>515</v>
      </c>
      <c r="F2035" t="s">
        <v>516</v>
      </c>
      <c r="G2035">
        <v>0.28899999999999998</v>
      </c>
      <c r="H2035">
        <v>209</v>
      </c>
      <c r="I2035">
        <v>2023.1869999999999</v>
      </c>
      <c r="J2035">
        <v>0.28899999999999998</v>
      </c>
      <c r="K2035">
        <v>221</v>
      </c>
      <c r="L2035">
        <v>8.7295192049422501E-2</v>
      </c>
      <c r="M2035">
        <v>50.128</v>
      </c>
      <c r="N2035">
        <v>0</v>
      </c>
      <c r="O2035">
        <v>0</v>
      </c>
      <c r="P2035">
        <v>0.64</v>
      </c>
      <c r="Q2035">
        <v>1.36</v>
      </c>
      <c r="R2035">
        <v>2.09</v>
      </c>
      <c r="S2035">
        <v>7.16</v>
      </c>
      <c r="T2035">
        <v>15</v>
      </c>
      <c r="U2035">
        <v>22.82</v>
      </c>
      <c r="V2035">
        <v>22.82</v>
      </c>
      <c r="W2035">
        <v>0</v>
      </c>
      <c r="X2035">
        <v>0</v>
      </c>
      <c r="Y2035">
        <v>0.64</v>
      </c>
      <c r="Z2035">
        <v>0.72</v>
      </c>
      <c r="AA2035">
        <v>0.73</v>
      </c>
      <c r="AB2035">
        <v>5.07</v>
      </c>
      <c r="AC2035">
        <v>7.84</v>
      </c>
      <c r="AD2035">
        <v>7.82</v>
      </c>
      <c r="AE2035">
        <f t="shared" si="32"/>
        <v>22.82</v>
      </c>
      <c r="AF2035" cm="1">
        <f t="array" ref="AF2035">_xlfn.IFS(C2035="solar",(AE2035*1000/45),C2035="onshore",(AE2035*1000/2.7),C2035="offshore",(0))</f>
        <v>8451.8518518518522</v>
      </c>
      <c r="AG2035" cm="1">
        <f t="array" ref="AG2035">_xlfn.IFS(C2035="solar",(0),C2035="onshore",(0),C2035="offshore",(AE2035*1000/4.8))</f>
        <v>0</v>
      </c>
    </row>
    <row r="2036" spans="1:33">
      <c r="A2036" t="s">
        <v>194</v>
      </c>
      <c r="B2036" t="s">
        <v>423</v>
      </c>
      <c r="C2036" t="s">
        <v>464</v>
      </c>
      <c r="D2036">
        <v>4</v>
      </c>
      <c r="E2036" t="s">
        <v>515</v>
      </c>
      <c r="F2036" t="s">
        <v>516</v>
      </c>
      <c r="G2036">
        <v>0.28699999999999998</v>
      </c>
      <c r="H2036">
        <v>379</v>
      </c>
      <c r="I2036">
        <v>2023.1869999999999</v>
      </c>
      <c r="J2036">
        <v>0.28799999999999998</v>
      </c>
      <c r="K2036">
        <v>388</v>
      </c>
      <c r="L2036">
        <v>0.15379249112125801</v>
      </c>
      <c r="M2036">
        <v>68.626999999999995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f t="shared" si="32"/>
        <v>0</v>
      </c>
      <c r="AF2036" cm="1">
        <f t="array" ref="AF2036">_xlfn.IFS(C2036="solar",(AE2036*1000/45),C2036="onshore",(AE2036*1000/2.7),C2036="offshore",(0))</f>
        <v>0</v>
      </c>
      <c r="AG2036" cm="1">
        <f t="array" ref="AG2036">_xlfn.IFS(C2036="solar",(0),C2036="onshore",(0),C2036="offshore",(AE2036*1000/4.8))</f>
        <v>0</v>
      </c>
    </row>
    <row r="2037" spans="1:33">
      <c r="A2037" t="s">
        <v>194</v>
      </c>
      <c r="B2037" t="s">
        <v>425</v>
      </c>
      <c r="C2037" t="s">
        <v>464</v>
      </c>
      <c r="D2037">
        <v>2</v>
      </c>
      <c r="E2037" t="s">
        <v>515</v>
      </c>
      <c r="F2037" t="s">
        <v>514</v>
      </c>
      <c r="G2037">
        <v>0.29399999999999998</v>
      </c>
      <c r="H2037">
        <v>0</v>
      </c>
      <c r="I2037">
        <v>2023.1869999999999</v>
      </c>
      <c r="J2037">
        <v>0.29399999999999998</v>
      </c>
      <c r="K2037">
        <v>617</v>
      </c>
      <c r="L2037">
        <v>0.23957071413040101</v>
      </c>
      <c r="M2037">
        <v>0.64300000000000002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f t="shared" si="32"/>
        <v>0</v>
      </c>
      <c r="AF2037" cm="1">
        <f t="array" ref="AF2037">_xlfn.IFS(C2037="solar",(AE2037*1000/45),C2037="onshore",(AE2037*1000/2.7),C2037="offshore",(0))</f>
        <v>0</v>
      </c>
      <c r="AG2037" cm="1">
        <f t="array" ref="AG2037">_xlfn.IFS(C2037="solar",(0),C2037="onshore",(0),C2037="offshore",(AE2037*1000/4.8))</f>
        <v>0</v>
      </c>
    </row>
    <row r="2038" spans="1:33">
      <c r="A2038" t="s">
        <v>194</v>
      </c>
      <c r="B2038" t="s">
        <v>426</v>
      </c>
      <c r="C2038" t="s">
        <v>464</v>
      </c>
      <c r="D2038">
        <v>1</v>
      </c>
      <c r="E2038" t="s">
        <v>515</v>
      </c>
      <c r="F2038" t="s">
        <v>514</v>
      </c>
      <c r="G2038">
        <v>0.29499999999999998</v>
      </c>
      <c r="H2038">
        <v>349</v>
      </c>
      <c r="I2038">
        <v>2023.1869999999999</v>
      </c>
      <c r="J2038">
        <v>0.29799999999999999</v>
      </c>
      <c r="K2038">
        <v>362</v>
      </c>
      <c r="L2038">
        <v>0.13867181514510701</v>
      </c>
      <c r="M2038">
        <v>3.7909999999999999</v>
      </c>
      <c r="N2038">
        <v>0</v>
      </c>
      <c r="O2038">
        <v>0</v>
      </c>
      <c r="P2038">
        <v>7.9000000000000001E-2</v>
      </c>
      <c r="Q2038">
        <v>7.9000000000000001E-2</v>
      </c>
      <c r="R2038">
        <v>7.9000000000000001E-2</v>
      </c>
      <c r="S2038">
        <v>8.8999999999999996E-2</v>
      </c>
      <c r="T2038">
        <v>8.8999999999999996E-2</v>
      </c>
      <c r="U2038">
        <v>0.109</v>
      </c>
      <c r="V2038">
        <v>0.109</v>
      </c>
      <c r="W2038">
        <v>0</v>
      </c>
      <c r="X2038">
        <v>0</v>
      </c>
      <c r="Y2038">
        <v>7.9000000000000001E-2</v>
      </c>
      <c r="Z2038">
        <v>0</v>
      </c>
      <c r="AA2038">
        <v>0</v>
      </c>
      <c r="AB2038">
        <v>0.01</v>
      </c>
      <c r="AC2038">
        <v>0</v>
      </c>
      <c r="AD2038">
        <v>0.02</v>
      </c>
      <c r="AE2038">
        <f t="shared" si="32"/>
        <v>0.109</v>
      </c>
      <c r="AF2038" cm="1">
        <f t="array" ref="AF2038">_xlfn.IFS(C2038="solar",(AE2038*1000/45),C2038="onshore",(AE2038*1000/2.7),C2038="offshore",(0))</f>
        <v>40.370370370370367</v>
      </c>
      <c r="AG2038" cm="1">
        <f t="array" ref="AG2038">_xlfn.IFS(C2038="solar",(0),C2038="onshore",(0),C2038="offshore",(AE2038*1000/4.8))</f>
        <v>0</v>
      </c>
    </row>
    <row r="2039" spans="1:33">
      <c r="A2039" t="s">
        <v>194</v>
      </c>
      <c r="B2039" t="s">
        <v>422</v>
      </c>
      <c r="C2039" t="s">
        <v>464</v>
      </c>
      <c r="D2039">
        <v>5</v>
      </c>
      <c r="E2039" t="s">
        <v>515</v>
      </c>
      <c r="F2039" t="s">
        <v>514</v>
      </c>
      <c r="G2039">
        <v>0.28699999999999998</v>
      </c>
      <c r="H2039">
        <v>620</v>
      </c>
      <c r="I2039">
        <v>2023.1869999999999</v>
      </c>
      <c r="J2039">
        <v>0.28699999999999998</v>
      </c>
      <c r="K2039">
        <v>653</v>
      </c>
      <c r="L2039">
        <v>0.25973302785865399</v>
      </c>
      <c r="M2039">
        <v>6.5410000000000004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f t="shared" si="32"/>
        <v>0</v>
      </c>
      <c r="AF2039" cm="1">
        <f t="array" ref="AF2039">_xlfn.IFS(C2039="solar",(AE2039*1000/45),C2039="onshore",(AE2039*1000/2.7),C2039="offshore",(0))</f>
        <v>0</v>
      </c>
      <c r="AG2039" cm="1">
        <f t="array" ref="AG2039">_xlfn.IFS(C2039="solar",(0),C2039="onshore",(0),C2039="offshore",(AE2039*1000/4.8))</f>
        <v>0</v>
      </c>
    </row>
    <row r="2040" spans="1:33">
      <c r="A2040" t="s">
        <v>194</v>
      </c>
      <c r="B2040" t="s">
        <v>424</v>
      </c>
      <c r="C2040" t="s">
        <v>464</v>
      </c>
      <c r="D2040">
        <v>3</v>
      </c>
      <c r="E2040" t="s">
        <v>515</v>
      </c>
      <c r="F2040" t="s">
        <v>514</v>
      </c>
      <c r="G2040">
        <v>0.28899999999999998</v>
      </c>
      <c r="H2040">
        <v>209</v>
      </c>
      <c r="I2040">
        <v>2023.1869999999999</v>
      </c>
      <c r="J2040">
        <v>0.28899999999999998</v>
      </c>
      <c r="K2040">
        <v>221</v>
      </c>
      <c r="L2040">
        <v>8.7295192049422501E-2</v>
      </c>
      <c r="M2040">
        <v>53.787999999999997</v>
      </c>
      <c r="N2040">
        <v>0</v>
      </c>
      <c r="O2040">
        <v>0</v>
      </c>
      <c r="P2040">
        <v>0.64</v>
      </c>
      <c r="Q2040">
        <v>1.36</v>
      </c>
      <c r="R2040">
        <v>2.09</v>
      </c>
      <c r="S2040">
        <v>7.16</v>
      </c>
      <c r="T2040">
        <v>15</v>
      </c>
      <c r="U2040">
        <v>22.82</v>
      </c>
      <c r="V2040">
        <v>22.82</v>
      </c>
      <c r="W2040">
        <v>0</v>
      </c>
      <c r="X2040">
        <v>0</v>
      </c>
      <c r="Y2040">
        <v>0.64</v>
      </c>
      <c r="Z2040">
        <v>0.72</v>
      </c>
      <c r="AA2040">
        <v>0.73</v>
      </c>
      <c r="AB2040">
        <v>5.07</v>
      </c>
      <c r="AC2040">
        <v>7.84</v>
      </c>
      <c r="AD2040">
        <v>7.82</v>
      </c>
      <c r="AE2040">
        <f t="shared" si="32"/>
        <v>22.82</v>
      </c>
      <c r="AF2040" cm="1">
        <f t="array" ref="AF2040">_xlfn.IFS(C2040="solar",(AE2040*1000/45),C2040="onshore",(AE2040*1000/2.7),C2040="offshore",(0))</f>
        <v>8451.8518518518522</v>
      </c>
      <c r="AG2040" cm="1">
        <f t="array" ref="AG2040">_xlfn.IFS(C2040="solar",(0),C2040="onshore",(0),C2040="offshore",(AE2040*1000/4.8))</f>
        <v>0</v>
      </c>
    </row>
    <row r="2041" spans="1:33">
      <c r="A2041" t="s">
        <v>194</v>
      </c>
      <c r="B2041" t="s">
        <v>423</v>
      </c>
      <c r="C2041" t="s">
        <v>464</v>
      </c>
      <c r="D2041">
        <v>4</v>
      </c>
      <c r="E2041" t="s">
        <v>515</v>
      </c>
      <c r="F2041" t="s">
        <v>514</v>
      </c>
      <c r="G2041">
        <v>0.28699999999999998</v>
      </c>
      <c r="H2041">
        <v>379</v>
      </c>
      <c r="I2041">
        <v>2023.1869999999999</v>
      </c>
      <c r="J2041">
        <v>0.28799999999999998</v>
      </c>
      <c r="K2041">
        <v>388</v>
      </c>
      <c r="L2041">
        <v>0.15379249112125801</v>
      </c>
      <c r="M2041">
        <v>68.14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f t="shared" si="32"/>
        <v>0</v>
      </c>
      <c r="AF2041" cm="1">
        <f t="array" ref="AF2041">_xlfn.IFS(C2041="solar",(AE2041*1000/45),C2041="onshore",(AE2041*1000/2.7),C2041="offshore",(0))</f>
        <v>0</v>
      </c>
      <c r="AG2041" cm="1">
        <f t="array" ref="AG2041">_xlfn.IFS(C2041="solar",(0),C2041="onshore",(0),C2041="offshore",(AE2041*1000/4.8))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66C2-3C52-43B6-8253-03FDE8E3E87F}">
  <dimension ref="A1:T46"/>
  <sheetViews>
    <sheetView workbookViewId="0">
      <selection activeCell="S27" sqref="S27"/>
    </sheetView>
  </sheetViews>
  <sheetFormatPr defaultRowHeight="15"/>
  <cols>
    <col min="6" max="6" width="9.7109375" bestFit="1" customWidth="1"/>
    <col min="7" max="7" width="18.28515625" bestFit="1" customWidth="1"/>
    <col min="8" max="8" width="11.140625" bestFit="1" customWidth="1"/>
    <col min="12" max="12" width="11" customWidth="1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241</v>
      </c>
      <c r="C2">
        <v>2.6909999999999998</v>
      </c>
      <c r="D2">
        <v>2.6909999999999998</v>
      </c>
      <c r="E2">
        <v>2.6909999999999998</v>
      </c>
      <c r="F2">
        <v>2.6960000000000002</v>
      </c>
      <c r="G2">
        <v>2.6909999999999998</v>
      </c>
      <c r="H2">
        <v>-0.19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339.334</v>
      </c>
      <c r="O2">
        <v>339.53</v>
      </c>
      <c r="P2">
        <v>9999999</v>
      </c>
      <c r="Q2">
        <v>9999999</v>
      </c>
      <c r="R2">
        <v>0</v>
      </c>
      <c r="S2">
        <v>0</v>
      </c>
      <c r="T2">
        <v>-100</v>
      </c>
    </row>
    <row r="3" spans="1:20">
      <c r="A3" t="s">
        <v>185</v>
      </c>
      <c r="B3" t="s">
        <v>241</v>
      </c>
      <c r="C3">
        <v>9999999</v>
      </c>
      <c r="D3">
        <v>1064.462</v>
      </c>
      <c r="E3">
        <v>1064.4659999999999</v>
      </c>
      <c r="F3">
        <v>1064.6389999999999</v>
      </c>
      <c r="G3">
        <v>1064.4659999999999</v>
      </c>
      <c r="H3">
        <v>-0.02</v>
      </c>
      <c r="I3">
        <v>939341.61</v>
      </c>
      <c r="J3">
        <v>0</v>
      </c>
      <c r="K3">
        <v>0</v>
      </c>
      <c r="L3">
        <v>9999999</v>
      </c>
      <c r="M3">
        <v>602.66399999999999</v>
      </c>
      <c r="N3">
        <v>602.66399999999999</v>
      </c>
      <c r="O3">
        <v>602.71</v>
      </c>
      <c r="P3">
        <v>602.66399999999999</v>
      </c>
      <c r="Q3">
        <v>-0.01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241</v>
      </c>
      <c r="C4">
        <v>760.85799999999995</v>
      </c>
      <c r="D4">
        <v>760.85799999999995</v>
      </c>
      <c r="E4">
        <v>760.85799999999995</v>
      </c>
      <c r="F4">
        <v>763.67</v>
      </c>
      <c r="G4">
        <v>760.85799999999995</v>
      </c>
      <c r="H4">
        <v>-0.37</v>
      </c>
      <c r="I4">
        <v>0</v>
      </c>
      <c r="J4">
        <v>0</v>
      </c>
      <c r="K4">
        <v>0</v>
      </c>
      <c r="L4">
        <v>457.68700000000001</v>
      </c>
      <c r="M4">
        <v>457.68700000000001</v>
      </c>
      <c r="N4">
        <v>457.68700000000001</v>
      </c>
      <c r="O4">
        <v>459.41</v>
      </c>
      <c r="P4">
        <v>457.68700000000001</v>
      </c>
      <c r="Q4">
        <v>-0.38</v>
      </c>
      <c r="R4">
        <v>0</v>
      </c>
      <c r="S4">
        <v>0</v>
      </c>
      <c r="T4">
        <v>0</v>
      </c>
    </row>
    <row r="5" spans="1:20">
      <c r="A5" t="s">
        <v>164</v>
      </c>
      <c r="B5" t="s">
        <v>241</v>
      </c>
      <c r="C5">
        <v>0.92200000000000004</v>
      </c>
      <c r="D5">
        <v>0.92200000000000004</v>
      </c>
      <c r="E5">
        <v>0.92200000000000004</v>
      </c>
      <c r="F5">
        <v>0.91900000000000004</v>
      </c>
      <c r="G5">
        <v>0.92200000000000004</v>
      </c>
      <c r="H5">
        <v>0.33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386.79899999999998</v>
      </c>
      <c r="O5">
        <v>385.68</v>
      </c>
      <c r="P5">
        <v>9999999</v>
      </c>
      <c r="Q5">
        <v>9999999</v>
      </c>
      <c r="R5">
        <v>0</v>
      </c>
      <c r="S5">
        <v>0</v>
      </c>
      <c r="T5">
        <v>-100</v>
      </c>
    </row>
    <row r="6" spans="1:20">
      <c r="A6" t="s">
        <v>145</v>
      </c>
      <c r="B6" t="s">
        <v>241</v>
      </c>
      <c r="C6">
        <v>932.32299999999998</v>
      </c>
      <c r="D6">
        <v>931.29100000000005</v>
      </c>
      <c r="E6">
        <v>931.39499999999998</v>
      </c>
      <c r="F6">
        <v>931.32600000000002</v>
      </c>
      <c r="G6">
        <v>931.29100000000005</v>
      </c>
      <c r="H6">
        <v>0</v>
      </c>
      <c r="I6">
        <v>0.11</v>
      </c>
      <c r="J6">
        <v>0</v>
      </c>
      <c r="K6">
        <v>0.01</v>
      </c>
      <c r="L6">
        <v>533.30700000000002</v>
      </c>
      <c r="M6">
        <v>533.30700000000002</v>
      </c>
      <c r="N6">
        <v>533.36800000000005</v>
      </c>
      <c r="O6">
        <v>533.35</v>
      </c>
      <c r="P6">
        <v>533.30700000000002</v>
      </c>
      <c r="Q6">
        <v>-0.01</v>
      </c>
      <c r="R6">
        <v>0</v>
      </c>
      <c r="S6">
        <v>0</v>
      </c>
      <c r="T6">
        <v>0.01</v>
      </c>
    </row>
    <row r="7" spans="1:20">
      <c r="A7" t="s">
        <v>138</v>
      </c>
      <c r="B7" t="s">
        <v>241</v>
      </c>
      <c r="C7">
        <v>78.149000000000001</v>
      </c>
      <c r="D7">
        <v>77.798000000000002</v>
      </c>
      <c r="E7">
        <v>78.397999999999996</v>
      </c>
      <c r="F7">
        <v>78.41</v>
      </c>
      <c r="G7">
        <v>77.736000000000004</v>
      </c>
      <c r="H7">
        <v>-0.86</v>
      </c>
      <c r="I7">
        <v>0.45</v>
      </c>
      <c r="J7">
        <v>0</v>
      </c>
      <c r="K7">
        <v>0.77</v>
      </c>
      <c r="L7">
        <v>82.808000000000007</v>
      </c>
      <c r="M7">
        <v>82.457999999999998</v>
      </c>
      <c r="N7">
        <v>83.058000000000007</v>
      </c>
      <c r="O7">
        <v>82.74</v>
      </c>
      <c r="P7">
        <v>82.396000000000001</v>
      </c>
      <c r="Q7">
        <v>-0.42</v>
      </c>
      <c r="R7">
        <v>0.42</v>
      </c>
      <c r="S7">
        <v>0</v>
      </c>
      <c r="T7">
        <v>0.73</v>
      </c>
    </row>
    <row r="8" spans="1:20">
      <c r="A8" t="s">
        <v>133</v>
      </c>
      <c r="B8" t="s">
        <v>241</v>
      </c>
      <c r="C8">
        <v>17.855</v>
      </c>
      <c r="D8">
        <v>17.89</v>
      </c>
      <c r="E8">
        <v>17.933</v>
      </c>
      <c r="F8">
        <v>18.033999999999999</v>
      </c>
      <c r="G8">
        <v>17.89</v>
      </c>
      <c r="H8">
        <v>-0.8</v>
      </c>
      <c r="I8">
        <v>-0.2</v>
      </c>
      <c r="J8">
        <v>0</v>
      </c>
      <c r="K8">
        <v>0.24</v>
      </c>
      <c r="L8">
        <v>22.506</v>
      </c>
      <c r="M8">
        <v>22.515999999999998</v>
      </c>
      <c r="N8">
        <v>22.57</v>
      </c>
      <c r="O8">
        <v>22.53</v>
      </c>
      <c r="P8">
        <v>22.515999999999998</v>
      </c>
      <c r="Q8">
        <v>-0.06</v>
      </c>
      <c r="R8">
        <v>-0.04</v>
      </c>
      <c r="S8">
        <v>0</v>
      </c>
      <c r="T8">
        <v>0.24</v>
      </c>
    </row>
    <row r="9" spans="1:20">
      <c r="A9" t="s">
        <v>130</v>
      </c>
      <c r="B9" t="s">
        <v>241</v>
      </c>
      <c r="C9">
        <v>6.0739999999999998</v>
      </c>
      <c r="D9">
        <v>6.0739999999999998</v>
      </c>
      <c r="E9">
        <v>6.0739999999999998</v>
      </c>
      <c r="F9">
        <v>6.0739999999999998</v>
      </c>
      <c r="G9">
        <v>6.0739999999999998</v>
      </c>
      <c r="H9">
        <v>0</v>
      </c>
      <c r="I9">
        <v>0</v>
      </c>
      <c r="J9">
        <v>0</v>
      </c>
      <c r="K9">
        <v>0</v>
      </c>
      <c r="L9">
        <v>149.02099999999999</v>
      </c>
      <c r="M9">
        <v>149.02099999999999</v>
      </c>
      <c r="N9">
        <v>149.02099999999999</v>
      </c>
      <c r="O9">
        <v>149.02000000000001</v>
      </c>
      <c r="P9">
        <v>149.02099999999999</v>
      </c>
      <c r="Q9">
        <v>0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241</v>
      </c>
      <c r="C10">
        <v>15.891</v>
      </c>
      <c r="D10">
        <v>15.925000000000001</v>
      </c>
      <c r="E10">
        <v>15.925000000000001</v>
      </c>
      <c r="F10">
        <v>15.571999999999999</v>
      </c>
      <c r="G10">
        <v>15.925000000000001</v>
      </c>
      <c r="H10">
        <v>2.27</v>
      </c>
      <c r="I10">
        <v>-0.21</v>
      </c>
      <c r="J10">
        <v>0</v>
      </c>
      <c r="K10">
        <v>0</v>
      </c>
      <c r="L10">
        <v>22.83</v>
      </c>
      <c r="M10">
        <v>23.065999999999999</v>
      </c>
      <c r="N10">
        <v>23.065999999999999</v>
      </c>
      <c r="O10">
        <v>22.67</v>
      </c>
      <c r="P10">
        <v>23.065999999999999</v>
      </c>
      <c r="Q10">
        <v>1.75</v>
      </c>
      <c r="R10">
        <v>-1.02</v>
      </c>
      <c r="S10">
        <v>0</v>
      </c>
      <c r="T10">
        <v>0</v>
      </c>
    </row>
    <row r="11" spans="1:20">
      <c r="A11" t="s">
        <v>118</v>
      </c>
      <c r="B11" t="s">
        <v>241</v>
      </c>
      <c r="C11">
        <v>22.248999999999999</v>
      </c>
      <c r="D11">
        <v>22.18</v>
      </c>
      <c r="E11">
        <v>22.146000000000001</v>
      </c>
      <c r="F11">
        <v>22.09</v>
      </c>
      <c r="G11">
        <v>22.146000000000001</v>
      </c>
      <c r="H11">
        <v>0.25</v>
      </c>
      <c r="I11">
        <v>0.31</v>
      </c>
      <c r="J11">
        <v>0</v>
      </c>
      <c r="K11">
        <v>-0.15</v>
      </c>
      <c r="L11">
        <v>30.896000000000001</v>
      </c>
      <c r="M11">
        <v>30.82</v>
      </c>
      <c r="N11">
        <v>30.783999999999999</v>
      </c>
      <c r="O11">
        <v>30.69</v>
      </c>
      <c r="P11">
        <v>30.783999999999999</v>
      </c>
      <c r="Q11">
        <v>0.31</v>
      </c>
      <c r="R11">
        <v>0.25</v>
      </c>
      <c r="S11">
        <v>0</v>
      </c>
      <c r="T11">
        <v>-0.12</v>
      </c>
    </row>
    <row r="12" spans="1:20">
      <c r="A12" t="s">
        <v>115</v>
      </c>
      <c r="B12" t="s">
        <v>241</v>
      </c>
      <c r="C12">
        <v>24.530999999999999</v>
      </c>
      <c r="D12">
        <v>24.530999999999999</v>
      </c>
      <c r="E12">
        <v>24.530999999999999</v>
      </c>
      <c r="F12">
        <v>33.844000000000001</v>
      </c>
      <c r="G12">
        <v>24.530999999999999</v>
      </c>
      <c r="H12">
        <v>-27.52</v>
      </c>
      <c r="I12">
        <v>0</v>
      </c>
      <c r="J12">
        <v>0</v>
      </c>
      <c r="K12">
        <v>0</v>
      </c>
      <c r="L12">
        <v>20.823</v>
      </c>
      <c r="M12">
        <v>20.823</v>
      </c>
      <c r="N12">
        <v>20.823</v>
      </c>
      <c r="O12">
        <v>29.37</v>
      </c>
      <c r="P12">
        <v>20.823</v>
      </c>
      <c r="Q12">
        <v>-29.1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241</v>
      </c>
      <c r="C13">
        <v>24.715</v>
      </c>
      <c r="D13">
        <v>24.715</v>
      </c>
      <c r="E13">
        <v>24.715</v>
      </c>
      <c r="F13">
        <v>24.803000000000001</v>
      </c>
      <c r="G13">
        <v>24.715</v>
      </c>
      <c r="H13">
        <v>-0.35</v>
      </c>
      <c r="I13">
        <v>0</v>
      </c>
      <c r="J13">
        <v>0</v>
      </c>
      <c r="K13">
        <v>0</v>
      </c>
      <c r="L13">
        <v>140.929</v>
      </c>
      <c r="M13">
        <v>140.929</v>
      </c>
      <c r="N13">
        <v>140.929</v>
      </c>
      <c r="O13">
        <v>141.43</v>
      </c>
      <c r="P13">
        <v>140.929</v>
      </c>
      <c r="Q13">
        <v>-0.35</v>
      </c>
      <c r="R13">
        <v>0</v>
      </c>
      <c r="S13">
        <v>0</v>
      </c>
      <c r="T13">
        <v>0</v>
      </c>
    </row>
    <row r="14" spans="1:20">
      <c r="A14" t="s">
        <v>110</v>
      </c>
      <c r="B14" t="s">
        <v>241</v>
      </c>
      <c r="C14">
        <v>51.936999999999998</v>
      </c>
      <c r="D14">
        <v>51.567999999999998</v>
      </c>
      <c r="E14">
        <v>51.567999999999998</v>
      </c>
      <c r="F14">
        <v>51.423999999999999</v>
      </c>
      <c r="G14">
        <v>51.567999999999998</v>
      </c>
      <c r="H14">
        <v>0.28000000000000003</v>
      </c>
      <c r="I14">
        <v>0.72</v>
      </c>
      <c r="J14">
        <v>0</v>
      </c>
      <c r="K14">
        <v>0</v>
      </c>
      <c r="L14">
        <v>55.314999999999998</v>
      </c>
      <c r="M14">
        <v>54.731999999999999</v>
      </c>
      <c r="N14">
        <v>54.731999999999999</v>
      </c>
      <c r="O14">
        <v>54.61</v>
      </c>
      <c r="P14">
        <v>54.731999999999999</v>
      </c>
      <c r="Q14">
        <v>0.22</v>
      </c>
      <c r="R14">
        <v>1.07</v>
      </c>
      <c r="S14">
        <v>0</v>
      </c>
      <c r="T14">
        <v>0</v>
      </c>
    </row>
    <row r="15" spans="1:20">
      <c r="A15" t="s">
        <v>106</v>
      </c>
      <c r="B15" t="s">
        <v>241</v>
      </c>
      <c r="C15">
        <v>19.649999999999999</v>
      </c>
      <c r="D15">
        <v>19.649999999999999</v>
      </c>
      <c r="E15">
        <v>19.649999999999999</v>
      </c>
      <c r="F15">
        <v>19.968</v>
      </c>
      <c r="G15">
        <v>19.649999999999999</v>
      </c>
      <c r="H15">
        <v>-1.59</v>
      </c>
      <c r="I15">
        <v>0</v>
      </c>
      <c r="J15">
        <v>0</v>
      </c>
      <c r="K15">
        <v>0</v>
      </c>
      <c r="L15">
        <v>5.8849999999999998</v>
      </c>
      <c r="M15">
        <v>5.8849999999999998</v>
      </c>
      <c r="N15">
        <v>5.8849999999999998</v>
      </c>
      <c r="O15">
        <v>6.32</v>
      </c>
      <c r="P15">
        <v>5.8849999999999998</v>
      </c>
      <c r="Q15">
        <v>-6.88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241</v>
      </c>
      <c r="C16">
        <v>3.3849999999999998</v>
      </c>
      <c r="D16">
        <v>3.3849999999999998</v>
      </c>
      <c r="E16">
        <v>3.3849999999999998</v>
      </c>
      <c r="F16">
        <v>3.4180000000000001</v>
      </c>
      <c r="G16">
        <v>3.3849999999999998</v>
      </c>
      <c r="H16">
        <v>-0.97</v>
      </c>
      <c r="I16">
        <v>0</v>
      </c>
      <c r="J16">
        <v>0</v>
      </c>
      <c r="K16">
        <v>0</v>
      </c>
      <c r="L16">
        <v>9999999</v>
      </c>
      <c r="M16">
        <v>10.805</v>
      </c>
      <c r="N16">
        <v>10.805</v>
      </c>
      <c r="O16">
        <v>10.92</v>
      </c>
      <c r="P16">
        <v>10.805</v>
      </c>
      <c r="Q16">
        <v>-1.05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241</v>
      </c>
      <c r="C17">
        <v>20.913</v>
      </c>
      <c r="D17">
        <v>20.913</v>
      </c>
      <c r="E17">
        <v>20.913</v>
      </c>
      <c r="F17">
        <v>20.681999999999999</v>
      </c>
      <c r="G17">
        <v>20.913</v>
      </c>
      <c r="H17">
        <v>1.1200000000000001</v>
      </c>
      <c r="I17">
        <v>0</v>
      </c>
      <c r="J17">
        <v>0</v>
      </c>
      <c r="K17">
        <v>0</v>
      </c>
      <c r="L17">
        <v>102.041</v>
      </c>
      <c r="M17">
        <v>102.041</v>
      </c>
      <c r="N17">
        <v>102.041</v>
      </c>
      <c r="O17">
        <v>100.98</v>
      </c>
      <c r="P17">
        <v>102.041</v>
      </c>
      <c r="Q17">
        <v>1.05</v>
      </c>
      <c r="R17">
        <v>0</v>
      </c>
      <c r="S17">
        <v>0</v>
      </c>
      <c r="T17">
        <v>0</v>
      </c>
    </row>
    <row r="18" spans="1:20">
      <c r="A18" t="s">
        <v>91</v>
      </c>
      <c r="B18" t="s">
        <v>241</v>
      </c>
      <c r="C18">
        <v>46.186999999999998</v>
      </c>
      <c r="D18">
        <v>45.930999999999997</v>
      </c>
      <c r="E18">
        <v>45.887</v>
      </c>
      <c r="F18">
        <v>45.18</v>
      </c>
      <c r="G18">
        <v>45.930999999999997</v>
      </c>
      <c r="H18">
        <v>1.66</v>
      </c>
      <c r="I18">
        <v>0.56000000000000005</v>
      </c>
      <c r="J18">
        <v>0</v>
      </c>
      <c r="K18">
        <v>-0.1</v>
      </c>
      <c r="L18">
        <v>63.396000000000001</v>
      </c>
      <c r="M18">
        <v>61.725000000000001</v>
      </c>
      <c r="N18">
        <v>60.911000000000001</v>
      </c>
      <c r="O18">
        <v>60.05</v>
      </c>
      <c r="P18">
        <v>61.482999999999997</v>
      </c>
      <c r="Q18">
        <v>2.39</v>
      </c>
      <c r="R18">
        <v>2.71</v>
      </c>
      <c r="S18">
        <v>0</v>
      </c>
      <c r="T18">
        <v>-1.32</v>
      </c>
    </row>
    <row r="19" spans="1:20">
      <c r="A19" t="s">
        <v>87</v>
      </c>
      <c r="B19" t="s">
        <v>241</v>
      </c>
      <c r="C19">
        <v>16.577000000000002</v>
      </c>
      <c r="D19">
        <v>16.577000000000002</v>
      </c>
      <c r="E19">
        <v>16.577000000000002</v>
      </c>
      <c r="F19">
        <v>16.577000000000002</v>
      </c>
      <c r="G19">
        <v>16.577000000000002</v>
      </c>
      <c r="H19">
        <v>0</v>
      </c>
      <c r="I19">
        <v>0</v>
      </c>
      <c r="J19">
        <v>0</v>
      </c>
      <c r="K19">
        <v>0</v>
      </c>
      <c r="L19">
        <v>26.847999999999999</v>
      </c>
      <c r="M19">
        <v>26.847999999999999</v>
      </c>
      <c r="N19">
        <v>26.847999999999999</v>
      </c>
      <c r="O19">
        <v>26.85</v>
      </c>
      <c r="P19">
        <v>26.847999999999999</v>
      </c>
      <c r="Q19">
        <v>-0.01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241</v>
      </c>
      <c r="C20">
        <v>28.364999999999998</v>
      </c>
      <c r="D20">
        <v>28.364999999999998</v>
      </c>
      <c r="E20">
        <v>28.364999999999998</v>
      </c>
      <c r="F20">
        <v>28.274999999999999</v>
      </c>
      <c r="G20">
        <v>28.364999999999998</v>
      </c>
      <c r="H20">
        <v>0.32</v>
      </c>
      <c r="I20">
        <v>0</v>
      </c>
      <c r="J20">
        <v>0</v>
      </c>
      <c r="K20">
        <v>0</v>
      </c>
      <c r="L20">
        <v>38.552999999999997</v>
      </c>
      <c r="M20">
        <v>38.552999999999997</v>
      </c>
      <c r="N20">
        <v>38.552999999999997</v>
      </c>
      <c r="O20">
        <v>38.44</v>
      </c>
      <c r="P20">
        <v>38.552999999999997</v>
      </c>
      <c r="Q20">
        <v>0.28999999999999998</v>
      </c>
      <c r="R20">
        <v>0</v>
      </c>
      <c r="S20">
        <v>0</v>
      </c>
      <c r="T20">
        <v>0</v>
      </c>
    </row>
    <row r="21" spans="1:20">
      <c r="A21" t="s">
        <v>74</v>
      </c>
      <c r="B21" t="s">
        <v>241</v>
      </c>
      <c r="C21">
        <v>32.423000000000002</v>
      </c>
      <c r="D21">
        <v>32.496000000000002</v>
      </c>
      <c r="E21">
        <v>32.56</v>
      </c>
      <c r="F21">
        <v>32.292000000000002</v>
      </c>
      <c r="G21">
        <v>32.496000000000002</v>
      </c>
      <c r="H21">
        <v>0.63</v>
      </c>
      <c r="I21">
        <v>-0.22</v>
      </c>
      <c r="J21">
        <v>0</v>
      </c>
      <c r="K21">
        <v>0.2</v>
      </c>
      <c r="L21">
        <v>41.848999999999997</v>
      </c>
      <c r="M21">
        <v>41.921999999999997</v>
      </c>
      <c r="N21">
        <v>41.985999999999997</v>
      </c>
      <c r="O21">
        <v>41.61</v>
      </c>
      <c r="P21">
        <v>41.921999999999997</v>
      </c>
      <c r="Q21">
        <v>0.75</v>
      </c>
      <c r="R21">
        <v>-0.17</v>
      </c>
      <c r="S21">
        <v>0</v>
      </c>
      <c r="T21">
        <v>0.15</v>
      </c>
    </row>
    <row r="22" spans="1:20">
      <c r="A22" t="s">
        <v>343</v>
      </c>
      <c r="B22" t="s">
        <v>241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241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  <row r="25" spans="1:20">
      <c r="H25" t="str">
        <f t="shared" ref="H25:N25" si="0">_xlfn.TEXTJOIN("",TRUE,"*-",H27,"*")</f>
        <v>*-nsw*</v>
      </c>
      <c r="I25" t="str">
        <f t="shared" si="0"/>
        <v>*-nt*</v>
      </c>
      <c r="J25" t="str">
        <f t="shared" si="0"/>
        <v>*-qld*</v>
      </c>
      <c r="K25" t="str">
        <f t="shared" si="0"/>
        <v>*-sa*</v>
      </c>
      <c r="L25" t="str">
        <f t="shared" si="0"/>
        <v>*-tas*</v>
      </c>
      <c r="M25" t="str">
        <f t="shared" si="0"/>
        <v>*-vic*</v>
      </c>
      <c r="N25" t="str">
        <f t="shared" si="0"/>
        <v>*-wa*</v>
      </c>
    </row>
    <row r="26" spans="1:20">
      <c r="H26" t="str">
        <f t="shared" ref="H26:N26" si="1">_xlfn.TEXTJOIN("",TRUE,"*",H27,"-*")</f>
        <v>*nsw-*</v>
      </c>
      <c r="I26" t="str">
        <f t="shared" si="1"/>
        <v>*nt-*</v>
      </c>
      <c r="J26" t="str">
        <f t="shared" si="1"/>
        <v>*qld-*</v>
      </c>
      <c r="K26" t="str">
        <f t="shared" si="1"/>
        <v>*sa-*</v>
      </c>
      <c r="L26" t="str">
        <f t="shared" si="1"/>
        <v>*tas-*</v>
      </c>
      <c r="M26" t="str">
        <f t="shared" si="1"/>
        <v>*vic-*</v>
      </c>
      <c r="N26" t="str">
        <f t="shared" si="1"/>
        <v>*wa-*</v>
      </c>
    </row>
    <row r="27" spans="1:20">
      <c r="H27" t="s">
        <v>586</v>
      </c>
      <c r="I27" t="s">
        <v>118</v>
      </c>
      <c r="J27" t="s">
        <v>585</v>
      </c>
      <c r="K27" t="s">
        <v>106</v>
      </c>
      <c r="L27" t="s">
        <v>102</v>
      </c>
      <c r="M27" t="s">
        <v>584</v>
      </c>
      <c r="N27" t="s">
        <v>583</v>
      </c>
    </row>
    <row r="28" spans="1:20">
      <c r="H28" t="s">
        <v>7</v>
      </c>
      <c r="I28" t="s">
        <v>6</v>
      </c>
      <c r="J28" t="s">
        <v>9</v>
      </c>
      <c r="K28" t="s">
        <v>4</v>
      </c>
      <c r="L28" t="s">
        <v>10</v>
      </c>
      <c r="M28" t="s">
        <v>8</v>
      </c>
      <c r="N28" t="s">
        <v>5</v>
      </c>
      <c r="O28" t="s">
        <v>261</v>
      </c>
    </row>
    <row r="29" spans="1:20">
      <c r="E29" t="s">
        <v>520</v>
      </c>
      <c r="F29" t="s">
        <v>537</v>
      </c>
      <c r="G29" t="s">
        <v>579</v>
      </c>
      <c r="H29" s="24">
        <f>SUMIF($A$2:$A$23,H$26,$F$2:$F$23)+SUMIF($A$2:$A$23,H$25,$F$2:$F$23)+SUMIF($A$2:$A$23,H$27,$F$2:$F$23)</f>
        <v>120.78599999999999</v>
      </c>
      <c r="I29" s="24">
        <f t="shared" ref="I29:N29" si="2">SUMIF($A$2:$A$23,I$26,$F$2:$F$23)+SUMIF($A$2:$A$23,I$25,$F$2:$F$23)+SUMIF($A$2:$A$23,I$27,$F$2:$F$23)</f>
        <v>1086.7289999999998</v>
      </c>
      <c r="J29" s="24">
        <f t="shared" si="2"/>
        <v>873.74099999999999</v>
      </c>
      <c r="K29" s="24">
        <f t="shared" si="2"/>
        <v>20.887</v>
      </c>
      <c r="L29" s="24">
        <f t="shared" si="2"/>
        <v>3.4180000000000001</v>
      </c>
      <c r="M29" s="24">
        <f t="shared" si="2"/>
        <v>65.861999999999995</v>
      </c>
      <c r="N29" s="24">
        <f t="shared" si="2"/>
        <v>1008.47</v>
      </c>
      <c r="O29" s="24">
        <f>SUM(H29:N29)</f>
        <v>3179.893</v>
      </c>
    </row>
    <row r="30" spans="1:20">
      <c r="E30" t="s">
        <v>520</v>
      </c>
      <c r="F30" t="s">
        <v>537</v>
      </c>
      <c r="G30" t="s">
        <v>578</v>
      </c>
      <c r="H30" s="50">
        <f t="shared" ref="H30:N30" si="3">(SUMIF($A$2:$A$23,H$27,$G$2:$G$23)+SUMIF($A$2:$A$23,H$26,$G$2:$G$23)+SUMIF($A$2:$A$23,H$25,$G$2:$G$23))</f>
        <v>120.316</v>
      </c>
      <c r="I30" s="50">
        <f t="shared" si="3"/>
        <v>1086.6119999999999</v>
      </c>
      <c r="J30" s="50">
        <f t="shared" si="3"/>
        <v>861.67199999999991</v>
      </c>
      <c r="K30" s="50">
        <f t="shared" si="3"/>
        <v>20.571999999999999</v>
      </c>
      <c r="L30" s="50">
        <f t="shared" si="3"/>
        <v>3.3849999999999998</v>
      </c>
      <c r="M30" s="50">
        <f t="shared" si="3"/>
        <v>66.843999999999994</v>
      </c>
      <c r="N30" s="50">
        <f t="shared" si="3"/>
        <v>1008.729</v>
      </c>
      <c r="O30" s="24">
        <f>SUM(H30:N30)</f>
        <v>3168.13</v>
      </c>
    </row>
    <row r="31" spans="1:20">
      <c r="E31" t="s">
        <v>520</v>
      </c>
      <c r="F31" t="s">
        <v>537</v>
      </c>
      <c r="G31" t="s">
        <v>15</v>
      </c>
      <c r="H31" s="51">
        <f t="shared" ref="H31:N31" si="4">(SUMIF($A$2:$A$23,H$27,$C$2:$C$23)+SUMIF($A$2:$A$23,H$26,$C$2:$C$23)+SUMIF($A$2:$A$23,H$25,$C$2:$C$23))</f>
        <v>120.66000000000001</v>
      </c>
      <c r="I31" s="50">
        <f t="shared" si="4"/>
        <v>10000021.249</v>
      </c>
      <c r="J31" s="50">
        <f t="shared" si="4"/>
        <v>862.04099999999994</v>
      </c>
      <c r="K31" s="50">
        <f t="shared" si="4"/>
        <v>20.571999999999999</v>
      </c>
      <c r="L31" s="50">
        <f t="shared" si="4"/>
        <v>3.3849999999999998</v>
      </c>
      <c r="M31" s="50">
        <f t="shared" si="4"/>
        <v>67.099999999999994</v>
      </c>
      <c r="N31" s="50">
        <f t="shared" si="4"/>
        <v>1009.688</v>
      </c>
      <c r="O31" s="24">
        <f>SUM(H31:N31)</f>
        <v>10002104.694999998</v>
      </c>
    </row>
    <row r="32" spans="1:20">
      <c r="E32" t="s">
        <v>520</v>
      </c>
      <c r="F32" t="s">
        <v>537</v>
      </c>
      <c r="G32" t="s">
        <v>16</v>
      </c>
      <c r="H32" s="51">
        <f t="shared" ref="H32:N32" si="5">(SUMIF($A$2:$A$23,H$27,$D$2:$D$23)+SUMIF($A$2:$A$23,H$26,$D$2:$D$23)+SUMIF($A$2:$A$23,H$25,$D$2:$D$23))</f>
        <v>120.378</v>
      </c>
      <c r="I32" s="50">
        <f t="shared" si="5"/>
        <v>1086.6420000000001</v>
      </c>
      <c r="J32" s="50">
        <f t="shared" si="5"/>
        <v>861.67199999999991</v>
      </c>
      <c r="K32" s="50">
        <f t="shared" si="5"/>
        <v>20.571999999999999</v>
      </c>
      <c r="L32" s="50">
        <f t="shared" si="5"/>
        <v>3.3849999999999998</v>
      </c>
      <c r="M32" s="50">
        <f t="shared" si="5"/>
        <v>66.843999999999994</v>
      </c>
      <c r="N32" s="50">
        <f t="shared" si="5"/>
        <v>1008.729</v>
      </c>
      <c r="O32" s="24">
        <f>SUM(H32:N32)</f>
        <v>3168.2220000000007</v>
      </c>
    </row>
    <row r="33" spans="5:15">
      <c r="E33" t="s">
        <v>520</v>
      </c>
      <c r="F33" t="s">
        <v>537</v>
      </c>
      <c r="G33" t="s">
        <v>17</v>
      </c>
      <c r="H33" s="51">
        <f t="shared" ref="H33:N33" si="6">(SUMIF($A$2:$A$23,H$27,$E$2:$E$23)+SUMIF($A$2:$A$23,H$26,$E$2:$E$23)+SUMIF($A$2:$A$23,H$25,$E$2:$E$23))</f>
        <v>121.02099999999999</v>
      </c>
      <c r="I33" s="50">
        <f t="shared" si="6"/>
        <v>1086.6119999999999</v>
      </c>
      <c r="J33" s="50">
        <f t="shared" si="6"/>
        <v>861.67199999999991</v>
      </c>
      <c r="K33" s="50">
        <f t="shared" si="6"/>
        <v>20.571999999999999</v>
      </c>
      <c r="L33" s="50">
        <f t="shared" si="6"/>
        <v>3.3849999999999998</v>
      </c>
      <c r="M33" s="50">
        <f t="shared" si="6"/>
        <v>66.8</v>
      </c>
      <c r="N33" s="50">
        <f t="shared" si="6"/>
        <v>1008.8969999999999</v>
      </c>
      <c r="O33" s="24">
        <f>SUM(H33:N33)</f>
        <v>3168.9590000000003</v>
      </c>
    </row>
    <row r="34" spans="5:15">
      <c r="E34" t="s">
        <v>520</v>
      </c>
      <c r="F34" t="s">
        <v>574</v>
      </c>
      <c r="G34" t="s">
        <v>577</v>
      </c>
      <c r="H34" s="4">
        <f t="shared" ref="H34:O34" si="7">H30/H29-1</f>
        <v>-3.8911794413258871E-3</v>
      </c>
      <c r="I34" s="4">
        <f t="shared" si="7"/>
        <v>-1.0766253592198183E-4</v>
      </c>
      <c r="J34" s="4">
        <f t="shared" si="7"/>
        <v>-1.3813017816492579E-2</v>
      </c>
      <c r="K34" s="4">
        <f t="shared" si="7"/>
        <v>-1.5081150955139622E-2</v>
      </c>
      <c r="L34" s="4">
        <f t="shared" si="7"/>
        <v>-9.6547688706847268E-3</v>
      </c>
      <c r="M34" s="4">
        <f t="shared" si="7"/>
        <v>1.4909963256505954E-2</v>
      </c>
      <c r="N34" s="4">
        <f t="shared" si="7"/>
        <v>2.5682469483467862E-4</v>
      </c>
      <c r="O34" s="4">
        <f t="shared" si="7"/>
        <v>-3.6991810730737651E-3</v>
      </c>
    </row>
    <row r="35" spans="5:15">
      <c r="E35" t="s">
        <v>520</v>
      </c>
      <c r="F35" t="s">
        <v>574</v>
      </c>
      <c r="G35" t="s">
        <v>582</v>
      </c>
      <c r="H35" s="4">
        <f t="shared" ref="H35:O37" si="8">H31/H$32-1</f>
        <v>2.3426207446544112E-3</v>
      </c>
      <c r="I35" s="4">
        <f t="shared" si="8"/>
        <v>9201.6824372700485</v>
      </c>
      <c r="J35" s="4">
        <f t="shared" si="8"/>
        <v>4.2823719466333898E-4</v>
      </c>
      <c r="K35" s="4">
        <f t="shared" si="8"/>
        <v>0</v>
      </c>
      <c r="L35" s="4">
        <f t="shared" si="8"/>
        <v>0</v>
      </c>
      <c r="M35" s="4">
        <f t="shared" si="8"/>
        <v>3.8298126982228009E-3</v>
      </c>
      <c r="N35" s="4">
        <f t="shared" si="8"/>
        <v>9.5070132810692876E-4</v>
      </c>
      <c r="O35" s="4">
        <f t="shared" si="8"/>
        <v>3156.0087875786471</v>
      </c>
    </row>
    <row r="36" spans="5:15">
      <c r="E36" t="s">
        <v>520</v>
      </c>
      <c r="F36" t="s">
        <v>574</v>
      </c>
      <c r="G36" t="s">
        <v>581</v>
      </c>
      <c r="H36" s="4">
        <f t="shared" si="8"/>
        <v>0</v>
      </c>
      <c r="I36" s="4">
        <f t="shared" si="8"/>
        <v>0</v>
      </c>
      <c r="J36" s="4">
        <f t="shared" si="8"/>
        <v>0</v>
      </c>
      <c r="K36" s="4">
        <f t="shared" si="8"/>
        <v>0</v>
      </c>
      <c r="L36" s="4">
        <f t="shared" si="8"/>
        <v>0</v>
      </c>
      <c r="M36" s="4">
        <f t="shared" si="8"/>
        <v>0</v>
      </c>
      <c r="N36" s="4">
        <f t="shared" si="8"/>
        <v>0</v>
      </c>
      <c r="O36" s="4">
        <f t="shared" si="8"/>
        <v>0</v>
      </c>
    </row>
    <row r="37" spans="5:15">
      <c r="E37" t="s">
        <v>520</v>
      </c>
      <c r="F37" t="s">
        <v>574</v>
      </c>
      <c r="G37" t="s">
        <v>580</v>
      </c>
      <c r="H37" s="4">
        <f t="shared" si="8"/>
        <v>5.3415075844422955E-3</v>
      </c>
      <c r="I37" s="4">
        <f t="shared" si="8"/>
        <v>-2.7607988647759818E-5</v>
      </c>
      <c r="J37" s="4">
        <f t="shared" si="8"/>
        <v>0</v>
      </c>
      <c r="K37" s="4">
        <f t="shared" si="8"/>
        <v>0</v>
      </c>
      <c r="L37" s="4">
        <f t="shared" si="8"/>
        <v>0</v>
      </c>
      <c r="M37" s="4">
        <f t="shared" si="8"/>
        <v>-6.582490575069988E-4</v>
      </c>
      <c r="N37" s="4">
        <f t="shared" si="8"/>
        <v>1.6654621806244663E-4</v>
      </c>
      <c r="O37" s="4">
        <f t="shared" si="8"/>
        <v>2.3262258768474986E-4</v>
      </c>
    </row>
    <row r="38" spans="5:15">
      <c r="E38" t="s">
        <v>515</v>
      </c>
      <c r="F38" t="s">
        <v>537</v>
      </c>
      <c r="G38" t="s">
        <v>579</v>
      </c>
      <c r="H38" s="24">
        <f t="shared" ref="H38:N38" si="9">SUMIF($A$2:$A$23,H$26,$O$2:$O$23)+SUMIF($A$2:$A$23,H$25,$O$2:$O$23)+SUMIF($A$2:$A$23,H$27,$O$2:$O$23)</f>
        <v>616.49</v>
      </c>
      <c r="I38" s="24">
        <f t="shared" si="9"/>
        <v>633.40000000000009</v>
      </c>
      <c r="J38" s="24">
        <f t="shared" si="9"/>
        <v>684.82</v>
      </c>
      <c r="K38" s="24">
        <f t="shared" si="9"/>
        <v>392</v>
      </c>
      <c r="L38" s="24">
        <f t="shared" si="9"/>
        <v>10.92</v>
      </c>
      <c r="M38" s="24">
        <f t="shared" si="9"/>
        <v>161.03</v>
      </c>
      <c r="N38" s="24">
        <f t="shared" si="9"/>
        <v>640.25</v>
      </c>
      <c r="O38" s="24">
        <f>SUM(H38:N38)</f>
        <v>3138.9100000000003</v>
      </c>
    </row>
    <row r="39" spans="5:15">
      <c r="E39" t="s">
        <v>515</v>
      </c>
      <c r="F39" t="s">
        <v>537</v>
      </c>
      <c r="G39" t="s">
        <v>578</v>
      </c>
      <c r="H39" s="24">
        <f t="shared" ref="H39:N39" si="10">SUMIF($A$2:$A$23,H$26,$P$2:$P$23)+SUMIF($A$2:$A$23,H$25,$P$2:$P$23)+SUMIF($A$2:$A$23,H$27,$P$2:$P$23)</f>
        <v>10000275.999</v>
      </c>
      <c r="I39" s="24">
        <f t="shared" si="10"/>
        <v>633.44799999999998</v>
      </c>
      <c r="J39" s="24">
        <f t="shared" si="10"/>
        <v>674.17100000000005</v>
      </c>
      <c r="K39" s="24">
        <f t="shared" si="10"/>
        <v>10000004.885</v>
      </c>
      <c r="L39" s="24">
        <f t="shared" si="10"/>
        <v>10.805</v>
      </c>
      <c r="M39" s="24">
        <f t="shared" si="10"/>
        <v>163.524</v>
      </c>
      <c r="N39" s="24">
        <f t="shared" si="10"/>
        <v>640.63</v>
      </c>
      <c r="O39" s="24">
        <f>SUM(H39:N39)</f>
        <v>20002403.461999997</v>
      </c>
    </row>
    <row r="40" spans="5:15">
      <c r="E40" t="s">
        <v>515</v>
      </c>
      <c r="F40" t="s">
        <v>537</v>
      </c>
      <c r="G40" t="s">
        <v>15</v>
      </c>
      <c r="H40" s="24">
        <f t="shared" ref="H40:M40" si="11">SUMIF($A$2:$A$23,H$26,$L$2:$L$23)+SUMIF($A$2:$A$23,H$25,$L$2:$L$23)+SUMIF($A$2:$A$23,H$27,$L$2:$L$23)</f>
        <v>10000276.164999999</v>
      </c>
      <c r="I40" s="24">
        <f t="shared" si="11"/>
        <v>10000029.896</v>
      </c>
      <c r="J40" s="24">
        <f t="shared" si="11"/>
        <v>674.75400000000002</v>
      </c>
      <c r="K40" s="24">
        <f t="shared" si="11"/>
        <v>10000004.885</v>
      </c>
      <c r="L40" s="24">
        <f t="shared" si="11"/>
        <v>9999999</v>
      </c>
      <c r="M40" s="24">
        <f t="shared" si="11"/>
        <v>165.43700000000001</v>
      </c>
      <c r="N40" s="24">
        <f>SUMIF($A$2:$A$23,N$26,$L$2:$L$23)+SUMIF($A$2:$A$23,N$25,$L$2:$L$23)+SUMIF($A$2:$A$23,N$27,$L$2:$L$23)</f>
        <v>640.55700000000002</v>
      </c>
      <c r="O40" s="24">
        <f>SUM(H40:N40)</f>
        <v>40001790.693999991</v>
      </c>
    </row>
    <row r="41" spans="5:15">
      <c r="E41" t="s">
        <v>515</v>
      </c>
      <c r="F41" t="s">
        <v>537</v>
      </c>
      <c r="G41" t="s">
        <v>16</v>
      </c>
      <c r="H41" s="24">
        <f t="shared" ref="H41:N41" si="12">SUMIF($A$2:$A$23,H$26,$M$2:$M$23)+SUMIF($A$2:$A$23,H$25,$M$2:$M$23)+SUMIF($A$2:$A$23,H$27,$M$2:$M$23)</f>
        <v>10000276.061000001</v>
      </c>
      <c r="I41" s="24">
        <f t="shared" si="12"/>
        <v>633.48400000000004</v>
      </c>
      <c r="J41" s="24">
        <f t="shared" si="12"/>
        <v>674.17100000000005</v>
      </c>
      <c r="K41" s="24">
        <f t="shared" si="12"/>
        <v>10000004.885</v>
      </c>
      <c r="L41" s="24">
        <f t="shared" si="12"/>
        <v>10.805</v>
      </c>
      <c r="M41" s="24">
        <f t="shared" si="12"/>
        <v>163.76599999999999</v>
      </c>
      <c r="N41" s="24">
        <f t="shared" si="12"/>
        <v>640.63</v>
      </c>
      <c r="O41" s="24">
        <f>SUM(H41:N41)</f>
        <v>20002403.801999997</v>
      </c>
    </row>
    <row r="42" spans="5:15">
      <c r="E42" t="s">
        <v>515</v>
      </c>
      <c r="F42" t="s">
        <v>537</v>
      </c>
      <c r="G42" t="s">
        <v>17</v>
      </c>
      <c r="H42" s="24">
        <f t="shared" ref="H42:N42" si="13">SUMIF($A$2:$A$23,H$26,$N$2:$N$23)+SUMIF($A$2:$A$23,H$25,$N$2:$N$23)+SUMIF($A$2:$A$23,H$27,$N$2:$N$23)</f>
        <v>617.04899999999998</v>
      </c>
      <c r="I42" s="24">
        <f t="shared" si="13"/>
        <v>633.44799999999998</v>
      </c>
      <c r="J42" s="24">
        <f t="shared" si="13"/>
        <v>674.17100000000005</v>
      </c>
      <c r="K42" s="24">
        <f t="shared" si="13"/>
        <v>392.68399999999997</v>
      </c>
      <c r="L42" s="24">
        <f t="shared" si="13"/>
        <v>10.805</v>
      </c>
      <c r="M42" s="24">
        <f t="shared" si="13"/>
        <v>162.952</v>
      </c>
      <c r="N42" s="24">
        <f t="shared" si="13"/>
        <v>640.75500000000011</v>
      </c>
      <c r="O42" s="24">
        <f>SUM(H42:N42)</f>
        <v>3131.8639999999996</v>
      </c>
    </row>
    <row r="43" spans="5:15">
      <c r="E43" t="s">
        <v>515</v>
      </c>
      <c r="F43" t="s">
        <v>574</v>
      </c>
      <c r="G43" t="s">
        <v>577</v>
      </c>
      <c r="H43" s="4">
        <f t="shared" ref="H43:O43" si="14">H39/H38-1</f>
        <v>16220.310968547745</v>
      </c>
      <c r="I43" s="4">
        <f t="shared" si="14"/>
        <v>7.5781496684301786E-5</v>
      </c>
      <c r="J43" s="4">
        <f t="shared" si="14"/>
        <v>-1.5550071551648559E-2</v>
      </c>
      <c r="K43" s="4">
        <f t="shared" si="14"/>
        <v>25509.216543367347</v>
      </c>
      <c r="L43" s="4">
        <f t="shared" si="14"/>
        <v>-1.0531135531135605E-2</v>
      </c>
      <c r="M43" s="4">
        <f t="shared" si="14"/>
        <v>1.5487797304849948E-2</v>
      </c>
      <c r="N43" s="4">
        <f t="shared" si="14"/>
        <v>5.9351815696984112E-4</v>
      </c>
      <c r="O43" s="4">
        <f t="shared" si="14"/>
        <v>6371.4042619890333</v>
      </c>
    </row>
    <row r="44" spans="5:15">
      <c r="E44" t="s">
        <v>515</v>
      </c>
      <c r="F44" t="s">
        <v>574</v>
      </c>
      <c r="G44" t="s">
        <v>576</v>
      </c>
      <c r="H44" s="4">
        <f t="shared" ref="H44:O46" si="15">H40/H$42-1</f>
        <v>16205.615949462685</v>
      </c>
      <c r="I44" s="4">
        <f t="shared" si="15"/>
        <v>15785.66267160051</v>
      </c>
      <c r="J44" s="4">
        <f t="shared" si="15"/>
        <v>8.6476576417560125E-4</v>
      </c>
      <c r="K44" s="4">
        <f t="shared" si="15"/>
        <v>25464.781353454688</v>
      </c>
      <c r="L44" s="4">
        <f t="shared" si="15"/>
        <v>925496.3623322536</v>
      </c>
      <c r="M44" s="4">
        <f t="shared" si="15"/>
        <v>1.5249889538023531E-2</v>
      </c>
      <c r="N44" s="4">
        <f>N40/N$42-1</f>
        <v>-3.0901046421816236E-4</v>
      </c>
      <c r="O44" s="4">
        <f t="shared" si="15"/>
        <v>12771.518440775204</v>
      </c>
    </row>
    <row r="45" spans="5:15">
      <c r="E45" t="s">
        <v>515</v>
      </c>
      <c r="F45" t="s">
        <v>574</v>
      </c>
      <c r="G45" t="s">
        <v>575</v>
      </c>
      <c r="H45" s="4">
        <f t="shared" si="15"/>
        <v>16205.615780918535</v>
      </c>
      <c r="I45" s="4">
        <f t="shared" si="15"/>
        <v>5.6831815713476175E-5</v>
      </c>
      <c r="J45" s="4">
        <f t="shared" si="15"/>
        <v>0</v>
      </c>
      <c r="K45" s="4">
        <f t="shared" si="15"/>
        <v>25464.781353454688</v>
      </c>
      <c r="L45" s="4">
        <f t="shared" si="15"/>
        <v>0</v>
      </c>
      <c r="M45" s="4">
        <f t="shared" si="15"/>
        <v>4.9953360498797839E-3</v>
      </c>
      <c r="N45" s="4">
        <f t="shared" si="15"/>
        <v>-1.9508236377419053E-4</v>
      </c>
      <c r="O45" s="4">
        <f t="shared" si="15"/>
        <v>6385.7408680581275</v>
      </c>
    </row>
    <row r="46" spans="5:15">
      <c r="E46" t="s">
        <v>515</v>
      </c>
      <c r="F46" t="s">
        <v>574</v>
      </c>
      <c r="G46" t="s">
        <v>573</v>
      </c>
      <c r="H46" s="4">
        <f t="shared" si="15"/>
        <v>0</v>
      </c>
      <c r="I46" s="4">
        <f t="shared" si="15"/>
        <v>0</v>
      </c>
      <c r="J46" s="4">
        <f t="shared" si="15"/>
        <v>0</v>
      </c>
      <c r="K46" s="4">
        <f t="shared" si="15"/>
        <v>0</v>
      </c>
      <c r="L46" s="4">
        <f t="shared" si="15"/>
        <v>0</v>
      </c>
      <c r="M46" s="4">
        <f t="shared" si="15"/>
        <v>0</v>
      </c>
      <c r="N46" s="4">
        <f t="shared" si="15"/>
        <v>0</v>
      </c>
      <c r="O46" s="4">
        <f t="shared" si="15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E40F-C4A7-444A-9B9C-1B65BE42126E}">
  <dimension ref="A1:T46"/>
  <sheetViews>
    <sheetView workbookViewId="0">
      <selection activeCell="F11" sqref="F11"/>
    </sheetView>
  </sheetViews>
  <sheetFormatPr defaultRowHeight="15"/>
  <cols>
    <col min="6" max="6" width="15.7109375" bestFit="1" customWidth="1"/>
    <col min="7" max="7" width="18.28515625" bestFit="1" customWidth="1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546</v>
      </c>
      <c r="C2">
        <v>0.32900000000000001</v>
      </c>
      <c r="D2">
        <v>0.32900000000000001</v>
      </c>
      <c r="E2">
        <v>0.32900000000000001</v>
      </c>
      <c r="F2">
        <v>0.26600000000000001</v>
      </c>
      <c r="G2">
        <v>0.32900000000000001</v>
      </c>
      <c r="H2">
        <v>23.39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94.31</v>
      </c>
      <c r="O2">
        <v>93.966999999999999</v>
      </c>
      <c r="P2">
        <v>9999999</v>
      </c>
      <c r="Q2">
        <v>9999999</v>
      </c>
      <c r="R2">
        <v>0</v>
      </c>
      <c r="S2">
        <v>0</v>
      </c>
      <c r="T2">
        <v>-100</v>
      </c>
    </row>
    <row r="3" spans="1:20">
      <c r="A3" t="s">
        <v>185</v>
      </c>
      <c r="B3" t="s">
        <v>546</v>
      </c>
      <c r="C3">
        <v>9999999</v>
      </c>
      <c r="D3">
        <v>196.65100000000001</v>
      </c>
      <c r="E3">
        <v>196.518</v>
      </c>
      <c r="F3">
        <v>195.05699999999999</v>
      </c>
      <c r="G3">
        <v>196.518</v>
      </c>
      <c r="H3">
        <v>0.75</v>
      </c>
      <c r="I3">
        <v>9999999</v>
      </c>
      <c r="J3">
        <v>0</v>
      </c>
      <c r="K3">
        <v>-7.0000000000000007E-2</v>
      </c>
      <c r="L3">
        <v>9999999</v>
      </c>
      <c r="M3">
        <v>86.769000000000005</v>
      </c>
      <c r="N3">
        <v>86.769000000000005</v>
      </c>
      <c r="O3">
        <v>87.527000000000001</v>
      </c>
      <c r="P3">
        <v>86.769000000000005</v>
      </c>
      <c r="Q3">
        <v>-0.87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546</v>
      </c>
      <c r="C4">
        <v>103.961</v>
      </c>
      <c r="D4">
        <v>103.961</v>
      </c>
      <c r="E4">
        <v>103.961</v>
      </c>
      <c r="F4">
        <v>95.85</v>
      </c>
      <c r="G4">
        <v>103.961</v>
      </c>
      <c r="H4">
        <v>8.4600000000000009</v>
      </c>
      <c r="I4">
        <v>0</v>
      </c>
      <c r="J4">
        <v>0</v>
      </c>
      <c r="K4">
        <v>0</v>
      </c>
      <c r="L4">
        <v>63.201999999999998</v>
      </c>
      <c r="M4">
        <v>63.201999999999998</v>
      </c>
      <c r="N4">
        <v>63.201999999999998</v>
      </c>
      <c r="O4">
        <v>58.2</v>
      </c>
      <c r="P4">
        <v>63.201999999999998</v>
      </c>
      <c r="Q4">
        <v>8.59</v>
      </c>
      <c r="R4">
        <v>0</v>
      </c>
      <c r="S4">
        <v>0</v>
      </c>
      <c r="T4">
        <v>0</v>
      </c>
    </row>
    <row r="5" spans="1:20">
      <c r="A5" t="s">
        <v>164</v>
      </c>
      <c r="B5" t="s">
        <v>546</v>
      </c>
      <c r="C5">
        <v>9.1999999999999998E-2</v>
      </c>
      <c r="D5">
        <v>9.1999999999999998E-2</v>
      </c>
      <c r="E5">
        <v>9.1999999999999998E-2</v>
      </c>
      <c r="F5">
        <v>8.6999999999999994E-2</v>
      </c>
      <c r="G5">
        <v>9.1999999999999998E-2</v>
      </c>
      <c r="H5">
        <v>4.93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87.265000000000001</v>
      </c>
      <c r="O5">
        <v>83.289000000000001</v>
      </c>
      <c r="P5">
        <v>9999999</v>
      </c>
      <c r="Q5">
        <v>9999999</v>
      </c>
      <c r="R5">
        <v>0</v>
      </c>
      <c r="S5">
        <v>0</v>
      </c>
      <c r="T5">
        <v>-100</v>
      </c>
    </row>
    <row r="6" spans="1:20">
      <c r="A6" s="60" t="s">
        <v>145</v>
      </c>
      <c r="B6" s="60" t="s">
        <v>546</v>
      </c>
      <c r="C6" s="60">
        <v>152.08699999999999</v>
      </c>
      <c r="D6" s="60">
        <v>121.12</v>
      </c>
      <c r="E6" s="60">
        <v>121.261</v>
      </c>
      <c r="F6" s="60">
        <v>121.187</v>
      </c>
      <c r="G6" s="60">
        <v>121.12</v>
      </c>
      <c r="H6" s="60">
        <v>-0.06</v>
      </c>
      <c r="I6" s="60">
        <v>25.57</v>
      </c>
      <c r="J6">
        <v>0</v>
      </c>
      <c r="K6">
        <v>0.12</v>
      </c>
      <c r="L6">
        <v>68.176000000000002</v>
      </c>
      <c r="M6">
        <v>68.176000000000002</v>
      </c>
      <c r="N6">
        <v>68.257999999999996</v>
      </c>
      <c r="O6">
        <v>69.192999999999998</v>
      </c>
      <c r="P6">
        <v>68.176000000000002</v>
      </c>
      <c r="Q6">
        <v>-1.47</v>
      </c>
      <c r="R6">
        <v>0</v>
      </c>
      <c r="S6">
        <v>0</v>
      </c>
      <c r="T6">
        <v>0.12</v>
      </c>
    </row>
    <row r="7" spans="1:20">
      <c r="A7" t="s">
        <v>138</v>
      </c>
      <c r="B7" t="s">
        <v>546</v>
      </c>
      <c r="C7">
        <v>26.456</v>
      </c>
      <c r="D7">
        <v>26.561</v>
      </c>
      <c r="E7">
        <v>26.57</v>
      </c>
      <c r="F7">
        <v>23.934999999999999</v>
      </c>
      <c r="G7">
        <v>26.448</v>
      </c>
      <c r="H7">
        <v>10.5</v>
      </c>
      <c r="I7">
        <v>-0.4</v>
      </c>
      <c r="J7">
        <v>0</v>
      </c>
      <c r="K7">
        <v>0.03</v>
      </c>
      <c r="L7">
        <v>28.012</v>
      </c>
      <c r="M7">
        <v>28.117999999999999</v>
      </c>
      <c r="N7">
        <v>28.126999999999999</v>
      </c>
      <c r="O7">
        <v>25.931999999999999</v>
      </c>
      <c r="P7">
        <v>28.004999999999999</v>
      </c>
      <c r="Q7">
        <v>7.99</v>
      </c>
      <c r="R7">
        <v>-0.38</v>
      </c>
      <c r="S7">
        <v>0</v>
      </c>
      <c r="T7">
        <v>0.03</v>
      </c>
    </row>
    <row r="8" spans="1:20">
      <c r="A8" t="s">
        <v>133</v>
      </c>
      <c r="B8" t="s">
        <v>546</v>
      </c>
      <c r="C8">
        <v>6.1669999999999998</v>
      </c>
      <c r="D8">
        <v>6.1740000000000004</v>
      </c>
      <c r="E8">
        <v>6.2220000000000004</v>
      </c>
      <c r="F8">
        <v>5.2569999999999997</v>
      </c>
      <c r="G8">
        <v>6.1740000000000004</v>
      </c>
      <c r="H8">
        <v>17.45</v>
      </c>
      <c r="I8">
        <v>-0.12</v>
      </c>
      <c r="J8">
        <v>0</v>
      </c>
      <c r="K8">
        <v>0.78</v>
      </c>
      <c r="L8">
        <v>7.6970000000000001</v>
      </c>
      <c r="M8">
        <v>7.6710000000000003</v>
      </c>
      <c r="N8">
        <v>7.7450000000000001</v>
      </c>
      <c r="O8">
        <v>7.1029999999999998</v>
      </c>
      <c r="P8">
        <v>7.6710000000000003</v>
      </c>
      <c r="Q8">
        <v>7.99</v>
      </c>
      <c r="R8">
        <v>0.34</v>
      </c>
      <c r="S8">
        <v>0</v>
      </c>
      <c r="T8">
        <v>0.97</v>
      </c>
    </row>
    <row r="9" spans="1:20">
      <c r="A9" t="s">
        <v>130</v>
      </c>
      <c r="B9" t="s">
        <v>546</v>
      </c>
      <c r="C9">
        <v>1.222</v>
      </c>
      <c r="D9">
        <v>1.222</v>
      </c>
      <c r="E9">
        <v>1.222</v>
      </c>
      <c r="F9">
        <v>1.1779999999999999</v>
      </c>
      <c r="G9">
        <v>1.222</v>
      </c>
      <c r="H9">
        <v>3.73</v>
      </c>
      <c r="I9">
        <v>0</v>
      </c>
      <c r="J9">
        <v>0</v>
      </c>
      <c r="K9">
        <v>0</v>
      </c>
      <c r="L9">
        <v>29.56</v>
      </c>
      <c r="M9">
        <v>29.56</v>
      </c>
      <c r="N9">
        <v>29.56</v>
      </c>
      <c r="O9">
        <v>28.513999999999999</v>
      </c>
      <c r="P9">
        <v>29.56</v>
      </c>
      <c r="Q9">
        <v>3.67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546</v>
      </c>
      <c r="C10">
        <v>5.8819999999999997</v>
      </c>
      <c r="D10">
        <v>5.8739999999999997</v>
      </c>
      <c r="E10">
        <v>5.8739999999999997</v>
      </c>
      <c r="F10">
        <v>5.3760000000000003</v>
      </c>
      <c r="G10">
        <v>5.8739999999999997</v>
      </c>
      <c r="H10">
        <v>9.26</v>
      </c>
      <c r="I10">
        <v>0.13</v>
      </c>
      <c r="J10">
        <v>0</v>
      </c>
      <c r="K10">
        <v>0</v>
      </c>
      <c r="L10">
        <v>7.069</v>
      </c>
      <c r="M10">
        <v>7.0149999999999997</v>
      </c>
      <c r="N10">
        <v>7.0149999999999997</v>
      </c>
      <c r="O10">
        <v>7.14</v>
      </c>
      <c r="P10">
        <v>7.0149999999999997</v>
      </c>
      <c r="Q10">
        <v>-1.75</v>
      </c>
      <c r="R10">
        <v>0.78</v>
      </c>
      <c r="S10">
        <v>0</v>
      </c>
      <c r="T10">
        <v>0</v>
      </c>
    </row>
    <row r="11" spans="1:20">
      <c r="A11" s="60" t="s">
        <v>118</v>
      </c>
      <c r="B11" s="60" t="s">
        <v>546</v>
      </c>
      <c r="C11" s="60">
        <v>5.3410000000000002</v>
      </c>
      <c r="D11" s="60">
        <v>4.9939999999999998</v>
      </c>
      <c r="E11" s="60">
        <v>5.2789999999999999</v>
      </c>
      <c r="F11" s="60">
        <v>4.9800000000000004</v>
      </c>
      <c r="G11" s="60">
        <v>5.2789999999999999</v>
      </c>
      <c r="H11" s="60">
        <v>5.99</v>
      </c>
      <c r="I11" s="60">
        <v>6.96</v>
      </c>
      <c r="J11">
        <v>0</v>
      </c>
      <c r="K11" s="60">
        <v>5.71</v>
      </c>
      <c r="L11">
        <v>7.3109999999999999</v>
      </c>
      <c r="M11">
        <v>6.8860000000000001</v>
      </c>
      <c r="N11">
        <v>7.1719999999999997</v>
      </c>
      <c r="O11">
        <v>6.7469999999999999</v>
      </c>
      <c r="P11">
        <v>7.17</v>
      </c>
      <c r="Q11">
        <v>6.28</v>
      </c>
      <c r="R11">
        <v>6.18</v>
      </c>
      <c r="S11">
        <v>0</v>
      </c>
      <c r="T11">
        <v>4.1500000000000004</v>
      </c>
    </row>
    <row r="12" spans="1:20">
      <c r="A12" t="s">
        <v>115</v>
      </c>
      <c r="B12" t="s">
        <v>546</v>
      </c>
      <c r="C12">
        <v>5.4219999999999997</v>
      </c>
      <c r="D12">
        <v>5.4219999999999997</v>
      </c>
      <c r="E12">
        <v>5.4219999999999997</v>
      </c>
      <c r="F12">
        <v>16.225000000000001</v>
      </c>
      <c r="G12">
        <v>5.4219999999999997</v>
      </c>
      <c r="H12">
        <v>-66.58</v>
      </c>
      <c r="I12">
        <v>0</v>
      </c>
      <c r="J12">
        <v>0</v>
      </c>
      <c r="K12">
        <v>0</v>
      </c>
      <c r="L12">
        <v>4.609</v>
      </c>
      <c r="M12">
        <v>4.609</v>
      </c>
      <c r="N12">
        <v>4.609</v>
      </c>
      <c r="O12">
        <v>14.548999999999999</v>
      </c>
      <c r="P12">
        <v>4.609</v>
      </c>
      <c r="Q12">
        <v>-68.319999999999993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546</v>
      </c>
      <c r="C13">
        <v>5.2649999999999997</v>
      </c>
      <c r="D13">
        <v>5.2649999999999997</v>
      </c>
      <c r="E13">
        <v>5.2649999999999997</v>
      </c>
      <c r="F13">
        <v>4.9370000000000003</v>
      </c>
      <c r="G13">
        <v>5.2649999999999997</v>
      </c>
      <c r="H13">
        <v>6.65</v>
      </c>
      <c r="I13">
        <v>0</v>
      </c>
      <c r="J13">
        <v>0</v>
      </c>
      <c r="K13">
        <v>0</v>
      </c>
      <c r="L13">
        <v>30.026</v>
      </c>
      <c r="M13">
        <v>30.026</v>
      </c>
      <c r="N13">
        <v>30.026</v>
      </c>
      <c r="O13">
        <v>28.152999999999999</v>
      </c>
      <c r="P13">
        <v>30.026</v>
      </c>
      <c r="Q13">
        <v>6.65</v>
      </c>
      <c r="R13">
        <v>0</v>
      </c>
      <c r="S13">
        <v>0</v>
      </c>
      <c r="T13">
        <v>0</v>
      </c>
    </row>
    <row r="14" spans="1:20">
      <c r="A14" s="60" t="s">
        <v>110</v>
      </c>
      <c r="B14" s="60" t="s">
        <v>546</v>
      </c>
      <c r="C14" s="60">
        <v>14.923</v>
      </c>
      <c r="D14" s="60">
        <v>14.664</v>
      </c>
      <c r="E14" s="60">
        <v>14.664</v>
      </c>
      <c r="F14" s="60">
        <v>13.598000000000001</v>
      </c>
      <c r="G14" s="60">
        <v>14.664</v>
      </c>
      <c r="H14" s="60">
        <v>7.84</v>
      </c>
      <c r="I14" s="60">
        <v>1.77</v>
      </c>
      <c r="J14">
        <v>0</v>
      </c>
      <c r="K14">
        <v>0</v>
      </c>
      <c r="L14">
        <v>16.318000000000001</v>
      </c>
      <c r="M14">
        <v>15.663</v>
      </c>
      <c r="N14">
        <v>15.663</v>
      </c>
      <c r="O14">
        <v>14.519</v>
      </c>
      <c r="P14">
        <v>15.663</v>
      </c>
      <c r="Q14">
        <v>7.88</v>
      </c>
      <c r="R14">
        <v>4.18</v>
      </c>
      <c r="S14">
        <v>0</v>
      </c>
      <c r="T14">
        <v>0</v>
      </c>
    </row>
    <row r="15" spans="1:20">
      <c r="A15" t="s">
        <v>106</v>
      </c>
      <c r="B15" t="s">
        <v>546</v>
      </c>
      <c r="C15">
        <v>6.093</v>
      </c>
      <c r="D15">
        <v>6.093</v>
      </c>
      <c r="E15">
        <v>6.093</v>
      </c>
      <c r="F15">
        <v>6.7720000000000002</v>
      </c>
      <c r="G15">
        <v>6.093</v>
      </c>
      <c r="H15">
        <v>-10.039999999999999</v>
      </c>
      <c r="I15">
        <v>0</v>
      </c>
      <c r="J15">
        <v>0</v>
      </c>
      <c r="K15">
        <v>0</v>
      </c>
      <c r="L15">
        <v>1.889</v>
      </c>
      <c r="M15">
        <v>1.889</v>
      </c>
      <c r="N15">
        <v>1.889</v>
      </c>
      <c r="O15">
        <v>2.3290000000000002</v>
      </c>
      <c r="P15">
        <v>1.889</v>
      </c>
      <c r="Q15">
        <v>-18.91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546</v>
      </c>
      <c r="C16">
        <v>1.569</v>
      </c>
      <c r="D16">
        <v>1.569</v>
      </c>
      <c r="E16">
        <v>1.569</v>
      </c>
      <c r="F16">
        <v>1.7769999999999999</v>
      </c>
      <c r="G16">
        <v>1.569</v>
      </c>
      <c r="H16">
        <v>-11.72</v>
      </c>
      <c r="I16">
        <v>0</v>
      </c>
      <c r="J16">
        <v>0</v>
      </c>
      <c r="K16">
        <v>0</v>
      </c>
      <c r="L16">
        <v>9999999</v>
      </c>
      <c r="M16">
        <v>5.2549999999999999</v>
      </c>
      <c r="N16">
        <v>5.2549999999999999</v>
      </c>
      <c r="O16">
        <v>6.2009999999999996</v>
      </c>
      <c r="P16">
        <v>5.2549999999999999</v>
      </c>
      <c r="Q16">
        <v>-15.25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546</v>
      </c>
      <c r="C17">
        <v>11.02</v>
      </c>
      <c r="D17">
        <v>11.02</v>
      </c>
      <c r="E17">
        <v>11.02</v>
      </c>
      <c r="F17">
        <v>14.8</v>
      </c>
      <c r="G17">
        <v>11.02</v>
      </c>
      <c r="H17">
        <v>-25.54</v>
      </c>
      <c r="I17">
        <v>0</v>
      </c>
      <c r="J17">
        <v>0</v>
      </c>
      <c r="K17">
        <v>0</v>
      </c>
      <c r="L17">
        <v>51.462000000000003</v>
      </c>
      <c r="M17">
        <v>51.462000000000003</v>
      </c>
      <c r="N17">
        <v>51.462000000000003</v>
      </c>
      <c r="O17">
        <v>69.491</v>
      </c>
      <c r="P17">
        <v>51.462000000000003</v>
      </c>
      <c r="Q17">
        <v>-25.94</v>
      </c>
      <c r="R17">
        <v>0</v>
      </c>
      <c r="S17">
        <v>0</v>
      </c>
      <c r="T17">
        <v>0</v>
      </c>
    </row>
    <row r="18" spans="1:20">
      <c r="A18" s="60" t="s">
        <v>91</v>
      </c>
      <c r="B18" s="60" t="s">
        <v>546</v>
      </c>
      <c r="C18" s="60">
        <v>19.41</v>
      </c>
      <c r="D18" s="60">
        <v>18.989000000000001</v>
      </c>
      <c r="E18" s="60">
        <v>18.957999999999998</v>
      </c>
      <c r="F18" s="60">
        <v>18.745000000000001</v>
      </c>
      <c r="G18" s="60">
        <v>18.989000000000001</v>
      </c>
      <c r="H18" s="60">
        <v>1.3</v>
      </c>
      <c r="I18" s="60">
        <v>2.2200000000000002</v>
      </c>
      <c r="J18">
        <v>0</v>
      </c>
      <c r="K18">
        <v>-0.16</v>
      </c>
      <c r="L18">
        <v>26.28</v>
      </c>
      <c r="M18">
        <v>23.184000000000001</v>
      </c>
      <c r="N18">
        <v>23.254000000000001</v>
      </c>
      <c r="O18">
        <v>22.686</v>
      </c>
      <c r="P18">
        <v>23.215</v>
      </c>
      <c r="Q18">
        <v>2.33</v>
      </c>
      <c r="R18">
        <v>13.35</v>
      </c>
      <c r="S18">
        <v>0</v>
      </c>
      <c r="T18">
        <v>0.3</v>
      </c>
    </row>
    <row r="19" spans="1:20">
      <c r="A19" t="s">
        <v>87</v>
      </c>
      <c r="B19" t="s">
        <v>546</v>
      </c>
      <c r="C19">
        <v>2.637</v>
      </c>
      <c r="D19">
        <v>2.637</v>
      </c>
      <c r="E19">
        <v>2.637</v>
      </c>
      <c r="F19">
        <v>2.621</v>
      </c>
      <c r="G19">
        <v>2.637</v>
      </c>
      <c r="H19">
        <v>0.63</v>
      </c>
      <c r="I19">
        <v>0</v>
      </c>
      <c r="J19">
        <v>0</v>
      </c>
      <c r="K19">
        <v>0</v>
      </c>
      <c r="L19">
        <v>4.3120000000000003</v>
      </c>
      <c r="M19">
        <v>4.3120000000000003</v>
      </c>
      <c r="N19">
        <v>4.3120000000000003</v>
      </c>
      <c r="O19">
        <v>4.2770000000000001</v>
      </c>
      <c r="P19">
        <v>4.3120000000000003</v>
      </c>
      <c r="Q19">
        <v>0.81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546</v>
      </c>
      <c r="C20">
        <v>6.0919999999999996</v>
      </c>
      <c r="D20">
        <v>6.0919999999999996</v>
      </c>
      <c r="E20">
        <v>6.0919999999999996</v>
      </c>
      <c r="F20">
        <v>5.6829999999999998</v>
      </c>
      <c r="G20">
        <v>6.0919999999999996</v>
      </c>
      <c r="H20">
        <v>7.19</v>
      </c>
      <c r="I20">
        <v>0</v>
      </c>
      <c r="J20">
        <v>0</v>
      </c>
      <c r="K20">
        <v>0</v>
      </c>
      <c r="L20">
        <v>8.36</v>
      </c>
      <c r="M20">
        <v>8.36</v>
      </c>
      <c r="N20">
        <v>8.36</v>
      </c>
      <c r="O20">
        <v>7.8129999999999997</v>
      </c>
      <c r="P20">
        <v>8.36</v>
      </c>
      <c r="Q20">
        <v>7.01</v>
      </c>
      <c r="R20">
        <v>0</v>
      </c>
      <c r="S20">
        <v>0</v>
      </c>
      <c r="T20">
        <v>0</v>
      </c>
    </row>
    <row r="21" spans="1:20">
      <c r="A21" s="60" t="s">
        <v>74</v>
      </c>
      <c r="B21" s="60" t="s">
        <v>546</v>
      </c>
      <c r="C21" s="60">
        <v>13.797000000000001</v>
      </c>
      <c r="D21" s="60">
        <v>13.118</v>
      </c>
      <c r="E21" s="60">
        <v>12.795</v>
      </c>
      <c r="F21" s="60">
        <v>12.116</v>
      </c>
      <c r="G21" s="60">
        <v>13.118</v>
      </c>
      <c r="H21" s="60">
        <v>8.27</v>
      </c>
      <c r="I21" s="60">
        <v>5.18</v>
      </c>
      <c r="J21">
        <v>0</v>
      </c>
      <c r="K21" s="60">
        <v>-2.46</v>
      </c>
      <c r="L21">
        <v>17.613</v>
      </c>
      <c r="M21">
        <v>16.936</v>
      </c>
      <c r="N21">
        <v>16.611999999999998</v>
      </c>
      <c r="O21">
        <v>15.85</v>
      </c>
      <c r="P21">
        <v>16.936</v>
      </c>
      <c r="Q21">
        <v>6.85</v>
      </c>
      <c r="R21">
        <v>4</v>
      </c>
      <c r="S21">
        <v>0</v>
      </c>
      <c r="T21">
        <v>-1.91</v>
      </c>
    </row>
    <row r="22" spans="1:20">
      <c r="A22" t="s">
        <v>343</v>
      </c>
      <c r="B22" t="s">
        <v>546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546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  <row r="25" spans="1:20">
      <c r="H25" t="str">
        <f t="shared" ref="H25:N25" si="0">_xlfn.TEXTJOIN("",TRUE,"*-",H27,"*")</f>
        <v>*-nsw*</v>
      </c>
      <c r="I25" t="str">
        <f t="shared" si="0"/>
        <v>*-nt*</v>
      </c>
      <c r="J25" t="str">
        <f t="shared" si="0"/>
        <v>*-qld*</v>
      </c>
      <c r="K25" t="str">
        <f t="shared" si="0"/>
        <v>*-sa*</v>
      </c>
      <c r="L25" t="str">
        <f t="shared" si="0"/>
        <v>*-tas*</v>
      </c>
      <c r="M25" t="str">
        <f t="shared" si="0"/>
        <v>*-vic*</v>
      </c>
      <c r="N25" t="str">
        <f t="shared" si="0"/>
        <v>*-wa*</v>
      </c>
    </row>
    <row r="26" spans="1:20">
      <c r="H26" t="str">
        <f t="shared" ref="H26:N26" si="1">_xlfn.TEXTJOIN("",TRUE,"*",H27,"-*")</f>
        <v>*nsw-*</v>
      </c>
      <c r="I26" t="str">
        <f t="shared" si="1"/>
        <v>*nt-*</v>
      </c>
      <c r="J26" t="str">
        <f t="shared" si="1"/>
        <v>*qld-*</v>
      </c>
      <c r="K26" t="str">
        <f t="shared" si="1"/>
        <v>*sa-*</v>
      </c>
      <c r="L26" t="str">
        <f t="shared" si="1"/>
        <v>*tas-*</v>
      </c>
      <c r="M26" t="str">
        <f t="shared" si="1"/>
        <v>*vic-*</v>
      </c>
      <c r="N26" t="str">
        <f t="shared" si="1"/>
        <v>*wa-*</v>
      </c>
    </row>
    <row r="27" spans="1:20">
      <c r="H27" t="s">
        <v>586</v>
      </c>
      <c r="I27" t="s">
        <v>118</v>
      </c>
      <c r="J27" t="s">
        <v>585</v>
      </c>
      <c r="K27" t="s">
        <v>106</v>
      </c>
      <c r="L27" t="s">
        <v>102</v>
      </c>
      <c r="M27" t="s">
        <v>584</v>
      </c>
      <c r="N27" t="s">
        <v>583</v>
      </c>
    </row>
    <row r="28" spans="1:20">
      <c r="H28" t="s">
        <v>7</v>
      </c>
      <c r="I28" t="s">
        <v>6</v>
      </c>
      <c r="J28" t="s">
        <v>9</v>
      </c>
      <c r="K28" t="s">
        <v>4</v>
      </c>
      <c r="L28" t="s">
        <v>10</v>
      </c>
      <c r="M28" t="s">
        <v>8</v>
      </c>
      <c r="N28" t="s">
        <v>5</v>
      </c>
      <c r="O28" t="s">
        <v>261</v>
      </c>
    </row>
    <row r="29" spans="1:20">
      <c r="E29" t="s">
        <v>520</v>
      </c>
      <c r="F29" t="s">
        <v>561</v>
      </c>
      <c r="G29" t="s">
        <v>579</v>
      </c>
      <c r="H29" s="24">
        <f t="shared" ref="H29:N29" si="2">SUMIF($A$2:$A$23,H$26,$F$2:$F$23)+SUMIF($A$2:$A$23,H$25,$F$2:$F$23)+SUMIF($A$2:$A$23,H$27,$F$2:$F$23)</f>
        <v>36.012</v>
      </c>
      <c r="I29" s="24">
        <f t="shared" si="2"/>
        <v>200.03699999999998</v>
      </c>
      <c r="J29" s="24">
        <f t="shared" si="2"/>
        <v>130.61000000000001</v>
      </c>
      <c r="K29" s="24">
        <f t="shared" si="2"/>
        <v>6.859</v>
      </c>
      <c r="L29" s="24">
        <f t="shared" si="2"/>
        <v>1.7769999999999999</v>
      </c>
      <c r="M29" s="24">
        <f t="shared" si="2"/>
        <v>33.545000000000002</v>
      </c>
      <c r="N29" s="24">
        <f t="shared" si="2"/>
        <v>141.607</v>
      </c>
      <c r="O29" s="24">
        <f>SUM(H29:N29)</f>
        <v>550.447</v>
      </c>
    </row>
    <row r="30" spans="1:20">
      <c r="E30" t="s">
        <v>520</v>
      </c>
      <c r="F30" t="s">
        <v>561</v>
      </c>
      <c r="G30" t="s">
        <v>578</v>
      </c>
      <c r="H30" s="50">
        <f t="shared" ref="H30:N30" si="3">(SUMIF($A$2:$A$23,H$27,$G$2:$G$23)+SUMIF($A$2:$A$23,H$26,$G$2:$G$23)+SUMIF($A$2:$A$23,H$25,$G$2:$G$23))</f>
        <v>40.047000000000004</v>
      </c>
      <c r="I30" s="50">
        <f t="shared" si="3"/>
        <v>201.797</v>
      </c>
      <c r="J30" s="50">
        <f t="shared" si="3"/>
        <v>129.31200000000001</v>
      </c>
      <c r="K30" s="50">
        <f t="shared" si="3"/>
        <v>6.1849999999999996</v>
      </c>
      <c r="L30" s="50">
        <f t="shared" si="3"/>
        <v>1.569</v>
      </c>
      <c r="M30" s="50">
        <f t="shared" si="3"/>
        <v>30.009</v>
      </c>
      <c r="N30" s="50">
        <f t="shared" si="3"/>
        <v>142.96700000000001</v>
      </c>
      <c r="O30" s="24">
        <f>SUM(H30:N30)</f>
        <v>551.88600000000008</v>
      </c>
    </row>
    <row r="31" spans="1:20">
      <c r="E31" t="s">
        <v>520</v>
      </c>
      <c r="F31" t="s">
        <v>561</v>
      </c>
      <c r="G31" t="s">
        <v>15</v>
      </c>
      <c r="H31" s="50">
        <f t="shared" ref="H31:N31" si="4">(SUMIF($A$2:$A$23,H$27,$C$2:$C$23)+SUMIF($A$2:$A$23,H$26,$C$2:$C$23)+SUMIF($A$2:$A$23,H$25,$C$2:$C$23))</f>
        <v>40.055999999999997</v>
      </c>
      <c r="I31" s="50">
        <f t="shared" si="4"/>
        <v>10000004.341</v>
      </c>
      <c r="J31" s="50">
        <f t="shared" si="4"/>
        <v>129.571</v>
      </c>
      <c r="K31" s="50">
        <f t="shared" si="4"/>
        <v>6.1849999999999996</v>
      </c>
      <c r="L31" s="50">
        <f t="shared" si="4"/>
        <v>1.569</v>
      </c>
      <c r="M31" s="50">
        <f t="shared" si="4"/>
        <v>30.43</v>
      </c>
      <c r="N31" s="50">
        <f t="shared" si="4"/>
        <v>174.613</v>
      </c>
      <c r="O31" s="24">
        <f>SUM(H31:N31)</f>
        <v>10000386.765000001</v>
      </c>
    </row>
    <row r="32" spans="1:20">
      <c r="E32" t="s">
        <v>520</v>
      </c>
      <c r="F32" t="s">
        <v>561</v>
      </c>
      <c r="G32" t="s">
        <v>16</v>
      </c>
      <c r="H32" s="50">
        <f t="shared" ref="H32:N32" si="5">(SUMIF($A$2:$A$23,H$27,$D$2:$D$23)+SUMIF($A$2:$A$23,H$26,$D$2:$D$23)+SUMIF($A$2:$A$23,H$25,$D$2:$D$23))</f>
        <v>40.160000000000004</v>
      </c>
      <c r="I32" s="50">
        <f t="shared" si="5"/>
        <v>201.64500000000001</v>
      </c>
      <c r="J32" s="50">
        <f t="shared" si="5"/>
        <v>129.31200000000001</v>
      </c>
      <c r="K32" s="50">
        <f t="shared" si="5"/>
        <v>6.1849999999999996</v>
      </c>
      <c r="L32" s="50">
        <f t="shared" si="5"/>
        <v>1.569</v>
      </c>
      <c r="M32" s="50">
        <f t="shared" si="5"/>
        <v>30.009</v>
      </c>
      <c r="N32" s="50">
        <f t="shared" si="5"/>
        <v>142.96700000000001</v>
      </c>
      <c r="O32" s="24">
        <f>SUM(H32:N32)</f>
        <v>551.84700000000009</v>
      </c>
    </row>
    <row r="33" spans="5:15">
      <c r="E33" t="s">
        <v>520</v>
      </c>
      <c r="F33" t="s">
        <v>561</v>
      </c>
      <c r="G33" t="s">
        <v>17</v>
      </c>
      <c r="H33" s="50">
        <f t="shared" ref="H33:N33" si="6">(SUMIF($A$2:$A$23,H$27,$E$2:$E$23)+SUMIF($A$2:$A$23,H$26,$E$2:$E$23)+SUMIF($A$2:$A$23,H$25,$E$2:$E$23))</f>
        <v>40.217000000000006</v>
      </c>
      <c r="I33" s="50">
        <f t="shared" si="6"/>
        <v>201.797</v>
      </c>
      <c r="J33" s="50">
        <f t="shared" si="6"/>
        <v>129.31200000000001</v>
      </c>
      <c r="K33" s="50">
        <f t="shared" si="6"/>
        <v>6.1849999999999996</v>
      </c>
      <c r="L33" s="50">
        <f t="shared" si="6"/>
        <v>1.569</v>
      </c>
      <c r="M33" s="50">
        <f t="shared" si="6"/>
        <v>29.977999999999998</v>
      </c>
      <c r="N33" s="50">
        <f t="shared" si="6"/>
        <v>142.785</v>
      </c>
      <c r="O33" s="24">
        <f>SUM(H33:N33)</f>
        <v>551.84300000000007</v>
      </c>
    </row>
    <row r="34" spans="5:15">
      <c r="E34" t="s">
        <v>520</v>
      </c>
      <c r="F34" t="s">
        <v>587</v>
      </c>
      <c r="G34" t="s">
        <v>577</v>
      </c>
      <c r="H34" s="4">
        <f t="shared" ref="H34:O34" si="7">H30/H29-1</f>
        <v>0.11204598467177607</v>
      </c>
      <c r="I34" s="4">
        <f t="shared" si="7"/>
        <v>8.7983723011244575E-3</v>
      </c>
      <c r="J34" s="4">
        <f t="shared" si="7"/>
        <v>-9.9379833090881275E-3</v>
      </c>
      <c r="K34" s="4">
        <f t="shared" si="7"/>
        <v>-9.8265053214754428E-2</v>
      </c>
      <c r="L34" s="4">
        <f t="shared" si="7"/>
        <v>-0.11705120990433315</v>
      </c>
      <c r="M34" s="4">
        <f t="shared" si="7"/>
        <v>-0.10541064242062903</v>
      </c>
      <c r="N34" s="4">
        <f t="shared" si="7"/>
        <v>9.6040449977756737E-3</v>
      </c>
      <c r="O34" s="4">
        <f t="shared" si="7"/>
        <v>2.614238973053018E-3</v>
      </c>
    </row>
    <row r="35" spans="5:15">
      <c r="E35" t="s">
        <v>520</v>
      </c>
      <c r="F35" t="s">
        <v>587</v>
      </c>
      <c r="G35" t="s">
        <v>582</v>
      </c>
      <c r="H35" s="4">
        <f t="shared" ref="H35:O37" si="8">H31/H$32-1</f>
        <v>-2.5896414342631013E-3</v>
      </c>
      <c r="I35" s="4">
        <f t="shared" si="8"/>
        <v>49591.126464826797</v>
      </c>
      <c r="J35" s="4">
        <f t="shared" si="8"/>
        <v>2.0029076961147751E-3</v>
      </c>
      <c r="K35" s="4">
        <f t="shared" si="8"/>
        <v>0</v>
      </c>
      <c r="L35" s="4">
        <f t="shared" si="8"/>
        <v>0</v>
      </c>
      <c r="M35" s="4">
        <f t="shared" si="8"/>
        <v>1.4029124595954512E-2</v>
      </c>
      <c r="N35" s="4">
        <f t="shared" si="8"/>
        <v>0.22135178048081006</v>
      </c>
      <c r="O35" s="4">
        <f t="shared" si="8"/>
        <v>18120.665543166855</v>
      </c>
    </row>
    <row r="36" spans="5:15">
      <c r="E36" t="s">
        <v>520</v>
      </c>
      <c r="F36" t="s">
        <v>587</v>
      </c>
      <c r="G36" t="s">
        <v>581</v>
      </c>
      <c r="H36" s="4">
        <f t="shared" si="8"/>
        <v>0</v>
      </c>
      <c r="I36" s="4">
        <f t="shared" si="8"/>
        <v>0</v>
      </c>
      <c r="J36" s="4">
        <f t="shared" si="8"/>
        <v>0</v>
      </c>
      <c r="K36" s="4">
        <f t="shared" si="8"/>
        <v>0</v>
      </c>
      <c r="L36" s="4">
        <f t="shared" si="8"/>
        <v>0</v>
      </c>
      <c r="M36" s="4">
        <f t="shared" si="8"/>
        <v>0</v>
      </c>
      <c r="N36" s="4">
        <f t="shared" si="8"/>
        <v>0</v>
      </c>
      <c r="O36" s="4">
        <f t="shared" si="8"/>
        <v>0</v>
      </c>
    </row>
    <row r="37" spans="5:15">
      <c r="E37" t="s">
        <v>520</v>
      </c>
      <c r="F37" t="s">
        <v>587</v>
      </c>
      <c r="G37" t="s">
        <v>580</v>
      </c>
      <c r="H37" s="4">
        <f t="shared" si="8"/>
        <v>1.4193227091634508E-3</v>
      </c>
      <c r="I37" s="4">
        <f t="shared" si="8"/>
        <v>7.5379999504066042E-4</v>
      </c>
      <c r="J37" s="4">
        <f t="shared" si="8"/>
        <v>0</v>
      </c>
      <c r="K37" s="4">
        <f t="shared" si="8"/>
        <v>0</v>
      </c>
      <c r="L37" s="4">
        <f t="shared" si="8"/>
        <v>0</v>
      </c>
      <c r="M37" s="4">
        <f t="shared" si="8"/>
        <v>-1.0330234263055127E-3</v>
      </c>
      <c r="N37" s="4">
        <f t="shared" si="8"/>
        <v>-1.2730210468151482E-3</v>
      </c>
      <c r="O37" s="4">
        <f t="shared" si="8"/>
        <v>-7.2483858750693742E-6</v>
      </c>
    </row>
    <row r="38" spans="5:15">
      <c r="E38" t="s">
        <v>515</v>
      </c>
      <c r="F38" t="s">
        <v>561</v>
      </c>
      <c r="G38" t="s">
        <v>579</v>
      </c>
      <c r="H38" s="24">
        <f t="shared" ref="H38:N38" si="9">SUMIF($A$2:$A$23,H$26,$O$2:$O$23)+SUMIF($A$2:$A$23,H$25,$O$2:$O$23)+SUMIF($A$2:$A$23,H$27,$O$2:$O$23)</f>
        <v>162.65600000000001</v>
      </c>
      <c r="I38" s="24">
        <f t="shared" si="9"/>
        <v>94.274000000000001</v>
      </c>
      <c r="J38" s="24">
        <f t="shared" si="9"/>
        <v>115.42099999999999</v>
      </c>
      <c r="K38" s="24">
        <f t="shared" si="9"/>
        <v>85.617999999999995</v>
      </c>
      <c r="L38" s="24">
        <f t="shared" si="9"/>
        <v>6.2009999999999996</v>
      </c>
      <c r="M38" s="24">
        <f t="shared" si="9"/>
        <v>92.176999999999992</v>
      </c>
      <c r="N38" s="24">
        <f t="shared" si="9"/>
        <v>97.132999999999996</v>
      </c>
      <c r="O38" s="24">
        <f>SUM(H38:N38)</f>
        <v>653.48</v>
      </c>
    </row>
    <row r="39" spans="5:15">
      <c r="E39" t="s">
        <v>515</v>
      </c>
      <c r="F39" t="s">
        <v>561</v>
      </c>
      <c r="G39" t="s">
        <v>578</v>
      </c>
      <c r="H39" s="24">
        <f t="shared" ref="H39:N39" si="10">SUMIF($A$2:$A$23,H$26,$P$2:$P$23)+SUMIF($A$2:$A$23,H$25,$P$2:$P$23)+SUMIF($A$2:$A$23,H$27,$P$2:$P$23)</f>
        <v>10000071.251</v>
      </c>
      <c r="I39" s="24">
        <f t="shared" si="10"/>
        <v>93.939000000000007</v>
      </c>
      <c r="J39" s="24">
        <f t="shared" si="10"/>
        <v>113.5</v>
      </c>
      <c r="K39" s="24">
        <f t="shared" si="10"/>
        <v>10000000.889</v>
      </c>
      <c r="L39" s="24">
        <f t="shared" si="10"/>
        <v>5.2549999999999999</v>
      </c>
      <c r="M39" s="24">
        <f t="shared" si="10"/>
        <v>74.677000000000007</v>
      </c>
      <c r="N39" s="24">
        <f t="shared" si="10"/>
        <v>97.784000000000006</v>
      </c>
      <c r="O39" s="24">
        <f>SUM(H39:N39)</f>
        <v>20000457.295000002</v>
      </c>
    </row>
    <row r="40" spans="5:15">
      <c r="E40" t="s">
        <v>515</v>
      </c>
      <c r="F40" t="s">
        <v>561</v>
      </c>
      <c r="G40" t="s">
        <v>15</v>
      </c>
      <c r="H40" s="24">
        <f t="shared" ref="H40:N40" si="11">SUMIF($A$2:$A$23,H$26,$L$2:$L$23)+SUMIF($A$2:$A$23,H$25,$L$2:$L$23)+SUMIF($A$2:$A$23,H$27,$L$2:$L$23)</f>
        <v>10000071.338</v>
      </c>
      <c r="I40" s="24">
        <f t="shared" si="11"/>
        <v>10000006.311000001</v>
      </c>
      <c r="J40" s="24">
        <f t="shared" si="11"/>
        <v>114.155</v>
      </c>
      <c r="K40" s="24">
        <f t="shared" si="11"/>
        <v>10000000.889</v>
      </c>
      <c r="L40" s="24">
        <f t="shared" si="11"/>
        <v>9999999</v>
      </c>
      <c r="M40" s="24">
        <f t="shared" si="11"/>
        <v>77.742000000000004</v>
      </c>
      <c r="N40" s="24">
        <f t="shared" si="11"/>
        <v>98.460999999999999</v>
      </c>
      <c r="O40" s="24">
        <f>SUM(H40:N40)</f>
        <v>40000367.896000005</v>
      </c>
    </row>
    <row r="41" spans="5:15">
      <c r="E41" t="s">
        <v>515</v>
      </c>
      <c r="F41" t="s">
        <v>561</v>
      </c>
      <c r="G41" t="s">
        <v>16</v>
      </c>
      <c r="H41" s="24">
        <f t="shared" ref="H41:N41" si="12">SUMIF($A$2:$A$23,H$26,$M$2:$M$23)+SUMIF($A$2:$A$23,H$25,$M$2:$M$23)+SUMIF($A$2:$A$23,H$27,$M$2:$M$23)</f>
        <v>10000071.364</v>
      </c>
      <c r="I41" s="24">
        <f t="shared" si="12"/>
        <v>93.655000000000001</v>
      </c>
      <c r="J41" s="24">
        <f t="shared" si="12"/>
        <v>113.5</v>
      </c>
      <c r="K41" s="24">
        <f t="shared" si="12"/>
        <v>10000000.889</v>
      </c>
      <c r="L41" s="24">
        <f t="shared" si="12"/>
        <v>5.2549999999999999</v>
      </c>
      <c r="M41" s="24">
        <f t="shared" si="12"/>
        <v>74.646000000000001</v>
      </c>
      <c r="N41" s="24">
        <f t="shared" si="12"/>
        <v>97.784000000000006</v>
      </c>
      <c r="O41" s="24">
        <f>SUM(H41:N41)</f>
        <v>20000457.093000002</v>
      </c>
    </row>
    <row r="42" spans="5:15">
      <c r="E42" t="s">
        <v>515</v>
      </c>
      <c r="F42" t="s">
        <v>561</v>
      </c>
      <c r="G42" t="s">
        <v>17</v>
      </c>
      <c r="H42" s="24">
        <f t="shared" ref="H42:N42" si="13">SUMIF($A$2:$A$23,H$26,$N$2:$N$23)+SUMIF($A$2:$A$23,H$25,$N$2:$N$23)+SUMIF($A$2:$A$23,H$27,$N$2:$N$23)</f>
        <v>166.75700000000001</v>
      </c>
      <c r="I42" s="24">
        <f t="shared" si="13"/>
        <v>93.941000000000003</v>
      </c>
      <c r="J42" s="24">
        <f t="shared" si="13"/>
        <v>113.5</v>
      </c>
      <c r="K42" s="24">
        <f t="shared" si="13"/>
        <v>89.153999999999996</v>
      </c>
      <c r="L42" s="24">
        <f t="shared" si="13"/>
        <v>5.2549999999999999</v>
      </c>
      <c r="M42" s="24">
        <f t="shared" si="13"/>
        <v>74.716000000000008</v>
      </c>
      <c r="N42" s="24">
        <f t="shared" si="13"/>
        <v>97.542000000000002</v>
      </c>
      <c r="O42" s="24">
        <f>SUM(H42:N42)</f>
        <v>640.86500000000001</v>
      </c>
    </row>
    <row r="43" spans="5:15">
      <c r="E43" t="s">
        <v>515</v>
      </c>
      <c r="F43" t="s">
        <v>587</v>
      </c>
      <c r="G43" t="s">
        <v>577</v>
      </c>
      <c r="H43" s="4">
        <f t="shared" ref="H43:O43" si="14">H39/H38-1</f>
        <v>61478.879322004723</v>
      </c>
      <c r="I43" s="4">
        <f t="shared" si="14"/>
        <v>-3.5534717949805561E-3</v>
      </c>
      <c r="J43" s="4">
        <f t="shared" si="14"/>
        <v>-1.6643418442051194E-2</v>
      </c>
      <c r="K43" s="4">
        <f t="shared" si="14"/>
        <v>116796.87999018899</v>
      </c>
      <c r="L43" s="4">
        <f t="shared" si="14"/>
        <v>-0.15255603934849216</v>
      </c>
      <c r="M43" s="4">
        <f t="shared" si="14"/>
        <v>-0.189852132310663</v>
      </c>
      <c r="N43" s="4">
        <f t="shared" si="14"/>
        <v>6.7021506594051594E-3</v>
      </c>
      <c r="O43" s="4">
        <f t="shared" si="14"/>
        <v>30605.074087959849</v>
      </c>
    </row>
    <row r="44" spans="5:15">
      <c r="E44" t="s">
        <v>515</v>
      </c>
      <c r="F44" t="s">
        <v>587</v>
      </c>
      <c r="G44" t="s">
        <v>576</v>
      </c>
      <c r="H44" s="4">
        <f t="shared" ref="H44:O46" si="15">H40/H$42-1</f>
        <v>59966.925412426463</v>
      </c>
      <c r="I44" s="4">
        <f t="shared" si="15"/>
        <v>106448.86013561704</v>
      </c>
      <c r="J44" s="4">
        <f t="shared" si="15"/>
        <v>5.770925110132108E-3</v>
      </c>
      <c r="K44" s="4">
        <f t="shared" si="15"/>
        <v>112164.47646768513</v>
      </c>
      <c r="L44" s="4">
        <f t="shared" si="15"/>
        <v>1902948.3815413893</v>
      </c>
      <c r="M44" s="4">
        <f t="shared" si="15"/>
        <v>4.0500026768028219E-2</v>
      </c>
      <c r="N44" s="4">
        <f t="shared" si="15"/>
        <v>9.4215824977958995E-3</v>
      </c>
      <c r="O44" s="4">
        <f t="shared" si="15"/>
        <v>62415.215421344597</v>
      </c>
    </row>
    <row r="45" spans="5:15">
      <c r="E45" t="s">
        <v>515</v>
      </c>
      <c r="F45" t="s">
        <v>587</v>
      </c>
      <c r="G45" t="s">
        <v>575</v>
      </c>
      <c r="H45" s="4">
        <f t="shared" si="15"/>
        <v>59966.925568341954</v>
      </c>
      <c r="I45" s="4">
        <f t="shared" si="15"/>
        <v>-3.0444640785173283E-3</v>
      </c>
      <c r="J45" s="4">
        <f t="shared" si="15"/>
        <v>0</v>
      </c>
      <c r="K45" s="4">
        <f t="shared" si="15"/>
        <v>112164.47646768513</v>
      </c>
      <c r="L45" s="4">
        <f t="shared" si="15"/>
        <v>0</v>
      </c>
      <c r="M45" s="4">
        <f t="shared" si="15"/>
        <v>-9.368809893464114E-4</v>
      </c>
      <c r="N45" s="4">
        <f t="shared" si="15"/>
        <v>2.4809825511062922E-3</v>
      </c>
      <c r="O45" s="4">
        <f t="shared" si="15"/>
        <v>31207.533923681276</v>
      </c>
    </row>
    <row r="46" spans="5:15">
      <c r="E46" t="s">
        <v>515</v>
      </c>
      <c r="F46" t="s">
        <v>587</v>
      </c>
      <c r="G46" t="s">
        <v>573</v>
      </c>
      <c r="H46" s="4">
        <f t="shared" si="15"/>
        <v>0</v>
      </c>
      <c r="I46" s="4">
        <f t="shared" si="15"/>
        <v>0</v>
      </c>
      <c r="J46" s="4">
        <f t="shared" si="15"/>
        <v>0</v>
      </c>
      <c r="K46" s="4">
        <f t="shared" si="15"/>
        <v>0</v>
      </c>
      <c r="L46" s="4">
        <f t="shared" si="15"/>
        <v>0</v>
      </c>
      <c r="M46" s="4">
        <f t="shared" si="15"/>
        <v>0</v>
      </c>
      <c r="N46" s="4">
        <f t="shared" si="15"/>
        <v>0</v>
      </c>
      <c r="O46" s="4">
        <f t="shared" si="15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0710-D94A-489D-8C4E-23ECFD5F4A86}">
  <dimension ref="A1:T46"/>
  <sheetViews>
    <sheetView workbookViewId="0">
      <selection activeCell="K21" sqref="K21"/>
    </sheetView>
  </sheetViews>
  <sheetFormatPr defaultRowHeight="15"/>
  <cols>
    <col min="2" max="2" width="13.140625" bestFit="1" customWidth="1"/>
    <col min="6" max="6" width="15.7109375" bestFit="1" customWidth="1"/>
    <col min="7" max="7" width="18.28515625" bestFit="1" customWidth="1"/>
    <col min="8" max="8" width="11.85546875" bestFit="1" customWidth="1"/>
    <col min="9" max="9" width="11.5703125" bestFit="1" customWidth="1"/>
    <col min="10" max="14" width="9.28515625" bestFit="1" customWidth="1"/>
    <col min="15" max="15" width="11.5703125" bestFit="1" customWidth="1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547</v>
      </c>
      <c r="C2">
        <v>2.1800000000000002</v>
      </c>
      <c r="D2">
        <v>2.1800000000000002</v>
      </c>
      <c r="E2">
        <v>2.1800000000000002</v>
      </c>
      <c r="F2">
        <v>2.1829999999999998</v>
      </c>
      <c r="G2">
        <v>2.1800000000000002</v>
      </c>
      <c r="H2">
        <v>-0.15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253.899</v>
      </c>
      <c r="O2">
        <v>254.03200000000001</v>
      </c>
      <c r="P2">
        <v>9999999</v>
      </c>
      <c r="Q2">
        <v>9999999</v>
      </c>
      <c r="R2">
        <v>0</v>
      </c>
      <c r="S2">
        <v>0</v>
      </c>
      <c r="T2">
        <v>-100</v>
      </c>
    </row>
    <row r="3" spans="1:20">
      <c r="A3" t="s">
        <v>185</v>
      </c>
      <c r="B3" t="s">
        <v>547</v>
      </c>
      <c r="C3">
        <v>9999999</v>
      </c>
      <c r="D3">
        <v>838.67899999999997</v>
      </c>
      <c r="E3">
        <v>838.68200000000002</v>
      </c>
      <c r="F3">
        <v>838.88099999999997</v>
      </c>
      <c r="G3">
        <v>838.68200000000002</v>
      </c>
      <c r="H3">
        <v>-0.02</v>
      </c>
      <c r="I3">
        <v>9999999</v>
      </c>
      <c r="J3">
        <v>0</v>
      </c>
      <c r="K3">
        <v>0</v>
      </c>
      <c r="L3">
        <v>9999999</v>
      </c>
      <c r="M3">
        <v>499.14499999999998</v>
      </c>
      <c r="N3">
        <v>499.14499999999998</v>
      </c>
      <c r="O3">
        <v>499.23099999999999</v>
      </c>
      <c r="P3">
        <v>499.14499999999998</v>
      </c>
      <c r="Q3">
        <v>-0.02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547</v>
      </c>
      <c r="C4">
        <v>515.50800000000004</v>
      </c>
      <c r="D4">
        <v>515.50800000000004</v>
      </c>
      <c r="E4">
        <v>515.50800000000004</v>
      </c>
      <c r="F4">
        <v>517.44000000000005</v>
      </c>
      <c r="G4">
        <v>515.50800000000004</v>
      </c>
      <c r="H4">
        <v>-0.37</v>
      </c>
      <c r="I4">
        <v>0</v>
      </c>
      <c r="J4">
        <v>0</v>
      </c>
      <c r="K4">
        <v>0</v>
      </c>
      <c r="L4">
        <v>336.74200000000002</v>
      </c>
      <c r="M4">
        <v>336.74200000000002</v>
      </c>
      <c r="N4">
        <v>336.74200000000002</v>
      </c>
      <c r="O4">
        <v>338.06299999999999</v>
      </c>
      <c r="P4">
        <v>336.74200000000002</v>
      </c>
      <c r="Q4">
        <v>-0.39</v>
      </c>
      <c r="R4">
        <v>0</v>
      </c>
      <c r="S4">
        <v>0</v>
      </c>
      <c r="T4">
        <v>0</v>
      </c>
    </row>
    <row r="5" spans="1:20">
      <c r="A5" t="s">
        <v>164</v>
      </c>
      <c r="B5" t="s">
        <v>547</v>
      </c>
      <c r="C5">
        <v>0.79900000000000004</v>
      </c>
      <c r="D5">
        <v>0.79900000000000004</v>
      </c>
      <c r="E5">
        <v>0.79900000000000004</v>
      </c>
      <c r="F5">
        <v>0.79700000000000004</v>
      </c>
      <c r="G5">
        <v>0.79900000000000004</v>
      </c>
      <c r="H5">
        <v>0.33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279.98700000000002</v>
      </c>
      <c r="O5">
        <v>279.21199999999999</v>
      </c>
      <c r="P5">
        <v>9999999</v>
      </c>
      <c r="Q5">
        <v>9999999</v>
      </c>
      <c r="R5">
        <v>0</v>
      </c>
      <c r="S5">
        <v>0</v>
      </c>
      <c r="T5">
        <v>-100</v>
      </c>
    </row>
    <row r="6" spans="1:20">
      <c r="A6" t="s">
        <v>145</v>
      </c>
      <c r="B6" t="s">
        <v>547</v>
      </c>
      <c r="C6">
        <v>678.33500000000004</v>
      </c>
      <c r="D6">
        <v>677.64300000000003</v>
      </c>
      <c r="E6">
        <v>677.51</v>
      </c>
      <c r="F6">
        <v>677.57399999999996</v>
      </c>
      <c r="G6">
        <v>677.64300000000003</v>
      </c>
      <c r="H6">
        <v>0.01</v>
      </c>
      <c r="I6">
        <v>0.1</v>
      </c>
      <c r="J6">
        <v>0</v>
      </c>
      <c r="K6">
        <v>-0.02</v>
      </c>
      <c r="L6">
        <v>375.65499999999997</v>
      </c>
      <c r="M6">
        <v>375.65499999999997</v>
      </c>
      <c r="N6">
        <v>375.577</v>
      </c>
      <c r="O6">
        <v>375.63099999999997</v>
      </c>
      <c r="P6">
        <v>375.65499999999997</v>
      </c>
      <c r="Q6">
        <v>0.01</v>
      </c>
      <c r="R6">
        <v>0</v>
      </c>
      <c r="S6">
        <v>0</v>
      </c>
      <c r="T6">
        <v>-0.02</v>
      </c>
    </row>
    <row r="7" spans="1:20">
      <c r="A7" t="s">
        <v>138</v>
      </c>
      <c r="B7" t="s">
        <v>547</v>
      </c>
      <c r="C7">
        <v>85.933000000000007</v>
      </c>
      <c r="D7">
        <v>85.159000000000006</v>
      </c>
      <c r="E7">
        <v>85.652000000000001</v>
      </c>
      <c r="F7">
        <v>85.313999999999993</v>
      </c>
      <c r="G7">
        <v>85.06</v>
      </c>
      <c r="H7">
        <v>-0.3</v>
      </c>
      <c r="I7">
        <v>0.91</v>
      </c>
      <c r="J7">
        <v>0</v>
      </c>
      <c r="K7">
        <v>0.57999999999999996</v>
      </c>
      <c r="L7">
        <v>90.441999999999993</v>
      </c>
      <c r="M7">
        <v>89.671999999999997</v>
      </c>
      <c r="N7">
        <v>90.165000000000006</v>
      </c>
      <c r="O7">
        <v>89.56</v>
      </c>
      <c r="P7">
        <v>89.572999999999993</v>
      </c>
      <c r="Q7">
        <v>0.01</v>
      </c>
      <c r="R7">
        <v>0.86</v>
      </c>
      <c r="S7">
        <v>0</v>
      </c>
      <c r="T7">
        <v>0.55000000000000004</v>
      </c>
    </row>
    <row r="8" spans="1:20">
      <c r="A8" t="s">
        <v>133</v>
      </c>
      <c r="B8" t="s">
        <v>547</v>
      </c>
      <c r="C8">
        <v>23.44</v>
      </c>
      <c r="D8">
        <v>23.468</v>
      </c>
      <c r="E8">
        <v>23.504000000000001</v>
      </c>
      <c r="F8">
        <v>23.561</v>
      </c>
      <c r="G8">
        <v>23.468</v>
      </c>
      <c r="H8">
        <v>-0.39</v>
      </c>
      <c r="I8">
        <v>-0.12</v>
      </c>
      <c r="J8">
        <v>0</v>
      </c>
      <c r="K8">
        <v>0.15</v>
      </c>
      <c r="L8">
        <v>28.721</v>
      </c>
      <c r="M8">
        <v>28.734999999999999</v>
      </c>
      <c r="N8">
        <v>28.780999999999999</v>
      </c>
      <c r="O8">
        <v>28.762</v>
      </c>
      <c r="P8">
        <v>28.734999999999999</v>
      </c>
      <c r="Q8">
        <v>-0.09</v>
      </c>
      <c r="R8">
        <v>-0.05</v>
      </c>
      <c r="S8">
        <v>0</v>
      </c>
      <c r="T8">
        <v>0.16</v>
      </c>
    </row>
    <row r="9" spans="1:20">
      <c r="A9" t="s">
        <v>130</v>
      </c>
      <c r="B9" t="s">
        <v>547</v>
      </c>
      <c r="C9">
        <v>6.0279999999999996</v>
      </c>
      <c r="D9">
        <v>6.0279999999999996</v>
      </c>
      <c r="E9">
        <v>6.0279999999999996</v>
      </c>
      <c r="F9">
        <v>6.0279999999999996</v>
      </c>
      <c r="G9">
        <v>6.0279999999999996</v>
      </c>
      <c r="H9">
        <v>0</v>
      </c>
      <c r="I9">
        <v>0</v>
      </c>
      <c r="J9">
        <v>0</v>
      </c>
      <c r="K9">
        <v>0</v>
      </c>
      <c r="L9">
        <v>104.602</v>
      </c>
      <c r="M9">
        <v>104.602</v>
      </c>
      <c r="N9">
        <v>104.602</v>
      </c>
      <c r="O9">
        <v>104.601</v>
      </c>
      <c r="P9">
        <v>104.602</v>
      </c>
      <c r="Q9">
        <v>0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547</v>
      </c>
      <c r="C10">
        <v>31.762</v>
      </c>
      <c r="D10">
        <v>31.827000000000002</v>
      </c>
      <c r="E10">
        <v>31.827000000000002</v>
      </c>
      <c r="F10">
        <v>32.210999999999999</v>
      </c>
      <c r="G10">
        <v>31.827000000000002</v>
      </c>
      <c r="H10">
        <v>-1.19</v>
      </c>
      <c r="I10">
        <v>-0.2</v>
      </c>
      <c r="J10">
        <v>0</v>
      </c>
      <c r="K10">
        <v>0</v>
      </c>
      <c r="L10">
        <v>33.210999999999999</v>
      </c>
      <c r="M10">
        <v>33.658999999999999</v>
      </c>
      <c r="N10">
        <v>33.658999999999999</v>
      </c>
      <c r="O10">
        <v>33.773000000000003</v>
      </c>
      <c r="P10">
        <v>33.658999999999999</v>
      </c>
      <c r="Q10">
        <v>-0.34</v>
      </c>
      <c r="R10">
        <v>-1.33</v>
      </c>
      <c r="S10">
        <v>0</v>
      </c>
      <c r="T10">
        <v>0</v>
      </c>
    </row>
    <row r="11" spans="1:20">
      <c r="A11" t="s">
        <v>118</v>
      </c>
      <c r="B11" t="s">
        <v>547</v>
      </c>
      <c r="C11">
        <v>19.503</v>
      </c>
      <c r="D11">
        <v>19.372</v>
      </c>
      <c r="E11">
        <v>19.306999999999999</v>
      </c>
      <c r="F11">
        <v>19.198</v>
      </c>
      <c r="G11">
        <v>19.306999999999999</v>
      </c>
      <c r="H11">
        <v>0.56999999999999995</v>
      </c>
      <c r="I11">
        <v>0.68</v>
      </c>
      <c r="J11">
        <v>0</v>
      </c>
      <c r="K11">
        <v>-0.34</v>
      </c>
      <c r="L11">
        <v>27.146000000000001</v>
      </c>
      <c r="M11">
        <v>27.001999999999999</v>
      </c>
      <c r="N11">
        <v>26.931000000000001</v>
      </c>
      <c r="O11">
        <v>26.757000000000001</v>
      </c>
      <c r="P11">
        <v>26.931000000000001</v>
      </c>
      <c r="Q11">
        <v>0.65</v>
      </c>
      <c r="R11">
        <v>0.53</v>
      </c>
      <c r="S11">
        <v>0</v>
      </c>
      <c r="T11">
        <v>-0.26</v>
      </c>
    </row>
    <row r="12" spans="1:20">
      <c r="A12" t="s">
        <v>115</v>
      </c>
      <c r="B12" t="s">
        <v>547</v>
      </c>
      <c r="C12">
        <v>20.257000000000001</v>
      </c>
      <c r="D12">
        <v>20.257000000000001</v>
      </c>
      <c r="E12">
        <v>20.257000000000001</v>
      </c>
      <c r="F12">
        <v>42.384999999999998</v>
      </c>
      <c r="G12">
        <v>20.257000000000001</v>
      </c>
      <c r="H12">
        <v>-52.21</v>
      </c>
      <c r="I12">
        <v>0</v>
      </c>
      <c r="J12">
        <v>0</v>
      </c>
      <c r="K12">
        <v>0</v>
      </c>
      <c r="L12">
        <v>17.298999999999999</v>
      </c>
      <c r="M12">
        <v>17.298999999999999</v>
      </c>
      <c r="N12">
        <v>17.298999999999999</v>
      </c>
      <c r="O12">
        <v>37.625</v>
      </c>
      <c r="P12">
        <v>17.298999999999999</v>
      </c>
      <c r="Q12">
        <v>-54.02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547</v>
      </c>
      <c r="C13">
        <v>19.873999999999999</v>
      </c>
      <c r="D13">
        <v>19.873999999999999</v>
      </c>
      <c r="E13">
        <v>19.873999999999999</v>
      </c>
      <c r="F13">
        <v>19.945</v>
      </c>
      <c r="G13">
        <v>19.873999999999999</v>
      </c>
      <c r="H13">
        <v>-0.35</v>
      </c>
      <c r="I13">
        <v>0</v>
      </c>
      <c r="J13">
        <v>0</v>
      </c>
      <c r="K13">
        <v>0</v>
      </c>
      <c r="L13">
        <v>97.066999999999993</v>
      </c>
      <c r="M13">
        <v>97.066999999999993</v>
      </c>
      <c r="N13">
        <v>97.066999999999993</v>
      </c>
      <c r="O13">
        <v>97.412000000000006</v>
      </c>
      <c r="P13">
        <v>97.066999999999993</v>
      </c>
      <c r="Q13">
        <v>-0.35</v>
      </c>
      <c r="R13">
        <v>0</v>
      </c>
      <c r="S13">
        <v>0</v>
      </c>
      <c r="T13">
        <v>0</v>
      </c>
    </row>
    <row r="14" spans="1:20">
      <c r="A14" t="s">
        <v>110</v>
      </c>
      <c r="B14" t="s">
        <v>547</v>
      </c>
      <c r="C14">
        <v>62.463999999999999</v>
      </c>
      <c r="D14">
        <v>61.83</v>
      </c>
      <c r="E14">
        <v>61.83</v>
      </c>
      <c r="F14">
        <v>61.709000000000003</v>
      </c>
      <c r="G14">
        <v>61.83</v>
      </c>
      <c r="H14">
        <v>0.2</v>
      </c>
      <c r="I14">
        <v>1.03</v>
      </c>
      <c r="J14">
        <v>0</v>
      </c>
      <c r="K14">
        <v>0</v>
      </c>
      <c r="L14">
        <v>66.867000000000004</v>
      </c>
      <c r="M14">
        <v>65.872</v>
      </c>
      <c r="N14">
        <v>65.872</v>
      </c>
      <c r="O14">
        <v>65.766999999999996</v>
      </c>
      <c r="P14">
        <v>65.872</v>
      </c>
      <c r="Q14">
        <v>0.16</v>
      </c>
      <c r="R14">
        <v>1.51</v>
      </c>
      <c r="S14">
        <v>0</v>
      </c>
      <c r="T14">
        <v>0</v>
      </c>
    </row>
    <row r="15" spans="1:20">
      <c r="A15" t="s">
        <v>106</v>
      </c>
      <c r="B15" t="s">
        <v>547</v>
      </c>
      <c r="C15">
        <v>18.138999999999999</v>
      </c>
      <c r="D15">
        <v>18.138999999999999</v>
      </c>
      <c r="E15">
        <v>18.138999999999999</v>
      </c>
      <c r="F15">
        <v>19.934999999999999</v>
      </c>
      <c r="G15">
        <v>18.138999999999999</v>
      </c>
      <c r="H15">
        <v>-9.01</v>
      </c>
      <c r="I15">
        <v>0</v>
      </c>
      <c r="J15">
        <v>0</v>
      </c>
      <c r="K15">
        <v>0</v>
      </c>
      <c r="L15">
        <v>6.3959999999999999</v>
      </c>
      <c r="M15">
        <v>6.3959999999999999</v>
      </c>
      <c r="N15">
        <v>6.3959999999999999</v>
      </c>
      <c r="O15">
        <v>7.8239999999999998</v>
      </c>
      <c r="P15">
        <v>6.3959999999999999</v>
      </c>
      <c r="Q15">
        <v>-18.25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547</v>
      </c>
      <c r="C16">
        <v>6.2519999999999998</v>
      </c>
      <c r="D16">
        <v>6.2519999999999998</v>
      </c>
      <c r="E16">
        <v>6.2519999999999998</v>
      </c>
      <c r="F16">
        <v>5.306</v>
      </c>
      <c r="G16">
        <v>6.2519999999999998</v>
      </c>
      <c r="H16">
        <v>17.84</v>
      </c>
      <c r="I16">
        <v>0</v>
      </c>
      <c r="J16">
        <v>0</v>
      </c>
      <c r="K16">
        <v>0</v>
      </c>
      <c r="L16">
        <v>9999999</v>
      </c>
      <c r="M16">
        <v>21.388999999999999</v>
      </c>
      <c r="N16">
        <v>21.388999999999999</v>
      </c>
      <c r="O16">
        <v>17.693000000000001</v>
      </c>
      <c r="P16">
        <v>21.388999999999999</v>
      </c>
      <c r="Q16">
        <v>20.89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547</v>
      </c>
      <c r="C17">
        <v>62.561</v>
      </c>
      <c r="D17">
        <v>62.561</v>
      </c>
      <c r="E17">
        <v>62.561</v>
      </c>
      <c r="F17">
        <v>60.679000000000002</v>
      </c>
      <c r="G17">
        <v>62.561</v>
      </c>
      <c r="H17">
        <v>3.1</v>
      </c>
      <c r="I17">
        <v>0</v>
      </c>
      <c r="J17">
        <v>0</v>
      </c>
      <c r="K17">
        <v>0</v>
      </c>
      <c r="L17">
        <v>288.11200000000002</v>
      </c>
      <c r="M17">
        <v>288.11200000000002</v>
      </c>
      <c r="N17">
        <v>288.11200000000002</v>
      </c>
      <c r="O17">
        <v>279.41800000000001</v>
      </c>
      <c r="P17">
        <v>288.11200000000002</v>
      </c>
      <c r="Q17">
        <v>3.11</v>
      </c>
      <c r="R17">
        <v>0</v>
      </c>
      <c r="S17">
        <v>0</v>
      </c>
      <c r="T17">
        <v>0</v>
      </c>
    </row>
    <row r="18" spans="1:20">
      <c r="A18" t="s">
        <v>91</v>
      </c>
      <c r="B18" t="s">
        <v>547</v>
      </c>
      <c r="C18">
        <v>82.98</v>
      </c>
      <c r="D18">
        <v>82.501999999999995</v>
      </c>
      <c r="E18">
        <v>82.46</v>
      </c>
      <c r="F18">
        <v>82.622</v>
      </c>
      <c r="G18">
        <v>82.501999999999995</v>
      </c>
      <c r="H18">
        <v>-0.15</v>
      </c>
      <c r="I18">
        <v>0.57999999999999996</v>
      </c>
      <c r="J18">
        <v>0</v>
      </c>
      <c r="K18">
        <v>-0.05</v>
      </c>
      <c r="L18">
        <v>94.072999999999993</v>
      </c>
      <c r="M18">
        <v>91.981999999999999</v>
      </c>
      <c r="N18">
        <v>91.424999999999997</v>
      </c>
      <c r="O18">
        <v>91.334000000000003</v>
      </c>
      <c r="P18">
        <v>91.82</v>
      </c>
      <c r="Q18">
        <v>0.53</v>
      </c>
      <c r="R18">
        <v>2.27</v>
      </c>
      <c r="S18">
        <v>0</v>
      </c>
      <c r="T18">
        <v>-0.61</v>
      </c>
    </row>
    <row r="19" spans="1:20">
      <c r="A19" t="s">
        <v>87</v>
      </c>
      <c r="B19" t="s">
        <v>547</v>
      </c>
      <c r="C19">
        <v>12.909000000000001</v>
      </c>
      <c r="D19">
        <v>12.909000000000001</v>
      </c>
      <c r="E19">
        <v>12.909000000000001</v>
      </c>
      <c r="F19">
        <v>12.909000000000001</v>
      </c>
      <c r="G19">
        <v>12.909000000000001</v>
      </c>
      <c r="H19">
        <v>0</v>
      </c>
      <c r="I19">
        <v>0</v>
      </c>
      <c r="J19">
        <v>0</v>
      </c>
      <c r="K19">
        <v>0</v>
      </c>
      <c r="L19">
        <v>19.974</v>
      </c>
      <c r="M19">
        <v>19.974</v>
      </c>
      <c r="N19">
        <v>19.974</v>
      </c>
      <c r="O19">
        <v>19.978000000000002</v>
      </c>
      <c r="P19">
        <v>19.974</v>
      </c>
      <c r="Q19">
        <v>-0.02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547</v>
      </c>
      <c r="C20">
        <v>21.263000000000002</v>
      </c>
      <c r="D20">
        <v>21.263000000000002</v>
      </c>
      <c r="E20">
        <v>21.263000000000002</v>
      </c>
      <c r="F20">
        <v>21.21</v>
      </c>
      <c r="G20">
        <v>21.263000000000002</v>
      </c>
      <c r="H20">
        <v>0.25</v>
      </c>
      <c r="I20">
        <v>0</v>
      </c>
      <c r="J20">
        <v>0</v>
      </c>
      <c r="K20">
        <v>0</v>
      </c>
      <c r="L20">
        <v>30.213999999999999</v>
      </c>
      <c r="M20">
        <v>30.213999999999999</v>
      </c>
      <c r="N20">
        <v>30.213999999999999</v>
      </c>
      <c r="O20">
        <v>30.15</v>
      </c>
      <c r="P20">
        <v>30.213999999999999</v>
      </c>
      <c r="Q20">
        <v>0.21</v>
      </c>
      <c r="R20">
        <v>0</v>
      </c>
      <c r="S20">
        <v>0</v>
      </c>
      <c r="T20">
        <v>0</v>
      </c>
    </row>
    <row r="21" spans="1:20">
      <c r="A21" t="s">
        <v>74</v>
      </c>
      <c r="B21" t="s">
        <v>547</v>
      </c>
      <c r="C21">
        <v>54.584000000000003</v>
      </c>
      <c r="D21">
        <v>54.752000000000002</v>
      </c>
      <c r="E21">
        <v>54.88</v>
      </c>
      <c r="F21">
        <v>55.253999999999998</v>
      </c>
      <c r="G21">
        <v>54.752000000000002</v>
      </c>
      <c r="H21">
        <v>-0.91</v>
      </c>
      <c r="I21">
        <v>-0.31</v>
      </c>
      <c r="J21">
        <v>0</v>
      </c>
      <c r="K21">
        <v>0.23</v>
      </c>
      <c r="L21">
        <v>68.158000000000001</v>
      </c>
      <c r="M21">
        <v>68.33</v>
      </c>
      <c r="N21">
        <v>68.454999999999998</v>
      </c>
      <c r="O21">
        <v>68.950999999999993</v>
      </c>
      <c r="P21">
        <v>68.33</v>
      </c>
      <c r="Q21">
        <v>-0.9</v>
      </c>
      <c r="R21">
        <v>-0.25</v>
      </c>
      <c r="S21">
        <v>0</v>
      </c>
      <c r="T21">
        <v>0.18</v>
      </c>
    </row>
    <row r="22" spans="1:20">
      <c r="A22" t="s">
        <v>343</v>
      </c>
      <c r="B22" t="s">
        <v>547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547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  <row r="25" spans="1:20">
      <c r="H25" t="str">
        <f t="shared" ref="H25:N25" si="0">_xlfn.TEXTJOIN("",TRUE,"*-",H27,"*")</f>
        <v>*-nsw*</v>
      </c>
      <c r="I25" t="str">
        <f t="shared" si="0"/>
        <v>*-nt*</v>
      </c>
      <c r="J25" t="str">
        <f t="shared" si="0"/>
        <v>*-qld*</v>
      </c>
      <c r="K25" t="str">
        <f t="shared" si="0"/>
        <v>*-sa*</v>
      </c>
      <c r="L25" t="str">
        <f t="shared" si="0"/>
        <v>*-tas*</v>
      </c>
      <c r="M25" t="str">
        <f t="shared" si="0"/>
        <v>*-vic*</v>
      </c>
      <c r="N25" t="str">
        <f t="shared" si="0"/>
        <v>*-wa*</v>
      </c>
    </row>
    <row r="26" spans="1:20">
      <c r="H26" t="str">
        <f t="shared" ref="H26:N26" si="1">_xlfn.TEXTJOIN("",TRUE,"*",H27,"-*")</f>
        <v>*nsw-*</v>
      </c>
      <c r="I26" t="str">
        <f t="shared" si="1"/>
        <v>*nt-*</v>
      </c>
      <c r="J26" t="str">
        <f t="shared" si="1"/>
        <v>*qld-*</v>
      </c>
      <c r="K26" t="str">
        <f t="shared" si="1"/>
        <v>*sa-*</v>
      </c>
      <c r="L26" t="str">
        <f t="shared" si="1"/>
        <v>*tas-*</v>
      </c>
      <c r="M26" t="str">
        <f t="shared" si="1"/>
        <v>*vic-*</v>
      </c>
      <c r="N26" t="str">
        <f t="shared" si="1"/>
        <v>*wa-*</v>
      </c>
    </row>
    <row r="27" spans="1:20">
      <c r="H27" t="s">
        <v>586</v>
      </c>
      <c r="I27" t="s">
        <v>118</v>
      </c>
      <c r="J27" t="s">
        <v>585</v>
      </c>
      <c r="K27" t="s">
        <v>106</v>
      </c>
      <c r="L27" t="s">
        <v>102</v>
      </c>
      <c r="M27" t="s">
        <v>584</v>
      </c>
      <c r="N27" t="s">
        <v>583</v>
      </c>
    </row>
    <row r="28" spans="1:20">
      <c r="H28" t="s">
        <v>7</v>
      </c>
      <c r="I28" t="s">
        <v>6</v>
      </c>
      <c r="J28" t="s">
        <v>9</v>
      </c>
      <c r="K28" t="s">
        <v>4</v>
      </c>
      <c r="L28" t="s">
        <v>10</v>
      </c>
      <c r="M28" t="s">
        <v>8</v>
      </c>
      <c r="N28" t="s">
        <v>5</v>
      </c>
      <c r="O28" t="s">
        <v>261</v>
      </c>
    </row>
    <row r="29" spans="1:20">
      <c r="E29" t="s">
        <v>520</v>
      </c>
      <c r="F29" t="s">
        <v>561</v>
      </c>
      <c r="G29" t="s">
        <v>579</v>
      </c>
      <c r="H29" s="24">
        <f t="shared" ref="H29:N29" si="2">SUMIF($A$2:$A$23,H$26,$F$2:$F$23)+SUMIF($A$2:$A$23,H$25,$F$2:$F$23)+SUMIF($A$2:$A$23,H$27,$F$2:$F$23)</f>
        <v>149.297</v>
      </c>
      <c r="I29" s="24">
        <f t="shared" si="2"/>
        <v>858.07899999999995</v>
      </c>
      <c r="J29" s="24">
        <f t="shared" si="2"/>
        <v>641.47900000000004</v>
      </c>
      <c r="K29" s="24">
        <f t="shared" si="2"/>
        <v>20.731999999999999</v>
      </c>
      <c r="L29" s="24">
        <f t="shared" si="2"/>
        <v>5.306</v>
      </c>
      <c r="M29" s="24">
        <f t="shared" si="2"/>
        <v>143.30099999999999</v>
      </c>
      <c r="N29" s="24">
        <f t="shared" si="2"/>
        <v>766.94699999999989</v>
      </c>
      <c r="O29" s="24">
        <f>SUM(H29:N29)</f>
        <v>2585.1409999999996</v>
      </c>
    </row>
    <row r="30" spans="1:20">
      <c r="E30" t="s">
        <v>520</v>
      </c>
      <c r="F30" t="s">
        <v>561</v>
      </c>
      <c r="G30" t="s">
        <v>578</v>
      </c>
      <c r="H30" s="50">
        <f t="shared" ref="H30:N30" si="3">(SUMIF($A$2:$A$23,H$27,$G$2:$G$23)+SUMIF($A$2:$A$23,H$26,$G$2:$G$23)+SUMIF($A$2:$A$23,H$25,$G$2:$G$23))</f>
        <v>148.56300000000002</v>
      </c>
      <c r="I30" s="50">
        <f t="shared" si="3"/>
        <v>857.98900000000003</v>
      </c>
      <c r="J30" s="50">
        <f t="shared" si="3"/>
        <v>617.46900000000005</v>
      </c>
      <c r="K30" s="50">
        <f t="shared" si="3"/>
        <v>18.937999999999999</v>
      </c>
      <c r="L30" s="50">
        <f t="shared" si="3"/>
        <v>6.2519999999999998</v>
      </c>
      <c r="M30" s="50">
        <f t="shared" si="3"/>
        <v>145.06299999999999</v>
      </c>
      <c r="N30" s="50">
        <f t="shared" si="3"/>
        <v>766.56700000000001</v>
      </c>
      <c r="O30" s="24">
        <f>SUM(H30:N30)</f>
        <v>2560.8410000000003</v>
      </c>
    </row>
    <row r="31" spans="1:20">
      <c r="E31" t="s">
        <v>520</v>
      </c>
      <c r="F31" t="s">
        <v>561</v>
      </c>
      <c r="G31" t="s">
        <v>15</v>
      </c>
      <c r="H31" s="50">
        <f t="shared" ref="H31:N31" si="4">(SUMIF($A$2:$A$23,H$27,$C$2:$C$23)+SUMIF($A$2:$A$23,H$26,$C$2:$C$23)+SUMIF($A$2:$A$23,H$25,$C$2:$C$23))</f>
        <v>149.34300000000002</v>
      </c>
      <c r="I31" s="50">
        <f t="shared" si="4"/>
        <v>10000018.503</v>
      </c>
      <c r="J31" s="50">
        <f t="shared" si="4"/>
        <v>618.10300000000007</v>
      </c>
      <c r="K31" s="50">
        <f t="shared" si="4"/>
        <v>18.937999999999999</v>
      </c>
      <c r="L31" s="50">
        <f t="shared" si="4"/>
        <v>6.2519999999999998</v>
      </c>
      <c r="M31" s="50">
        <f t="shared" si="4"/>
        <v>145.541</v>
      </c>
      <c r="N31" s="50">
        <f t="shared" si="4"/>
        <v>767.09100000000001</v>
      </c>
      <c r="O31" s="24">
        <f>SUM(H31:N31)</f>
        <v>10001723.771</v>
      </c>
    </row>
    <row r="32" spans="1:20">
      <c r="E32" t="s">
        <v>520</v>
      </c>
      <c r="F32" t="s">
        <v>561</v>
      </c>
      <c r="G32" t="s">
        <v>16</v>
      </c>
      <c r="H32" s="50">
        <f t="shared" ref="H32:N32" si="5">(SUMIF($A$2:$A$23,H$27,$D$2:$D$23)+SUMIF($A$2:$A$23,H$26,$D$2:$D$23)+SUMIF($A$2:$A$23,H$25,$D$2:$D$23))</f>
        <v>148.66200000000003</v>
      </c>
      <c r="I32" s="50">
        <f t="shared" si="5"/>
        <v>858.05099999999993</v>
      </c>
      <c r="J32" s="50">
        <f t="shared" si="5"/>
        <v>617.46900000000005</v>
      </c>
      <c r="K32" s="50">
        <f t="shared" si="5"/>
        <v>18.937999999999999</v>
      </c>
      <c r="L32" s="50">
        <f t="shared" si="5"/>
        <v>6.2519999999999998</v>
      </c>
      <c r="M32" s="50">
        <f t="shared" si="5"/>
        <v>145.06299999999999</v>
      </c>
      <c r="N32" s="50">
        <f t="shared" si="5"/>
        <v>766.56700000000001</v>
      </c>
      <c r="O32" s="24">
        <f>SUM(H32:N32)</f>
        <v>2561.002</v>
      </c>
    </row>
    <row r="33" spans="5:15">
      <c r="E33" t="s">
        <v>520</v>
      </c>
      <c r="F33" t="s">
        <v>561</v>
      </c>
      <c r="G33" t="s">
        <v>17</v>
      </c>
      <c r="H33" s="50">
        <f t="shared" ref="H33:N33" si="6">(SUMIF($A$2:$A$23,H$27,$E$2:$E$23)+SUMIF($A$2:$A$23,H$26,$E$2:$E$23)+SUMIF($A$2:$A$23,H$25,$E$2:$E$23))</f>
        <v>149.19100000000003</v>
      </c>
      <c r="I33" s="50">
        <f t="shared" si="6"/>
        <v>857.98900000000003</v>
      </c>
      <c r="J33" s="50">
        <f t="shared" si="6"/>
        <v>617.46900000000005</v>
      </c>
      <c r="K33" s="50">
        <f t="shared" si="6"/>
        <v>18.937999999999999</v>
      </c>
      <c r="L33" s="50">
        <f t="shared" si="6"/>
        <v>6.2519999999999998</v>
      </c>
      <c r="M33" s="50">
        <f t="shared" si="6"/>
        <v>145.02099999999999</v>
      </c>
      <c r="N33" s="50">
        <f t="shared" si="6"/>
        <v>766.56200000000001</v>
      </c>
      <c r="O33" s="24">
        <f>SUM(H33:N33)</f>
        <v>2561.422</v>
      </c>
    </row>
    <row r="34" spans="5:15">
      <c r="E34" t="s">
        <v>520</v>
      </c>
      <c r="F34" t="s">
        <v>587</v>
      </c>
      <c r="G34" t="s">
        <v>577</v>
      </c>
      <c r="H34" s="4">
        <f t="shared" ref="H34:O34" si="7">H30/H29-1</f>
        <v>-4.9163747429619153E-3</v>
      </c>
      <c r="I34" s="4">
        <f t="shared" si="7"/>
        <v>-1.0488544761022567E-4</v>
      </c>
      <c r="J34" s="4">
        <f t="shared" si="7"/>
        <v>-3.7429128623072572E-2</v>
      </c>
      <c r="K34" s="4">
        <f t="shared" si="7"/>
        <v>-8.6532896006174087E-2</v>
      </c>
      <c r="L34" s="4">
        <f t="shared" si="7"/>
        <v>0.17828872973991694</v>
      </c>
      <c r="M34" s="4">
        <f t="shared" si="7"/>
        <v>1.2295796958848859E-2</v>
      </c>
      <c r="N34" s="4">
        <f t="shared" si="7"/>
        <v>-4.9547100386326814E-4</v>
      </c>
      <c r="O34" s="4">
        <f t="shared" si="7"/>
        <v>-9.3998741267881103E-3</v>
      </c>
    </row>
    <row r="35" spans="5:15">
      <c r="E35" t="s">
        <v>520</v>
      </c>
      <c r="F35" t="s">
        <v>587</v>
      </c>
      <c r="G35" t="s">
        <v>582</v>
      </c>
      <c r="H35" s="4">
        <f t="shared" ref="H35:O37" si="8">H31/H$32-1</f>
        <v>4.5808612826410133E-3</v>
      </c>
      <c r="I35" s="4">
        <f t="shared" si="8"/>
        <v>11653.340479761693</v>
      </c>
      <c r="J35" s="4">
        <f t="shared" si="8"/>
        <v>1.0267721942316399E-3</v>
      </c>
      <c r="K35" s="4">
        <f t="shared" si="8"/>
        <v>0</v>
      </c>
      <c r="L35" s="4">
        <f t="shared" si="8"/>
        <v>0</v>
      </c>
      <c r="M35" s="4">
        <f t="shared" si="8"/>
        <v>3.2951200512880696E-3</v>
      </c>
      <c r="N35" s="4">
        <f t="shared" si="8"/>
        <v>6.8356712459571867E-4</v>
      </c>
      <c r="O35" s="4">
        <f t="shared" si="8"/>
        <v>3904.3947521321734</v>
      </c>
    </row>
    <row r="36" spans="5:15">
      <c r="E36" t="s">
        <v>520</v>
      </c>
      <c r="F36" t="s">
        <v>587</v>
      </c>
      <c r="G36" t="s">
        <v>581</v>
      </c>
      <c r="H36" s="4">
        <f t="shared" si="8"/>
        <v>0</v>
      </c>
      <c r="I36" s="4">
        <f t="shared" si="8"/>
        <v>0</v>
      </c>
      <c r="J36" s="4">
        <f t="shared" si="8"/>
        <v>0</v>
      </c>
      <c r="K36" s="4">
        <f t="shared" si="8"/>
        <v>0</v>
      </c>
      <c r="L36" s="4">
        <f t="shared" si="8"/>
        <v>0</v>
      </c>
      <c r="M36" s="4">
        <f t="shared" si="8"/>
        <v>0</v>
      </c>
      <c r="N36" s="4">
        <f t="shared" si="8"/>
        <v>0</v>
      </c>
      <c r="O36" s="4">
        <f t="shared" si="8"/>
        <v>0</v>
      </c>
    </row>
    <row r="37" spans="5:15">
      <c r="E37" t="s">
        <v>520</v>
      </c>
      <c r="F37" t="s">
        <v>587</v>
      </c>
      <c r="G37" t="s">
        <v>580</v>
      </c>
      <c r="H37" s="4">
        <f t="shared" si="8"/>
        <v>3.5584076630208461E-3</v>
      </c>
      <c r="I37" s="4">
        <f t="shared" si="8"/>
        <v>-7.225677727773494E-5</v>
      </c>
      <c r="J37" s="4">
        <f t="shared" si="8"/>
        <v>0</v>
      </c>
      <c r="K37" s="4">
        <f t="shared" si="8"/>
        <v>0</v>
      </c>
      <c r="L37" s="4">
        <f t="shared" si="8"/>
        <v>0</v>
      </c>
      <c r="M37" s="4">
        <f t="shared" si="8"/>
        <v>-2.8952937689141756E-4</v>
      </c>
      <c r="N37" s="4">
        <f t="shared" si="8"/>
        <v>-6.5225870667928731E-6</v>
      </c>
      <c r="O37" s="4">
        <f t="shared" si="8"/>
        <v>1.6399831003655052E-4</v>
      </c>
    </row>
    <row r="38" spans="5:15">
      <c r="E38" t="s">
        <v>515</v>
      </c>
      <c r="F38" t="s">
        <v>561</v>
      </c>
      <c r="G38" t="s">
        <v>579</v>
      </c>
      <c r="H38" s="24">
        <f t="shared" ref="H38:N38" si="9">SUMIF($A$2:$A$23,H$26,$O$2:$O$23)+SUMIF($A$2:$A$23,H$25,$O$2:$O$23)+SUMIF($A$2:$A$23,H$27,$O$2:$O$23)</f>
        <v>510.72800000000007</v>
      </c>
      <c r="I38" s="24">
        <f t="shared" si="9"/>
        <v>525.98799999999994</v>
      </c>
      <c r="J38" s="24">
        <f t="shared" si="9"/>
        <v>538.86699999999996</v>
      </c>
      <c r="K38" s="24">
        <f t="shared" si="9"/>
        <v>287.036</v>
      </c>
      <c r="L38" s="24">
        <f t="shared" si="9"/>
        <v>17.693000000000001</v>
      </c>
      <c r="M38" s="24">
        <f t="shared" si="9"/>
        <v>370.75200000000001</v>
      </c>
      <c r="N38" s="24">
        <f t="shared" si="9"/>
        <v>494.71</v>
      </c>
      <c r="O38" s="24">
        <f>SUM(H38:N38)</f>
        <v>2745.7739999999999</v>
      </c>
    </row>
    <row r="39" spans="5:15">
      <c r="E39" t="s">
        <v>515</v>
      </c>
      <c r="F39" t="s">
        <v>561</v>
      </c>
      <c r="G39" t="s">
        <v>578</v>
      </c>
      <c r="H39" s="24">
        <f t="shared" ref="H39:N39" si="10">SUMIF($A$2:$A$23,H$26,$P$2:$P$23)+SUMIF($A$2:$A$23,H$25,$P$2:$P$23)+SUMIF($A$2:$A$23,H$27,$P$2:$P$23)</f>
        <v>10000255.569</v>
      </c>
      <c r="I39" s="24">
        <f t="shared" si="10"/>
        <v>526.07600000000002</v>
      </c>
      <c r="J39" s="24">
        <f t="shared" si="10"/>
        <v>516.98</v>
      </c>
      <c r="K39" s="24">
        <f t="shared" si="10"/>
        <v>10000005.396</v>
      </c>
      <c r="L39" s="24">
        <f t="shared" si="10"/>
        <v>21.388999999999999</v>
      </c>
      <c r="M39" s="24">
        <f t="shared" si="10"/>
        <v>379.93200000000002</v>
      </c>
      <c r="N39" s="24">
        <f t="shared" si="10"/>
        <v>494.173</v>
      </c>
      <c r="O39" s="24">
        <f>SUM(H39:N39)</f>
        <v>20002199.514999997</v>
      </c>
    </row>
    <row r="40" spans="5:15">
      <c r="E40" t="s">
        <v>515</v>
      </c>
      <c r="F40" t="s">
        <v>561</v>
      </c>
      <c r="G40" t="s">
        <v>15</v>
      </c>
      <c r="H40" s="24">
        <f t="shared" ref="H40:N40" si="11">SUMIF($A$2:$A$23,H$26,$L$2:$L$23)+SUMIF($A$2:$A$23,H$25,$L$2:$L$23)+SUMIF($A$2:$A$23,H$27,$L$2:$L$23)</f>
        <v>10000255.976</v>
      </c>
      <c r="I40" s="24">
        <f t="shared" si="11"/>
        <v>10000026.146</v>
      </c>
      <c r="J40" s="24">
        <f t="shared" si="11"/>
        <v>517.97500000000002</v>
      </c>
      <c r="K40" s="24">
        <f t="shared" si="11"/>
        <v>10000005.396</v>
      </c>
      <c r="L40" s="24">
        <f t="shared" si="11"/>
        <v>9999999</v>
      </c>
      <c r="M40" s="24">
        <f t="shared" si="11"/>
        <v>382.185</v>
      </c>
      <c r="N40" s="24">
        <f t="shared" si="11"/>
        <v>494.00099999999998</v>
      </c>
      <c r="O40" s="24">
        <f>SUM(H40:N40)</f>
        <v>40001680.679000005</v>
      </c>
    </row>
    <row r="41" spans="5:15">
      <c r="E41" t="s">
        <v>515</v>
      </c>
      <c r="F41" t="s">
        <v>561</v>
      </c>
      <c r="G41" t="s">
        <v>16</v>
      </c>
      <c r="H41" s="24">
        <f t="shared" ref="H41:N41" si="12">SUMIF($A$2:$A$23,H$26,$M$2:$M$23)+SUMIF($A$2:$A$23,H$25,$M$2:$M$23)+SUMIF($A$2:$A$23,H$27,$M$2:$M$23)</f>
        <v>10000255.668</v>
      </c>
      <c r="I41" s="24">
        <f t="shared" si="12"/>
        <v>526.14699999999993</v>
      </c>
      <c r="J41" s="24">
        <f t="shared" si="12"/>
        <v>516.98</v>
      </c>
      <c r="K41" s="24">
        <f t="shared" si="12"/>
        <v>10000005.396</v>
      </c>
      <c r="L41" s="24">
        <f t="shared" si="12"/>
        <v>21.388999999999999</v>
      </c>
      <c r="M41" s="24">
        <f t="shared" si="12"/>
        <v>380.09400000000005</v>
      </c>
      <c r="N41" s="24">
        <f t="shared" si="12"/>
        <v>494.173</v>
      </c>
      <c r="O41" s="24">
        <f>SUM(H41:N41)</f>
        <v>20002199.846999999</v>
      </c>
    </row>
    <row r="42" spans="5:15">
      <c r="E42" t="s">
        <v>515</v>
      </c>
      <c r="F42" t="s">
        <v>561</v>
      </c>
      <c r="G42" t="s">
        <v>17</v>
      </c>
      <c r="H42" s="24">
        <f t="shared" ref="H42:N42" si="13">SUMIF($A$2:$A$23,H$26,$N$2:$N$23)+SUMIF($A$2:$A$23,H$25,$N$2:$N$23)+SUMIF($A$2:$A$23,H$27,$N$2:$N$23)</f>
        <v>511.10599999999999</v>
      </c>
      <c r="I42" s="24">
        <f t="shared" si="13"/>
        <v>526.07600000000002</v>
      </c>
      <c r="J42" s="24">
        <f t="shared" si="13"/>
        <v>516.98</v>
      </c>
      <c r="K42" s="24">
        <f t="shared" si="13"/>
        <v>286.38300000000004</v>
      </c>
      <c r="L42" s="24">
        <f t="shared" si="13"/>
        <v>21.388999999999999</v>
      </c>
      <c r="M42" s="24">
        <f t="shared" si="13"/>
        <v>379.53700000000003</v>
      </c>
      <c r="N42" s="24">
        <f t="shared" si="13"/>
        <v>494.22</v>
      </c>
      <c r="O42" s="24">
        <f>SUM(H42:N42)</f>
        <v>2735.6909999999998</v>
      </c>
    </row>
    <row r="43" spans="5:15">
      <c r="E43" t="s">
        <v>515</v>
      </c>
      <c r="F43" t="s">
        <v>587</v>
      </c>
      <c r="G43" t="s">
        <v>577</v>
      </c>
      <c r="H43" s="4">
        <f t="shared" ref="H43:O43" si="14">H39/H38-1</f>
        <v>19579.394200043858</v>
      </c>
      <c r="I43" s="4">
        <f t="shared" si="14"/>
        <v>1.67304197054019E-4</v>
      </c>
      <c r="J43" s="4">
        <f t="shared" si="14"/>
        <v>-4.0616701338177963E-2</v>
      </c>
      <c r="K43" s="4">
        <f t="shared" si="14"/>
        <v>34837.854345796346</v>
      </c>
      <c r="L43" s="4">
        <f t="shared" si="14"/>
        <v>0.2088961736279884</v>
      </c>
      <c r="M43" s="4">
        <f t="shared" si="14"/>
        <v>2.4760486794407122E-2</v>
      </c>
      <c r="N43" s="4">
        <f t="shared" si="14"/>
        <v>-1.085484425218719E-3</v>
      </c>
      <c r="O43" s="4">
        <f t="shared" si="14"/>
        <v>7283.7217269156154</v>
      </c>
    </row>
    <row r="44" spans="5:15">
      <c r="E44" t="s">
        <v>515</v>
      </c>
      <c r="F44" t="s">
        <v>587</v>
      </c>
      <c r="G44" t="s">
        <v>576</v>
      </c>
      <c r="H44" s="4">
        <f t="shared" ref="H44:O46" si="15">H40/H$42-1</f>
        <v>19564.913873051773</v>
      </c>
      <c r="I44" s="4">
        <f t="shared" si="15"/>
        <v>19007.710045696818</v>
      </c>
      <c r="J44" s="4">
        <f t="shared" si="15"/>
        <v>1.9246392510348098E-3</v>
      </c>
      <c r="K44" s="4">
        <f t="shared" si="15"/>
        <v>34917.29262211793</v>
      </c>
      <c r="L44" s="4">
        <f t="shared" si="15"/>
        <v>467528.99205198936</v>
      </c>
      <c r="M44" s="4">
        <f t="shared" si="15"/>
        <v>6.9769218811339684E-3</v>
      </c>
      <c r="N44" s="4">
        <f t="shared" si="15"/>
        <v>-4.4312249605449328E-4</v>
      </c>
      <c r="O44" s="4">
        <f t="shared" si="15"/>
        <v>14621.148729151066</v>
      </c>
    </row>
    <row r="45" spans="5:15">
      <c r="E45" t="s">
        <v>515</v>
      </c>
      <c r="F45" t="s">
        <v>587</v>
      </c>
      <c r="G45" t="s">
        <v>575</v>
      </c>
      <c r="H45" s="4">
        <f t="shared" si="15"/>
        <v>19564.913270437053</v>
      </c>
      <c r="I45" s="4">
        <f t="shared" si="15"/>
        <v>1.3496148845404399E-4</v>
      </c>
      <c r="J45" s="4">
        <f t="shared" si="15"/>
        <v>0</v>
      </c>
      <c r="K45" s="4">
        <f t="shared" si="15"/>
        <v>34917.29262211793</v>
      </c>
      <c r="L45" s="4">
        <f t="shared" si="15"/>
        <v>0</v>
      </c>
      <c r="M45" s="4">
        <f t="shared" si="15"/>
        <v>1.4675776011299213E-3</v>
      </c>
      <c r="N45" s="4">
        <f t="shared" si="15"/>
        <v>-9.5099348468297151E-5</v>
      </c>
      <c r="O45" s="4">
        <f t="shared" si="15"/>
        <v>7310.5713167166905</v>
      </c>
    </row>
    <row r="46" spans="5:15">
      <c r="E46" t="s">
        <v>515</v>
      </c>
      <c r="F46" t="s">
        <v>587</v>
      </c>
      <c r="G46" t="s">
        <v>573</v>
      </c>
      <c r="H46" s="4">
        <f t="shared" si="15"/>
        <v>0</v>
      </c>
      <c r="I46" s="4">
        <f t="shared" si="15"/>
        <v>0</v>
      </c>
      <c r="J46" s="4">
        <f t="shared" si="15"/>
        <v>0</v>
      </c>
      <c r="K46" s="4">
        <f t="shared" si="15"/>
        <v>0</v>
      </c>
      <c r="L46" s="4">
        <f t="shared" si="15"/>
        <v>0</v>
      </c>
      <c r="M46" s="4">
        <f t="shared" si="15"/>
        <v>0</v>
      </c>
      <c r="N46" s="4">
        <f t="shared" si="15"/>
        <v>0</v>
      </c>
      <c r="O46" s="4">
        <f t="shared" si="15"/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2D13-484E-452E-83A5-55543649EFC6}">
  <dimension ref="A1:T46"/>
  <sheetViews>
    <sheetView workbookViewId="0">
      <selection activeCell="I14" sqref="A14:I14"/>
    </sheetView>
  </sheetViews>
  <sheetFormatPr defaultRowHeight="15"/>
  <cols>
    <col min="6" max="6" width="15.7109375" bestFit="1" customWidth="1"/>
    <col min="7" max="7" width="18.28515625" bestFit="1" customWidth="1"/>
    <col min="10" max="10" width="9.140625" style="60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548</v>
      </c>
      <c r="C2">
        <v>2.5089999999999999</v>
      </c>
      <c r="D2">
        <v>2.5089999999999999</v>
      </c>
      <c r="E2">
        <v>2.5089999999999999</v>
      </c>
      <c r="F2">
        <v>2.4500000000000002</v>
      </c>
      <c r="G2">
        <v>2.5089999999999999</v>
      </c>
      <c r="H2">
        <v>2.41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348.209</v>
      </c>
      <c r="O2">
        <v>347.99900000000002</v>
      </c>
      <c r="P2">
        <v>9999999</v>
      </c>
      <c r="Q2">
        <v>9999999</v>
      </c>
      <c r="R2">
        <v>0</v>
      </c>
      <c r="S2">
        <v>0</v>
      </c>
      <c r="T2">
        <v>-100</v>
      </c>
    </row>
    <row r="3" spans="1:20">
      <c r="A3" t="s">
        <v>185</v>
      </c>
      <c r="B3" t="s">
        <v>548</v>
      </c>
      <c r="C3">
        <v>9999999</v>
      </c>
      <c r="D3">
        <v>1035.33</v>
      </c>
      <c r="E3">
        <v>1035.2</v>
      </c>
      <c r="F3">
        <v>1033.9380000000001</v>
      </c>
      <c r="G3">
        <v>1035.2</v>
      </c>
      <c r="H3">
        <v>0.12</v>
      </c>
      <c r="I3">
        <v>965775.61</v>
      </c>
      <c r="J3">
        <v>0</v>
      </c>
      <c r="K3">
        <v>-0.01</v>
      </c>
      <c r="L3">
        <v>9999999</v>
      </c>
      <c r="M3">
        <v>585.91399999999999</v>
      </c>
      <c r="N3">
        <v>585.91399999999999</v>
      </c>
      <c r="O3">
        <v>586.75800000000004</v>
      </c>
      <c r="P3">
        <v>585.91399999999999</v>
      </c>
      <c r="Q3">
        <v>-0.14000000000000001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548</v>
      </c>
      <c r="C4">
        <v>619.46900000000005</v>
      </c>
      <c r="D4">
        <v>619.46900000000005</v>
      </c>
      <c r="E4">
        <v>619.46900000000005</v>
      </c>
      <c r="F4">
        <v>613.29</v>
      </c>
      <c r="G4">
        <v>619.46900000000005</v>
      </c>
      <c r="H4">
        <v>1.01</v>
      </c>
      <c r="I4">
        <v>0</v>
      </c>
      <c r="J4">
        <v>0</v>
      </c>
      <c r="K4">
        <v>0</v>
      </c>
      <c r="L4">
        <v>399.94400000000002</v>
      </c>
      <c r="M4">
        <v>399.94400000000002</v>
      </c>
      <c r="N4">
        <v>399.94400000000002</v>
      </c>
      <c r="O4">
        <v>396.26400000000001</v>
      </c>
      <c r="P4">
        <v>399.94400000000002</v>
      </c>
      <c r="Q4">
        <v>0.93</v>
      </c>
      <c r="R4">
        <v>0</v>
      </c>
      <c r="S4">
        <v>0</v>
      </c>
      <c r="T4">
        <v>0</v>
      </c>
    </row>
    <row r="5" spans="1:20">
      <c r="A5" t="s">
        <v>164</v>
      </c>
      <c r="B5" t="s">
        <v>548</v>
      </c>
      <c r="C5">
        <v>0.89100000000000001</v>
      </c>
      <c r="D5">
        <v>0.89100000000000001</v>
      </c>
      <c r="E5">
        <v>0.89100000000000001</v>
      </c>
      <c r="F5">
        <v>0.88400000000000001</v>
      </c>
      <c r="G5">
        <v>0.89100000000000001</v>
      </c>
      <c r="H5">
        <v>0.78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367.25200000000001</v>
      </c>
      <c r="O5">
        <v>362.50099999999998</v>
      </c>
      <c r="P5">
        <v>9999999</v>
      </c>
      <c r="Q5">
        <v>9999999</v>
      </c>
      <c r="R5">
        <v>0</v>
      </c>
      <c r="S5">
        <v>0</v>
      </c>
      <c r="T5">
        <v>-100</v>
      </c>
    </row>
    <row r="6" spans="1:20">
      <c r="A6" s="60" t="s">
        <v>145</v>
      </c>
      <c r="B6" s="60" t="s">
        <v>548</v>
      </c>
      <c r="C6" s="60">
        <v>830.42200000000003</v>
      </c>
      <c r="D6" s="60">
        <v>798.76300000000003</v>
      </c>
      <c r="E6" s="60">
        <v>798.77</v>
      </c>
      <c r="F6" s="60">
        <v>798.76</v>
      </c>
      <c r="G6" s="60">
        <v>798.76300000000003</v>
      </c>
      <c r="H6" s="60">
        <v>0</v>
      </c>
      <c r="I6" s="60">
        <v>3.96</v>
      </c>
      <c r="J6">
        <v>0</v>
      </c>
      <c r="K6">
        <v>0</v>
      </c>
      <c r="L6">
        <v>443.83</v>
      </c>
      <c r="M6">
        <v>443.83</v>
      </c>
      <c r="N6">
        <v>443.83499999999998</v>
      </c>
      <c r="O6">
        <v>444.82400000000001</v>
      </c>
      <c r="P6">
        <v>443.83</v>
      </c>
      <c r="Q6">
        <v>-0.22</v>
      </c>
      <c r="R6">
        <v>0</v>
      </c>
      <c r="S6">
        <v>0</v>
      </c>
      <c r="T6">
        <v>0</v>
      </c>
    </row>
    <row r="7" spans="1:20">
      <c r="A7" t="s">
        <v>138</v>
      </c>
      <c r="B7" t="s">
        <v>548</v>
      </c>
      <c r="C7">
        <v>112.389</v>
      </c>
      <c r="D7">
        <v>111.72</v>
      </c>
      <c r="E7">
        <v>112.22199999999999</v>
      </c>
      <c r="F7">
        <v>109.25</v>
      </c>
      <c r="G7">
        <v>111.508</v>
      </c>
      <c r="H7">
        <v>2.0699999999999998</v>
      </c>
      <c r="I7">
        <v>0.6</v>
      </c>
      <c r="J7">
        <v>0</v>
      </c>
      <c r="K7">
        <v>0.45</v>
      </c>
      <c r="L7">
        <v>118.45399999999999</v>
      </c>
      <c r="M7">
        <v>117.79</v>
      </c>
      <c r="N7">
        <v>118.292</v>
      </c>
      <c r="O7">
        <v>115.492</v>
      </c>
      <c r="P7">
        <v>117.578</v>
      </c>
      <c r="Q7">
        <v>1.81</v>
      </c>
      <c r="R7">
        <v>0.56000000000000005</v>
      </c>
      <c r="S7">
        <v>0</v>
      </c>
      <c r="T7">
        <v>0.43</v>
      </c>
    </row>
    <row r="8" spans="1:20">
      <c r="A8" t="s">
        <v>133</v>
      </c>
      <c r="B8" t="s">
        <v>548</v>
      </c>
      <c r="C8">
        <v>29.606000000000002</v>
      </c>
      <c r="D8">
        <v>29.641999999999999</v>
      </c>
      <c r="E8">
        <v>29.725999999999999</v>
      </c>
      <c r="F8">
        <v>28.818000000000001</v>
      </c>
      <c r="G8">
        <v>29.641999999999999</v>
      </c>
      <c r="H8">
        <v>2.86</v>
      </c>
      <c r="I8">
        <v>-0.12</v>
      </c>
      <c r="J8">
        <v>0</v>
      </c>
      <c r="K8">
        <v>0.28000000000000003</v>
      </c>
      <c r="L8">
        <v>36.417000000000002</v>
      </c>
      <c r="M8">
        <v>36.405999999999999</v>
      </c>
      <c r="N8">
        <v>36.526000000000003</v>
      </c>
      <c r="O8">
        <v>35.865000000000002</v>
      </c>
      <c r="P8">
        <v>36.405999999999999</v>
      </c>
      <c r="Q8">
        <v>1.51</v>
      </c>
      <c r="R8">
        <v>0.03</v>
      </c>
      <c r="S8">
        <v>0</v>
      </c>
      <c r="T8">
        <v>0.33</v>
      </c>
    </row>
    <row r="9" spans="1:20">
      <c r="A9" t="s">
        <v>130</v>
      </c>
      <c r="B9" t="s">
        <v>548</v>
      </c>
      <c r="C9">
        <v>7.25</v>
      </c>
      <c r="D9">
        <v>7.25</v>
      </c>
      <c r="E9">
        <v>7.25</v>
      </c>
      <c r="F9">
        <v>7.2060000000000004</v>
      </c>
      <c r="G9">
        <v>7.25</v>
      </c>
      <c r="H9">
        <v>0.61</v>
      </c>
      <c r="I9">
        <v>0</v>
      </c>
      <c r="J9">
        <v>0</v>
      </c>
      <c r="K9">
        <v>0</v>
      </c>
      <c r="L9">
        <v>134.16200000000001</v>
      </c>
      <c r="M9">
        <v>134.16200000000001</v>
      </c>
      <c r="N9">
        <v>134.16200000000001</v>
      </c>
      <c r="O9">
        <v>133.114</v>
      </c>
      <c r="P9">
        <v>134.16200000000001</v>
      </c>
      <c r="Q9">
        <v>0.79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548</v>
      </c>
      <c r="C10">
        <v>37.643999999999998</v>
      </c>
      <c r="D10">
        <v>37.701000000000001</v>
      </c>
      <c r="E10">
        <v>37.701000000000001</v>
      </c>
      <c r="F10">
        <v>37.587000000000003</v>
      </c>
      <c r="G10">
        <v>37.701000000000001</v>
      </c>
      <c r="H10">
        <v>0.3</v>
      </c>
      <c r="I10">
        <v>-0.15</v>
      </c>
      <c r="J10">
        <v>0</v>
      </c>
      <c r="K10">
        <v>0</v>
      </c>
      <c r="L10">
        <v>40.280999999999999</v>
      </c>
      <c r="M10">
        <v>40.673999999999999</v>
      </c>
      <c r="N10">
        <v>40.673999999999999</v>
      </c>
      <c r="O10">
        <v>40.912999999999997</v>
      </c>
      <c r="P10">
        <v>40.673999999999999</v>
      </c>
      <c r="Q10">
        <v>-0.57999999999999996</v>
      </c>
      <c r="R10">
        <v>-0.97</v>
      </c>
      <c r="S10">
        <v>0</v>
      </c>
      <c r="T10">
        <v>0</v>
      </c>
    </row>
    <row r="11" spans="1:20">
      <c r="A11" s="60" t="s">
        <v>118</v>
      </c>
      <c r="B11" s="60" t="s">
        <v>548</v>
      </c>
      <c r="C11" s="60">
        <v>24.844999999999999</v>
      </c>
      <c r="D11" s="60">
        <v>24.364999999999998</v>
      </c>
      <c r="E11" s="60">
        <v>24.585000000000001</v>
      </c>
      <c r="F11" s="60">
        <v>24.178999999999998</v>
      </c>
      <c r="G11" s="60">
        <v>24.585000000000001</v>
      </c>
      <c r="H11" s="60">
        <v>1.68</v>
      </c>
      <c r="I11" s="60">
        <v>1.97</v>
      </c>
      <c r="J11">
        <v>0</v>
      </c>
      <c r="K11">
        <v>0.9</v>
      </c>
      <c r="L11">
        <v>34.457000000000001</v>
      </c>
      <c r="M11">
        <v>33.887999999999998</v>
      </c>
      <c r="N11">
        <v>34.103000000000002</v>
      </c>
      <c r="O11">
        <v>33.503999999999998</v>
      </c>
      <c r="P11">
        <v>34.101999999999997</v>
      </c>
      <c r="Q11">
        <v>1.78</v>
      </c>
      <c r="R11">
        <v>1.68</v>
      </c>
      <c r="S11">
        <v>0</v>
      </c>
      <c r="T11">
        <v>0.64</v>
      </c>
    </row>
    <row r="12" spans="1:20">
      <c r="A12" t="s">
        <v>115</v>
      </c>
      <c r="B12" t="s">
        <v>548</v>
      </c>
      <c r="C12">
        <v>25.678999999999998</v>
      </c>
      <c r="D12">
        <v>25.678999999999998</v>
      </c>
      <c r="E12">
        <v>25.678999999999998</v>
      </c>
      <c r="F12">
        <v>58.61</v>
      </c>
      <c r="G12">
        <v>25.678999999999998</v>
      </c>
      <c r="H12">
        <v>-56.19</v>
      </c>
      <c r="I12">
        <v>0</v>
      </c>
      <c r="J12">
        <v>0</v>
      </c>
      <c r="K12">
        <v>0</v>
      </c>
      <c r="L12">
        <v>21.908000000000001</v>
      </c>
      <c r="M12">
        <v>21.908000000000001</v>
      </c>
      <c r="N12">
        <v>21.908000000000001</v>
      </c>
      <c r="O12">
        <v>52.173999999999999</v>
      </c>
      <c r="P12">
        <v>21.908000000000001</v>
      </c>
      <c r="Q12">
        <v>-58.01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548</v>
      </c>
      <c r="C13">
        <v>25.14</v>
      </c>
      <c r="D13">
        <v>25.14</v>
      </c>
      <c r="E13">
        <v>25.14</v>
      </c>
      <c r="F13">
        <v>24.882000000000001</v>
      </c>
      <c r="G13">
        <v>25.14</v>
      </c>
      <c r="H13">
        <v>1.04</v>
      </c>
      <c r="I13">
        <v>0</v>
      </c>
      <c r="J13">
        <v>0</v>
      </c>
      <c r="K13">
        <v>0</v>
      </c>
      <c r="L13">
        <v>127.093</v>
      </c>
      <c r="M13">
        <v>127.093</v>
      </c>
      <c r="N13">
        <v>127.093</v>
      </c>
      <c r="O13">
        <v>125.565</v>
      </c>
      <c r="P13">
        <v>127.093</v>
      </c>
      <c r="Q13">
        <v>1.22</v>
      </c>
      <c r="R13">
        <v>0</v>
      </c>
      <c r="S13">
        <v>0</v>
      </c>
      <c r="T13">
        <v>0</v>
      </c>
    </row>
    <row r="14" spans="1:20">
      <c r="A14" s="60" t="s">
        <v>110</v>
      </c>
      <c r="B14" s="60" t="s">
        <v>548</v>
      </c>
      <c r="C14" s="60">
        <v>77.387</v>
      </c>
      <c r="D14" s="60">
        <v>76.494</v>
      </c>
      <c r="E14" s="60">
        <v>76.494</v>
      </c>
      <c r="F14" s="60">
        <v>75.307000000000002</v>
      </c>
      <c r="G14" s="60">
        <v>76.494</v>
      </c>
      <c r="H14" s="60">
        <v>1.58</v>
      </c>
      <c r="I14" s="60">
        <v>1.17</v>
      </c>
      <c r="J14">
        <v>0</v>
      </c>
      <c r="K14">
        <v>0</v>
      </c>
      <c r="L14">
        <v>83.185000000000002</v>
      </c>
      <c r="M14">
        <v>81.534999999999997</v>
      </c>
      <c r="N14">
        <v>81.534999999999997</v>
      </c>
      <c r="O14">
        <v>80.286000000000001</v>
      </c>
      <c r="P14">
        <v>81.534999999999997</v>
      </c>
      <c r="Q14">
        <v>1.56</v>
      </c>
      <c r="R14">
        <v>2.02</v>
      </c>
      <c r="S14">
        <v>0</v>
      </c>
      <c r="T14">
        <v>0</v>
      </c>
    </row>
    <row r="15" spans="1:20">
      <c r="A15" t="s">
        <v>106</v>
      </c>
      <c r="B15" t="s">
        <v>548</v>
      </c>
      <c r="C15">
        <v>24.231999999999999</v>
      </c>
      <c r="D15">
        <v>24.231999999999999</v>
      </c>
      <c r="E15">
        <v>24.231999999999999</v>
      </c>
      <c r="F15">
        <v>26.707000000000001</v>
      </c>
      <c r="G15">
        <v>24.231999999999999</v>
      </c>
      <c r="H15">
        <v>-9.27</v>
      </c>
      <c r="I15">
        <v>0</v>
      </c>
      <c r="J15">
        <v>0</v>
      </c>
      <c r="K15">
        <v>0</v>
      </c>
      <c r="L15">
        <v>8.2850000000000001</v>
      </c>
      <c r="M15">
        <v>8.2850000000000001</v>
      </c>
      <c r="N15">
        <v>8.2850000000000001</v>
      </c>
      <c r="O15">
        <v>10.153</v>
      </c>
      <c r="P15">
        <v>8.2850000000000001</v>
      </c>
      <c r="Q15">
        <v>-18.399999999999999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548</v>
      </c>
      <c r="C16">
        <v>7.8209999999999997</v>
      </c>
      <c r="D16">
        <v>7.8209999999999997</v>
      </c>
      <c r="E16">
        <v>7.8209999999999997</v>
      </c>
      <c r="F16">
        <v>7.0830000000000002</v>
      </c>
      <c r="G16">
        <v>7.8209999999999997</v>
      </c>
      <c r="H16">
        <v>10.42</v>
      </c>
      <c r="I16">
        <v>0</v>
      </c>
      <c r="J16">
        <v>0</v>
      </c>
      <c r="K16">
        <v>0</v>
      </c>
      <c r="L16">
        <v>9999999</v>
      </c>
      <c r="M16">
        <v>26.643999999999998</v>
      </c>
      <c r="N16">
        <v>26.643999999999998</v>
      </c>
      <c r="O16">
        <v>23.893999999999998</v>
      </c>
      <c r="P16">
        <v>26.643999999999998</v>
      </c>
      <c r="Q16">
        <v>11.51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548</v>
      </c>
      <c r="C17">
        <v>73.581000000000003</v>
      </c>
      <c r="D17">
        <v>73.581000000000003</v>
      </c>
      <c r="E17">
        <v>73.581000000000003</v>
      </c>
      <c r="F17">
        <v>75.477999999999994</v>
      </c>
      <c r="G17">
        <v>73.581000000000003</v>
      </c>
      <c r="H17">
        <v>-2.5099999999999998</v>
      </c>
      <c r="I17">
        <v>0</v>
      </c>
      <c r="J17">
        <v>0</v>
      </c>
      <c r="K17">
        <v>0</v>
      </c>
      <c r="L17">
        <v>339.57400000000001</v>
      </c>
      <c r="M17">
        <v>339.57400000000001</v>
      </c>
      <c r="N17">
        <v>339.57400000000001</v>
      </c>
      <c r="O17">
        <v>348.90899999999999</v>
      </c>
      <c r="P17">
        <v>339.57400000000001</v>
      </c>
      <c r="Q17">
        <v>-2.68</v>
      </c>
      <c r="R17">
        <v>0</v>
      </c>
      <c r="S17">
        <v>0</v>
      </c>
      <c r="T17">
        <v>0</v>
      </c>
    </row>
    <row r="18" spans="1:20">
      <c r="A18" t="s">
        <v>91</v>
      </c>
      <c r="B18" t="s">
        <v>548</v>
      </c>
      <c r="C18">
        <v>102.39</v>
      </c>
      <c r="D18">
        <v>101.49</v>
      </c>
      <c r="E18">
        <v>101.41800000000001</v>
      </c>
      <c r="F18">
        <v>101.367</v>
      </c>
      <c r="G18">
        <v>101.49</v>
      </c>
      <c r="H18">
        <v>0.12</v>
      </c>
      <c r="I18">
        <v>0.89</v>
      </c>
      <c r="J18">
        <v>0</v>
      </c>
      <c r="K18">
        <v>-7.0000000000000007E-2</v>
      </c>
      <c r="L18">
        <v>120.35299999999999</v>
      </c>
      <c r="M18">
        <v>115.166</v>
      </c>
      <c r="N18">
        <v>114.679</v>
      </c>
      <c r="O18">
        <v>114.02</v>
      </c>
      <c r="P18">
        <v>115.035</v>
      </c>
      <c r="Q18">
        <v>0.89</v>
      </c>
      <c r="R18">
        <v>4.5</v>
      </c>
      <c r="S18">
        <v>0</v>
      </c>
      <c r="T18">
        <v>-0.42</v>
      </c>
    </row>
    <row r="19" spans="1:20">
      <c r="A19" t="s">
        <v>87</v>
      </c>
      <c r="B19" t="s">
        <v>548</v>
      </c>
      <c r="C19">
        <v>15.547000000000001</v>
      </c>
      <c r="D19">
        <v>15.547000000000001</v>
      </c>
      <c r="E19">
        <v>15.547000000000001</v>
      </c>
      <c r="F19">
        <v>15.53</v>
      </c>
      <c r="G19">
        <v>15.547000000000001</v>
      </c>
      <c r="H19">
        <v>0.11</v>
      </c>
      <c r="I19">
        <v>0</v>
      </c>
      <c r="J19">
        <v>0</v>
      </c>
      <c r="K19">
        <v>0</v>
      </c>
      <c r="L19">
        <v>24.286000000000001</v>
      </c>
      <c r="M19">
        <v>24.286000000000001</v>
      </c>
      <c r="N19">
        <v>24.286000000000001</v>
      </c>
      <c r="O19">
        <v>24.254999999999999</v>
      </c>
      <c r="P19">
        <v>24.286000000000001</v>
      </c>
      <c r="Q19">
        <v>0.13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548</v>
      </c>
      <c r="C20">
        <v>27.355</v>
      </c>
      <c r="D20">
        <v>27.355</v>
      </c>
      <c r="E20">
        <v>27.355</v>
      </c>
      <c r="F20">
        <v>26.893000000000001</v>
      </c>
      <c r="G20">
        <v>27.355</v>
      </c>
      <c r="H20">
        <v>1.72</v>
      </c>
      <c r="I20">
        <v>0</v>
      </c>
      <c r="J20">
        <v>0</v>
      </c>
      <c r="K20">
        <v>0</v>
      </c>
      <c r="L20">
        <v>38.573999999999998</v>
      </c>
      <c r="M20">
        <v>38.573999999999998</v>
      </c>
      <c r="N20">
        <v>38.573999999999998</v>
      </c>
      <c r="O20">
        <v>37.963000000000001</v>
      </c>
      <c r="P20">
        <v>38.573999999999998</v>
      </c>
      <c r="Q20">
        <v>1.61</v>
      </c>
      <c r="R20">
        <v>0</v>
      </c>
      <c r="S20">
        <v>0</v>
      </c>
      <c r="T20">
        <v>0</v>
      </c>
    </row>
    <row r="21" spans="1:20">
      <c r="A21" t="s">
        <v>74</v>
      </c>
      <c r="B21" t="s">
        <v>548</v>
      </c>
      <c r="C21">
        <v>68.381</v>
      </c>
      <c r="D21">
        <v>67.87</v>
      </c>
      <c r="E21">
        <v>67.674999999999997</v>
      </c>
      <c r="F21">
        <v>67.37</v>
      </c>
      <c r="G21">
        <v>67.87</v>
      </c>
      <c r="H21">
        <v>0.74</v>
      </c>
      <c r="I21">
        <v>0.75</v>
      </c>
      <c r="J21">
        <v>0</v>
      </c>
      <c r="K21">
        <v>-0.28999999999999998</v>
      </c>
      <c r="L21">
        <v>85.772000000000006</v>
      </c>
      <c r="M21">
        <v>85.265000000000001</v>
      </c>
      <c r="N21">
        <v>85.066999999999993</v>
      </c>
      <c r="O21">
        <v>84.801000000000002</v>
      </c>
      <c r="P21">
        <v>85.265000000000001</v>
      </c>
      <c r="Q21">
        <v>0.55000000000000004</v>
      </c>
      <c r="R21">
        <v>0.59</v>
      </c>
      <c r="S21">
        <v>0</v>
      </c>
      <c r="T21">
        <v>-0.23</v>
      </c>
    </row>
    <row r="22" spans="1:20">
      <c r="A22" t="s">
        <v>343</v>
      </c>
      <c r="B22" t="s">
        <v>548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548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  <row r="25" spans="1:20">
      <c r="F25">
        <f>SUM(F2:F21)</f>
        <v>3135.5890000000009</v>
      </c>
      <c r="H25" t="str">
        <f t="shared" ref="H25:N25" si="0">_xlfn.TEXTJOIN("",TRUE,"*-",H27,"*")</f>
        <v>*-nsw*</v>
      </c>
      <c r="I25" t="str">
        <f t="shared" si="0"/>
        <v>*-nt*</v>
      </c>
      <c r="J25" s="60" t="str">
        <f t="shared" si="0"/>
        <v>*-qld*</v>
      </c>
      <c r="K25" t="str">
        <f t="shared" si="0"/>
        <v>*-sa*</v>
      </c>
      <c r="L25" t="str">
        <f t="shared" si="0"/>
        <v>*-tas*</v>
      </c>
      <c r="M25" t="str">
        <f t="shared" si="0"/>
        <v>*-vic*</v>
      </c>
      <c r="N25" t="str">
        <f t="shared" si="0"/>
        <v>*-wa*</v>
      </c>
    </row>
    <row r="26" spans="1:20">
      <c r="H26" t="str">
        <f t="shared" ref="H26:N26" si="1">_xlfn.TEXTJOIN("",TRUE,"*",H27,"-*")</f>
        <v>*nsw-*</v>
      </c>
      <c r="I26" t="str">
        <f t="shared" si="1"/>
        <v>*nt-*</v>
      </c>
      <c r="J26" s="60" t="str">
        <f t="shared" si="1"/>
        <v>*qld-*</v>
      </c>
      <c r="K26" t="str">
        <f t="shared" si="1"/>
        <v>*sa-*</v>
      </c>
      <c r="L26" t="str">
        <f t="shared" si="1"/>
        <v>*tas-*</v>
      </c>
      <c r="M26" t="str">
        <f t="shared" si="1"/>
        <v>*vic-*</v>
      </c>
      <c r="N26" t="str">
        <f t="shared" si="1"/>
        <v>*wa-*</v>
      </c>
    </row>
    <row r="27" spans="1:20">
      <c r="H27" t="s">
        <v>586</v>
      </c>
      <c r="I27" t="s">
        <v>118</v>
      </c>
      <c r="J27" s="60" t="s">
        <v>585</v>
      </c>
      <c r="K27" t="s">
        <v>106</v>
      </c>
      <c r="L27" t="s">
        <v>102</v>
      </c>
      <c r="M27" t="s">
        <v>584</v>
      </c>
      <c r="N27" t="s">
        <v>583</v>
      </c>
    </row>
    <row r="28" spans="1:20">
      <c r="H28" t="s">
        <v>7</v>
      </c>
      <c r="I28" t="s">
        <v>6</v>
      </c>
      <c r="J28" s="60" t="s">
        <v>9</v>
      </c>
      <c r="K28" t="s">
        <v>4</v>
      </c>
      <c r="L28" t="s">
        <v>10</v>
      </c>
      <c r="M28" t="s">
        <v>8</v>
      </c>
      <c r="N28" t="s">
        <v>5</v>
      </c>
      <c r="O28" t="s">
        <v>261</v>
      </c>
    </row>
    <row r="29" spans="1:20">
      <c r="E29" t="s">
        <v>520</v>
      </c>
      <c r="F29" t="s">
        <v>561</v>
      </c>
      <c r="G29" t="s">
        <v>579</v>
      </c>
      <c r="H29" s="24">
        <f t="shared" ref="H29:N29" si="2">SUMIF($A$2:$A$23,H$26,$F$2:$F$23)+SUMIF($A$2:$A$23,H$25,$F$2:$F$23)+SUMIF($A$2:$A$23,H$27,$F$2:$F$23)</f>
        <v>185.31099999999998</v>
      </c>
      <c r="I29" s="24">
        <f t="shared" si="2"/>
        <v>1058.1170000000002</v>
      </c>
      <c r="J29" s="61">
        <f t="shared" si="2"/>
        <v>772.08899999999994</v>
      </c>
      <c r="K29" s="24">
        <f t="shared" si="2"/>
        <v>27.591000000000001</v>
      </c>
      <c r="L29" s="24">
        <f t="shared" si="2"/>
        <v>7.0830000000000002</v>
      </c>
      <c r="M29" s="24">
        <f t="shared" si="2"/>
        <v>176.845</v>
      </c>
      <c r="N29" s="24">
        <f t="shared" si="2"/>
        <v>908.553</v>
      </c>
      <c r="O29" s="24">
        <f>SUM(H29:N29)</f>
        <v>3135.5889999999995</v>
      </c>
    </row>
    <row r="30" spans="1:20">
      <c r="E30" t="s">
        <v>520</v>
      </c>
      <c r="F30" t="s">
        <v>561</v>
      </c>
      <c r="G30" t="s">
        <v>578</v>
      </c>
      <c r="H30" s="50">
        <f t="shared" ref="H30:N30" si="3">(SUMIF($A$2:$A$23,H$27,$G$2:$G$23)+SUMIF($A$2:$A$23,H$26,$G$2:$G$23)+SUMIF($A$2:$A$23,H$25,$G$2:$G$23))</f>
        <v>188.60999999999999</v>
      </c>
      <c r="I30" s="50">
        <f t="shared" si="3"/>
        <v>1059.7850000000001</v>
      </c>
      <c r="J30" s="62">
        <f t="shared" si="3"/>
        <v>746.78200000000004</v>
      </c>
      <c r="K30" s="50">
        <f t="shared" si="3"/>
        <v>25.122999999999998</v>
      </c>
      <c r="L30" s="50">
        <f t="shared" si="3"/>
        <v>7.8209999999999997</v>
      </c>
      <c r="M30" s="50">
        <f t="shared" si="3"/>
        <v>175.071</v>
      </c>
      <c r="N30" s="50">
        <f t="shared" si="3"/>
        <v>909.53500000000008</v>
      </c>
      <c r="O30" s="24">
        <f>SUM(H30:N30)</f>
        <v>3112.7269999999999</v>
      </c>
    </row>
    <row r="31" spans="1:20">
      <c r="E31" t="s">
        <v>520</v>
      </c>
      <c r="F31" t="s">
        <v>561</v>
      </c>
      <c r="G31" t="s">
        <v>15</v>
      </c>
      <c r="H31" s="50">
        <f t="shared" ref="H31:N31" si="4">(SUMIF($A$2:$A$23,H$27,$C$2:$C$23)+SUMIF($A$2:$A$23,H$26,$C$2:$C$23)+SUMIF($A$2:$A$23,H$25,$C$2:$C$23))</f>
        <v>189.398</v>
      </c>
      <c r="I31" s="50">
        <f t="shared" si="4"/>
        <v>10000023.845000001</v>
      </c>
      <c r="J31" s="62">
        <f t="shared" si="4"/>
        <v>747.67500000000007</v>
      </c>
      <c r="K31" s="50">
        <f t="shared" si="4"/>
        <v>25.122999999999998</v>
      </c>
      <c r="L31" s="50">
        <f t="shared" si="4"/>
        <v>7.8209999999999997</v>
      </c>
      <c r="M31" s="50">
        <f t="shared" si="4"/>
        <v>175.971</v>
      </c>
      <c r="N31" s="50">
        <f t="shared" si="4"/>
        <v>941.70500000000004</v>
      </c>
      <c r="O31" s="24">
        <f>SUM(H31:N31)</f>
        <v>10002111.538000003</v>
      </c>
    </row>
    <row r="32" spans="1:20">
      <c r="E32" t="s">
        <v>520</v>
      </c>
      <c r="F32" t="s">
        <v>561</v>
      </c>
      <c r="G32" t="s">
        <v>16</v>
      </c>
      <c r="H32" s="50">
        <f t="shared" ref="H32:N32" si="5">(SUMIF($A$2:$A$23,H$27,$D$2:$D$23)+SUMIF($A$2:$A$23,H$26,$D$2:$D$23)+SUMIF($A$2:$A$23,H$25,$D$2:$D$23))</f>
        <v>188.82199999999997</v>
      </c>
      <c r="I32" s="50">
        <f t="shared" si="5"/>
        <v>1059.6949999999999</v>
      </c>
      <c r="J32" s="62">
        <f t="shared" si="5"/>
        <v>746.78200000000004</v>
      </c>
      <c r="K32" s="50">
        <f t="shared" si="5"/>
        <v>25.122999999999998</v>
      </c>
      <c r="L32" s="50">
        <f t="shared" si="5"/>
        <v>7.8209999999999997</v>
      </c>
      <c r="M32" s="50">
        <f t="shared" si="5"/>
        <v>175.071</v>
      </c>
      <c r="N32" s="50">
        <f t="shared" si="5"/>
        <v>909.53500000000008</v>
      </c>
      <c r="O32" s="24">
        <f>SUM(H32:N32)</f>
        <v>3112.8490000000002</v>
      </c>
    </row>
    <row r="33" spans="5:15">
      <c r="E33" t="s">
        <v>520</v>
      </c>
      <c r="F33" t="s">
        <v>561</v>
      </c>
      <c r="G33" t="s">
        <v>17</v>
      </c>
      <c r="H33" s="50">
        <f t="shared" ref="H33:N33" si="6">(SUMIF($A$2:$A$23,H$27,$E$2:$E$23)+SUMIF($A$2:$A$23,H$26,$E$2:$E$23)+SUMIF($A$2:$A$23,H$25,$E$2:$E$23))</f>
        <v>189.40799999999996</v>
      </c>
      <c r="I33" s="50">
        <f t="shared" si="6"/>
        <v>1059.7850000000001</v>
      </c>
      <c r="J33" s="62">
        <f t="shared" si="6"/>
        <v>746.78200000000004</v>
      </c>
      <c r="K33" s="50">
        <f t="shared" si="6"/>
        <v>25.122999999999998</v>
      </c>
      <c r="L33" s="50">
        <f t="shared" si="6"/>
        <v>7.8209999999999997</v>
      </c>
      <c r="M33" s="50">
        <f t="shared" si="6"/>
        <v>174.99900000000002</v>
      </c>
      <c r="N33" s="50">
        <f t="shared" si="6"/>
        <v>909.34699999999998</v>
      </c>
      <c r="O33" s="24">
        <f>SUM(H33:N33)</f>
        <v>3113.2649999999994</v>
      </c>
    </row>
    <row r="34" spans="5:15">
      <c r="E34" t="s">
        <v>520</v>
      </c>
      <c r="F34" t="s">
        <v>587</v>
      </c>
      <c r="G34" t="s">
        <v>577</v>
      </c>
      <c r="H34" s="4">
        <f t="shared" ref="H34:O34" si="7">H30/H29-1</f>
        <v>1.7802504978117861E-2</v>
      </c>
      <c r="I34" s="4">
        <f t="shared" si="7"/>
        <v>1.5763852201597928E-3</v>
      </c>
      <c r="J34" s="63">
        <f t="shared" si="7"/>
        <v>-3.2777309351642026E-2</v>
      </c>
      <c r="K34" s="4">
        <f t="shared" si="7"/>
        <v>-8.9449458156645401E-2</v>
      </c>
      <c r="L34" s="4">
        <f t="shared" si="7"/>
        <v>0.10419313850063516</v>
      </c>
      <c r="M34" s="4">
        <f t="shared" si="7"/>
        <v>-1.0031383414854766E-2</v>
      </c>
      <c r="N34" s="4">
        <f t="shared" si="7"/>
        <v>1.0808395327517317E-3</v>
      </c>
      <c r="O34" s="4">
        <f t="shared" si="7"/>
        <v>-7.2911341377966954E-3</v>
      </c>
    </row>
    <row r="35" spans="5:15">
      <c r="E35" t="s">
        <v>520</v>
      </c>
      <c r="F35" t="s">
        <v>587</v>
      </c>
      <c r="G35" t="s">
        <v>582</v>
      </c>
      <c r="H35" s="4">
        <f t="shared" ref="H35:O37" si="8">H31/H$32-1</f>
        <v>3.0504919977545342E-3</v>
      </c>
      <c r="I35" s="4">
        <f t="shared" si="8"/>
        <v>9435.700036331209</v>
      </c>
      <c r="J35" s="63">
        <f t="shared" si="8"/>
        <v>1.1957974348606459E-3</v>
      </c>
      <c r="K35" s="4">
        <f t="shared" si="8"/>
        <v>0</v>
      </c>
      <c r="L35" s="4">
        <f t="shared" si="8"/>
        <v>0</v>
      </c>
      <c r="M35" s="4">
        <f t="shared" si="8"/>
        <v>5.1407714584368325E-3</v>
      </c>
      <c r="N35" s="4">
        <f t="shared" si="8"/>
        <v>3.5369721890856187E-2</v>
      </c>
      <c r="O35" s="4">
        <f t="shared" si="8"/>
        <v>3212.1695234815443</v>
      </c>
    </row>
    <row r="36" spans="5:15">
      <c r="E36" t="s">
        <v>520</v>
      </c>
      <c r="F36" t="s">
        <v>587</v>
      </c>
      <c r="G36" t="s">
        <v>581</v>
      </c>
      <c r="H36" s="4">
        <f t="shared" si="8"/>
        <v>0</v>
      </c>
      <c r="I36" s="4">
        <f t="shared" si="8"/>
        <v>0</v>
      </c>
      <c r="J36" s="63">
        <f t="shared" si="8"/>
        <v>0</v>
      </c>
      <c r="K36" s="4">
        <f t="shared" si="8"/>
        <v>0</v>
      </c>
      <c r="L36" s="4">
        <f t="shared" si="8"/>
        <v>0</v>
      </c>
      <c r="M36" s="4">
        <f t="shared" si="8"/>
        <v>0</v>
      </c>
      <c r="N36" s="4">
        <f t="shared" si="8"/>
        <v>0</v>
      </c>
      <c r="O36" s="4">
        <f t="shared" si="8"/>
        <v>0</v>
      </c>
    </row>
    <row r="37" spans="5:15">
      <c r="E37" t="s">
        <v>520</v>
      </c>
      <c r="F37" t="s">
        <v>587</v>
      </c>
      <c r="G37" t="s">
        <v>580</v>
      </c>
      <c r="H37" s="4">
        <f t="shared" si="8"/>
        <v>3.1034519282708839E-3</v>
      </c>
      <c r="I37" s="4">
        <f t="shared" si="8"/>
        <v>8.49300978114087E-5</v>
      </c>
      <c r="J37" s="63">
        <f t="shared" si="8"/>
        <v>0</v>
      </c>
      <c r="K37" s="4">
        <f t="shared" si="8"/>
        <v>0</v>
      </c>
      <c r="L37" s="4">
        <f t="shared" si="8"/>
        <v>0</v>
      </c>
      <c r="M37" s="4">
        <f t="shared" si="8"/>
        <v>-4.1126171667482669E-4</v>
      </c>
      <c r="N37" s="4">
        <f t="shared" si="8"/>
        <v>-2.066990275251257E-4</v>
      </c>
      <c r="O37" s="4">
        <f t="shared" si="8"/>
        <v>1.336396336601986E-4</v>
      </c>
    </row>
    <row r="38" spans="5:15">
      <c r="E38" t="s">
        <v>515</v>
      </c>
      <c r="F38" t="s">
        <v>561</v>
      </c>
      <c r="G38" t="s">
        <v>579</v>
      </c>
      <c r="H38" s="24">
        <f t="shared" ref="H38:N38" si="9">SUMIF($A$2:$A$23,H$26,$O$2:$O$23)+SUMIF($A$2:$A$23,H$25,$O$2:$O$23)+SUMIF($A$2:$A$23,H$27,$O$2:$O$23)</f>
        <v>673.38300000000004</v>
      </c>
      <c r="I38" s="24">
        <f t="shared" si="9"/>
        <v>620.26200000000006</v>
      </c>
      <c r="J38" s="61">
        <f t="shared" si="9"/>
        <v>654.28899999999999</v>
      </c>
      <c r="K38" s="24">
        <f t="shared" si="9"/>
        <v>372.654</v>
      </c>
      <c r="L38" s="24">
        <f t="shared" si="9"/>
        <v>23.893999999999998</v>
      </c>
      <c r="M38" s="24">
        <f t="shared" si="9"/>
        <v>462.92899999999997</v>
      </c>
      <c r="N38" s="24">
        <f t="shared" si="9"/>
        <v>591.84300000000007</v>
      </c>
      <c r="O38" s="24">
        <f>SUM(H38:N38)</f>
        <v>3399.2539999999999</v>
      </c>
    </row>
    <row r="39" spans="5:15">
      <c r="E39" t="s">
        <v>515</v>
      </c>
      <c r="F39" t="s">
        <v>561</v>
      </c>
      <c r="G39" t="s">
        <v>578</v>
      </c>
      <c r="H39" s="24">
        <f t="shared" ref="H39:N39" si="10">SUMIF($A$2:$A$23,H$26,$P$2:$P$23)+SUMIF($A$2:$A$23,H$25,$P$2:$P$23)+SUMIF($A$2:$A$23,H$27,$P$2:$P$23)</f>
        <v>10000327.82</v>
      </c>
      <c r="I39" s="24">
        <f t="shared" si="10"/>
        <v>620.01599999999996</v>
      </c>
      <c r="J39" s="61">
        <f t="shared" si="10"/>
        <v>630.48</v>
      </c>
      <c r="K39" s="24">
        <f t="shared" si="10"/>
        <v>10000007.285</v>
      </c>
      <c r="L39" s="24">
        <f t="shared" si="10"/>
        <v>26.643999999999998</v>
      </c>
      <c r="M39" s="24">
        <f t="shared" si="10"/>
        <v>454.60900000000004</v>
      </c>
      <c r="N39" s="24">
        <f t="shared" si="10"/>
        <v>591.95499999999993</v>
      </c>
      <c r="O39" s="24">
        <f>SUM(H39:N39)</f>
        <v>20002658.809000004</v>
      </c>
    </row>
    <row r="40" spans="5:15">
      <c r="E40" t="s">
        <v>515</v>
      </c>
      <c r="F40" t="s">
        <v>561</v>
      </c>
      <c r="G40" t="s">
        <v>15</v>
      </c>
      <c r="H40" s="24">
        <f t="shared" ref="H40:N40" si="11">SUMIF($A$2:$A$23,H$26,$L$2:$L$23)+SUMIF($A$2:$A$23,H$25,$L$2:$L$23)+SUMIF($A$2:$A$23,H$27,$L$2:$L$23)</f>
        <v>10000328.313999999</v>
      </c>
      <c r="I40" s="24">
        <f t="shared" si="11"/>
        <v>10000033.457</v>
      </c>
      <c r="J40" s="61">
        <f t="shared" si="11"/>
        <v>632.13</v>
      </c>
      <c r="K40" s="24">
        <f t="shared" si="11"/>
        <v>10000007.285</v>
      </c>
      <c r="L40" s="24">
        <f t="shared" si="11"/>
        <v>9999999</v>
      </c>
      <c r="M40" s="24">
        <f t="shared" si="11"/>
        <v>459.92700000000002</v>
      </c>
      <c r="N40" s="24">
        <f t="shared" si="11"/>
        <v>592.46199999999999</v>
      </c>
      <c r="O40" s="24">
        <f>SUM(H40:N40)</f>
        <v>40002052.574999996</v>
      </c>
    </row>
    <row r="41" spans="5:15">
      <c r="E41" t="s">
        <v>515</v>
      </c>
      <c r="F41" t="s">
        <v>561</v>
      </c>
      <c r="G41" t="s">
        <v>16</v>
      </c>
      <c r="H41" s="24">
        <f t="shared" ref="H41:N41" si="12">SUMIF($A$2:$A$23,H$26,$M$2:$M$23)+SUMIF($A$2:$A$23,H$25,$M$2:$M$23)+SUMIF($A$2:$A$23,H$27,$M$2:$M$23)</f>
        <v>10000328.032</v>
      </c>
      <c r="I41" s="24">
        <f t="shared" si="12"/>
        <v>619.80200000000002</v>
      </c>
      <c r="J41" s="61">
        <f t="shared" si="12"/>
        <v>630.48</v>
      </c>
      <c r="K41" s="24">
        <f t="shared" si="12"/>
        <v>10000007.285</v>
      </c>
      <c r="L41" s="24">
        <f t="shared" si="12"/>
        <v>26.643999999999998</v>
      </c>
      <c r="M41" s="24">
        <f t="shared" si="12"/>
        <v>454.74</v>
      </c>
      <c r="N41" s="24">
        <f t="shared" si="12"/>
        <v>591.95499999999993</v>
      </c>
      <c r="O41" s="24">
        <f>SUM(H41:N41)</f>
        <v>20002658.937999997</v>
      </c>
    </row>
    <row r="42" spans="5:15">
      <c r="E42" t="s">
        <v>515</v>
      </c>
      <c r="F42" t="s">
        <v>561</v>
      </c>
      <c r="G42" t="s">
        <v>17</v>
      </c>
      <c r="H42" s="24">
        <f t="shared" ref="H42:N42" si="13">SUMIF($A$2:$A$23,H$26,$N$2:$N$23)+SUMIF($A$2:$A$23,H$25,$N$2:$N$23)+SUMIF($A$2:$A$23,H$27,$N$2:$N$23)</f>
        <v>677.86300000000006</v>
      </c>
      <c r="I42" s="24">
        <f t="shared" si="13"/>
        <v>620.01699999999994</v>
      </c>
      <c r="J42" s="61">
        <f t="shared" si="13"/>
        <v>630.48</v>
      </c>
      <c r="K42" s="24">
        <f t="shared" si="13"/>
        <v>375.53700000000003</v>
      </c>
      <c r="L42" s="24">
        <f t="shared" si="13"/>
        <v>26.643999999999998</v>
      </c>
      <c r="M42" s="24">
        <f t="shared" si="13"/>
        <v>454.25300000000004</v>
      </c>
      <c r="N42" s="24">
        <f t="shared" si="13"/>
        <v>591.76199999999994</v>
      </c>
      <c r="O42" s="24">
        <f>SUM(H42:N42)</f>
        <v>3376.5559999999996</v>
      </c>
    </row>
    <row r="43" spans="5:15">
      <c r="E43" t="s">
        <v>515</v>
      </c>
      <c r="F43" t="s">
        <v>587</v>
      </c>
      <c r="G43" t="s">
        <v>577</v>
      </c>
      <c r="H43" s="4">
        <f t="shared" ref="H43:O43" si="14">H39/H38-1</f>
        <v>14849.876573955684</v>
      </c>
      <c r="I43" s="4">
        <f t="shared" si="14"/>
        <v>-3.9660659527762654E-4</v>
      </c>
      <c r="J43" s="63">
        <f t="shared" si="14"/>
        <v>-3.6389118569928547E-2</v>
      </c>
      <c r="K43" s="4">
        <f t="shared" si="14"/>
        <v>26833.563120213388</v>
      </c>
      <c r="L43" s="4">
        <f t="shared" si="14"/>
        <v>0.11509165480873862</v>
      </c>
      <c r="M43" s="4">
        <f t="shared" si="14"/>
        <v>-1.7972518463954423E-2</v>
      </c>
      <c r="N43" s="4">
        <f t="shared" si="14"/>
        <v>1.8923937598280816E-4</v>
      </c>
      <c r="O43" s="4">
        <f t="shared" si="14"/>
        <v>5883.4260561287874</v>
      </c>
    </row>
    <row r="44" spans="5:15">
      <c r="E44" t="s">
        <v>515</v>
      </c>
      <c r="F44" t="s">
        <v>587</v>
      </c>
      <c r="G44" t="s">
        <v>576</v>
      </c>
      <c r="H44" s="4">
        <f t="shared" ref="H44:O46" si="15">H40/H$42-1</f>
        <v>14751.727784227784</v>
      </c>
      <c r="I44" s="4">
        <f t="shared" si="15"/>
        <v>16127.64398395528</v>
      </c>
      <c r="J44" s="63">
        <f t="shared" si="15"/>
        <v>2.6170536733916006E-3</v>
      </c>
      <c r="K44" s="4">
        <f t="shared" si="15"/>
        <v>26627.554003999605</v>
      </c>
      <c r="L44" s="4">
        <f t="shared" si="15"/>
        <v>375317.98363609071</v>
      </c>
      <c r="M44" s="4">
        <f t="shared" si="15"/>
        <v>1.2490836604271083E-2</v>
      </c>
      <c r="N44" s="4">
        <f t="shared" si="15"/>
        <v>1.182907993416249E-3</v>
      </c>
      <c r="O44" s="4">
        <f t="shared" si="15"/>
        <v>11845.998117312432</v>
      </c>
    </row>
    <row r="45" spans="5:15">
      <c r="E45" t="s">
        <v>515</v>
      </c>
      <c r="F45" t="s">
        <v>587</v>
      </c>
      <c r="G45" t="s">
        <v>575</v>
      </c>
      <c r="H45" s="4">
        <f t="shared" si="15"/>
        <v>14751.727368214519</v>
      </c>
      <c r="I45" s="4">
        <f t="shared" si="15"/>
        <v>-3.4676468548433537E-4</v>
      </c>
      <c r="J45" s="63">
        <f t="shared" si="15"/>
        <v>0</v>
      </c>
      <c r="K45" s="4">
        <f t="shared" si="15"/>
        <v>26627.554003999605</v>
      </c>
      <c r="L45" s="4">
        <f t="shared" si="15"/>
        <v>0</v>
      </c>
      <c r="M45" s="4">
        <f t="shared" si="15"/>
        <v>1.0720897825660103E-3</v>
      </c>
      <c r="N45" s="4">
        <f t="shared" si="15"/>
        <v>3.2614463247049308E-4</v>
      </c>
      <c r="O45" s="4">
        <f t="shared" si="15"/>
        <v>5922.982584029407</v>
      </c>
    </row>
    <row r="46" spans="5:15">
      <c r="E46" t="s">
        <v>515</v>
      </c>
      <c r="F46" t="s">
        <v>587</v>
      </c>
      <c r="G46" t="s">
        <v>573</v>
      </c>
      <c r="H46" s="4">
        <f t="shared" si="15"/>
        <v>0</v>
      </c>
      <c r="I46" s="4">
        <f t="shared" si="15"/>
        <v>0</v>
      </c>
      <c r="J46" s="63">
        <f t="shared" si="15"/>
        <v>0</v>
      </c>
      <c r="K46" s="4">
        <f t="shared" si="15"/>
        <v>0</v>
      </c>
      <c r="L46" s="4">
        <f t="shared" si="15"/>
        <v>0</v>
      </c>
      <c r="M46" s="4">
        <f t="shared" si="15"/>
        <v>0</v>
      </c>
      <c r="N46" s="4">
        <f t="shared" si="15"/>
        <v>0</v>
      </c>
      <c r="O46" s="4">
        <f t="shared" si="15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B3FD-3810-4C40-AA61-8D7A61E29161}">
  <dimension ref="A1:T23"/>
  <sheetViews>
    <sheetView workbookViewId="0">
      <selection sqref="A1:T23"/>
    </sheetView>
  </sheetViews>
  <sheetFormatPr defaultColWidth="11.42578125" defaultRowHeight="15"/>
  <cols>
    <col min="1" max="16384" width="11.42578125" style="44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241</v>
      </c>
      <c r="C2">
        <v>2.6909999999999998</v>
      </c>
      <c r="D2">
        <v>2.6909999999999998</v>
      </c>
      <c r="E2">
        <v>2.6909999999999998</v>
      </c>
      <c r="F2">
        <v>2.6960000000000002</v>
      </c>
      <c r="G2">
        <v>2.6909999999999998</v>
      </c>
      <c r="H2">
        <v>-0.19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339.334</v>
      </c>
      <c r="O2">
        <v>339.53</v>
      </c>
      <c r="P2">
        <v>9999999</v>
      </c>
      <c r="Q2">
        <v>9999999</v>
      </c>
      <c r="R2">
        <v>9999999</v>
      </c>
      <c r="S2">
        <v>9999999</v>
      </c>
      <c r="T2">
        <v>0</v>
      </c>
    </row>
    <row r="3" spans="1:20">
      <c r="A3" t="s">
        <v>185</v>
      </c>
      <c r="B3" t="s">
        <v>241</v>
      </c>
      <c r="C3">
        <v>9999999</v>
      </c>
      <c r="D3">
        <v>1064.462</v>
      </c>
      <c r="E3">
        <v>1064.4659999999999</v>
      </c>
      <c r="F3">
        <v>1064.6389999999999</v>
      </c>
      <c r="G3">
        <v>1064.4659999999999</v>
      </c>
      <c r="H3">
        <v>-0.02</v>
      </c>
      <c r="I3">
        <v>939338.08</v>
      </c>
      <c r="J3">
        <v>0</v>
      </c>
      <c r="K3">
        <v>0</v>
      </c>
      <c r="L3">
        <v>9999999</v>
      </c>
      <c r="M3">
        <v>602.66399999999999</v>
      </c>
      <c r="N3">
        <v>602.66399999999999</v>
      </c>
      <c r="O3">
        <v>602.71</v>
      </c>
      <c r="P3">
        <v>602.66399999999999</v>
      </c>
      <c r="Q3">
        <v>-0.01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241</v>
      </c>
      <c r="C4">
        <v>760.85799999999995</v>
      </c>
      <c r="D4">
        <v>760.85799999999995</v>
      </c>
      <c r="E4">
        <v>760.85799999999995</v>
      </c>
      <c r="F4">
        <v>763.67</v>
      </c>
      <c r="G4">
        <v>760.85799999999995</v>
      </c>
      <c r="H4">
        <v>-0.37</v>
      </c>
      <c r="I4">
        <v>0</v>
      </c>
      <c r="J4">
        <v>0</v>
      </c>
      <c r="K4">
        <v>0</v>
      </c>
      <c r="L4">
        <v>457.68700000000001</v>
      </c>
      <c r="M4">
        <v>457.68700000000001</v>
      </c>
      <c r="N4">
        <v>457.68700000000001</v>
      </c>
      <c r="O4">
        <v>459.41</v>
      </c>
      <c r="P4">
        <v>457.68700000000001</v>
      </c>
      <c r="Q4">
        <v>-0.38</v>
      </c>
      <c r="R4">
        <v>0</v>
      </c>
      <c r="S4">
        <v>0</v>
      </c>
      <c r="T4">
        <v>0</v>
      </c>
    </row>
    <row r="5" spans="1:20">
      <c r="A5" t="s">
        <v>164</v>
      </c>
      <c r="B5" t="s">
        <v>241</v>
      </c>
      <c r="C5">
        <v>0.92200000000000004</v>
      </c>
      <c r="D5">
        <v>0.92200000000000004</v>
      </c>
      <c r="E5">
        <v>0.92200000000000004</v>
      </c>
      <c r="F5">
        <v>0.91900000000000004</v>
      </c>
      <c r="G5">
        <v>0.92200000000000004</v>
      </c>
      <c r="H5">
        <v>0.33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386.79899999999998</v>
      </c>
      <c r="O5">
        <v>385.68</v>
      </c>
      <c r="P5">
        <v>9999999</v>
      </c>
      <c r="Q5">
        <v>9999999</v>
      </c>
      <c r="R5">
        <v>9999999</v>
      </c>
      <c r="S5">
        <v>9999999</v>
      </c>
      <c r="T5">
        <v>0</v>
      </c>
    </row>
    <row r="6" spans="1:20">
      <c r="A6" t="s">
        <v>145</v>
      </c>
      <c r="B6" t="s">
        <v>241</v>
      </c>
      <c r="C6">
        <v>932.32299999999998</v>
      </c>
      <c r="D6">
        <v>931.29100000000005</v>
      </c>
      <c r="E6">
        <v>931.39499999999998</v>
      </c>
      <c r="F6">
        <v>931.32600000000002</v>
      </c>
      <c r="G6">
        <v>931.29100000000005</v>
      </c>
      <c r="H6">
        <v>0</v>
      </c>
      <c r="I6">
        <v>0.1</v>
      </c>
      <c r="J6">
        <v>-0.01</v>
      </c>
      <c r="K6">
        <v>0</v>
      </c>
      <c r="L6">
        <v>533.30700000000002</v>
      </c>
      <c r="M6">
        <v>533.30700000000002</v>
      </c>
      <c r="N6">
        <v>533.36800000000005</v>
      </c>
      <c r="O6">
        <v>533.35</v>
      </c>
      <c r="P6">
        <v>533.30700000000002</v>
      </c>
      <c r="Q6">
        <v>-0.01</v>
      </c>
      <c r="R6">
        <v>-0.01</v>
      </c>
      <c r="S6">
        <v>-0.01</v>
      </c>
      <c r="T6">
        <v>0</v>
      </c>
    </row>
    <row r="7" spans="1:20">
      <c r="A7" t="s">
        <v>138</v>
      </c>
      <c r="B7" t="s">
        <v>241</v>
      </c>
      <c r="C7">
        <v>78.149000000000001</v>
      </c>
      <c r="D7">
        <v>77.798000000000002</v>
      </c>
      <c r="E7">
        <v>78.397999999999996</v>
      </c>
      <c r="F7">
        <v>78.41</v>
      </c>
      <c r="G7">
        <v>77.736000000000004</v>
      </c>
      <c r="H7">
        <v>-0.86</v>
      </c>
      <c r="I7">
        <v>-0.32</v>
      </c>
      <c r="J7">
        <v>-0.77</v>
      </c>
      <c r="K7">
        <v>0</v>
      </c>
      <c r="L7">
        <v>82.808000000000007</v>
      </c>
      <c r="M7">
        <v>82.457999999999998</v>
      </c>
      <c r="N7">
        <v>83.058000000000007</v>
      </c>
      <c r="O7">
        <v>82.74</v>
      </c>
      <c r="P7">
        <v>82.396000000000001</v>
      </c>
      <c r="Q7">
        <v>-0.42</v>
      </c>
      <c r="R7">
        <v>-0.3</v>
      </c>
      <c r="S7">
        <v>-0.72</v>
      </c>
      <c r="T7">
        <v>0</v>
      </c>
    </row>
    <row r="8" spans="1:20">
      <c r="A8" t="s">
        <v>133</v>
      </c>
      <c r="B8" t="s">
        <v>241</v>
      </c>
      <c r="C8">
        <v>17.855</v>
      </c>
      <c r="D8">
        <v>17.89</v>
      </c>
      <c r="E8">
        <v>17.933</v>
      </c>
      <c r="F8">
        <v>18.033999999999999</v>
      </c>
      <c r="G8">
        <v>17.89</v>
      </c>
      <c r="H8">
        <v>-0.8</v>
      </c>
      <c r="I8">
        <v>-0.43</v>
      </c>
      <c r="J8">
        <v>-0.24</v>
      </c>
      <c r="K8">
        <v>0</v>
      </c>
      <c r="L8">
        <v>22.506</v>
      </c>
      <c r="M8">
        <v>22.515999999999998</v>
      </c>
      <c r="N8">
        <v>22.57</v>
      </c>
      <c r="O8">
        <v>22.53</v>
      </c>
      <c r="P8">
        <v>22.515999999999998</v>
      </c>
      <c r="Q8">
        <v>-0.06</v>
      </c>
      <c r="R8">
        <v>-0.28000000000000003</v>
      </c>
      <c r="S8">
        <v>-0.24</v>
      </c>
      <c r="T8">
        <v>0</v>
      </c>
    </row>
    <row r="9" spans="1:20">
      <c r="A9" t="s">
        <v>130</v>
      </c>
      <c r="B9" t="s">
        <v>241</v>
      </c>
      <c r="C9">
        <v>6.0739999999999998</v>
      </c>
      <c r="D9">
        <v>6.0739999999999998</v>
      </c>
      <c r="E9">
        <v>6.0739999999999998</v>
      </c>
      <c r="F9">
        <v>6.0739999999999998</v>
      </c>
      <c r="G9">
        <v>6.0739999999999998</v>
      </c>
      <c r="H9">
        <v>0</v>
      </c>
      <c r="I9">
        <v>0</v>
      </c>
      <c r="J9">
        <v>0</v>
      </c>
      <c r="K9">
        <v>0</v>
      </c>
      <c r="L9">
        <v>149.02099999999999</v>
      </c>
      <c r="M9">
        <v>149.02099999999999</v>
      </c>
      <c r="N9">
        <v>149.02099999999999</v>
      </c>
      <c r="O9">
        <v>149.02000000000001</v>
      </c>
      <c r="P9">
        <v>149.02099999999999</v>
      </c>
      <c r="Q9">
        <v>0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241</v>
      </c>
      <c r="C10">
        <v>15.891</v>
      </c>
      <c r="D10">
        <v>15.925000000000001</v>
      </c>
      <c r="E10">
        <v>15.925000000000001</v>
      </c>
      <c r="F10">
        <v>15.571999999999999</v>
      </c>
      <c r="G10">
        <v>15.925000000000001</v>
      </c>
      <c r="H10">
        <v>2.27</v>
      </c>
      <c r="I10">
        <v>-0.21</v>
      </c>
      <c r="J10">
        <v>0</v>
      </c>
      <c r="K10">
        <v>0</v>
      </c>
      <c r="L10">
        <v>22.83</v>
      </c>
      <c r="M10">
        <v>23.065999999999999</v>
      </c>
      <c r="N10">
        <v>23.065999999999999</v>
      </c>
      <c r="O10">
        <v>22.67</v>
      </c>
      <c r="P10">
        <v>23.065999999999999</v>
      </c>
      <c r="Q10">
        <v>1.75</v>
      </c>
      <c r="R10">
        <v>-1.02</v>
      </c>
      <c r="S10">
        <v>0</v>
      </c>
      <c r="T10">
        <v>0</v>
      </c>
    </row>
    <row r="11" spans="1:20">
      <c r="A11" t="s">
        <v>118</v>
      </c>
      <c r="B11" t="s">
        <v>241</v>
      </c>
      <c r="C11">
        <v>22.248999999999999</v>
      </c>
      <c r="D11">
        <v>22.18</v>
      </c>
      <c r="E11">
        <v>22.146000000000001</v>
      </c>
      <c r="F11">
        <v>22.09</v>
      </c>
      <c r="G11">
        <v>22.146000000000001</v>
      </c>
      <c r="H11">
        <v>0.25</v>
      </c>
      <c r="I11">
        <v>0.47</v>
      </c>
      <c r="J11">
        <v>0.15</v>
      </c>
      <c r="K11">
        <v>0</v>
      </c>
      <c r="L11">
        <v>30.896000000000001</v>
      </c>
      <c r="M11">
        <v>30.82</v>
      </c>
      <c r="N11">
        <v>30.783999999999999</v>
      </c>
      <c r="O11">
        <v>30.69</v>
      </c>
      <c r="P11">
        <v>30.783999999999999</v>
      </c>
      <c r="Q11">
        <v>0.31</v>
      </c>
      <c r="R11">
        <v>0.36</v>
      </c>
      <c r="S11">
        <v>0.12</v>
      </c>
      <c r="T11">
        <v>0</v>
      </c>
    </row>
    <row r="12" spans="1:20">
      <c r="A12" t="s">
        <v>115</v>
      </c>
      <c r="B12" t="s">
        <v>241</v>
      </c>
      <c r="C12">
        <v>24.530999999999999</v>
      </c>
      <c r="D12">
        <v>24.530999999999999</v>
      </c>
      <c r="E12">
        <v>24.530999999999999</v>
      </c>
      <c r="F12">
        <v>33.844000000000001</v>
      </c>
      <c r="G12">
        <v>24.530999999999999</v>
      </c>
      <c r="H12">
        <v>-27.52</v>
      </c>
      <c r="I12">
        <v>0</v>
      </c>
      <c r="J12">
        <v>0</v>
      </c>
      <c r="K12">
        <v>0</v>
      </c>
      <c r="L12">
        <v>20.823</v>
      </c>
      <c r="M12">
        <v>20.823</v>
      </c>
      <c r="N12">
        <v>20.823</v>
      </c>
      <c r="O12">
        <v>29.37</v>
      </c>
      <c r="P12">
        <v>20.823</v>
      </c>
      <c r="Q12">
        <v>-29.1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241</v>
      </c>
      <c r="C13">
        <v>24.715</v>
      </c>
      <c r="D13">
        <v>24.715</v>
      </c>
      <c r="E13">
        <v>24.715</v>
      </c>
      <c r="F13">
        <v>24.803000000000001</v>
      </c>
      <c r="G13">
        <v>24.715</v>
      </c>
      <c r="H13">
        <v>-0.35</v>
      </c>
      <c r="I13">
        <v>0</v>
      </c>
      <c r="J13">
        <v>0</v>
      </c>
      <c r="K13">
        <v>0</v>
      </c>
      <c r="L13">
        <v>140.929</v>
      </c>
      <c r="M13">
        <v>140.929</v>
      </c>
      <c r="N13">
        <v>140.929</v>
      </c>
      <c r="O13">
        <v>141.43</v>
      </c>
      <c r="P13">
        <v>140.929</v>
      </c>
      <c r="Q13">
        <v>-0.35</v>
      </c>
      <c r="R13">
        <v>0</v>
      </c>
      <c r="S13">
        <v>0</v>
      </c>
      <c r="T13">
        <v>0</v>
      </c>
    </row>
    <row r="14" spans="1:20">
      <c r="A14" t="s">
        <v>110</v>
      </c>
      <c r="B14" t="s">
        <v>241</v>
      </c>
      <c r="C14">
        <v>51.936999999999998</v>
      </c>
      <c r="D14">
        <v>51.567999999999998</v>
      </c>
      <c r="E14">
        <v>51.567999999999998</v>
      </c>
      <c r="F14">
        <v>51.423999999999999</v>
      </c>
      <c r="G14">
        <v>51.567999999999998</v>
      </c>
      <c r="H14">
        <v>0.28000000000000003</v>
      </c>
      <c r="I14">
        <v>0.72</v>
      </c>
      <c r="J14">
        <v>0</v>
      </c>
      <c r="K14">
        <v>0</v>
      </c>
      <c r="L14">
        <v>55.314999999999998</v>
      </c>
      <c r="M14">
        <v>54.731999999999999</v>
      </c>
      <c r="N14">
        <v>54.731999999999999</v>
      </c>
      <c r="O14">
        <v>54.61</v>
      </c>
      <c r="P14">
        <v>54.731999999999999</v>
      </c>
      <c r="Q14">
        <v>0.22</v>
      </c>
      <c r="R14">
        <v>1.07</v>
      </c>
      <c r="S14">
        <v>0</v>
      </c>
      <c r="T14">
        <v>0</v>
      </c>
    </row>
    <row r="15" spans="1:20">
      <c r="A15" t="s">
        <v>106</v>
      </c>
      <c r="B15" t="s">
        <v>241</v>
      </c>
      <c r="C15">
        <v>19.649999999999999</v>
      </c>
      <c r="D15">
        <v>19.649999999999999</v>
      </c>
      <c r="E15">
        <v>19.649999999999999</v>
      </c>
      <c r="F15">
        <v>19.968</v>
      </c>
      <c r="G15">
        <v>19.649999999999999</v>
      </c>
      <c r="H15">
        <v>-1.59</v>
      </c>
      <c r="I15">
        <v>0</v>
      </c>
      <c r="J15">
        <v>0</v>
      </c>
      <c r="K15">
        <v>0</v>
      </c>
      <c r="L15">
        <v>5.8849999999999998</v>
      </c>
      <c r="M15">
        <v>5.8849999999999998</v>
      </c>
      <c r="N15">
        <v>5.8849999999999998</v>
      </c>
      <c r="O15">
        <v>6.32</v>
      </c>
      <c r="P15">
        <v>5.8849999999999998</v>
      </c>
      <c r="Q15">
        <v>-6.88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241</v>
      </c>
      <c r="C16">
        <v>3.3849999999999998</v>
      </c>
      <c r="D16">
        <v>3.3849999999999998</v>
      </c>
      <c r="E16">
        <v>3.3849999999999998</v>
      </c>
      <c r="F16">
        <v>3.4180000000000001</v>
      </c>
      <c r="G16">
        <v>3.3849999999999998</v>
      </c>
      <c r="H16">
        <v>-0.97</v>
      </c>
      <c r="I16">
        <v>0</v>
      </c>
      <c r="J16">
        <v>0</v>
      </c>
      <c r="K16">
        <v>0</v>
      </c>
      <c r="L16">
        <v>9999999</v>
      </c>
      <c r="M16">
        <v>10.805</v>
      </c>
      <c r="N16">
        <v>10.805</v>
      </c>
      <c r="O16">
        <v>10.92</v>
      </c>
      <c r="P16">
        <v>10.805</v>
      </c>
      <c r="Q16">
        <v>-1.05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241</v>
      </c>
      <c r="C17">
        <v>20.913</v>
      </c>
      <c r="D17">
        <v>20.913</v>
      </c>
      <c r="E17">
        <v>20.913</v>
      </c>
      <c r="F17">
        <v>20.681999999999999</v>
      </c>
      <c r="G17">
        <v>20.913</v>
      </c>
      <c r="H17">
        <v>1.1200000000000001</v>
      </c>
      <c r="I17">
        <v>0</v>
      </c>
      <c r="J17">
        <v>0</v>
      </c>
      <c r="K17">
        <v>0</v>
      </c>
      <c r="L17">
        <v>102.041</v>
      </c>
      <c r="M17">
        <v>102.041</v>
      </c>
      <c r="N17">
        <v>102.041</v>
      </c>
      <c r="O17">
        <v>100.98</v>
      </c>
      <c r="P17">
        <v>102.041</v>
      </c>
      <c r="Q17">
        <v>1.05</v>
      </c>
      <c r="R17">
        <v>0</v>
      </c>
      <c r="S17">
        <v>0</v>
      </c>
      <c r="T17">
        <v>0</v>
      </c>
    </row>
    <row r="18" spans="1:20">
      <c r="A18" t="s">
        <v>91</v>
      </c>
      <c r="B18" t="s">
        <v>241</v>
      </c>
      <c r="C18">
        <v>46.186999999999998</v>
      </c>
      <c r="D18">
        <v>45.930999999999997</v>
      </c>
      <c r="E18">
        <v>45.887</v>
      </c>
      <c r="F18">
        <v>45.18</v>
      </c>
      <c r="G18">
        <v>45.930999999999997</v>
      </c>
      <c r="H18">
        <v>1.66</v>
      </c>
      <c r="I18">
        <v>0.65</v>
      </c>
      <c r="J18">
        <v>0.1</v>
      </c>
      <c r="K18">
        <v>0</v>
      </c>
      <c r="L18">
        <v>63.396000000000001</v>
      </c>
      <c r="M18">
        <v>61.725000000000001</v>
      </c>
      <c r="N18">
        <v>60.911000000000001</v>
      </c>
      <c r="O18">
        <v>60.05</v>
      </c>
      <c r="P18">
        <v>61.482999999999997</v>
      </c>
      <c r="Q18">
        <v>2.39</v>
      </c>
      <c r="R18">
        <v>4.08</v>
      </c>
      <c r="S18">
        <v>1.34</v>
      </c>
      <c r="T18">
        <v>0</v>
      </c>
    </row>
    <row r="19" spans="1:20">
      <c r="A19" t="s">
        <v>87</v>
      </c>
      <c r="B19" t="s">
        <v>241</v>
      </c>
      <c r="C19">
        <v>16.577000000000002</v>
      </c>
      <c r="D19">
        <v>16.577000000000002</v>
      </c>
      <c r="E19">
        <v>16.577000000000002</v>
      </c>
      <c r="F19">
        <v>16.577000000000002</v>
      </c>
      <c r="G19">
        <v>16.577000000000002</v>
      </c>
      <c r="H19">
        <v>0</v>
      </c>
      <c r="I19">
        <v>0</v>
      </c>
      <c r="J19">
        <v>0</v>
      </c>
      <c r="K19">
        <v>0</v>
      </c>
      <c r="L19">
        <v>26.847999999999999</v>
      </c>
      <c r="M19">
        <v>26.847999999999999</v>
      </c>
      <c r="N19">
        <v>26.847999999999999</v>
      </c>
      <c r="O19">
        <v>26.85</v>
      </c>
      <c r="P19">
        <v>26.847999999999999</v>
      </c>
      <c r="Q19">
        <v>-0.01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241</v>
      </c>
      <c r="C20">
        <v>28.364999999999998</v>
      </c>
      <c r="D20">
        <v>28.364999999999998</v>
      </c>
      <c r="E20">
        <v>28.364999999999998</v>
      </c>
      <c r="F20">
        <v>28.274999999999999</v>
      </c>
      <c r="G20">
        <v>28.364999999999998</v>
      </c>
      <c r="H20">
        <v>0.32</v>
      </c>
      <c r="I20">
        <v>0</v>
      </c>
      <c r="J20">
        <v>0</v>
      </c>
      <c r="K20">
        <v>0</v>
      </c>
      <c r="L20">
        <v>38.552999999999997</v>
      </c>
      <c r="M20">
        <v>38.552999999999997</v>
      </c>
      <c r="N20">
        <v>38.552999999999997</v>
      </c>
      <c r="O20">
        <v>38.44</v>
      </c>
      <c r="P20">
        <v>38.552999999999997</v>
      </c>
      <c r="Q20">
        <v>0.28999999999999998</v>
      </c>
      <c r="R20">
        <v>0</v>
      </c>
      <c r="S20">
        <v>0</v>
      </c>
      <c r="T20">
        <v>0</v>
      </c>
    </row>
    <row r="21" spans="1:20">
      <c r="A21" t="s">
        <v>74</v>
      </c>
      <c r="B21" t="s">
        <v>241</v>
      </c>
      <c r="C21">
        <v>32.423000000000002</v>
      </c>
      <c r="D21">
        <v>32.496000000000002</v>
      </c>
      <c r="E21">
        <v>32.56</v>
      </c>
      <c r="F21">
        <v>32.292000000000002</v>
      </c>
      <c r="G21">
        <v>32.496000000000002</v>
      </c>
      <c r="H21">
        <v>0.63</v>
      </c>
      <c r="I21">
        <v>-0.42</v>
      </c>
      <c r="J21">
        <v>-0.2</v>
      </c>
      <c r="K21">
        <v>0</v>
      </c>
      <c r="L21">
        <v>41.848999999999997</v>
      </c>
      <c r="M21">
        <v>41.921999999999997</v>
      </c>
      <c r="N21">
        <v>41.985999999999997</v>
      </c>
      <c r="O21">
        <v>41.61</v>
      </c>
      <c r="P21">
        <v>41.921999999999997</v>
      </c>
      <c r="Q21">
        <v>0.75</v>
      </c>
      <c r="R21">
        <v>-0.33</v>
      </c>
      <c r="S21">
        <v>-0.15</v>
      </c>
      <c r="T21">
        <v>0</v>
      </c>
    </row>
    <row r="22" spans="1:20">
      <c r="A22" t="s">
        <v>343</v>
      </c>
      <c r="B22" t="s">
        <v>241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241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C543-2932-4DFC-B9B5-6E879A6EE354}">
  <dimension ref="A1:T23"/>
  <sheetViews>
    <sheetView workbookViewId="0">
      <selection activeCell="S21" sqref="R21:S21"/>
    </sheetView>
  </sheetViews>
  <sheetFormatPr defaultColWidth="11.42578125" defaultRowHeight="15"/>
  <cols>
    <col min="1" max="17" width="11.42578125" style="44"/>
    <col min="18" max="18" width="11.42578125" style="65"/>
    <col min="19" max="16384" width="11.42578125" style="44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546</v>
      </c>
      <c r="C2">
        <v>0.32900000000000001</v>
      </c>
      <c r="D2">
        <v>0.32900000000000001</v>
      </c>
      <c r="E2">
        <v>0.32900000000000001</v>
      </c>
      <c r="F2">
        <v>0.26600000000000001</v>
      </c>
      <c r="G2">
        <v>0.32900000000000001</v>
      </c>
      <c r="H2">
        <v>23.39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94.31</v>
      </c>
      <c r="O2">
        <v>93.966999999999999</v>
      </c>
      <c r="P2">
        <v>9999999</v>
      </c>
      <c r="Q2">
        <v>9999999</v>
      </c>
      <c r="R2">
        <v>9999999</v>
      </c>
      <c r="S2">
        <v>9999999</v>
      </c>
      <c r="T2">
        <v>0</v>
      </c>
    </row>
    <row r="3" spans="1:20">
      <c r="A3" t="s">
        <v>185</v>
      </c>
      <c r="B3" t="s">
        <v>546</v>
      </c>
      <c r="C3">
        <v>9999999</v>
      </c>
      <c r="D3">
        <v>196.65100000000001</v>
      </c>
      <c r="E3">
        <v>196.518</v>
      </c>
      <c r="F3">
        <v>195.05699999999999</v>
      </c>
      <c r="G3">
        <v>196.518</v>
      </c>
      <c r="H3">
        <v>0.75</v>
      </c>
      <c r="I3">
        <v>9999999</v>
      </c>
      <c r="J3">
        <v>7.0000000000000007E-2</v>
      </c>
      <c r="K3">
        <v>0</v>
      </c>
      <c r="L3">
        <v>9999999</v>
      </c>
      <c r="M3">
        <v>86.769000000000005</v>
      </c>
      <c r="N3">
        <v>86.769000000000005</v>
      </c>
      <c r="O3">
        <v>87.527000000000001</v>
      </c>
      <c r="P3">
        <v>86.769000000000005</v>
      </c>
      <c r="Q3">
        <v>-0.87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546</v>
      </c>
      <c r="C4">
        <v>103.961</v>
      </c>
      <c r="D4">
        <v>103.961</v>
      </c>
      <c r="E4">
        <v>103.961</v>
      </c>
      <c r="F4">
        <v>95.85</v>
      </c>
      <c r="G4">
        <v>103.961</v>
      </c>
      <c r="H4">
        <v>8.4600000000000009</v>
      </c>
      <c r="I4">
        <v>0</v>
      </c>
      <c r="J4">
        <v>0</v>
      </c>
      <c r="K4">
        <v>0</v>
      </c>
      <c r="L4">
        <v>63.201999999999998</v>
      </c>
      <c r="M4">
        <v>63.201999999999998</v>
      </c>
      <c r="N4">
        <v>63.201999999999998</v>
      </c>
      <c r="O4">
        <v>58.2</v>
      </c>
      <c r="P4">
        <v>63.201999999999998</v>
      </c>
      <c r="Q4">
        <v>8.59</v>
      </c>
      <c r="R4">
        <v>0</v>
      </c>
      <c r="S4">
        <v>0</v>
      </c>
      <c r="T4">
        <v>0</v>
      </c>
    </row>
    <row r="5" spans="1:20">
      <c r="A5" t="s">
        <v>164</v>
      </c>
      <c r="B5" t="s">
        <v>546</v>
      </c>
      <c r="C5">
        <v>9.1999999999999998E-2</v>
      </c>
      <c r="D5">
        <v>9.1999999999999998E-2</v>
      </c>
      <c r="E5">
        <v>9.1999999999999998E-2</v>
      </c>
      <c r="F5">
        <v>8.6999999999999994E-2</v>
      </c>
      <c r="G5">
        <v>9.1999999999999998E-2</v>
      </c>
      <c r="H5">
        <v>4.93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87.265000000000001</v>
      </c>
      <c r="O5">
        <v>83.289000000000001</v>
      </c>
      <c r="P5">
        <v>9999999</v>
      </c>
      <c r="Q5">
        <v>9999999</v>
      </c>
      <c r="R5">
        <v>9999999</v>
      </c>
      <c r="S5">
        <v>9999999</v>
      </c>
      <c r="T5">
        <v>0</v>
      </c>
    </row>
    <row r="6" spans="1:20">
      <c r="A6" t="s">
        <v>145</v>
      </c>
      <c r="B6" t="s">
        <v>546</v>
      </c>
      <c r="C6">
        <v>152.08699999999999</v>
      </c>
      <c r="D6">
        <v>121.12</v>
      </c>
      <c r="E6">
        <v>121.261</v>
      </c>
      <c r="F6">
        <v>121.187</v>
      </c>
      <c r="G6">
        <v>121.12</v>
      </c>
      <c r="H6">
        <v>-0.06</v>
      </c>
      <c r="I6">
        <v>25.42</v>
      </c>
      <c r="J6">
        <v>-0.12</v>
      </c>
      <c r="K6">
        <v>0</v>
      </c>
      <c r="L6">
        <v>68.176000000000002</v>
      </c>
      <c r="M6">
        <v>68.176000000000002</v>
      </c>
      <c r="N6">
        <v>68.257999999999996</v>
      </c>
      <c r="O6">
        <v>69.192999999999998</v>
      </c>
      <c r="P6">
        <v>68.176000000000002</v>
      </c>
      <c r="Q6">
        <v>-1.47</v>
      </c>
      <c r="R6">
        <v>-0.12</v>
      </c>
      <c r="S6">
        <v>-0.12</v>
      </c>
      <c r="T6">
        <v>0</v>
      </c>
    </row>
    <row r="7" spans="1:20">
      <c r="A7" t="s">
        <v>138</v>
      </c>
      <c r="B7" t="s">
        <v>546</v>
      </c>
      <c r="C7">
        <v>26.456</v>
      </c>
      <c r="D7">
        <v>26.561</v>
      </c>
      <c r="E7">
        <v>26.57</v>
      </c>
      <c r="F7">
        <v>23.934999999999999</v>
      </c>
      <c r="G7">
        <v>26.448</v>
      </c>
      <c r="H7">
        <v>10.5</v>
      </c>
      <c r="I7">
        <v>-0.43</v>
      </c>
      <c r="J7">
        <v>-0.03</v>
      </c>
      <c r="K7">
        <v>0</v>
      </c>
      <c r="L7">
        <v>28.012</v>
      </c>
      <c r="M7">
        <v>28.117999999999999</v>
      </c>
      <c r="N7">
        <v>28.126999999999999</v>
      </c>
      <c r="O7">
        <v>25.931999999999999</v>
      </c>
      <c r="P7">
        <v>28.004999999999999</v>
      </c>
      <c r="Q7">
        <v>7.99</v>
      </c>
      <c r="R7">
        <v>-0.41</v>
      </c>
      <c r="S7">
        <v>-0.03</v>
      </c>
      <c r="T7">
        <v>0</v>
      </c>
    </row>
    <row r="8" spans="1:20">
      <c r="A8" t="s">
        <v>133</v>
      </c>
      <c r="B8" t="s">
        <v>546</v>
      </c>
      <c r="C8">
        <v>6.1669999999999998</v>
      </c>
      <c r="D8">
        <v>6.1740000000000004</v>
      </c>
      <c r="E8">
        <v>6.2220000000000004</v>
      </c>
      <c r="F8">
        <v>5.2569999999999997</v>
      </c>
      <c r="G8">
        <v>6.1740000000000004</v>
      </c>
      <c r="H8">
        <v>17.45</v>
      </c>
      <c r="I8">
        <v>-0.89</v>
      </c>
      <c r="J8">
        <v>-0.77</v>
      </c>
      <c r="K8">
        <v>0</v>
      </c>
      <c r="L8">
        <v>7.6970000000000001</v>
      </c>
      <c r="M8">
        <v>7.6710000000000003</v>
      </c>
      <c r="N8">
        <v>7.7450000000000001</v>
      </c>
      <c r="O8">
        <v>7.1029999999999998</v>
      </c>
      <c r="P8">
        <v>7.6710000000000003</v>
      </c>
      <c r="Q8">
        <v>7.99</v>
      </c>
      <c r="R8">
        <v>-0.62</v>
      </c>
      <c r="S8">
        <v>-0.96</v>
      </c>
      <c r="T8">
        <v>0</v>
      </c>
    </row>
    <row r="9" spans="1:20">
      <c r="A9" t="s">
        <v>130</v>
      </c>
      <c r="B9" t="s">
        <v>546</v>
      </c>
      <c r="C9">
        <v>1.222</v>
      </c>
      <c r="D9">
        <v>1.222</v>
      </c>
      <c r="E9">
        <v>1.222</v>
      </c>
      <c r="F9">
        <v>1.1779999999999999</v>
      </c>
      <c r="G9">
        <v>1.222</v>
      </c>
      <c r="H9">
        <v>3.73</v>
      </c>
      <c r="I9">
        <v>0</v>
      </c>
      <c r="J9">
        <v>0</v>
      </c>
      <c r="K9">
        <v>0</v>
      </c>
      <c r="L9">
        <v>29.56</v>
      </c>
      <c r="M9">
        <v>29.56</v>
      </c>
      <c r="N9">
        <v>29.56</v>
      </c>
      <c r="O9">
        <v>28.513999999999999</v>
      </c>
      <c r="P9">
        <v>29.56</v>
      </c>
      <c r="Q9">
        <v>3.67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546</v>
      </c>
      <c r="C10">
        <v>5.8819999999999997</v>
      </c>
      <c r="D10">
        <v>5.8739999999999997</v>
      </c>
      <c r="E10">
        <v>5.8739999999999997</v>
      </c>
      <c r="F10">
        <v>5.3760000000000003</v>
      </c>
      <c r="G10">
        <v>5.8739999999999997</v>
      </c>
      <c r="H10">
        <v>9.26</v>
      </c>
      <c r="I10">
        <v>0.13</v>
      </c>
      <c r="J10">
        <v>0</v>
      </c>
      <c r="K10">
        <v>0</v>
      </c>
      <c r="L10">
        <v>7.069</v>
      </c>
      <c r="M10">
        <v>7.0149999999999997</v>
      </c>
      <c r="N10">
        <v>7.0149999999999997</v>
      </c>
      <c r="O10">
        <v>7.14</v>
      </c>
      <c r="P10">
        <v>7.0149999999999997</v>
      </c>
      <c r="Q10">
        <v>-1.75</v>
      </c>
      <c r="R10">
        <v>0.78</v>
      </c>
      <c r="S10">
        <v>0</v>
      </c>
      <c r="T10">
        <v>0</v>
      </c>
    </row>
    <row r="11" spans="1:20">
      <c r="A11" t="s">
        <v>118</v>
      </c>
      <c r="B11" t="s">
        <v>546</v>
      </c>
      <c r="C11">
        <v>5.3410000000000002</v>
      </c>
      <c r="D11">
        <v>4.9939999999999998</v>
      </c>
      <c r="E11">
        <v>5.2789999999999999</v>
      </c>
      <c r="F11">
        <v>4.9800000000000004</v>
      </c>
      <c r="G11">
        <v>5.2789999999999999</v>
      </c>
      <c r="H11">
        <v>5.99</v>
      </c>
      <c r="I11">
        <v>1.19</v>
      </c>
      <c r="J11">
        <v>-5.4</v>
      </c>
      <c r="K11">
        <v>0</v>
      </c>
      <c r="L11">
        <v>7.3109999999999999</v>
      </c>
      <c r="M11">
        <v>6.8860000000000001</v>
      </c>
      <c r="N11">
        <v>7.1719999999999997</v>
      </c>
      <c r="O11">
        <v>6.7469999999999999</v>
      </c>
      <c r="P11">
        <v>7.17</v>
      </c>
      <c r="Q11">
        <v>6.28</v>
      </c>
      <c r="R11" s="60">
        <v>1.95</v>
      </c>
      <c r="S11" s="60">
        <v>-3.99</v>
      </c>
      <c r="T11">
        <v>0</v>
      </c>
    </row>
    <row r="12" spans="1:20">
      <c r="A12" t="s">
        <v>115</v>
      </c>
      <c r="B12" t="s">
        <v>546</v>
      </c>
      <c r="C12">
        <v>5.4219999999999997</v>
      </c>
      <c r="D12">
        <v>5.4219999999999997</v>
      </c>
      <c r="E12">
        <v>5.4219999999999997</v>
      </c>
      <c r="F12">
        <v>16.225000000000001</v>
      </c>
      <c r="G12">
        <v>5.4219999999999997</v>
      </c>
      <c r="H12">
        <v>-66.58</v>
      </c>
      <c r="I12">
        <v>0</v>
      </c>
      <c r="J12">
        <v>0</v>
      </c>
      <c r="K12">
        <v>0</v>
      </c>
      <c r="L12">
        <v>4.609</v>
      </c>
      <c r="M12">
        <v>4.609</v>
      </c>
      <c r="N12">
        <v>4.609</v>
      </c>
      <c r="O12">
        <v>14.548999999999999</v>
      </c>
      <c r="P12">
        <v>4.609</v>
      </c>
      <c r="Q12">
        <v>-68.319999999999993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546</v>
      </c>
      <c r="C13">
        <v>5.2649999999999997</v>
      </c>
      <c r="D13">
        <v>5.2649999999999997</v>
      </c>
      <c r="E13">
        <v>5.2649999999999997</v>
      </c>
      <c r="F13">
        <v>4.9370000000000003</v>
      </c>
      <c r="G13">
        <v>5.2649999999999997</v>
      </c>
      <c r="H13">
        <v>6.65</v>
      </c>
      <c r="I13">
        <v>0</v>
      </c>
      <c r="J13">
        <v>0</v>
      </c>
      <c r="K13">
        <v>0</v>
      </c>
      <c r="L13">
        <v>30.026</v>
      </c>
      <c r="M13">
        <v>30.026</v>
      </c>
      <c r="N13">
        <v>30.026</v>
      </c>
      <c r="O13">
        <v>28.152999999999999</v>
      </c>
      <c r="P13">
        <v>30.026</v>
      </c>
      <c r="Q13">
        <v>6.65</v>
      </c>
      <c r="R13">
        <v>0</v>
      </c>
      <c r="S13">
        <v>0</v>
      </c>
      <c r="T13">
        <v>0</v>
      </c>
    </row>
    <row r="14" spans="1:20">
      <c r="A14" t="s">
        <v>110</v>
      </c>
      <c r="B14" t="s">
        <v>546</v>
      </c>
      <c r="C14">
        <v>14.923</v>
      </c>
      <c r="D14">
        <v>14.664</v>
      </c>
      <c r="E14">
        <v>14.664</v>
      </c>
      <c r="F14">
        <v>13.598000000000001</v>
      </c>
      <c r="G14">
        <v>14.664</v>
      </c>
      <c r="H14">
        <v>7.84</v>
      </c>
      <c r="I14">
        <v>1.77</v>
      </c>
      <c r="J14">
        <v>0</v>
      </c>
      <c r="K14">
        <v>0</v>
      </c>
      <c r="L14">
        <v>16.318000000000001</v>
      </c>
      <c r="M14">
        <v>15.663</v>
      </c>
      <c r="N14">
        <v>15.663</v>
      </c>
      <c r="O14">
        <v>14.519</v>
      </c>
      <c r="P14">
        <v>15.663</v>
      </c>
      <c r="Q14">
        <v>7.88</v>
      </c>
      <c r="R14" s="60">
        <v>4.18</v>
      </c>
      <c r="S14">
        <v>0</v>
      </c>
      <c r="T14">
        <v>0</v>
      </c>
    </row>
    <row r="15" spans="1:20">
      <c r="A15" t="s">
        <v>106</v>
      </c>
      <c r="B15" t="s">
        <v>546</v>
      </c>
      <c r="C15">
        <v>6.093</v>
      </c>
      <c r="D15">
        <v>6.093</v>
      </c>
      <c r="E15">
        <v>6.093</v>
      </c>
      <c r="F15">
        <v>6.7720000000000002</v>
      </c>
      <c r="G15">
        <v>6.093</v>
      </c>
      <c r="H15">
        <v>-10.039999999999999</v>
      </c>
      <c r="I15">
        <v>0</v>
      </c>
      <c r="J15">
        <v>0</v>
      </c>
      <c r="K15">
        <v>0</v>
      </c>
      <c r="L15">
        <v>1.889</v>
      </c>
      <c r="M15">
        <v>1.889</v>
      </c>
      <c r="N15">
        <v>1.889</v>
      </c>
      <c r="O15">
        <v>2.3290000000000002</v>
      </c>
      <c r="P15">
        <v>1.889</v>
      </c>
      <c r="Q15">
        <v>-18.91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546</v>
      </c>
      <c r="C16">
        <v>1.569</v>
      </c>
      <c r="D16">
        <v>1.569</v>
      </c>
      <c r="E16">
        <v>1.569</v>
      </c>
      <c r="F16">
        <v>1.7769999999999999</v>
      </c>
      <c r="G16">
        <v>1.569</v>
      </c>
      <c r="H16">
        <v>-11.72</v>
      </c>
      <c r="I16">
        <v>0</v>
      </c>
      <c r="J16">
        <v>0</v>
      </c>
      <c r="K16">
        <v>0</v>
      </c>
      <c r="L16">
        <v>9999999</v>
      </c>
      <c r="M16">
        <v>5.2549999999999999</v>
      </c>
      <c r="N16">
        <v>5.2549999999999999</v>
      </c>
      <c r="O16">
        <v>6.2009999999999996</v>
      </c>
      <c r="P16">
        <v>5.2549999999999999</v>
      </c>
      <c r="Q16">
        <v>-15.25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546</v>
      </c>
      <c r="C17">
        <v>11.02</v>
      </c>
      <c r="D17">
        <v>11.02</v>
      </c>
      <c r="E17">
        <v>11.02</v>
      </c>
      <c r="F17">
        <v>14.8</v>
      </c>
      <c r="G17">
        <v>11.02</v>
      </c>
      <c r="H17">
        <v>-25.54</v>
      </c>
      <c r="I17">
        <v>0</v>
      </c>
      <c r="J17">
        <v>0</v>
      </c>
      <c r="K17">
        <v>0</v>
      </c>
      <c r="L17">
        <v>51.462000000000003</v>
      </c>
      <c r="M17">
        <v>51.462000000000003</v>
      </c>
      <c r="N17">
        <v>51.462000000000003</v>
      </c>
      <c r="O17">
        <v>69.491</v>
      </c>
      <c r="P17">
        <v>51.462000000000003</v>
      </c>
      <c r="Q17">
        <v>-25.94</v>
      </c>
      <c r="R17">
        <v>0</v>
      </c>
      <c r="S17">
        <v>0</v>
      </c>
      <c r="T17">
        <v>0</v>
      </c>
    </row>
    <row r="18" spans="1:20">
      <c r="A18" t="s">
        <v>91</v>
      </c>
      <c r="B18" t="s">
        <v>546</v>
      </c>
      <c r="C18">
        <v>19.41</v>
      </c>
      <c r="D18">
        <v>18.989000000000001</v>
      </c>
      <c r="E18">
        <v>18.957999999999998</v>
      </c>
      <c r="F18">
        <v>18.745000000000001</v>
      </c>
      <c r="G18">
        <v>18.989000000000001</v>
      </c>
      <c r="H18">
        <v>1.3</v>
      </c>
      <c r="I18">
        <v>2.38</v>
      </c>
      <c r="J18">
        <v>0.16</v>
      </c>
      <c r="K18">
        <v>0</v>
      </c>
      <c r="L18">
        <v>26.28</v>
      </c>
      <c r="M18">
        <v>23.184000000000001</v>
      </c>
      <c r="N18">
        <v>23.254000000000001</v>
      </c>
      <c r="O18">
        <v>22.686</v>
      </c>
      <c r="P18">
        <v>23.215</v>
      </c>
      <c r="Q18">
        <v>2.33</v>
      </c>
      <c r="R18" s="60">
        <v>13.01</v>
      </c>
      <c r="S18">
        <v>-0.3</v>
      </c>
      <c r="T18">
        <v>0</v>
      </c>
    </row>
    <row r="19" spans="1:20">
      <c r="A19" t="s">
        <v>87</v>
      </c>
      <c r="B19" t="s">
        <v>546</v>
      </c>
      <c r="C19">
        <v>2.637</v>
      </c>
      <c r="D19">
        <v>2.637</v>
      </c>
      <c r="E19">
        <v>2.637</v>
      </c>
      <c r="F19">
        <v>2.621</v>
      </c>
      <c r="G19">
        <v>2.637</v>
      </c>
      <c r="H19">
        <v>0.63</v>
      </c>
      <c r="I19">
        <v>0</v>
      </c>
      <c r="J19">
        <v>0</v>
      </c>
      <c r="K19">
        <v>0</v>
      </c>
      <c r="L19">
        <v>4.3120000000000003</v>
      </c>
      <c r="M19">
        <v>4.3120000000000003</v>
      </c>
      <c r="N19">
        <v>4.3120000000000003</v>
      </c>
      <c r="O19">
        <v>4.2770000000000001</v>
      </c>
      <c r="P19">
        <v>4.3120000000000003</v>
      </c>
      <c r="Q19">
        <v>0.81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546</v>
      </c>
      <c r="C20">
        <v>6.0919999999999996</v>
      </c>
      <c r="D20">
        <v>6.0919999999999996</v>
      </c>
      <c r="E20">
        <v>6.0919999999999996</v>
      </c>
      <c r="F20">
        <v>5.6829999999999998</v>
      </c>
      <c r="G20">
        <v>6.0919999999999996</v>
      </c>
      <c r="H20">
        <v>7.19</v>
      </c>
      <c r="I20">
        <v>0</v>
      </c>
      <c r="J20">
        <v>0</v>
      </c>
      <c r="K20">
        <v>0</v>
      </c>
      <c r="L20">
        <v>8.36</v>
      </c>
      <c r="M20">
        <v>8.36</v>
      </c>
      <c r="N20">
        <v>8.36</v>
      </c>
      <c r="O20">
        <v>7.8129999999999997</v>
      </c>
      <c r="P20">
        <v>8.36</v>
      </c>
      <c r="Q20">
        <v>7.01</v>
      </c>
      <c r="R20">
        <v>0</v>
      </c>
      <c r="S20">
        <v>0</v>
      </c>
      <c r="T20">
        <v>0</v>
      </c>
    </row>
    <row r="21" spans="1:20">
      <c r="A21" t="s">
        <v>74</v>
      </c>
      <c r="B21" t="s">
        <v>546</v>
      </c>
      <c r="C21">
        <v>13.797000000000001</v>
      </c>
      <c r="D21">
        <v>13.118</v>
      </c>
      <c r="E21">
        <v>12.795</v>
      </c>
      <c r="F21">
        <v>12.116</v>
      </c>
      <c r="G21">
        <v>13.118</v>
      </c>
      <c r="H21">
        <v>8.27</v>
      </c>
      <c r="I21">
        <v>7.83</v>
      </c>
      <c r="J21">
        <v>2.52</v>
      </c>
      <c r="K21">
        <v>0</v>
      </c>
      <c r="L21">
        <v>17.613</v>
      </c>
      <c r="M21">
        <v>16.936</v>
      </c>
      <c r="N21">
        <v>16.611999999999998</v>
      </c>
      <c r="O21">
        <v>15.85</v>
      </c>
      <c r="P21">
        <v>16.936</v>
      </c>
      <c r="Q21">
        <v>6.85</v>
      </c>
      <c r="R21" s="60">
        <v>6.03</v>
      </c>
      <c r="S21" s="60">
        <v>1.95</v>
      </c>
      <c r="T21">
        <v>0</v>
      </c>
    </row>
    <row r="22" spans="1:20">
      <c r="A22" t="s">
        <v>343</v>
      </c>
      <c r="B22" t="s">
        <v>546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546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5D38-FBA3-4555-B11A-D3F3BF30E625}">
  <dimension ref="A1:T23"/>
  <sheetViews>
    <sheetView workbookViewId="0">
      <selection sqref="A1:T23"/>
    </sheetView>
  </sheetViews>
  <sheetFormatPr defaultColWidth="11.42578125" defaultRowHeight="15"/>
  <cols>
    <col min="1" max="17" width="11.42578125" style="44"/>
    <col min="18" max="18" width="11.42578125" style="65"/>
    <col min="19" max="16384" width="11.42578125" style="44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547</v>
      </c>
      <c r="C2">
        <v>2.1800000000000002</v>
      </c>
      <c r="D2">
        <v>2.1800000000000002</v>
      </c>
      <c r="E2">
        <v>2.1800000000000002</v>
      </c>
      <c r="F2">
        <v>2.1829999999999998</v>
      </c>
      <c r="G2">
        <v>2.1800000000000002</v>
      </c>
      <c r="H2">
        <v>-0.15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253.899</v>
      </c>
      <c r="O2">
        <v>254.03200000000001</v>
      </c>
      <c r="P2">
        <v>9999999</v>
      </c>
      <c r="Q2">
        <v>9999999</v>
      </c>
      <c r="R2">
        <v>9999999</v>
      </c>
      <c r="S2">
        <v>9999999</v>
      </c>
      <c r="T2">
        <v>0</v>
      </c>
    </row>
    <row r="3" spans="1:20">
      <c r="A3" t="s">
        <v>185</v>
      </c>
      <c r="B3" t="s">
        <v>547</v>
      </c>
      <c r="C3">
        <v>9999999</v>
      </c>
      <c r="D3">
        <v>838.67899999999997</v>
      </c>
      <c r="E3">
        <v>838.68200000000002</v>
      </c>
      <c r="F3">
        <v>838.88099999999997</v>
      </c>
      <c r="G3">
        <v>838.68200000000002</v>
      </c>
      <c r="H3">
        <v>-0.02</v>
      </c>
      <c r="I3">
        <v>9999999</v>
      </c>
      <c r="J3">
        <v>0</v>
      </c>
      <c r="K3">
        <v>0</v>
      </c>
      <c r="L3">
        <v>9999999</v>
      </c>
      <c r="M3">
        <v>499.14499999999998</v>
      </c>
      <c r="N3">
        <v>499.14499999999998</v>
      </c>
      <c r="O3">
        <v>499.23099999999999</v>
      </c>
      <c r="P3">
        <v>499.14499999999998</v>
      </c>
      <c r="Q3">
        <v>-0.02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547</v>
      </c>
      <c r="C4">
        <v>515.50800000000004</v>
      </c>
      <c r="D4">
        <v>515.50800000000004</v>
      </c>
      <c r="E4">
        <v>515.50800000000004</v>
      </c>
      <c r="F4">
        <v>517.44000000000005</v>
      </c>
      <c r="G4">
        <v>515.50800000000004</v>
      </c>
      <c r="H4">
        <v>-0.37</v>
      </c>
      <c r="I4">
        <v>0</v>
      </c>
      <c r="J4">
        <v>0</v>
      </c>
      <c r="K4">
        <v>0</v>
      </c>
      <c r="L4">
        <v>336.74200000000002</v>
      </c>
      <c r="M4">
        <v>336.74200000000002</v>
      </c>
      <c r="N4">
        <v>336.74200000000002</v>
      </c>
      <c r="O4">
        <v>338.06299999999999</v>
      </c>
      <c r="P4">
        <v>336.74200000000002</v>
      </c>
      <c r="Q4">
        <v>-0.39</v>
      </c>
      <c r="R4">
        <v>0</v>
      </c>
      <c r="S4">
        <v>0</v>
      </c>
      <c r="T4">
        <v>0</v>
      </c>
    </row>
    <row r="5" spans="1:20">
      <c r="A5" t="s">
        <v>164</v>
      </c>
      <c r="B5" t="s">
        <v>547</v>
      </c>
      <c r="C5">
        <v>0.79900000000000004</v>
      </c>
      <c r="D5">
        <v>0.79900000000000004</v>
      </c>
      <c r="E5">
        <v>0.79900000000000004</v>
      </c>
      <c r="F5">
        <v>0.79700000000000004</v>
      </c>
      <c r="G5">
        <v>0.79900000000000004</v>
      </c>
      <c r="H5">
        <v>0.33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279.98700000000002</v>
      </c>
      <c r="O5">
        <v>279.21199999999999</v>
      </c>
      <c r="P5">
        <v>9999999</v>
      </c>
      <c r="Q5">
        <v>9999999</v>
      </c>
      <c r="R5">
        <v>9999999</v>
      </c>
      <c r="S5">
        <v>9999999</v>
      </c>
      <c r="T5">
        <v>0</v>
      </c>
    </row>
    <row r="6" spans="1:20">
      <c r="A6" t="s">
        <v>145</v>
      </c>
      <c r="B6" t="s">
        <v>547</v>
      </c>
      <c r="C6">
        <v>678.33500000000004</v>
      </c>
      <c r="D6">
        <v>677.64300000000003</v>
      </c>
      <c r="E6">
        <v>677.51</v>
      </c>
      <c r="F6">
        <v>677.57399999999996</v>
      </c>
      <c r="G6">
        <v>677.64300000000003</v>
      </c>
      <c r="H6">
        <v>0.01</v>
      </c>
      <c r="I6">
        <v>0.12</v>
      </c>
      <c r="J6">
        <v>0.02</v>
      </c>
      <c r="K6">
        <v>0</v>
      </c>
      <c r="L6">
        <v>375.65499999999997</v>
      </c>
      <c r="M6">
        <v>375.65499999999997</v>
      </c>
      <c r="N6">
        <v>375.577</v>
      </c>
      <c r="O6">
        <v>375.63099999999997</v>
      </c>
      <c r="P6">
        <v>375.65499999999997</v>
      </c>
      <c r="Q6">
        <v>0.01</v>
      </c>
      <c r="R6">
        <v>0.02</v>
      </c>
      <c r="S6">
        <v>0.02</v>
      </c>
      <c r="T6">
        <v>0</v>
      </c>
    </row>
    <row r="7" spans="1:20">
      <c r="A7" t="s">
        <v>138</v>
      </c>
      <c r="B7" t="s">
        <v>547</v>
      </c>
      <c r="C7">
        <v>85.933000000000007</v>
      </c>
      <c r="D7">
        <v>85.159000000000006</v>
      </c>
      <c r="E7">
        <v>85.652000000000001</v>
      </c>
      <c r="F7">
        <v>85.313999999999993</v>
      </c>
      <c r="G7">
        <v>85.06</v>
      </c>
      <c r="H7">
        <v>-0.3</v>
      </c>
      <c r="I7">
        <v>0.33</v>
      </c>
      <c r="J7">
        <v>-0.57999999999999996</v>
      </c>
      <c r="K7">
        <v>0</v>
      </c>
      <c r="L7">
        <v>90.441999999999993</v>
      </c>
      <c r="M7">
        <v>89.671999999999997</v>
      </c>
      <c r="N7">
        <v>90.165000000000006</v>
      </c>
      <c r="O7">
        <v>89.56</v>
      </c>
      <c r="P7">
        <v>89.572999999999993</v>
      </c>
      <c r="Q7">
        <v>0.01</v>
      </c>
      <c r="R7">
        <v>0.31</v>
      </c>
      <c r="S7">
        <v>-0.55000000000000004</v>
      </c>
      <c r="T7">
        <v>0</v>
      </c>
    </row>
    <row r="8" spans="1:20">
      <c r="A8" t="s">
        <v>133</v>
      </c>
      <c r="B8" t="s">
        <v>547</v>
      </c>
      <c r="C8">
        <v>23.44</v>
      </c>
      <c r="D8">
        <v>23.468</v>
      </c>
      <c r="E8">
        <v>23.504000000000001</v>
      </c>
      <c r="F8">
        <v>23.561</v>
      </c>
      <c r="G8">
        <v>23.468</v>
      </c>
      <c r="H8">
        <v>-0.39</v>
      </c>
      <c r="I8">
        <v>-0.27</v>
      </c>
      <c r="J8">
        <v>-0.15</v>
      </c>
      <c r="K8">
        <v>0</v>
      </c>
      <c r="L8">
        <v>28.721</v>
      </c>
      <c r="M8">
        <v>28.734999999999999</v>
      </c>
      <c r="N8">
        <v>28.780999999999999</v>
      </c>
      <c r="O8">
        <v>28.762</v>
      </c>
      <c r="P8">
        <v>28.734999999999999</v>
      </c>
      <c r="Q8">
        <v>-0.09</v>
      </c>
      <c r="R8">
        <v>-0.21</v>
      </c>
      <c r="S8">
        <v>-0.16</v>
      </c>
      <c r="T8">
        <v>0</v>
      </c>
    </row>
    <row r="9" spans="1:20">
      <c r="A9" t="s">
        <v>130</v>
      </c>
      <c r="B9" t="s">
        <v>547</v>
      </c>
      <c r="C9">
        <v>6.0279999999999996</v>
      </c>
      <c r="D9">
        <v>6.0279999999999996</v>
      </c>
      <c r="E9">
        <v>6.0279999999999996</v>
      </c>
      <c r="F9">
        <v>6.0279999999999996</v>
      </c>
      <c r="G9">
        <v>6.0279999999999996</v>
      </c>
      <c r="H9">
        <v>0</v>
      </c>
      <c r="I9">
        <v>0</v>
      </c>
      <c r="J9">
        <v>0</v>
      </c>
      <c r="K9">
        <v>0</v>
      </c>
      <c r="L9">
        <v>104.602</v>
      </c>
      <c r="M9">
        <v>104.602</v>
      </c>
      <c r="N9">
        <v>104.602</v>
      </c>
      <c r="O9">
        <v>104.601</v>
      </c>
      <c r="P9">
        <v>104.602</v>
      </c>
      <c r="Q9">
        <v>0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547</v>
      </c>
      <c r="C10">
        <v>31.762</v>
      </c>
      <c r="D10">
        <v>31.827000000000002</v>
      </c>
      <c r="E10">
        <v>31.827000000000002</v>
      </c>
      <c r="F10">
        <v>32.210999999999999</v>
      </c>
      <c r="G10">
        <v>31.827000000000002</v>
      </c>
      <c r="H10">
        <v>-1.19</v>
      </c>
      <c r="I10">
        <v>-0.2</v>
      </c>
      <c r="J10">
        <v>0</v>
      </c>
      <c r="K10">
        <v>0</v>
      </c>
      <c r="L10">
        <v>33.210999999999999</v>
      </c>
      <c r="M10">
        <v>33.658999999999999</v>
      </c>
      <c r="N10">
        <v>33.658999999999999</v>
      </c>
      <c r="O10">
        <v>33.773000000000003</v>
      </c>
      <c r="P10">
        <v>33.658999999999999</v>
      </c>
      <c r="Q10">
        <v>-0.34</v>
      </c>
      <c r="R10">
        <v>-1.33</v>
      </c>
      <c r="S10">
        <v>0</v>
      </c>
      <c r="T10">
        <v>0</v>
      </c>
    </row>
    <row r="11" spans="1:20">
      <c r="A11" t="s">
        <v>118</v>
      </c>
      <c r="B11" t="s">
        <v>547</v>
      </c>
      <c r="C11">
        <v>19.503</v>
      </c>
      <c r="D11">
        <v>19.372</v>
      </c>
      <c r="E11">
        <v>19.306999999999999</v>
      </c>
      <c r="F11">
        <v>19.198</v>
      </c>
      <c r="G11">
        <v>19.306999999999999</v>
      </c>
      <c r="H11">
        <v>0.56999999999999995</v>
      </c>
      <c r="I11">
        <v>1.02</v>
      </c>
      <c r="J11">
        <v>0.34</v>
      </c>
      <c r="K11">
        <v>0</v>
      </c>
      <c r="L11">
        <v>27.146000000000001</v>
      </c>
      <c r="M11">
        <v>27.001999999999999</v>
      </c>
      <c r="N11">
        <v>26.931000000000001</v>
      </c>
      <c r="O11">
        <v>26.757000000000001</v>
      </c>
      <c r="P11">
        <v>26.931000000000001</v>
      </c>
      <c r="Q11">
        <v>0.65</v>
      </c>
      <c r="R11">
        <v>0.8</v>
      </c>
      <c r="S11">
        <v>0.26</v>
      </c>
      <c r="T11">
        <v>0</v>
      </c>
    </row>
    <row r="12" spans="1:20">
      <c r="A12" t="s">
        <v>115</v>
      </c>
      <c r="B12" t="s">
        <v>547</v>
      </c>
      <c r="C12">
        <v>20.257000000000001</v>
      </c>
      <c r="D12">
        <v>20.257000000000001</v>
      </c>
      <c r="E12">
        <v>20.257000000000001</v>
      </c>
      <c r="F12">
        <v>42.384999999999998</v>
      </c>
      <c r="G12">
        <v>20.257000000000001</v>
      </c>
      <c r="H12">
        <v>-52.21</v>
      </c>
      <c r="I12">
        <v>0</v>
      </c>
      <c r="J12">
        <v>0</v>
      </c>
      <c r="K12">
        <v>0</v>
      </c>
      <c r="L12">
        <v>17.298999999999999</v>
      </c>
      <c r="M12">
        <v>17.298999999999999</v>
      </c>
      <c r="N12">
        <v>17.298999999999999</v>
      </c>
      <c r="O12">
        <v>37.625</v>
      </c>
      <c r="P12">
        <v>17.298999999999999</v>
      </c>
      <c r="Q12">
        <v>-54.02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547</v>
      </c>
      <c r="C13">
        <v>19.873999999999999</v>
      </c>
      <c r="D13">
        <v>19.873999999999999</v>
      </c>
      <c r="E13">
        <v>19.873999999999999</v>
      </c>
      <c r="F13">
        <v>19.945</v>
      </c>
      <c r="G13">
        <v>19.873999999999999</v>
      </c>
      <c r="H13">
        <v>-0.35</v>
      </c>
      <c r="I13">
        <v>0</v>
      </c>
      <c r="J13">
        <v>0</v>
      </c>
      <c r="K13">
        <v>0</v>
      </c>
      <c r="L13">
        <v>97.066999999999993</v>
      </c>
      <c r="M13">
        <v>97.066999999999993</v>
      </c>
      <c r="N13">
        <v>97.066999999999993</v>
      </c>
      <c r="O13">
        <v>97.412000000000006</v>
      </c>
      <c r="P13">
        <v>97.066999999999993</v>
      </c>
      <c r="Q13">
        <v>-0.35</v>
      </c>
      <c r="R13">
        <v>0</v>
      </c>
      <c r="S13">
        <v>0</v>
      </c>
      <c r="T13">
        <v>0</v>
      </c>
    </row>
    <row r="14" spans="1:20">
      <c r="A14" t="s">
        <v>110</v>
      </c>
      <c r="B14" t="s">
        <v>547</v>
      </c>
      <c r="C14">
        <v>62.463999999999999</v>
      </c>
      <c r="D14">
        <v>61.83</v>
      </c>
      <c r="E14">
        <v>61.83</v>
      </c>
      <c r="F14">
        <v>61.709000000000003</v>
      </c>
      <c r="G14">
        <v>61.83</v>
      </c>
      <c r="H14">
        <v>0.2</v>
      </c>
      <c r="I14">
        <v>1.03</v>
      </c>
      <c r="J14">
        <v>0</v>
      </c>
      <c r="K14">
        <v>0</v>
      </c>
      <c r="L14">
        <v>66.867000000000004</v>
      </c>
      <c r="M14">
        <v>65.872</v>
      </c>
      <c r="N14">
        <v>65.872</v>
      </c>
      <c r="O14">
        <v>65.766999999999996</v>
      </c>
      <c r="P14">
        <v>65.872</v>
      </c>
      <c r="Q14">
        <v>0.16</v>
      </c>
      <c r="R14">
        <v>1.51</v>
      </c>
      <c r="S14">
        <v>0</v>
      </c>
      <c r="T14">
        <v>0</v>
      </c>
    </row>
    <row r="15" spans="1:20">
      <c r="A15" t="s">
        <v>106</v>
      </c>
      <c r="B15" t="s">
        <v>547</v>
      </c>
      <c r="C15">
        <v>18.138999999999999</v>
      </c>
      <c r="D15">
        <v>18.138999999999999</v>
      </c>
      <c r="E15">
        <v>18.138999999999999</v>
      </c>
      <c r="F15">
        <v>19.934999999999999</v>
      </c>
      <c r="G15">
        <v>18.138999999999999</v>
      </c>
      <c r="H15">
        <v>-9.01</v>
      </c>
      <c r="I15">
        <v>0</v>
      </c>
      <c r="J15">
        <v>0</v>
      </c>
      <c r="K15">
        <v>0</v>
      </c>
      <c r="L15">
        <v>6.3959999999999999</v>
      </c>
      <c r="M15">
        <v>6.3959999999999999</v>
      </c>
      <c r="N15">
        <v>6.3959999999999999</v>
      </c>
      <c r="O15">
        <v>7.8239999999999998</v>
      </c>
      <c r="P15">
        <v>6.3959999999999999</v>
      </c>
      <c r="Q15">
        <v>-18.25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547</v>
      </c>
      <c r="C16">
        <v>6.2519999999999998</v>
      </c>
      <c r="D16">
        <v>6.2519999999999998</v>
      </c>
      <c r="E16">
        <v>6.2519999999999998</v>
      </c>
      <c r="F16">
        <v>5.306</v>
      </c>
      <c r="G16">
        <v>6.2519999999999998</v>
      </c>
      <c r="H16">
        <v>17.84</v>
      </c>
      <c r="I16">
        <v>0</v>
      </c>
      <c r="J16">
        <v>0</v>
      </c>
      <c r="K16">
        <v>0</v>
      </c>
      <c r="L16">
        <v>9999999</v>
      </c>
      <c r="M16">
        <v>21.388999999999999</v>
      </c>
      <c r="N16">
        <v>21.388999999999999</v>
      </c>
      <c r="O16">
        <v>17.693000000000001</v>
      </c>
      <c r="P16">
        <v>21.388999999999999</v>
      </c>
      <c r="Q16">
        <v>20.89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547</v>
      </c>
      <c r="C17">
        <v>62.561</v>
      </c>
      <c r="D17">
        <v>62.561</v>
      </c>
      <c r="E17">
        <v>62.561</v>
      </c>
      <c r="F17">
        <v>60.679000000000002</v>
      </c>
      <c r="G17">
        <v>62.561</v>
      </c>
      <c r="H17">
        <v>3.1</v>
      </c>
      <c r="I17">
        <v>0</v>
      </c>
      <c r="J17">
        <v>0</v>
      </c>
      <c r="K17">
        <v>0</v>
      </c>
      <c r="L17">
        <v>288.11200000000002</v>
      </c>
      <c r="M17">
        <v>288.11200000000002</v>
      </c>
      <c r="N17">
        <v>288.11200000000002</v>
      </c>
      <c r="O17">
        <v>279.41800000000001</v>
      </c>
      <c r="P17">
        <v>288.11200000000002</v>
      </c>
      <c r="Q17">
        <v>3.11</v>
      </c>
      <c r="R17">
        <v>0</v>
      </c>
      <c r="S17">
        <v>0</v>
      </c>
      <c r="T17">
        <v>0</v>
      </c>
    </row>
    <row r="18" spans="1:20">
      <c r="A18" t="s">
        <v>91</v>
      </c>
      <c r="B18" t="s">
        <v>547</v>
      </c>
      <c r="C18">
        <v>82.98</v>
      </c>
      <c r="D18">
        <v>82.501999999999995</v>
      </c>
      <c r="E18">
        <v>82.46</v>
      </c>
      <c r="F18">
        <v>82.622</v>
      </c>
      <c r="G18">
        <v>82.501999999999995</v>
      </c>
      <c r="H18">
        <v>-0.15</v>
      </c>
      <c r="I18">
        <v>0.63</v>
      </c>
      <c r="J18">
        <v>0.05</v>
      </c>
      <c r="K18">
        <v>0</v>
      </c>
      <c r="L18">
        <v>94.072999999999993</v>
      </c>
      <c r="M18">
        <v>91.981999999999999</v>
      </c>
      <c r="N18">
        <v>91.424999999999997</v>
      </c>
      <c r="O18">
        <v>91.334000000000003</v>
      </c>
      <c r="P18">
        <v>91.82</v>
      </c>
      <c r="Q18">
        <v>0.53</v>
      </c>
      <c r="R18">
        <v>2.9</v>
      </c>
      <c r="S18">
        <v>0.61</v>
      </c>
      <c r="T18">
        <v>0</v>
      </c>
    </row>
    <row r="19" spans="1:20">
      <c r="A19" t="s">
        <v>87</v>
      </c>
      <c r="B19" t="s">
        <v>547</v>
      </c>
      <c r="C19">
        <v>12.909000000000001</v>
      </c>
      <c r="D19">
        <v>12.909000000000001</v>
      </c>
      <c r="E19">
        <v>12.909000000000001</v>
      </c>
      <c r="F19">
        <v>12.909000000000001</v>
      </c>
      <c r="G19">
        <v>12.909000000000001</v>
      </c>
      <c r="H19">
        <v>0</v>
      </c>
      <c r="I19">
        <v>0</v>
      </c>
      <c r="J19">
        <v>0</v>
      </c>
      <c r="K19">
        <v>0</v>
      </c>
      <c r="L19">
        <v>19.974</v>
      </c>
      <c r="M19">
        <v>19.974</v>
      </c>
      <c r="N19">
        <v>19.974</v>
      </c>
      <c r="O19">
        <v>19.978000000000002</v>
      </c>
      <c r="P19">
        <v>19.974</v>
      </c>
      <c r="Q19">
        <v>-0.02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547</v>
      </c>
      <c r="C20">
        <v>21.263000000000002</v>
      </c>
      <c r="D20">
        <v>21.263000000000002</v>
      </c>
      <c r="E20">
        <v>21.263000000000002</v>
      </c>
      <c r="F20">
        <v>21.21</v>
      </c>
      <c r="G20">
        <v>21.263000000000002</v>
      </c>
      <c r="H20">
        <v>0.25</v>
      </c>
      <c r="I20">
        <v>0</v>
      </c>
      <c r="J20">
        <v>0</v>
      </c>
      <c r="K20">
        <v>0</v>
      </c>
      <c r="L20">
        <v>30.213999999999999</v>
      </c>
      <c r="M20">
        <v>30.213999999999999</v>
      </c>
      <c r="N20">
        <v>30.213999999999999</v>
      </c>
      <c r="O20">
        <v>30.15</v>
      </c>
      <c r="P20">
        <v>30.213999999999999</v>
      </c>
      <c r="Q20">
        <v>0.21</v>
      </c>
      <c r="R20">
        <v>0</v>
      </c>
      <c r="S20">
        <v>0</v>
      </c>
      <c r="T20">
        <v>0</v>
      </c>
    </row>
    <row r="21" spans="1:20">
      <c r="A21" t="s">
        <v>74</v>
      </c>
      <c r="B21" t="s">
        <v>547</v>
      </c>
      <c r="C21">
        <v>54.584000000000003</v>
      </c>
      <c r="D21">
        <v>54.752000000000002</v>
      </c>
      <c r="E21">
        <v>54.88</v>
      </c>
      <c r="F21">
        <v>55.253999999999998</v>
      </c>
      <c r="G21">
        <v>54.752000000000002</v>
      </c>
      <c r="H21">
        <v>-0.91</v>
      </c>
      <c r="I21">
        <v>-0.54</v>
      </c>
      <c r="J21">
        <v>-0.23</v>
      </c>
      <c r="K21">
        <v>0</v>
      </c>
      <c r="L21">
        <v>68.158000000000001</v>
      </c>
      <c r="M21">
        <v>68.33</v>
      </c>
      <c r="N21">
        <v>68.454999999999998</v>
      </c>
      <c r="O21">
        <v>68.950999999999993</v>
      </c>
      <c r="P21">
        <v>68.33</v>
      </c>
      <c r="Q21">
        <v>-0.9</v>
      </c>
      <c r="R21">
        <v>-0.43</v>
      </c>
      <c r="S21">
        <v>-0.18</v>
      </c>
      <c r="T21">
        <v>0</v>
      </c>
    </row>
    <row r="22" spans="1:20">
      <c r="A22" t="s">
        <v>343</v>
      </c>
      <c r="B22" t="s">
        <v>547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547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8091-D952-4B17-9062-EC7E03CA35E1}">
  <dimension ref="A1:T23"/>
  <sheetViews>
    <sheetView workbookViewId="0">
      <selection activeCell="R18" sqref="R18"/>
    </sheetView>
  </sheetViews>
  <sheetFormatPr defaultColWidth="11.42578125" defaultRowHeight="15"/>
  <cols>
    <col min="1" max="17" width="11.42578125" style="44"/>
    <col min="18" max="18" width="11.42578125" style="59"/>
    <col min="19" max="16384" width="11.42578125" style="44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548</v>
      </c>
      <c r="C2">
        <v>2.5089999999999999</v>
      </c>
      <c r="D2">
        <v>2.5089999999999999</v>
      </c>
      <c r="E2">
        <v>2.5089999999999999</v>
      </c>
      <c r="F2">
        <v>2.4500000000000002</v>
      </c>
      <c r="G2">
        <v>2.5089999999999999</v>
      </c>
      <c r="H2">
        <v>2.41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348.209</v>
      </c>
      <c r="O2">
        <v>347.99900000000002</v>
      </c>
      <c r="P2">
        <v>9999999</v>
      </c>
      <c r="Q2">
        <v>9999999</v>
      </c>
      <c r="R2">
        <v>9999999</v>
      </c>
      <c r="S2">
        <v>9999999</v>
      </c>
      <c r="T2">
        <v>0</v>
      </c>
    </row>
    <row r="3" spans="1:20">
      <c r="A3" t="s">
        <v>185</v>
      </c>
      <c r="B3" t="s">
        <v>548</v>
      </c>
      <c r="C3">
        <v>9999999</v>
      </c>
      <c r="D3">
        <v>1035.33</v>
      </c>
      <c r="E3">
        <v>1035.2</v>
      </c>
      <c r="F3">
        <v>1033.9380000000001</v>
      </c>
      <c r="G3">
        <v>1035.2</v>
      </c>
      <c r="H3">
        <v>0.12</v>
      </c>
      <c r="I3">
        <v>965897.09</v>
      </c>
      <c r="J3">
        <v>0.01</v>
      </c>
      <c r="K3">
        <v>0</v>
      </c>
      <c r="L3">
        <v>9999999</v>
      </c>
      <c r="M3">
        <v>585.91399999999999</v>
      </c>
      <c r="N3">
        <v>585.91399999999999</v>
      </c>
      <c r="O3">
        <v>586.75800000000004</v>
      </c>
      <c r="P3">
        <v>585.91399999999999</v>
      </c>
      <c r="Q3">
        <v>-0.14000000000000001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548</v>
      </c>
      <c r="C4">
        <v>619.46900000000005</v>
      </c>
      <c r="D4">
        <v>619.46900000000005</v>
      </c>
      <c r="E4">
        <v>619.46900000000005</v>
      </c>
      <c r="F4">
        <v>613.29</v>
      </c>
      <c r="G4">
        <v>619.46900000000005</v>
      </c>
      <c r="H4">
        <v>1.01</v>
      </c>
      <c r="I4">
        <v>0</v>
      </c>
      <c r="J4">
        <v>0</v>
      </c>
      <c r="K4">
        <v>0</v>
      </c>
      <c r="L4">
        <v>399.94400000000002</v>
      </c>
      <c r="M4">
        <v>399.94400000000002</v>
      </c>
      <c r="N4">
        <v>399.94400000000002</v>
      </c>
      <c r="O4">
        <v>396.26400000000001</v>
      </c>
      <c r="P4">
        <v>399.94400000000002</v>
      </c>
      <c r="Q4">
        <v>0.93</v>
      </c>
      <c r="R4">
        <v>0</v>
      </c>
      <c r="S4">
        <v>0</v>
      </c>
      <c r="T4">
        <v>0</v>
      </c>
    </row>
    <row r="5" spans="1:20">
      <c r="A5" t="s">
        <v>164</v>
      </c>
      <c r="B5" t="s">
        <v>548</v>
      </c>
      <c r="C5">
        <v>0.89100000000000001</v>
      </c>
      <c r="D5">
        <v>0.89100000000000001</v>
      </c>
      <c r="E5">
        <v>0.89100000000000001</v>
      </c>
      <c r="F5">
        <v>0.88400000000000001</v>
      </c>
      <c r="G5">
        <v>0.89100000000000001</v>
      </c>
      <c r="H5">
        <v>0.78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367.25200000000001</v>
      </c>
      <c r="O5">
        <v>362.50099999999998</v>
      </c>
      <c r="P5">
        <v>9999999</v>
      </c>
      <c r="Q5">
        <v>9999999</v>
      </c>
      <c r="R5">
        <v>9999999</v>
      </c>
      <c r="S5">
        <v>9999999</v>
      </c>
      <c r="T5">
        <v>0</v>
      </c>
    </row>
    <row r="6" spans="1:20">
      <c r="A6" t="s">
        <v>145</v>
      </c>
      <c r="B6" t="s">
        <v>548</v>
      </c>
      <c r="C6">
        <v>830.42200000000003</v>
      </c>
      <c r="D6">
        <v>798.76300000000003</v>
      </c>
      <c r="E6">
        <v>798.77</v>
      </c>
      <c r="F6">
        <v>798.76</v>
      </c>
      <c r="G6">
        <v>798.76300000000003</v>
      </c>
      <c r="H6">
        <v>0</v>
      </c>
      <c r="I6">
        <v>3.96</v>
      </c>
      <c r="J6">
        <v>0</v>
      </c>
      <c r="K6">
        <v>0</v>
      </c>
      <c r="L6">
        <v>443.83</v>
      </c>
      <c r="M6">
        <v>443.83</v>
      </c>
      <c r="N6">
        <v>443.83499999999998</v>
      </c>
      <c r="O6">
        <v>444.82400000000001</v>
      </c>
      <c r="P6">
        <v>443.83</v>
      </c>
      <c r="Q6">
        <v>-0.22</v>
      </c>
      <c r="R6">
        <v>0</v>
      </c>
      <c r="S6">
        <v>0</v>
      </c>
      <c r="T6">
        <v>0</v>
      </c>
    </row>
    <row r="7" spans="1:20">
      <c r="A7" t="s">
        <v>138</v>
      </c>
      <c r="B7" t="s">
        <v>548</v>
      </c>
      <c r="C7">
        <v>112.389</v>
      </c>
      <c r="D7">
        <v>111.72</v>
      </c>
      <c r="E7">
        <v>112.22199999999999</v>
      </c>
      <c r="F7">
        <v>109.25</v>
      </c>
      <c r="G7">
        <v>111.508</v>
      </c>
      <c r="H7">
        <v>2.0699999999999998</v>
      </c>
      <c r="I7">
        <v>0.15</v>
      </c>
      <c r="J7">
        <v>-0.45</v>
      </c>
      <c r="K7">
        <v>0</v>
      </c>
      <c r="L7">
        <v>118.45399999999999</v>
      </c>
      <c r="M7">
        <v>117.79</v>
      </c>
      <c r="N7">
        <v>118.292</v>
      </c>
      <c r="O7">
        <v>115.492</v>
      </c>
      <c r="P7">
        <v>117.578</v>
      </c>
      <c r="Q7">
        <v>1.81</v>
      </c>
      <c r="R7">
        <v>0.14000000000000001</v>
      </c>
      <c r="S7">
        <v>-0.42</v>
      </c>
      <c r="T7">
        <v>0</v>
      </c>
    </row>
    <row r="8" spans="1:20">
      <c r="A8" t="s">
        <v>133</v>
      </c>
      <c r="B8" t="s">
        <v>548</v>
      </c>
      <c r="C8">
        <v>29.606000000000002</v>
      </c>
      <c r="D8">
        <v>29.641999999999999</v>
      </c>
      <c r="E8">
        <v>29.725999999999999</v>
      </c>
      <c r="F8">
        <v>28.818000000000001</v>
      </c>
      <c r="G8">
        <v>29.641999999999999</v>
      </c>
      <c r="H8">
        <v>2.86</v>
      </c>
      <c r="I8">
        <v>-0.4</v>
      </c>
      <c r="J8">
        <v>-0.28000000000000003</v>
      </c>
      <c r="K8">
        <v>0</v>
      </c>
      <c r="L8">
        <v>36.417000000000002</v>
      </c>
      <c r="M8">
        <v>36.405999999999999</v>
      </c>
      <c r="N8">
        <v>36.526000000000003</v>
      </c>
      <c r="O8">
        <v>35.865000000000002</v>
      </c>
      <c r="P8">
        <v>36.405999999999999</v>
      </c>
      <c r="Q8">
        <v>1.51</v>
      </c>
      <c r="R8">
        <v>-0.3</v>
      </c>
      <c r="S8">
        <v>-0.33</v>
      </c>
      <c r="T8">
        <v>0</v>
      </c>
    </row>
    <row r="9" spans="1:20">
      <c r="A9" t="s">
        <v>130</v>
      </c>
      <c r="B9" t="s">
        <v>548</v>
      </c>
      <c r="C9">
        <v>7.25</v>
      </c>
      <c r="D9">
        <v>7.25</v>
      </c>
      <c r="E9">
        <v>7.25</v>
      </c>
      <c r="F9">
        <v>7.2060000000000004</v>
      </c>
      <c r="G9">
        <v>7.25</v>
      </c>
      <c r="H9">
        <v>0.61</v>
      </c>
      <c r="I9">
        <v>0</v>
      </c>
      <c r="J9">
        <v>0</v>
      </c>
      <c r="K9">
        <v>0</v>
      </c>
      <c r="L9">
        <v>134.16200000000001</v>
      </c>
      <c r="M9">
        <v>134.16200000000001</v>
      </c>
      <c r="N9">
        <v>134.16200000000001</v>
      </c>
      <c r="O9">
        <v>133.114</v>
      </c>
      <c r="P9">
        <v>134.16200000000001</v>
      </c>
      <c r="Q9">
        <v>0.79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548</v>
      </c>
      <c r="C10">
        <v>37.643999999999998</v>
      </c>
      <c r="D10">
        <v>37.701000000000001</v>
      </c>
      <c r="E10">
        <v>37.701000000000001</v>
      </c>
      <c r="F10">
        <v>37.587000000000003</v>
      </c>
      <c r="G10">
        <v>37.701000000000001</v>
      </c>
      <c r="H10">
        <v>0.3</v>
      </c>
      <c r="I10">
        <v>-0.15</v>
      </c>
      <c r="J10">
        <v>0</v>
      </c>
      <c r="K10">
        <v>0</v>
      </c>
      <c r="L10">
        <v>40.280999999999999</v>
      </c>
      <c r="M10">
        <v>40.673999999999999</v>
      </c>
      <c r="N10">
        <v>40.673999999999999</v>
      </c>
      <c r="O10">
        <v>40.912999999999997</v>
      </c>
      <c r="P10">
        <v>40.673999999999999</v>
      </c>
      <c r="Q10">
        <v>-0.57999999999999996</v>
      </c>
      <c r="R10">
        <v>-0.97</v>
      </c>
      <c r="S10">
        <v>0</v>
      </c>
      <c r="T10">
        <v>0</v>
      </c>
    </row>
    <row r="11" spans="1:20">
      <c r="A11" t="s">
        <v>118</v>
      </c>
      <c r="B11" t="s">
        <v>548</v>
      </c>
      <c r="C11">
        <v>24.844999999999999</v>
      </c>
      <c r="D11">
        <v>24.364999999999998</v>
      </c>
      <c r="E11">
        <v>24.585000000000001</v>
      </c>
      <c r="F11">
        <v>24.178999999999998</v>
      </c>
      <c r="G11">
        <v>24.585000000000001</v>
      </c>
      <c r="H11">
        <v>1.68</v>
      </c>
      <c r="I11">
        <v>1.05</v>
      </c>
      <c r="J11">
        <v>-0.9</v>
      </c>
      <c r="K11">
        <v>0</v>
      </c>
      <c r="L11">
        <v>34.457000000000001</v>
      </c>
      <c r="M11">
        <v>33.887999999999998</v>
      </c>
      <c r="N11">
        <v>34.103000000000002</v>
      </c>
      <c r="O11">
        <v>33.503999999999998</v>
      </c>
      <c r="P11">
        <v>34.101999999999997</v>
      </c>
      <c r="Q11">
        <v>1.78</v>
      </c>
      <c r="R11" s="60">
        <v>1.04</v>
      </c>
      <c r="S11">
        <v>-0.63</v>
      </c>
      <c r="T11">
        <v>0</v>
      </c>
    </row>
    <row r="12" spans="1:20">
      <c r="A12" t="s">
        <v>115</v>
      </c>
      <c r="B12" t="s">
        <v>548</v>
      </c>
      <c r="C12">
        <v>25.678999999999998</v>
      </c>
      <c r="D12">
        <v>25.678999999999998</v>
      </c>
      <c r="E12">
        <v>25.678999999999998</v>
      </c>
      <c r="F12">
        <v>58.61</v>
      </c>
      <c r="G12">
        <v>25.678999999999998</v>
      </c>
      <c r="H12">
        <v>-56.19</v>
      </c>
      <c r="I12">
        <v>0</v>
      </c>
      <c r="J12">
        <v>0</v>
      </c>
      <c r="K12">
        <v>0</v>
      </c>
      <c r="L12">
        <v>21.908000000000001</v>
      </c>
      <c r="M12">
        <v>21.908000000000001</v>
      </c>
      <c r="N12">
        <v>21.908000000000001</v>
      </c>
      <c r="O12">
        <v>52.173999999999999</v>
      </c>
      <c r="P12">
        <v>21.908000000000001</v>
      </c>
      <c r="Q12">
        <v>-58.01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548</v>
      </c>
      <c r="C13">
        <v>25.14</v>
      </c>
      <c r="D13">
        <v>25.14</v>
      </c>
      <c r="E13">
        <v>25.14</v>
      </c>
      <c r="F13">
        <v>24.882000000000001</v>
      </c>
      <c r="G13">
        <v>25.14</v>
      </c>
      <c r="H13">
        <v>1.04</v>
      </c>
      <c r="I13">
        <v>0</v>
      </c>
      <c r="J13">
        <v>0</v>
      </c>
      <c r="K13">
        <v>0</v>
      </c>
      <c r="L13">
        <v>127.093</v>
      </c>
      <c r="M13">
        <v>127.093</v>
      </c>
      <c r="N13">
        <v>127.093</v>
      </c>
      <c r="O13">
        <v>125.565</v>
      </c>
      <c r="P13">
        <v>127.093</v>
      </c>
      <c r="Q13">
        <v>1.22</v>
      </c>
      <c r="R13">
        <v>0</v>
      </c>
      <c r="S13">
        <v>0</v>
      </c>
      <c r="T13">
        <v>0</v>
      </c>
    </row>
    <row r="14" spans="1:20">
      <c r="A14" t="s">
        <v>110</v>
      </c>
      <c r="B14" t="s">
        <v>548</v>
      </c>
      <c r="C14">
        <v>77.387</v>
      </c>
      <c r="D14">
        <v>76.494</v>
      </c>
      <c r="E14">
        <v>76.494</v>
      </c>
      <c r="F14">
        <v>75.307000000000002</v>
      </c>
      <c r="G14">
        <v>76.494</v>
      </c>
      <c r="H14">
        <v>1.58</v>
      </c>
      <c r="I14">
        <v>1.17</v>
      </c>
      <c r="J14">
        <v>0</v>
      </c>
      <c r="K14">
        <v>0</v>
      </c>
      <c r="L14">
        <v>83.185000000000002</v>
      </c>
      <c r="M14">
        <v>81.534999999999997</v>
      </c>
      <c r="N14">
        <v>81.534999999999997</v>
      </c>
      <c r="O14">
        <v>80.286000000000001</v>
      </c>
      <c r="P14">
        <v>81.534999999999997</v>
      </c>
      <c r="Q14">
        <v>1.56</v>
      </c>
      <c r="R14" s="60">
        <v>2.02</v>
      </c>
      <c r="S14">
        <v>0</v>
      </c>
      <c r="T14">
        <v>0</v>
      </c>
    </row>
    <row r="15" spans="1:20">
      <c r="A15" t="s">
        <v>106</v>
      </c>
      <c r="B15" t="s">
        <v>548</v>
      </c>
      <c r="C15">
        <v>24.231999999999999</v>
      </c>
      <c r="D15">
        <v>24.231999999999999</v>
      </c>
      <c r="E15">
        <v>24.231999999999999</v>
      </c>
      <c r="F15">
        <v>26.707000000000001</v>
      </c>
      <c r="G15">
        <v>24.231999999999999</v>
      </c>
      <c r="H15">
        <v>-9.27</v>
      </c>
      <c r="I15">
        <v>0</v>
      </c>
      <c r="J15">
        <v>0</v>
      </c>
      <c r="K15">
        <v>0</v>
      </c>
      <c r="L15">
        <v>8.2850000000000001</v>
      </c>
      <c r="M15">
        <v>8.2850000000000001</v>
      </c>
      <c r="N15">
        <v>8.2850000000000001</v>
      </c>
      <c r="O15">
        <v>10.153</v>
      </c>
      <c r="P15">
        <v>8.2850000000000001</v>
      </c>
      <c r="Q15">
        <v>-18.399999999999999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548</v>
      </c>
      <c r="C16">
        <v>7.8209999999999997</v>
      </c>
      <c r="D16">
        <v>7.8209999999999997</v>
      </c>
      <c r="E16">
        <v>7.8209999999999997</v>
      </c>
      <c r="F16">
        <v>7.0830000000000002</v>
      </c>
      <c r="G16">
        <v>7.8209999999999997</v>
      </c>
      <c r="H16">
        <v>10.42</v>
      </c>
      <c r="I16">
        <v>0</v>
      </c>
      <c r="J16">
        <v>0</v>
      </c>
      <c r="K16">
        <v>0</v>
      </c>
      <c r="L16">
        <v>9999999</v>
      </c>
      <c r="M16">
        <v>26.643999999999998</v>
      </c>
      <c r="N16">
        <v>26.643999999999998</v>
      </c>
      <c r="O16">
        <v>23.893999999999998</v>
      </c>
      <c r="P16">
        <v>26.643999999999998</v>
      </c>
      <c r="Q16">
        <v>11.51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548</v>
      </c>
      <c r="C17">
        <v>73.581000000000003</v>
      </c>
      <c r="D17">
        <v>73.581000000000003</v>
      </c>
      <c r="E17">
        <v>73.581000000000003</v>
      </c>
      <c r="F17">
        <v>75.477999999999994</v>
      </c>
      <c r="G17">
        <v>73.581000000000003</v>
      </c>
      <c r="H17">
        <v>-2.5099999999999998</v>
      </c>
      <c r="I17">
        <v>0</v>
      </c>
      <c r="J17">
        <v>0</v>
      </c>
      <c r="K17">
        <v>0</v>
      </c>
      <c r="L17">
        <v>339.57400000000001</v>
      </c>
      <c r="M17">
        <v>339.57400000000001</v>
      </c>
      <c r="N17">
        <v>339.57400000000001</v>
      </c>
      <c r="O17">
        <v>348.90899999999999</v>
      </c>
      <c r="P17">
        <v>339.57400000000001</v>
      </c>
      <c r="Q17">
        <v>-2.68</v>
      </c>
      <c r="R17">
        <v>0</v>
      </c>
      <c r="S17">
        <v>0</v>
      </c>
      <c r="T17">
        <v>0</v>
      </c>
    </row>
    <row r="18" spans="1:20">
      <c r="A18" t="s">
        <v>91</v>
      </c>
      <c r="B18" t="s">
        <v>548</v>
      </c>
      <c r="C18">
        <v>102.39</v>
      </c>
      <c r="D18">
        <v>101.49</v>
      </c>
      <c r="E18">
        <v>101.41800000000001</v>
      </c>
      <c r="F18">
        <v>101.367</v>
      </c>
      <c r="G18">
        <v>101.49</v>
      </c>
      <c r="H18">
        <v>0.12</v>
      </c>
      <c r="I18">
        <v>0.96</v>
      </c>
      <c r="J18">
        <v>7.0000000000000007E-2</v>
      </c>
      <c r="K18">
        <v>0</v>
      </c>
      <c r="L18">
        <v>120.35299999999999</v>
      </c>
      <c r="M18">
        <v>115.166</v>
      </c>
      <c r="N18">
        <v>114.679</v>
      </c>
      <c r="O18">
        <v>114.02</v>
      </c>
      <c r="P18">
        <v>115.035</v>
      </c>
      <c r="Q18">
        <v>0.89</v>
      </c>
      <c r="R18" s="60">
        <v>4.95</v>
      </c>
      <c r="S18">
        <v>0.42</v>
      </c>
      <c r="T18">
        <v>0</v>
      </c>
    </row>
    <row r="19" spans="1:20">
      <c r="A19" t="s">
        <v>87</v>
      </c>
      <c r="B19" t="s">
        <v>548</v>
      </c>
      <c r="C19">
        <v>15.547000000000001</v>
      </c>
      <c r="D19">
        <v>15.547000000000001</v>
      </c>
      <c r="E19">
        <v>15.547000000000001</v>
      </c>
      <c r="F19">
        <v>15.53</v>
      </c>
      <c r="G19">
        <v>15.547000000000001</v>
      </c>
      <c r="H19">
        <v>0.11</v>
      </c>
      <c r="I19">
        <v>0</v>
      </c>
      <c r="J19">
        <v>0</v>
      </c>
      <c r="K19">
        <v>0</v>
      </c>
      <c r="L19">
        <v>24.286000000000001</v>
      </c>
      <c r="M19">
        <v>24.286000000000001</v>
      </c>
      <c r="N19">
        <v>24.286000000000001</v>
      </c>
      <c r="O19">
        <v>24.254999999999999</v>
      </c>
      <c r="P19">
        <v>24.286000000000001</v>
      </c>
      <c r="Q19">
        <v>0.13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548</v>
      </c>
      <c r="C20">
        <v>27.355</v>
      </c>
      <c r="D20">
        <v>27.355</v>
      </c>
      <c r="E20">
        <v>27.355</v>
      </c>
      <c r="F20">
        <v>26.893000000000001</v>
      </c>
      <c r="G20">
        <v>27.355</v>
      </c>
      <c r="H20">
        <v>1.72</v>
      </c>
      <c r="I20">
        <v>0</v>
      </c>
      <c r="J20">
        <v>0</v>
      </c>
      <c r="K20">
        <v>0</v>
      </c>
      <c r="L20">
        <v>38.573999999999998</v>
      </c>
      <c r="M20">
        <v>38.573999999999998</v>
      </c>
      <c r="N20">
        <v>38.573999999999998</v>
      </c>
      <c r="O20">
        <v>37.963000000000001</v>
      </c>
      <c r="P20">
        <v>38.573999999999998</v>
      </c>
      <c r="Q20">
        <v>1.61</v>
      </c>
      <c r="R20">
        <v>0</v>
      </c>
      <c r="S20">
        <v>0</v>
      </c>
      <c r="T20">
        <v>0</v>
      </c>
    </row>
    <row r="21" spans="1:20">
      <c r="A21" t="s">
        <v>74</v>
      </c>
      <c r="B21" t="s">
        <v>548</v>
      </c>
      <c r="C21">
        <v>68.381</v>
      </c>
      <c r="D21">
        <v>67.87</v>
      </c>
      <c r="E21">
        <v>67.674999999999997</v>
      </c>
      <c r="F21">
        <v>67.37</v>
      </c>
      <c r="G21">
        <v>67.87</v>
      </c>
      <c r="H21">
        <v>0.74</v>
      </c>
      <c r="I21">
        <v>1.04</v>
      </c>
      <c r="J21">
        <v>0.28999999999999998</v>
      </c>
      <c r="K21">
        <v>0</v>
      </c>
      <c r="L21">
        <v>85.772000000000006</v>
      </c>
      <c r="M21">
        <v>85.265000000000001</v>
      </c>
      <c r="N21">
        <v>85.066999999999993</v>
      </c>
      <c r="O21">
        <v>84.801000000000002</v>
      </c>
      <c r="P21">
        <v>85.265000000000001</v>
      </c>
      <c r="Q21">
        <v>0.55000000000000004</v>
      </c>
      <c r="R21">
        <v>0.83</v>
      </c>
      <c r="S21">
        <v>0.23</v>
      </c>
      <c r="T21">
        <v>0</v>
      </c>
    </row>
    <row r="22" spans="1:20">
      <c r="A22" t="s">
        <v>343</v>
      </c>
      <c r="B22" t="s">
        <v>548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548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067C-12BF-49C5-9FA5-A9A65011E2B9}">
  <dimension ref="A1:X85"/>
  <sheetViews>
    <sheetView workbookViewId="0">
      <selection activeCell="F93" sqref="F93"/>
    </sheetView>
  </sheetViews>
  <sheetFormatPr defaultRowHeight="15"/>
  <cols>
    <col min="1" max="1" width="36.85546875" bestFit="1" customWidth="1"/>
  </cols>
  <sheetData>
    <row r="1" spans="1:24">
      <c r="A1" t="s">
        <v>447</v>
      </c>
      <c r="B1" t="s">
        <v>446</v>
      </c>
      <c r="C1" t="s">
        <v>445</v>
      </c>
      <c r="D1" t="s">
        <v>459</v>
      </c>
      <c r="E1" t="s">
        <v>458</v>
      </c>
      <c r="F1" t="s">
        <v>457</v>
      </c>
      <c r="G1" t="s">
        <v>456</v>
      </c>
      <c r="H1" t="s">
        <v>444</v>
      </c>
      <c r="I1" t="s">
        <v>443</v>
      </c>
      <c r="J1" t="s">
        <v>455</v>
      </c>
      <c r="K1" t="s">
        <v>454</v>
      </c>
      <c r="L1" t="s">
        <v>442</v>
      </c>
      <c r="M1" t="s">
        <v>441</v>
      </c>
      <c r="N1" t="s">
        <v>440</v>
      </c>
      <c r="O1" t="s">
        <v>439</v>
      </c>
      <c r="P1" t="s">
        <v>438</v>
      </c>
      <c r="Q1" t="s">
        <v>437</v>
      </c>
      <c r="R1" t="s">
        <v>436</v>
      </c>
      <c r="S1" t="s">
        <v>453</v>
      </c>
      <c r="T1" t="s">
        <v>452</v>
      </c>
      <c r="U1" t="s">
        <v>451</v>
      </c>
      <c r="V1" t="s">
        <v>435</v>
      </c>
      <c r="W1" t="s">
        <v>434</v>
      </c>
      <c r="X1" t="s">
        <v>433</v>
      </c>
    </row>
    <row r="2" spans="1:24">
      <c r="A2" t="s">
        <v>432</v>
      </c>
      <c r="D2">
        <v>1</v>
      </c>
      <c r="E2">
        <v>30</v>
      </c>
      <c r="F2">
        <v>30</v>
      </c>
      <c r="H2" t="s">
        <v>411</v>
      </c>
      <c r="I2">
        <v>2020</v>
      </c>
      <c r="J2" t="s">
        <v>450</v>
      </c>
      <c r="K2" t="s">
        <v>449</v>
      </c>
      <c r="L2" t="s">
        <v>410</v>
      </c>
      <c r="N2" t="s">
        <v>409</v>
      </c>
      <c r="O2" t="s">
        <v>408</v>
      </c>
      <c r="Q2" t="s">
        <v>407</v>
      </c>
      <c r="R2" t="s">
        <v>406</v>
      </c>
      <c r="T2">
        <v>5.0999999999999997E-2</v>
      </c>
      <c r="U2" t="b">
        <v>0</v>
      </c>
      <c r="V2">
        <v>2021</v>
      </c>
      <c r="W2">
        <v>1560.6849999999999</v>
      </c>
      <c r="X2" t="s">
        <v>418</v>
      </c>
    </row>
    <row r="3" spans="1:24">
      <c r="A3" t="s">
        <v>431</v>
      </c>
      <c r="D3">
        <v>1</v>
      </c>
      <c r="E3">
        <v>30</v>
      </c>
      <c r="F3">
        <v>30</v>
      </c>
      <c r="H3" t="s">
        <v>411</v>
      </c>
      <c r="I3">
        <v>2020</v>
      </c>
      <c r="J3" t="s">
        <v>450</v>
      </c>
      <c r="K3" t="s">
        <v>449</v>
      </c>
      <c r="L3" t="s">
        <v>410</v>
      </c>
      <c r="N3" t="s">
        <v>409</v>
      </c>
      <c r="O3" t="s">
        <v>408</v>
      </c>
      <c r="Q3" t="s">
        <v>407</v>
      </c>
      <c r="R3" t="s">
        <v>406</v>
      </c>
      <c r="T3">
        <v>5.0999999999999997E-2</v>
      </c>
      <c r="U3" t="b">
        <v>0</v>
      </c>
      <c r="V3">
        <v>2021</v>
      </c>
      <c r="W3">
        <v>1560.6849999999999</v>
      </c>
      <c r="X3" t="s">
        <v>418</v>
      </c>
    </row>
    <row r="4" spans="1:24">
      <c r="A4" t="s">
        <v>430</v>
      </c>
      <c r="D4">
        <v>1</v>
      </c>
      <c r="E4">
        <v>30</v>
      </c>
      <c r="F4">
        <v>30</v>
      </c>
      <c r="H4" t="s">
        <v>411</v>
      </c>
      <c r="I4">
        <v>2020</v>
      </c>
      <c r="J4" t="s">
        <v>450</v>
      </c>
      <c r="K4" t="s">
        <v>449</v>
      </c>
      <c r="L4" t="s">
        <v>410</v>
      </c>
      <c r="N4" t="s">
        <v>409</v>
      </c>
      <c r="O4" t="s">
        <v>408</v>
      </c>
      <c r="Q4" t="s">
        <v>407</v>
      </c>
      <c r="R4" t="s">
        <v>406</v>
      </c>
      <c r="T4">
        <v>5.0999999999999997E-2</v>
      </c>
      <c r="U4" t="b">
        <v>0</v>
      </c>
      <c r="V4">
        <v>2021</v>
      </c>
      <c r="W4">
        <v>1560.6849999999999</v>
      </c>
      <c r="X4" t="s">
        <v>418</v>
      </c>
    </row>
    <row r="5" spans="1:24">
      <c r="A5" t="s">
        <v>429</v>
      </c>
      <c r="D5">
        <v>1</v>
      </c>
      <c r="E5">
        <v>30</v>
      </c>
      <c r="F5">
        <v>30</v>
      </c>
      <c r="H5" t="s">
        <v>411</v>
      </c>
      <c r="I5">
        <v>2020</v>
      </c>
      <c r="J5" t="s">
        <v>450</v>
      </c>
      <c r="K5" t="s">
        <v>449</v>
      </c>
      <c r="L5" t="s">
        <v>410</v>
      </c>
      <c r="N5" t="s">
        <v>409</v>
      </c>
      <c r="O5" t="s">
        <v>408</v>
      </c>
      <c r="Q5" t="s">
        <v>407</v>
      </c>
      <c r="R5" t="s">
        <v>406</v>
      </c>
      <c r="T5">
        <v>5.0999999999999997E-2</v>
      </c>
      <c r="U5" t="b">
        <v>0</v>
      </c>
      <c r="V5">
        <v>2021</v>
      </c>
      <c r="W5">
        <v>1560.6849999999999</v>
      </c>
      <c r="X5" t="s">
        <v>418</v>
      </c>
    </row>
    <row r="6" spans="1:24">
      <c r="A6" t="s">
        <v>428</v>
      </c>
      <c r="D6">
        <v>1</v>
      </c>
      <c r="E6">
        <v>30</v>
      </c>
      <c r="F6">
        <v>30</v>
      </c>
      <c r="H6" t="s">
        <v>411</v>
      </c>
      <c r="I6">
        <v>2020</v>
      </c>
      <c r="J6" t="s">
        <v>450</v>
      </c>
      <c r="K6" t="s">
        <v>449</v>
      </c>
      <c r="L6" t="s">
        <v>410</v>
      </c>
      <c r="N6" t="s">
        <v>409</v>
      </c>
      <c r="O6" t="s">
        <v>408</v>
      </c>
      <c r="Q6" t="s">
        <v>407</v>
      </c>
      <c r="R6" t="s">
        <v>406</v>
      </c>
      <c r="T6">
        <v>5.0999999999999997E-2</v>
      </c>
      <c r="U6" t="b">
        <v>0</v>
      </c>
      <c r="V6">
        <v>2021</v>
      </c>
      <c r="W6">
        <v>1560.6849999999999</v>
      </c>
      <c r="X6" t="s">
        <v>418</v>
      </c>
    </row>
    <row r="7" spans="1:24">
      <c r="A7" t="s">
        <v>432</v>
      </c>
      <c r="D7">
        <v>1</v>
      </c>
      <c r="E7">
        <v>30</v>
      </c>
      <c r="F7">
        <v>30</v>
      </c>
      <c r="H7" t="s">
        <v>411</v>
      </c>
      <c r="I7">
        <v>2020</v>
      </c>
      <c r="J7" t="s">
        <v>450</v>
      </c>
      <c r="K7" t="s">
        <v>449</v>
      </c>
      <c r="L7" t="s">
        <v>410</v>
      </c>
      <c r="N7" t="s">
        <v>409</v>
      </c>
      <c r="O7" t="s">
        <v>408</v>
      </c>
      <c r="Q7" t="s">
        <v>407</v>
      </c>
      <c r="R7" t="s">
        <v>406</v>
      </c>
      <c r="T7">
        <v>5.0999999999999997E-2</v>
      </c>
      <c r="U7" t="b">
        <v>0</v>
      </c>
      <c r="V7">
        <v>2025</v>
      </c>
      <c r="W7">
        <v>1200.846</v>
      </c>
      <c r="X7" t="s">
        <v>418</v>
      </c>
    </row>
    <row r="8" spans="1:24">
      <c r="A8" t="s">
        <v>431</v>
      </c>
      <c r="D8">
        <v>1</v>
      </c>
      <c r="E8">
        <v>30</v>
      </c>
      <c r="F8">
        <v>30</v>
      </c>
      <c r="H8" t="s">
        <v>411</v>
      </c>
      <c r="I8">
        <v>2020</v>
      </c>
      <c r="J8" t="s">
        <v>450</v>
      </c>
      <c r="K8" t="s">
        <v>449</v>
      </c>
      <c r="L8" t="s">
        <v>410</v>
      </c>
      <c r="N8" t="s">
        <v>409</v>
      </c>
      <c r="O8" t="s">
        <v>408</v>
      </c>
      <c r="Q8" t="s">
        <v>407</v>
      </c>
      <c r="R8" t="s">
        <v>406</v>
      </c>
      <c r="T8">
        <v>5.0999999999999997E-2</v>
      </c>
      <c r="U8" t="b">
        <v>0</v>
      </c>
      <c r="V8">
        <v>2025</v>
      </c>
      <c r="W8">
        <v>1200.846</v>
      </c>
      <c r="X8" t="s">
        <v>418</v>
      </c>
    </row>
    <row r="9" spans="1:24">
      <c r="A9" t="s">
        <v>430</v>
      </c>
      <c r="D9">
        <v>1</v>
      </c>
      <c r="E9">
        <v>30</v>
      </c>
      <c r="F9">
        <v>30</v>
      </c>
      <c r="H9" t="s">
        <v>411</v>
      </c>
      <c r="I9">
        <v>2020</v>
      </c>
      <c r="J9" t="s">
        <v>450</v>
      </c>
      <c r="K9" t="s">
        <v>449</v>
      </c>
      <c r="L9" t="s">
        <v>410</v>
      </c>
      <c r="N9" t="s">
        <v>409</v>
      </c>
      <c r="O9" t="s">
        <v>408</v>
      </c>
      <c r="Q9" t="s">
        <v>407</v>
      </c>
      <c r="R9" t="s">
        <v>406</v>
      </c>
      <c r="T9">
        <v>5.0999999999999997E-2</v>
      </c>
      <c r="U9" t="b">
        <v>0</v>
      </c>
      <c r="V9">
        <v>2025</v>
      </c>
      <c r="W9">
        <v>1200.846</v>
      </c>
      <c r="X9" t="s">
        <v>418</v>
      </c>
    </row>
    <row r="10" spans="1:24">
      <c r="A10" t="s">
        <v>429</v>
      </c>
      <c r="D10">
        <v>1</v>
      </c>
      <c r="E10">
        <v>30</v>
      </c>
      <c r="F10">
        <v>30</v>
      </c>
      <c r="H10" t="s">
        <v>411</v>
      </c>
      <c r="I10">
        <v>2020</v>
      </c>
      <c r="J10" t="s">
        <v>450</v>
      </c>
      <c r="K10" t="s">
        <v>449</v>
      </c>
      <c r="L10" t="s">
        <v>410</v>
      </c>
      <c r="N10" t="s">
        <v>409</v>
      </c>
      <c r="O10" t="s">
        <v>408</v>
      </c>
      <c r="Q10" t="s">
        <v>407</v>
      </c>
      <c r="R10" t="s">
        <v>406</v>
      </c>
      <c r="T10">
        <v>5.0999999999999997E-2</v>
      </c>
      <c r="U10" t="b">
        <v>0</v>
      </c>
      <c r="V10">
        <v>2025</v>
      </c>
      <c r="W10">
        <v>1200.846</v>
      </c>
      <c r="X10" t="s">
        <v>418</v>
      </c>
    </row>
    <row r="11" spans="1:24">
      <c r="A11" t="s">
        <v>428</v>
      </c>
      <c r="D11">
        <v>1</v>
      </c>
      <c r="E11">
        <v>30</v>
      </c>
      <c r="F11">
        <v>30</v>
      </c>
      <c r="H11" t="s">
        <v>411</v>
      </c>
      <c r="I11">
        <v>2020</v>
      </c>
      <c r="J11" t="s">
        <v>450</v>
      </c>
      <c r="K11" t="s">
        <v>449</v>
      </c>
      <c r="L11" t="s">
        <v>410</v>
      </c>
      <c r="N11" t="s">
        <v>409</v>
      </c>
      <c r="O11" t="s">
        <v>408</v>
      </c>
      <c r="Q11" t="s">
        <v>407</v>
      </c>
      <c r="R11" t="s">
        <v>406</v>
      </c>
      <c r="T11">
        <v>5.0999999999999997E-2</v>
      </c>
      <c r="U11" t="b">
        <v>0</v>
      </c>
      <c r="V11">
        <v>2025</v>
      </c>
      <c r="W11">
        <v>1200.846</v>
      </c>
      <c r="X11" t="s">
        <v>418</v>
      </c>
    </row>
    <row r="12" spans="1:24">
      <c r="A12" t="s">
        <v>432</v>
      </c>
      <c r="D12">
        <v>1</v>
      </c>
      <c r="E12">
        <v>30</v>
      </c>
      <c r="F12">
        <v>30</v>
      </c>
      <c r="H12" t="s">
        <v>411</v>
      </c>
      <c r="I12">
        <v>2020</v>
      </c>
      <c r="J12" t="s">
        <v>450</v>
      </c>
      <c r="K12" t="s">
        <v>449</v>
      </c>
      <c r="L12" t="s">
        <v>410</v>
      </c>
      <c r="N12" t="s">
        <v>409</v>
      </c>
      <c r="O12" t="s">
        <v>408</v>
      </c>
      <c r="Q12" t="s">
        <v>407</v>
      </c>
      <c r="R12" t="s">
        <v>406</v>
      </c>
      <c r="T12">
        <v>5.0999999999999997E-2</v>
      </c>
      <c r="U12" t="b">
        <v>0</v>
      </c>
      <c r="V12">
        <v>2030</v>
      </c>
      <c r="W12">
        <v>998.63099999999997</v>
      </c>
      <c r="X12" t="s">
        <v>418</v>
      </c>
    </row>
    <row r="13" spans="1:24">
      <c r="A13" t="s">
        <v>431</v>
      </c>
      <c r="D13">
        <v>1</v>
      </c>
      <c r="E13">
        <v>30</v>
      </c>
      <c r="F13">
        <v>30</v>
      </c>
      <c r="H13" t="s">
        <v>411</v>
      </c>
      <c r="I13">
        <v>2020</v>
      </c>
      <c r="J13" t="s">
        <v>450</v>
      </c>
      <c r="K13" t="s">
        <v>449</v>
      </c>
      <c r="L13" t="s">
        <v>410</v>
      </c>
      <c r="N13" t="s">
        <v>409</v>
      </c>
      <c r="O13" t="s">
        <v>408</v>
      </c>
      <c r="Q13" t="s">
        <v>407</v>
      </c>
      <c r="R13" t="s">
        <v>406</v>
      </c>
      <c r="T13">
        <v>5.0999999999999997E-2</v>
      </c>
      <c r="U13" t="b">
        <v>0</v>
      </c>
      <c r="V13">
        <v>2030</v>
      </c>
      <c r="W13">
        <v>998.63099999999997</v>
      </c>
      <c r="X13" t="s">
        <v>418</v>
      </c>
    </row>
    <row r="14" spans="1:24">
      <c r="A14" t="s">
        <v>430</v>
      </c>
      <c r="D14">
        <v>1</v>
      </c>
      <c r="E14">
        <v>30</v>
      </c>
      <c r="F14">
        <v>30</v>
      </c>
      <c r="H14" t="s">
        <v>411</v>
      </c>
      <c r="I14">
        <v>2020</v>
      </c>
      <c r="J14" t="s">
        <v>450</v>
      </c>
      <c r="K14" t="s">
        <v>449</v>
      </c>
      <c r="L14" t="s">
        <v>410</v>
      </c>
      <c r="N14" t="s">
        <v>409</v>
      </c>
      <c r="O14" t="s">
        <v>408</v>
      </c>
      <c r="Q14" t="s">
        <v>407</v>
      </c>
      <c r="R14" t="s">
        <v>406</v>
      </c>
      <c r="T14">
        <v>5.0999999999999997E-2</v>
      </c>
      <c r="U14" t="b">
        <v>0</v>
      </c>
      <c r="V14">
        <v>2030</v>
      </c>
      <c r="W14">
        <v>998.63099999999997</v>
      </c>
      <c r="X14" t="s">
        <v>418</v>
      </c>
    </row>
    <row r="15" spans="1:24">
      <c r="A15" t="s">
        <v>429</v>
      </c>
      <c r="D15">
        <v>1</v>
      </c>
      <c r="E15">
        <v>30</v>
      </c>
      <c r="F15">
        <v>30</v>
      </c>
      <c r="H15" t="s">
        <v>411</v>
      </c>
      <c r="I15">
        <v>2020</v>
      </c>
      <c r="J15" t="s">
        <v>450</v>
      </c>
      <c r="K15" t="s">
        <v>449</v>
      </c>
      <c r="L15" t="s">
        <v>410</v>
      </c>
      <c r="N15" t="s">
        <v>409</v>
      </c>
      <c r="O15" t="s">
        <v>408</v>
      </c>
      <c r="Q15" t="s">
        <v>407</v>
      </c>
      <c r="R15" t="s">
        <v>406</v>
      </c>
      <c r="T15">
        <v>5.0999999999999997E-2</v>
      </c>
      <c r="U15" t="b">
        <v>0</v>
      </c>
      <c r="V15">
        <v>2030</v>
      </c>
      <c r="W15">
        <v>998.63099999999997</v>
      </c>
      <c r="X15" t="s">
        <v>418</v>
      </c>
    </row>
    <row r="16" spans="1:24">
      <c r="A16" t="s">
        <v>428</v>
      </c>
      <c r="D16">
        <v>1</v>
      </c>
      <c r="E16">
        <v>30</v>
      </c>
      <c r="F16">
        <v>30</v>
      </c>
      <c r="H16" t="s">
        <v>411</v>
      </c>
      <c r="I16">
        <v>2020</v>
      </c>
      <c r="J16" t="s">
        <v>450</v>
      </c>
      <c r="K16" t="s">
        <v>449</v>
      </c>
      <c r="L16" t="s">
        <v>410</v>
      </c>
      <c r="N16" t="s">
        <v>409</v>
      </c>
      <c r="O16" t="s">
        <v>408</v>
      </c>
      <c r="Q16" t="s">
        <v>407</v>
      </c>
      <c r="R16" t="s">
        <v>406</v>
      </c>
      <c r="T16">
        <v>5.0999999999999997E-2</v>
      </c>
      <c r="U16" t="b">
        <v>0</v>
      </c>
      <c r="V16">
        <v>2030</v>
      </c>
      <c r="W16">
        <v>998.63099999999997</v>
      </c>
      <c r="X16" t="s">
        <v>418</v>
      </c>
    </row>
    <row r="17" spans="1:24">
      <c r="A17" t="s">
        <v>432</v>
      </c>
      <c r="D17">
        <v>1</v>
      </c>
      <c r="E17">
        <v>30</v>
      </c>
      <c r="F17">
        <v>30</v>
      </c>
      <c r="H17" t="s">
        <v>411</v>
      </c>
      <c r="I17">
        <v>2020</v>
      </c>
      <c r="J17" t="s">
        <v>450</v>
      </c>
      <c r="K17" t="s">
        <v>449</v>
      </c>
      <c r="L17" t="s">
        <v>410</v>
      </c>
      <c r="N17" t="s">
        <v>409</v>
      </c>
      <c r="O17" t="s">
        <v>408</v>
      </c>
      <c r="Q17" t="s">
        <v>407</v>
      </c>
      <c r="R17" t="s">
        <v>406</v>
      </c>
      <c r="T17">
        <v>5.0999999999999997E-2</v>
      </c>
      <c r="U17" t="b">
        <v>0</v>
      </c>
      <c r="V17">
        <v>2035</v>
      </c>
      <c r="W17">
        <v>897.005</v>
      </c>
      <c r="X17" t="s">
        <v>418</v>
      </c>
    </row>
    <row r="18" spans="1:24">
      <c r="A18" t="s">
        <v>431</v>
      </c>
      <c r="D18">
        <v>1</v>
      </c>
      <c r="E18">
        <v>30</v>
      </c>
      <c r="F18">
        <v>30</v>
      </c>
      <c r="H18" t="s">
        <v>411</v>
      </c>
      <c r="I18">
        <v>2020</v>
      </c>
      <c r="J18" t="s">
        <v>450</v>
      </c>
      <c r="K18" t="s">
        <v>449</v>
      </c>
      <c r="L18" t="s">
        <v>410</v>
      </c>
      <c r="N18" t="s">
        <v>409</v>
      </c>
      <c r="O18" t="s">
        <v>408</v>
      </c>
      <c r="Q18" t="s">
        <v>407</v>
      </c>
      <c r="R18" t="s">
        <v>406</v>
      </c>
      <c r="T18">
        <v>5.0999999999999997E-2</v>
      </c>
      <c r="U18" t="b">
        <v>0</v>
      </c>
      <c r="V18">
        <v>2035</v>
      </c>
      <c r="W18">
        <v>897.005</v>
      </c>
      <c r="X18" t="s">
        <v>418</v>
      </c>
    </row>
    <row r="19" spans="1:24">
      <c r="A19" t="s">
        <v>430</v>
      </c>
      <c r="D19">
        <v>1</v>
      </c>
      <c r="E19">
        <v>30</v>
      </c>
      <c r="F19">
        <v>30</v>
      </c>
      <c r="H19" t="s">
        <v>411</v>
      </c>
      <c r="I19">
        <v>2020</v>
      </c>
      <c r="J19" t="s">
        <v>450</v>
      </c>
      <c r="K19" t="s">
        <v>449</v>
      </c>
      <c r="L19" t="s">
        <v>410</v>
      </c>
      <c r="N19" t="s">
        <v>409</v>
      </c>
      <c r="O19" t="s">
        <v>408</v>
      </c>
      <c r="Q19" t="s">
        <v>407</v>
      </c>
      <c r="R19" t="s">
        <v>406</v>
      </c>
      <c r="T19">
        <v>5.0999999999999997E-2</v>
      </c>
      <c r="U19" t="b">
        <v>0</v>
      </c>
      <c r="V19">
        <v>2035</v>
      </c>
      <c r="W19">
        <v>897.005</v>
      </c>
      <c r="X19" t="s">
        <v>418</v>
      </c>
    </row>
    <row r="20" spans="1:24">
      <c r="A20" t="s">
        <v>429</v>
      </c>
      <c r="D20">
        <v>1</v>
      </c>
      <c r="E20">
        <v>30</v>
      </c>
      <c r="F20">
        <v>30</v>
      </c>
      <c r="H20" t="s">
        <v>411</v>
      </c>
      <c r="I20">
        <v>2020</v>
      </c>
      <c r="J20" t="s">
        <v>450</v>
      </c>
      <c r="K20" t="s">
        <v>449</v>
      </c>
      <c r="L20" t="s">
        <v>410</v>
      </c>
      <c r="N20" t="s">
        <v>409</v>
      </c>
      <c r="O20" t="s">
        <v>408</v>
      </c>
      <c r="Q20" t="s">
        <v>407</v>
      </c>
      <c r="R20" t="s">
        <v>406</v>
      </c>
      <c r="T20">
        <v>5.0999999999999997E-2</v>
      </c>
      <c r="U20" t="b">
        <v>0</v>
      </c>
      <c r="V20">
        <v>2035</v>
      </c>
      <c r="W20">
        <v>897.005</v>
      </c>
      <c r="X20" t="s">
        <v>418</v>
      </c>
    </row>
    <row r="21" spans="1:24">
      <c r="A21" t="s">
        <v>428</v>
      </c>
      <c r="D21">
        <v>1</v>
      </c>
      <c r="E21">
        <v>30</v>
      </c>
      <c r="F21">
        <v>30</v>
      </c>
      <c r="H21" t="s">
        <v>411</v>
      </c>
      <c r="I21">
        <v>2020</v>
      </c>
      <c r="J21" t="s">
        <v>450</v>
      </c>
      <c r="K21" t="s">
        <v>449</v>
      </c>
      <c r="L21" t="s">
        <v>410</v>
      </c>
      <c r="N21" t="s">
        <v>409</v>
      </c>
      <c r="O21" t="s">
        <v>408</v>
      </c>
      <c r="Q21" t="s">
        <v>407</v>
      </c>
      <c r="R21" t="s">
        <v>406</v>
      </c>
      <c r="T21">
        <v>5.0999999999999997E-2</v>
      </c>
      <c r="U21" t="b">
        <v>0</v>
      </c>
      <c r="V21">
        <v>2035</v>
      </c>
      <c r="W21">
        <v>897.005</v>
      </c>
      <c r="X21" t="s">
        <v>418</v>
      </c>
    </row>
    <row r="22" spans="1:24">
      <c r="A22" t="s">
        <v>432</v>
      </c>
      <c r="D22">
        <v>1</v>
      </c>
      <c r="E22">
        <v>30</v>
      </c>
      <c r="F22">
        <v>30</v>
      </c>
      <c r="H22" t="s">
        <v>411</v>
      </c>
      <c r="I22">
        <v>2020</v>
      </c>
      <c r="J22" t="s">
        <v>450</v>
      </c>
      <c r="K22" t="s">
        <v>449</v>
      </c>
      <c r="L22" t="s">
        <v>410</v>
      </c>
      <c r="N22" t="s">
        <v>409</v>
      </c>
      <c r="O22" t="s">
        <v>408</v>
      </c>
      <c r="Q22" t="s">
        <v>407</v>
      </c>
      <c r="R22" t="s">
        <v>406</v>
      </c>
      <c r="T22">
        <v>5.0999999999999997E-2</v>
      </c>
      <c r="U22" t="b">
        <v>0</v>
      </c>
      <c r="V22">
        <v>2040</v>
      </c>
      <c r="W22">
        <v>820.26700000000005</v>
      </c>
      <c r="X22" t="s">
        <v>418</v>
      </c>
    </row>
    <row r="23" spans="1:24">
      <c r="A23" t="s">
        <v>431</v>
      </c>
      <c r="D23">
        <v>1</v>
      </c>
      <c r="E23">
        <v>30</v>
      </c>
      <c r="F23">
        <v>30</v>
      </c>
      <c r="H23" t="s">
        <v>411</v>
      </c>
      <c r="I23">
        <v>2020</v>
      </c>
      <c r="J23" t="s">
        <v>450</v>
      </c>
      <c r="K23" t="s">
        <v>449</v>
      </c>
      <c r="L23" t="s">
        <v>410</v>
      </c>
      <c r="N23" t="s">
        <v>409</v>
      </c>
      <c r="O23" t="s">
        <v>408</v>
      </c>
      <c r="Q23" t="s">
        <v>407</v>
      </c>
      <c r="R23" t="s">
        <v>406</v>
      </c>
      <c r="T23">
        <v>5.0999999999999997E-2</v>
      </c>
      <c r="U23" t="b">
        <v>0</v>
      </c>
      <c r="V23">
        <v>2040</v>
      </c>
      <c r="W23">
        <v>820.26700000000005</v>
      </c>
      <c r="X23" t="s">
        <v>418</v>
      </c>
    </row>
    <row r="24" spans="1:24">
      <c r="A24" t="s">
        <v>430</v>
      </c>
      <c r="D24">
        <v>1</v>
      </c>
      <c r="E24">
        <v>30</v>
      </c>
      <c r="F24">
        <v>30</v>
      </c>
      <c r="H24" t="s">
        <v>411</v>
      </c>
      <c r="I24">
        <v>2020</v>
      </c>
      <c r="J24" t="s">
        <v>450</v>
      </c>
      <c r="K24" t="s">
        <v>449</v>
      </c>
      <c r="L24" t="s">
        <v>410</v>
      </c>
      <c r="N24" t="s">
        <v>409</v>
      </c>
      <c r="O24" t="s">
        <v>408</v>
      </c>
      <c r="Q24" t="s">
        <v>407</v>
      </c>
      <c r="R24" t="s">
        <v>406</v>
      </c>
      <c r="T24">
        <v>5.0999999999999997E-2</v>
      </c>
      <c r="U24" t="b">
        <v>0</v>
      </c>
      <c r="V24">
        <v>2040</v>
      </c>
      <c r="W24">
        <v>820.26700000000005</v>
      </c>
      <c r="X24" t="s">
        <v>418</v>
      </c>
    </row>
    <row r="25" spans="1:24">
      <c r="A25" t="s">
        <v>429</v>
      </c>
      <c r="D25">
        <v>1</v>
      </c>
      <c r="E25">
        <v>30</v>
      </c>
      <c r="F25">
        <v>30</v>
      </c>
      <c r="H25" t="s">
        <v>411</v>
      </c>
      <c r="I25">
        <v>2020</v>
      </c>
      <c r="J25" t="s">
        <v>450</v>
      </c>
      <c r="K25" t="s">
        <v>449</v>
      </c>
      <c r="L25" t="s">
        <v>410</v>
      </c>
      <c r="N25" t="s">
        <v>409</v>
      </c>
      <c r="O25" t="s">
        <v>408</v>
      </c>
      <c r="Q25" t="s">
        <v>407</v>
      </c>
      <c r="R25" t="s">
        <v>406</v>
      </c>
      <c r="T25">
        <v>5.0999999999999997E-2</v>
      </c>
      <c r="U25" t="b">
        <v>0</v>
      </c>
      <c r="V25">
        <v>2040</v>
      </c>
      <c r="W25">
        <v>820.26700000000005</v>
      </c>
      <c r="X25" t="s">
        <v>418</v>
      </c>
    </row>
    <row r="26" spans="1:24">
      <c r="A26" t="s">
        <v>428</v>
      </c>
      <c r="D26">
        <v>1</v>
      </c>
      <c r="E26">
        <v>30</v>
      </c>
      <c r="F26">
        <v>30</v>
      </c>
      <c r="H26" t="s">
        <v>411</v>
      </c>
      <c r="I26">
        <v>2020</v>
      </c>
      <c r="J26" t="s">
        <v>450</v>
      </c>
      <c r="K26" t="s">
        <v>449</v>
      </c>
      <c r="L26" t="s">
        <v>410</v>
      </c>
      <c r="N26" t="s">
        <v>409</v>
      </c>
      <c r="O26" t="s">
        <v>408</v>
      </c>
      <c r="Q26" t="s">
        <v>407</v>
      </c>
      <c r="R26" t="s">
        <v>406</v>
      </c>
      <c r="T26">
        <v>5.0999999999999997E-2</v>
      </c>
      <c r="U26" t="b">
        <v>0</v>
      </c>
      <c r="V26">
        <v>2040</v>
      </c>
      <c r="W26">
        <v>820.26700000000005</v>
      </c>
      <c r="X26" t="s">
        <v>418</v>
      </c>
    </row>
    <row r="27" spans="1:24">
      <c r="A27" t="s">
        <v>432</v>
      </c>
      <c r="D27">
        <v>1</v>
      </c>
      <c r="E27">
        <v>30</v>
      </c>
      <c r="F27">
        <v>30</v>
      </c>
      <c r="H27" t="s">
        <v>411</v>
      </c>
      <c r="I27">
        <v>2020</v>
      </c>
      <c r="J27" t="s">
        <v>450</v>
      </c>
      <c r="K27" t="s">
        <v>449</v>
      </c>
      <c r="L27" t="s">
        <v>410</v>
      </c>
      <c r="N27" t="s">
        <v>409</v>
      </c>
      <c r="O27" t="s">
        <v>408</v>
      </c>
      <c r="Q27" t="s">
        <v>407</v>
      </c>
      <c r="R27" t="s">
        <v>406</v>
      </c>
      <c r="T27">
        <v>5.0999999999999997E-2</v>
      </c>
      <c r="U27" t="b">
        <v>0</v>
      </c>
      <c r="V27">
        <v>2045</v>
      </c>
      <c r="W27">
        <v>721.75199999999995</v>
      </c>
      <c r="X27" t="s">
        <v>418</v>
      </c>
    </row>
    <row r="28" spans="1:24">
      <c r="A28" t="s">
        <v>431</v>
      </c>
      <c r="D28">
        <v>1</v>
      </c>
      <c r="E28">
        <v>30</v>
      </c>
      <c r="F28">
        <v>30</v>
      </c>
      <c r="H28" t="s">
        <v>411</v>
      </c>
      <c r="I28">
        <v>2020</v>
      </c>
      <c r="J28" t="s">
        <v>450</v>
      </c>
      <c r="K28" t="s">
        <v>449</v>
      </c>
      <c r="L28" t="s">
        <v>410</v>
      </c>
      <c r="N28" t="s">
        <v>409</v>
      </c>
      <c r="O28" t="s">
        <v>408</v>
      </c>
      <c r="Q28" t="s">
        <v>407</v>
      </c>
      <c r="R28" t="s">
        <v>406</v>
      </c>
      <c r="T28">
        <v>5.0999999999999997E-2</v>
      </c>
      <c r="U28" t="b">
        <v>0</v>
      </c>
      <c r="V28">
        <v>2045</v>
      </c>
      <c r="W28">
        <v>721.75199999999995</v>
      </c>
      <c r="X28" t="s">
        <v>418</v>
      </c>
    </row>
    <row r="29" spans="1:24">
      <c r="A29" t="s">
        <v>430</v>
      </c>
      <c r="D29">
        <v>1</v>
      </c>
      <c r="E29">
        <v>30</v>
      </c>
      <c r="F29">
        <v>30</v>
      </c>
      <c r="H29" t="s">
        <v>411</v>
      </c>
      <c r="I29">
        <v>2020</v>
      </c>
      <c r="J29" t="s">
        <v>450</v>
      </c>
      <c r="K29" t="s">
        <v>449</v>
      </c>
      <c r="L29" t="s">
        <v>410</v>
      </c>
      <c r="N29" t="s">
        <v>409</v>
      </c>
      <c r="O29" t="s">
        <v>408</v>
      </c>
      <c r="Q29" t="s">
        <v>407</v>
      </c>
      <c r="R29" t="s">
        <v>406</v>
      </c>
      <c r="T29">
        <v>5.0999999999999997E-2</v>
      </c>
      <c r="U29" t="b">
        <v>0</v>
      </c>
      <c r="V29">
        <v>2045</v>
      </c>
      <c r="W29">
        <v>721.75199999999995</v>
      </c>
      <c r="X29" t="s">
        <v>418</v>
      </c>
    </row>
    <row r="30" spans="1:24">
      <c r="A30" t="s">
        <v>429</v>
      </c>
      <c r="D30">
        <v>1</v>
      </c>
      <c r="E30">
        <v>30</v>
      </c>
      <c r="F30">
        <v>30</v>
      </c>
      <c r="H30" t="s">
        <v>411</v>
      </c>
      <c r="I30">
        <v>2020</v>
      </c>
      <c r="J30" t="s">
        <v>450</v>
      </c>
      <c r="K30" t="s">
        <v>449</v>
      </c>
      <c r="L30" t="s">
        <v>410</v>
      </c>
      <c r="N30" t="s">
        <v>409</v>
      </c>
      <c r="O30" t="s">
        <v>408</v>
      </c>
      <c r="Q30" t="s">
        <v>407</v>
      </c>
      <c r="R30" t="s">
        <v>406</v>
      </c>
      <c r="T30">
        <v>5.0999999999999997E-2</v>
      </c>
      <c r="U30" t="b">
        <v>0</v>
      </c>
      <c r="V30">
        <v>2045</v>
      </c>
      <c r="W30">
        <v>721.75199999999995</v>
      </c>
      <c r="X30" t="s">
        <v>418</v>
      </c>
    </row>
    <row r="31" spans="1:24">
      <c r="A31" t="s">
        <v>428</v>
      </c>
      <c r="D31">
        <v>1</v>
      </c>
      <c r="E31">
        <v>30</v>
      </c>
      <c r="F31">
        <v>30</v>
      </c>
      <c r="H31" t="s">
        <v>411</v>
      </c>
      <c r="I31">
        <v>2020</v>
      </c>
      <c r="J31" t="s">
        <v>450</v>
      </c>
      <c r="K31" t="s">
        <v>449</v>
      </c>
      <c r="L31" t="s">
        <v>410</v>
      </c>
      <c r="N31" t="s">
        <v>409</v>
      </c>
      <c r="O31" t="s">
        <v>408</v>
      </c>
      <c r="Q31" t="s">
        <v>407</v>
      </c>
      <c r="R31" t="s">
        <v>406</v>
      </c>
      <c r="T31">
        <v>5.0999999999999997E-2</v>
      </c>
      <c r="U31" t="b">
        <v>0</v>
      </c>
      <c r="V31">
        <v>2045</v>
      </c>
      <c r="W31">
        <v>721.75199999999995</v>
      </c>
      <c r="X31" t="s">
        <v>418</v>
      </c>
    </row>
    <row r="32" spans="1:24">
      <c r="A32" t="s">
        <v>432</v>
      </c>
      <c r="D32">
        <v>1</v>
      </c>
      <c r="E32">
        <v>30</v>
      </c>
      <c r="F32">
        <v>30</v>
      </c>
      <c r="H32" t="s">
        <v>411</v>
      </c>
      <c r="I32">
        <v>2020</v>
      </c>
      <c r="J32" t="s">
        <v>450</v>
      </c>
      <c r="K32" t="s">
        <v>449</v>
      </c>
      <c r="L32" t="s">
        <v>410</v>
      </c>
      <c r="N32" t="s">
        <v>409</v>
      </c>
      <c r="O32" t="s">
        <v>408</v>
      </c>
      <c r="Q32" t="s">
        <v>407</v>
      </c>
      <c r="R32" t="s">
        <v>406</v>
      </c>
      <c r="T32">
        <v>5.0999999999999997E-2</v>
      </c>
      <c r="U32" t="b">
        <v>0</v>
      </c>
      <c r="V32">
        <v>2050</v>
      </c>
      <c r="W32">
        <v>653.30999999999995</v>
      </c>
      <c r="X32" t="s">
        <v>418</v>
      </c>
    </row>
    <row r="33" spans="1:24">
      <c r="A33" t="s">
        <v>431</v>
      </c>
      <c r="D33">
        <v>1</v>
      </c>
      <c r="E33">
        <v>30</v>
      </c>
      <c r="F33">
        <v>30</v>
      </c>
      <c r="H33" t="s">
        <v>411</v>
      </c>
      <c r="I33">
        <v>2020</v>
      </c>
      <c r="J33" t="s">
        <v>450</v>
      </c>
      <c r="K33" t="s">
        <v>449</v>
      </c>
      <c r="L33" t="s">
        <v>410</v>
      </c>
      <c r="N33" t="s">
        <v>409</v>
      </c>
      <c r="O33" t="s">
        <v>408</v>
      </c>
      <c r="Q33" t="s">
        <v>407</v>
      </c>
      <c r="R33" t="s">
        <v>406</v>
      </c>
      <c r="T33">
        <v>5.0999999999999997E-2</v>
      </c>
      <c r="U33" t="b">
        <v>0</v>
      </c>
      <c r="V33">
        <v>2050</v>
      </c>
      <c r="W33">
        <v>653.30999999999995</v>
      </c>
      <c r="X33" t="s">
        <v>418</v>
      </c>
    </row>
    <row r="34" spans="1:24">
      <c r="A34" t="s">
        <v>430</v>
      </c>
      <c r="D34">
        <v>1</v>
      </c>
      <c r="E34">
        <v>30</v>
      </c>
      <c r="F34">
        <v>30</v>
      </c>
      <c r="H34" t="s">
        <v>411</v>
      </c>
      <c r="I34">
        <v>2020</v>
      </c>
      <c r="J34" t="s">
        <v>450</v>
      </c>
      <c r="K34" t="s">
        <v>449</v>
      </c>
      <c r="L34" t="s">
        <v>410</v>
      </c>
      <c r="N34" t="s">
        <v>409</v>
      </c>
      <c r="O34" t="s">
        <v>408</v>
      </c>
      <c r="Q34" t="s">
        <v>407</v>
      </c>
      <c r="R34" t="s">
        <v>406</v>
      </c>
      <c r="T34">
        <v>5.0999999999999997E-2</v>
      </c>
      <c r="U34" t="b">
        <v>0</v>
      </c>
      <c r="V34">
        <v>2050</v>
      </c>
      <c r="W34">
        <v>653.30999999999995</v>
      </c>
      <c r="X34" t="s">
        <v>418</v>
      </c>
    </row>
    <row r="35" spans="1:24">
      <c r="A35" t="s">
        <v>429</v>
      </c>
      <c r="D35">
        <v>1</v>
      </c>
      <c r="E35">
        <v>30</v>
      </c>
      <c r="F35">
        <v>30</v>
      </c>
      <c r="H35" t="s">
        <v>411</v>
      </c>
      <c r="I35">
        <v>2020</v>
      </c>
      <c r="J35" t="s">
        <v>450</v>
      </c>
      <c r="K35" t="s">
        <v>449</v>
      </c>
      <c r="L35" t="s">
        <v>410</v>
      </c>
      <c r="N35" t="s">
        <v>409</v>
      </c>
      <c r="O35" t="s">
        <v>408</v>
      </c>
      <c r="Q35" t="s">
        <v>407</v>
      </c>
      <c r="R35" t="s">
        <v>406</v>
      </c>
      <c r="T35">
        <v>5.0999999999999997E-2</v>
      </c>
      <c r="U35" t="b">
        <v>0</v>
      </c>
      <c r="V35">
        <v>2050</v>
      </c>
      <c r="W35">
        <v>653.30999999999995</v>
      </c>
      <c r="X35" t="s">
        <v>418</v>
      </c>
    </row>
    <row r="36" spans="1:24">
      <c r="A36" t="s">
        <v>428</v>
      </c>
      <c r="D36">
        <v>1</v>
      </c>
      <c r="E36">
        <v>30</v>
      </c>
      <c r="F36">
        <v>30</v>
      </c>
      <c r="H36" t="s">
        <v>411</v>
      </c>
      <c r="I36">
        <v>2020</v>
      </c>
      <c r="J36" t="s">
        <v>450</v>
      </c>
      <c r="K36" t="s">
        <v>449</v>
      </c>
      <c r="L36" t="s">
        <v>410</v>
      </c>
      <c r="N36" t="s">
        <v>409</v>
      </c>
      <c r="O36" t="s">
        <v>408</v>
      </c>
      <c r="Q36" t="s">
        <v>407</v>
      </c>
      <c r="R36" t="s">
        <v>406</v>
      </c>
      <c r="T36">
        <v>5.0999999999999997E-2</v>
      </c>
      <c r="U36" t="b">
        <v>0</v>
      </c>
      <c r="V36">
        <v>2050</v>
      </c>
      <c r="W36">
        <v>653.30999999999995</v>
      </c>
      <c r="X36" t="s">
        <v>418</v>
      </c>
    </row>
    <row r="37" spans="1:24">
      <c r="A37" t="s">
        <v>426</v>
      </c>
      <c r="D37">
        <v>1</v>
      </c>
      <c r="E37">
        <v>30</v>
      </c>
      <c r="F37">
        <v>30</v>
      </c>
      <c r="H37" t="s">
        <v>411</v>
      </c>
      <c r="I37">
        <v>2020</v>
      </c>
      <c r="J37" t="s">
        <v>450</v>
      </c>
      <c r="K37" t="s">
        <v>449</v>
      </c>
      <c r="L37" t="s">
        <v>410</v>
      </c>
      <c r="N37" t="s">
        <v>409</v>
      </c>
      <c r="O37" t="s">
        <v>408</v>
      </c>
      <c r="Q37" t="s">
        <v>407</v>
      </c>
      <c r="R37" t="s">
        <v>406</v>
      </c>
      <c r="T37">
        <v>5.0999999999999997E-2</v>
      </c>
      <c r="U37" t="b">
        <v>0</v>
      </c>
      <c r="V37">
        <v>2021</v>
      </c>
      <c r="W37">
        <v>2023.1869999999999</v>
      </c>
      <c r="X37" t="s">
        <v>418</v>
      </c>
    </row>
    <row r="38" spans="1:24">
      <c r="A38" t="s">
        <v>425</v>
      </c>
      <c r="D38">
        <v>1</v>
      </c>
      <c r="E38">
        <v>30</v>
      </c>
      <c r="F38">
        <v>30</v>
      </c>
      <c r="H38" t="s">
        <v>411</v>
      </c>
      <c r="I38">
        <v>2020</v>
      </c>
      <c r="J38" t="s">
        <v>450</v>
      </c>
      <c r="K38" t="s">
        <v>449</v>
      </c>
      <c r="L38" t="s">
        <v>410</v>
      </c>
      <c r="N38" t="s">
        <v>409</v>
      </c>
      <c r="O38" t="s">
        <v>408</v>
      </c>
      <c r="Q38" t="s">
        <v>407</v>
      </c>
      <c r="R38" t="s">
        <v>406</v>
      </c>
      <c r="T38">
        <v>5.0999999999999997E-2</v>
      </c>
      <c r="U38" t="b">
        <v>0</v>
      </c>
      <c r="V38">
        <v>2021</v>
      </c>
      <c r="W38">
        <v>2023.1869999999999</v>
      </c>
      <c r="X38" t="s">
        <v>418</v>
      </c>
    </row>
    <row r="39" spans="1:24">
      <c r="A39" t="s">
        <v>424</v>
      </c>
      <c r="D39">
        <v>1</v>
      </c>
      <c r="E39">
        <v>30</v>
      </c>
      <c r="F39">
        <v>30</v>
      </c>
      <c r="H39" t="s">
        <v>411</v>
      </c>
      <c r="I39">
        <v>2020</v>
      </c>
      <c r="J39" t="s">
        <v>450</v>
      </c>
      <c r="K39" t="s">
        <v>449</v>
      </c>
      <c r="L39" t="s">
        <v>410</v>
      </c>
      <c r="N39" t="s">
        <v>409</v>
      </c>
      <c r="O39" t="s">
        <v>408</v>
      </c>
      <c r="Q39" t="s">
        <v>407</v>
      </c>
      <c r="R39" t="s">
        <v>406</v>
      </c>
      <c r="T39">
        <v>5.0999999999999997E-2</v>
      </c>
      <c r="U39" t="b">
        <v>0</v>
      </c>
      <c r="V39">
        <v>2021</v>
      </c>
      <c r="W39">
        <v>2023.1869999999999</v>
      </c>
      <c r="X39" t="s">
        <v>418</v>
      </c>
    </row>
    <row r="40" spans="1:24">
      <c r="A40" t="s">
        <v>423</v>
      </c>
      <c r="D40">
        <v>1</v>
      </c>
      <c r="E40">
        <v>30</v>
      </c>
      <c r="F40">
        <v>30</v>
      </c>
      <c r="H40" t="s">
        <v>411</v>
      </c>
      <c r="I40">
        <v>2020</v>
      </c>
      <c r="J40" t="s">
        <v>450</v>
      </c>
      <c r="K40" t="s">
        <v>449</v>
      </c>
      <c r="L40" t="s">
        <v>410</v>
      </c>
      <c r="N40" t="s">
        <v>409</v>
      </c>
      <c r="O40" t="s">
        <v>408</v>
      </c>
      <c r="Q40" t="s">
        <v>407</v>
      </c>
      <c r="R40" t="s">
        <v>406</v>
      </c>
      <c r="T40">
        <v>5.0999999999999997E-2</v>
      </c>
      <c r="U40" t="b">
        <v>0</v>
      </c>
      <c r="V40">
        <v>2021</v>
      </c>
      <c r="W40">
        <v>2023.1869999999999</v>
      </c>
      <c r="X40" t="s">
        <v>418</v>
      </c>
    </row>
    <row r="41" spans="1:24">
      <c r="A41" t="s">
        <v>422</v>
      </c>
      <c r="D41">
        <v>1</v>
      </c>
      <c r="E41">
        <v>30</v>
      </c>
      <c r="F41">
        <v>30</v>
      </c>
      <c r="H41" t="s">
        <v>411</v>
      </c>
      <c r="I41">
        <v>2020</v>
      </c>
      <c r="J41" t="s">
        <v>450</v>
      </c>
      <c r="K41" t="s">
        <v>449</v>
      </c>
      <c r="L41" t="s">
        <v>410</v>
      </c>
      <c r="N41" t="s">
        <v>409</v>
      </c>
      <c r="O41" t="s">
        <v>408</v>
      </c>
      <c r="Q41" t="s">
        <v>407</v>
      </c>
      <c r="R41" t="s">
        <v>406</v>
      </c>
      <c r="T41">
        <v>5.0999999999999997E-2</v>
      </c>
      <c r="U41" t="b">
        <v>0</v>
      </c>
      <c r="V41">
        <v>2021</v>
      </c>
      <c r="W41">
        <v>2023.1869999999999</v>
      </c>
      <c r="X41" t="s">
        <v>418</v>
      </c>
    </row>
    <row r="42" spans="1:24">
      <c r="A42" t="s">
        <v>426</v>
      </c>
      <c r="D42">
        <v>1</v>
      </c>
      <c r="E42">
        <v>30</v>
      </c>
      <c r="F42">
        <v>30</v>
      </c>
      <c r="H42" t="s">
        <v>411</v>
      </c>
      <c r="I42">
        <v>2020</v>
      </c>
      <c r="J42" t="s">
        <v>450</v>
      </c>
      <c r="K42" t="s">
        <v>449</v>
      </c>
      <c r="L42" t="s">
        <v>410</v>
      </c>
      <c r="N42" t="s">
        <v>409</v>
      </c>
      <c r="O42" t="s">
        <v>408</v>
      </c>
      <c r="Q42" t="s">
        <v>407</v>
      </c>
      <c r="R42" t="s">
        <v>406</v>
      </c>
      <c r="T42">
        <v>5.0999999999999997E-2</v>
      </c>
      <c r="U42" t="b">
        <v>0</v>
      </c>
      <c r="V42">
        <v>2025</v>
      </c>
      <c r="W42">
        <v>1964.7861949999999</v>
      </c>
      <c r="X42" t="s">
        <v>418</v>
      </c>
    </row>
    <row r="43" spans="1:24">
      <c r="A43" t="s">
        <v>425</v>
      </c>
      <c r="D43">
        <v>1</v>
      </c>
      <c r="E43">
        <v>30</v>
      </c>
      <c r="F43">
        <v>30</v>
      </c>
      <c r="H43" t="s">
        <v>411</v>
      </c>
      <c r="I43">
        <v>2020</v>
      </c>
      <c r="J43" t="s">
        <v>450</v>
      </c>
      <c r="K43" t="s">
        <v>449</v>
      </c>
      <c r="L43" t="s">
        <v>410</v>
      </c>
      <c r="N43" t="s">
        <v>409</v>
      </c>
      <c r="O43" t="s">
        <v>408</v>
      </c>
      <c r="Q43" t="s">
        <v>407</v>
      </c>
      <c r="R43" t="s">
        <v>406</v>
      </c>
      <c r="T43">
        <v>5.0999999999999997E-2</v>
      </c>
      <c r="U43" t="b">
        <v>0</v>
      </c>
      <c r="V43">
        <v>2025</v>
      </c>
      <c r="W43">
        <v>1964.7861949999999</v>
      </c>
      <c r="X43" t="s">
        <v>418</v>
      </c>
    </row>
    <row r="44" spans="1:24">
      <c r="A44" t="s">
        <v>424</v>
      </c>
      <c r="D44">
        <v>1</v>
      </c>
      <c r="E44">
        <v>30</v>
      </c>
      <c r="F44">
        <v>30</v>
      </c>
      <c r="H44" t="s">
        <v>411</v>
      </c>
      <c r="I44">
        <v>2020</v>
      </c>
      <c r="J44" t="s">
        <v>450</v>
      </c>
      <c r="K44" t="s">
        <v>449</v>
      </c>
      <c r="L44" t="s">
        <v>410</v>
      </c>
      <c r="N44" t="s">
        <v>409</v>
      </c>
      <c r="O44" t="s">
        <v>408</v>
      </c>
      <c r="Q44" t="s">
        <v>407</v>
      </c>
      <c r="R44" t="s">
        <v>406</v>
      </c>
      <c r="T44">
        <v>5.0999999999999997E-2</v>
      </c>
      <c r="U44" t="b">
        <v>0</v>
      </c>
      <c r="V44">
        <v>2025</v>
      </c>
      <c r="W44">
        <v>1964.7861949999999</v>
      </c>
      <c r="X44" t="s">
        <v>418</v>
      </c>
    </row>
    <row r="45" spans="1:24">
      <c r="A45" t="s">
        <v>423</v>
      </c>
      <c r="D45">
        <v>1</v>
      </c>
      <c r="E45">
        <v>30</v>
      </c>
      <c r="F45">
        <v>30</v>
      </c>
      <c r="H45" t="s">
        <v>411</v>
      </c>
      <c r="I45">
        <v>2020</v>
      </c>
      <c r="J45" t="s">
        <v>450</v>
      </c>
      <c r="K45" t="s">
        <v>449</v>
      </c>
      <c r="L45" t="s">
        <v>410</v>
      </c>
      <c r="N45" t="s">
        <v>409</v>
      </c>
      <c r="O45" t="s">
        <v>408</v>
      </c>
      <c r="Q45" t="s">
        <v>407</v>
      </c>
      <c r="R45" t="s">
        <v>406</v>
      </c>
      <c r="T45">
        <v>5.0999999999999997E-2</v>
      </c>
      <c r="U45" t="b">
        <v>0</v>
      </c>
      <c r="V45">
        <v>2025</v>
      </c>
      <c r="W45">
        <v>1964.7861949999999</v>
      </c>
      <c r="X45" t="s">
        <v>418</v>
      </c>
    </row>
    <row r="46" spans="1:24">
      <c r="A46" t="s">
        <v>422</v>
      </c>
      <c r="D46">
        <v>1</v>
      </c>
      <c r="E46">
        <v>30</v>
      </c>
      <c r="F46">
        <v>30</v>
      </c>
      <c r="H46" t="s">
        <v>411</v>
      </c>
      <c r="I46">
        <v>2020</v>
      </c>
      <c r="J46" t="s">
        <v>450</v>
      </c>
      <c r="K46" t="s">
        <v>449</v>
      </c>
      <c r="L46" t="s">
        <v>410</v>
      </c>
      <c r="N46" t="s">
        <v>409</v>
      </c>
      <c r="O46" t="s">
        <v>408</v>
      </c>
      <c r="Q46" t="s">
        <v>407</v>
      </c>
      <c r="R46" t="s">
        <v>406</v>
      </c>
      <c r="T46">
        <v>5.0999999999999997E-2</v>
      </c>
      <c r="U46" t="b">
        <v>0</v>
      </c>
      <c r="V46">
        <v>2025</v>
      </c>
      <c r="W46">
        <v>1964.7861949999999</v>
      </c>
      <c r="X46" t="s">
        <v>418</v>
      </c>
    </row>
    <row r="47" spans="1:24">
      <c r="A47" t="s">
        <v>426</v>
      </c>
      <c r="D47">
        <v>1</v>
      </c>
      <c r="E47">
        <v>30</v>
      </c>
      <c r="F47">
        <v>30</v>
      </c>
      <c r="H47" t="s">
        <v>411</v>
      </c>
      <c r="I47">
        <v>2020</v>
      </c>
      <c r="J47" t="s">
        <v>450</v>
      </c>
      <c r="K47" t="s">
        <v>449</v>
      </c>
      <c r="L47" t="s">
        <v>410</v>
      </c>
      <c r="N47" t="s">
        <v>409</v>
      </c>
      <c r="O47" t="s">
        <v>408</v>
      </c>
      <c r="Q47" t="s">
        <v>407</v>
      </c>
      <c r="R47" t="s">
        <v>406</v>
      </c>
      <c r="T47">
        <v>5.0999999999999997E-2</v>
      </c>
      <c r="U47" t="b">
        <v>0</v>
      </c>
      <c r="V47">
        <v>2030</v>
      </c>
      <c r="W47">
        <v>1911.649594</v>
      </c>
      <c r="X47" t="s">
        <v>418</v>
      </c>
    </row>
    <row r="48" spans="1:24">
      <c r="A48" t="s">
        <v>425</v>
      </c>
      <c r="D48">
        <v>1</v>
      </c>
      <c r="E48">
        <v>30</v>
      </c>
      <c r="F48">
        <v>30</v>
      </c>
      <c r="H48" t="s">
        <v>411</v>
      </c>
      <c r="I48">
        <v>2020</v>
      </c>
      <c r="J48" t="s">
        <v>450</v>
      </c>
      <c r="K48" t="s">
        <v>449</v>
      </c>
      <c r="L48" t="s">
        <v>410</v>
      </c>
      <c r="N48" t="s">
        <v>409</v>
      </c>
      <c r="O48" t="s">
        <v>408</v>
      </c>
      <c r="Q48" t="s">
        <v>407</v>
      </c>
      <c r="R48" t="s">
        <v>406</v>
      </c>
      <c r="T48">
        <v>5.0999999999999997E-2</v>
      </c>
      <c r="U48" t="b">
        <v>0</v>
      </c>
      <c r="V48">
        <v>2030</v>
      </c>
      <c r="W48">
        <v>1911.649594</v>
      </c>
      <c r="X48" t="s">
        <v>418</v>
      </c>
    </row>
    <row r="49" spans="1:24">
      <c r="A49" t="s">
        <v>424</v>
      </c>
      <c r="D49">
        <v>1</v>
      </c>
      <c r="E49">
        <v>30</v>
      </c>
      <c r="F49">
        <v>30</v>
      </c>
      <c r="H49" t="s">
        <v>411</v>
      </c>
      <c r="I49">
        <v>2020</v>
      </c>
      <c r="J49" t="s">
        <v>450</v>
      </c>
      <c r="K49" t="s">
        <v>449</v>
      </c>
      <c r="L49" t="s">
        <v>410</v>
      </c>
      <c r="N49" t="s">
        <v>409</v>
      </c>
      <c r="O49" t="s">
        <v>408</v>
      </c>
      <c r="Q49" t="s">
        <v>407</v>
      </c>
      <c r="R49" t="s">
        <v>406</v>
      </c>
      <c r="T49">
        <v>5.0999999999999997E-2</v>
      </c>
      <c r="U49" t="b">
        <v>0</v>
      </c>
      <c r="V49">
        <v>2030</v>
      </c>
      <c r="W49">
        <v>1911.649594</v>
      </c>
      <c r="X49" t="s">
        <v>418</v>
      </c>
    </row>
    <row r="50" spans="1:24">
      <c r="A50" t="s">
        <v>423</v>
      </c>
      <c r="D50">
        <v>1</v>
      </c>
      <c r="E50">
        <v>30</v>
      </c>
      <c r="F50">
        <v>30</v>
      </c>
      <c r="H50" t="s">
        <v>411</v>
      </c>
      <c r="I50">
        <v>2020</v>
      </c>
      <c r="J50" t="s">
        <v>450</v>
      </c>
      <c r="K50" t="s">
        <v>449</v>
      </c>
      <c r="L50" t="s">
        <v>410</v>
      </c>
      <c r="N50" t="s">
        <v>409</v>
      </c>
      <c r="O50" t="s">
        <v>408</v>
      </c>
      <c r="Q50" t="s">
        <v>407</v>
      </c>
      <c r="R50" t="s">
        <v>406</v>
      </c>
      <c r="T50">
        <v>5.0999999999999997E-2</v>
      </c>
      <c r="U50" t="b">
        <v>0</v>
      </c>
      <c r="V50">
        <v>2030</v>
      </c>
      <c r="W50">
        <v>1911.649594</v>
      </c>
      <c r="X50" t="s">
        <v>418</v>
      </c>
    </row>
    <row r="51" spans="1:24">
      <c r="A51" t="s">
        <v>422</v>
      </c>
      <c r="D51">
        <v>1</v>
      </c>
      <c r="E51">
        <v>30</v>
      </c>
      <c r="F51">
        <v>30</v>
      </c>
      <c r="H51" t="s">
        <v>411</v>
      </c>
      <c r="I51">
        <v>2020</v>
      </c>
      <c r="J51" t="s">
        <v>450</v>
      </c>
      <c r="K51" t="s">
        <v>449</v>
      </c>
      <c r="L51" t="s">
        <v>410</v>
      </c>
      <c r="N51" t="s">
        <v>409</v>
      </c>
      <c r="O51" t="s">
        <v>408</v>
      </c>
      <c r="Q51" t="s">
        <v>407</v>
      </c>
      <c r="R51" t="s">
        <v>406</v>
      </c>
      <c r="T51">
        <v>5.0999999999999997E-2</v>
      </c>
      <c r="U51" t="b">
        <v>0</v>
      </c>
      <c r="V51">
        <v>2030</v>
      </c>
      <c r="W51">
        <v>1911.649594</v>
      </c>
      <c r="X51" t="s">
        <v>418</v>
      </c>
    </row>
    <row r="52" spans="1:24">
      <c r="A52" t="s">
        <v>426</v>
      </c>
      <c r="D52">
        <v>1</v>
      </c>
      <c r="E52">
        <v>30</v>
      </c>
      <c r="F52">
        <v>30</v>
      </c>
      <c r="H52" t="s">
        <v>411</v>
      </c>
      <c r="I52">
        <v>2020</v>
      </c>
      <c r="J52" t="s">
        <v>450</v>
      </c>
      <c r="K52" t="s">
        <v>449</v>
      </c>
      <c r="L52" t="s">
        <v>410</v>
      </c>
      <c r="N52" t="s">
        <v>409</v>
      </c>
      <c r="O52" t="s">
        <v>408</v>
      </c>
      <c r="Q52" t="s">
        <v>407</v>
      </c>
      <c r="R52" t="s">
        <v>406</v>
      </c>
      <c r="T52">
        <v>5.0999999999999997E-2</v>
      </c>
      <c r="U52" t="b">
        <v>0</v>
      </c>
      <c r="V52">
        <v>2035</v>
      </c>
      <c r="W52">
        <v>1849.4430970000001</v>
      </c>
      <c r="X52" t="s">
        <v>418</v>
      </c>
    </row>
    <row r="53" spans="1:24">
      <c r="A53" t="s">
        <v>425</v>
      </c>
      <c r="D53">
        <v>1</v>
      </c>
      <c r="E53">
        <v>30</v>
      </c>
      <c r="F53">
        <v>30</v>
      </c>
      <c r="H53" t="s">
        <v>411</v>
      </c>
      <c r="I53">
        <v>2020</v>
      </c>
      <c r="J53" t="s">
        <v>450</v>
      </c>
      <c r="K53" t="s">
        <v>449</v>
      </c>
      <c r="L53" t="s">
        <v>410</v>
      </c>
      <c r="N53" t="s">
        <v>409</v>
      </c>
      <c r="O53" t="s">
        <v>408</v>
      </c>
      <c r="Q53" t="s">
        <v>407</v>
      </c>
      <c r="R53" t="s">
        <v>406</v>
      </c>
      <c r="T53">
        <v>5.0999999999999997E-2</v>
      </c>
      <c r="U53" t="b">
        <v>0</v>
      </c>
      <c r="V53">
        <v>2035</v>
      </c>
      <c r="W53">
        <v>1849.4430970000001</v>
      </c>
      <c r="X53" t="s">
        <v>418</v>
      </c>
    </row>
    <row r="54" spans="1:24">
      <c r="A54" t="s">
        <v>424</v>
      </c>
      <c r="D54">
        <v>1</v>
      </c>
      <c r="E54">
        <v>30</v>
      </c>
      <c r="F54">
        <v>30</v>
      </c>
      <c r="H54" t="s">
        <v>411</v>
      </c>
      <c r="I54">
        <v>2020</v>
      </c>
      <c r="J54" t="s">
        <v>450</v>
      </c>
      <c r="K54" t="s">
        <v>449</v>
      </c>
      <c r="L54" t="s">
        <v>410</v>
      </c>
      <c r="N54" t="s">
        <v>409</v>
      </c>
      <c r="O54" t="s">
        <v>408</v>
      </c>
      <c r="Q54" t="s">
        <v>407</v>
      </c>
      <c r="R54" t="s">
        <v>406</v>
      </c>
      <c r="T54">
        <v>5.0999999999999997E-2</v>
      </c>
      <c r="U54" t="b">
        <v>0</v>
      </c>
      <c r="V54">
        <v>2035</v>
      </c>
      <c r="W54">
        <v>1849.4430970000001</v>
      </c>
      <c r="X54" t="s">
        <v>418</v>
      </c>
    </row>
    <row r="55" spans="1:24">
      <c r="A55" t="s">
        <v>423</v>
      </c>
      <c r="D55">
        <v>1</v>
      </c>
      <c r="E55">
        <v>30</v>
      </c>
      <c r="F55">
        <v>30</v>
      </c>
      <c r="H55" t="s">
        <v>411</v>
      </c>
      <c r="I55">
        <v>2020</v>
      </c>
      <c r="J55" t="s">
        <v>450</v>
      </c>
      <c r="K55" t="s">
        <v>449</v>
      </c>
      <c r="L55" t="s">
        <v>410</v>
      </c>
      <c r="N55" t="s">
        <v>409</v>
      </c>
      <c r="O55" t="s">
        <v>408</v>
      </c>
      <c r="Q55" t="s">
        <v>407</v>
      </c>
      <c r="R55" t="s">
        <v>406</v>
      </c>
      <c r="T55">
        <v>5.0999999999999997E-2</v>
      </c>
      <c r="U55" t="b">
        <v>0</v>
      </c>
      <c r="V55">
        <v>2035</v>
      </c>
      <c r="W55">
        <v>1849.4430970000001</v>
      </c>
      <c r="X55" t="s">
        <v>418</v>
      </c>
    </row>
    <row r="56" spans="1:24">
      <c r="A56" t="s">
        <v>422</v>
      </c>
      <c r="D56">
        <v>1</v>
      </c>
      <c r="E56">
        <v>30</v>
      </c>
      <c r="F56">
        <v>30</v>
      </c>
      <c r="H56" t="s">
        <v>411</v>
      </c>
      <c r="I56">
        <v>2020</v>
      </c>
      <c r="J56" t="s">
        <v>450</v>
      </c>
      <c r="K56" t="s">
        <v>449</v>
      </c>
      <c r="L56" t="s">
        <v>410</v>
      </c>
      <c r="N56" t="s">
        <v>409</v>
      </c>
      <c r="O56" t="s">
        <v>408</v>
      </c>
      <c r="Q56" t="s">
        <v>407</v>
      </c>
      <c r="R56" t="s">
        <v>406</v>
      </c>
      <c r="T56">
        <v>5.0999999999999997E-2</v>
      </c>
      <c r="U56" t="b">
        <v>0</v>
      </c>
      <c r="V56">
        <v>2035</v>
      </c>
      <c r="W56">
        <v>1849.4430970000001</v>
      </c>
      <c r="X56" t="s">
        <v>418</v>
      </c>
    </row>
    <row r="57" spans="1:24">
      <c r="A57" t="s">
        <v>426</v>
      </c>
      <c r="D57">
        <v>1</v>
      </c>
      <c r="E57">
        <v>30</v>
      </c>
      <c r="F57">
        <v>30</v>
      </c>
      <c r="H57" t="s">
        <v>411</v>
      </c>
      <c r="I57">
        <v>2020</v>
      </c>
      <c r="J57" t="s">
        <v>450</v>
      </c>
      <c r="K57" t="s">
        <v>449</v>
      </c>
      <c r="L57" t="s">
        <v>410</v>
      </c>
      <c r="N57" t="s">
        <v>409</v>
      </c>
      <c r="O57" t="s">
        <v>408</v>
      </c>
      <c r="Q57" t="s">
        <v>407</v>
      </c>
      <c r="R57" t="s">
        <v>406</v>
      </c>
      <c r="T57">
        <v>5.0999999999999997E-2</v>
      </c>
      <c r="U57" t="b">
        <v>0</v>
      </c>
      <c r="V57">
        <v>2040</v>
      </c>
      <c r="W57">
        <v>1789.2445499999999</v>
      </c>
      <c r="X57" t="s">
        <v>418</v>
      </c>
    </row>
    <row r="58" spans="1:24">
      <c r="A58" t="s">
        <v>425</v>
      </c>
      <c r="D58">
        <v>1</v>
      </c>
      <c r="E58">
        <v>30</v>
      </c>
      <c r="F58">
        <v>30</v>
      </c>
      <c r="H58" t="s">
        <v>411</v>
      </c>
      <c r="I58">
        <v>2020</v>
      </c>
      <c r="J58" t="s">
        <v>450</v>
      </c>
      <c r="K58" t="s">
        <v>449</v>
      </c>
      <c r="L58" t="s">
        <v>410</v>
      </c>
      <c r="N58" t="s">
        <v>409</v>
      </c>
      <c r="O58" t="s">
        <v>408</v>
      </c>
      <c r="Q58" t="s">
        <v>407</v>
      </c>
      <c r="R58" t="s">
        <v>406</v>
      </c>
      <c r="T58">
        <v>5.0999999999999997E-2</v>
      </c>
      <c r="U58" t="b">
        <v>0</v>
      </c>
      <c r="V58">
        <v>2040</v>
      </c>
      <c r="W58">
        <v>1789.2445499999999</v>
      </c>
      <c r="X58" t="s">
        <v>418</v>
      </c>
    </row>
    <row r="59" spans="1:24">
      <c r="A59" t="s">
        <v>424</v>
      </c>
      <c r="D59">
        <v>1</v>
      </c>
      <c r="E59">
        <v>30</v>
      </c>
      <c r="F59">
        <v>30</v>
      </c>
      <c r="H59" t="s">
        <v>411</v>
      </c>
      <c r="I59">
        <v>2020</v>
      </c>
      <c r="J59" t="s">
        <v>450</v>
      </c>
      <c r="K59" t="s">
        <v>449</v>
      </c>
      <c r="L59" t="s">
        <v>410</v>
      </c>
      <c r="N59" t="s">
        <v>409</v>
      </c>
      <c r="O59" t="s">
        <v>408</v>
      </c>
      <c r="Q59" t="s">
        <v>407</v>
      </c>
      <c r="R59" t="s">
        <v>406</v>
      </c>
      <c r="T59">
        <v>5.0999999999999997E-2</v>
      </c>
      <c r="U59" t="b">
        <v>0</v>
      </c>
      <c r="V59">
        <v>2040</v>
      </c>
      <c r="W59">
        <v>1789.2445499999999</v>
      </c>
      <c r="X59" t="s">
        <v>418</v>
      </c>
    </row>
    <row r="60" spans="1:24">
      <c r="A60" t="s">
        <v>423</v>
      </c>
      <c r="D60">
        <v>1</v>
      </c>
      <c r="E60">
        <v>30</v>
      </c>
      <c r="F60">
        <v>30</v>
      </c>
      <c r="H60" t="s">
        <v>411</v>
      </c>
      <c r="I60">
        <v>2020</v>
      </c>
      <c r="J60" t="s">
        <v>450</v>
      </c>
      <c r="K60" t="s">
        <v>449</v>
      </c>
      <c r="L60" t="s">
        <v>410</v>
      </c>
      <c r="N60" t="s">
        <v>409</v>
      </c>
      <c r="O60" t="s">
        <v>408</v>
      </c>
      <c r="Q60" t="s">
        <v>407</v>
      </c>
      <c r="R60" t="s">
        <v>406</v>
      </c>
      <c r="T60">
        <v>5.0999999999999997E-2</v>
      </c>
      <c r="U60" t="b">
        <v>0</v>
      </c>
      <c r="V60">
        <v>2040</v>
      </c>
      <c r="W60">
        <v>1789.2445499999999</v>
      </c>
      <c r="X60" t="s">
        <v>418</v>
      </c>
    </row>
    <row r="61" spans="1:24">
      <c r="A61" t="s">
        <v>422</v>
      </c>
      <c r="D61">
        <v>1</v>
      </c>
      <c r="E61">
        <v>30</v>
      </c>
      <c r="F61">
        <v>30</v>
      </c>
      <c r="H61" t="s">
        <v>411</v>
      </c>
      <c r="I61">
        <v>2020</v>
      </c>
      <c r="J61" t="s">
        <v>450</v>
      </c>
      <c r="K61" t="s">
        <v>449</v>
      </c>
      <c r="L61" t="s">
        <v>410</v>
      </c>
      <c r="N61" t="s">
        <v>409</v>
      </c>
      <c r="O61" t="s">
        <v>408</v>
      </c>
      <c r="Q61" t="s">
        <v>407</v>
      </c>
      <c r="R61" t="s">
        <v>406</v>
      </c>
      <c r="T61">
        <v>5.0999999999999997E-2</v>
      </c>
      <c r="U61" t="b">
        <v>0</v>
      </c>
      <c r="V61">
        <v>2040</v>
      </c>
      <c r="W61">
        <v>1789.2445499999999</v>
      </c>
      <c r="X61" t="s">
        <v>418</v>
      </c>
    </row>
    <row r="62" spans="1:24">
      <c r="A62" t="s">
        <v>426</v>
      </c>
      <c r="D62">
        <v>1</v>
      </c>
      <c r="E62">
        <v>30</v>
      </c>
      <c r="F62">
        <v>30</v>
      </c>
      <c r="H62" t="s">
        <v>411</v>
      </c>
      <c r="I62">
        <v>2020</v>
      </c>
      <c r="J62" t="s">
        <v>450</v>
      </c>
      <c r="K62" t="s">
        <v>449</v>
      </c>
      <c r="L62" t="s">
        <v>410</v>
      </c>
      <c r="N62" t="s">
        <v>409</v>
      </c>
      <c r="O62" t="s">
        <v>408</v>
      </c>
      <c r="Q62" t="s">
        <v>407</v>
      </c>
      <c r="R62" t="s">
        <v>406</v>
      </c>
      <c r="T62">
        <v>5.0999999999999997E-2</v>
      </c>
      <c r="U62" t="b">
        <v>0</v>
      </c>
      <c r="V62">
        <v>2045</v>
      </c>
      <c r="W62">
        <v>1729.52253</v>
      </c>
      <c r="X62" t="s">
        <v>418</v>
      </c>
    </row>
    <row r="63" spans="1:24">
      <c r="A63" t="s">
        <v>425</v>
      </c>
      <c r="D63">
        <v>1</v>
      </c>
      <c r="E63">
        <v>30</v>
      </c>
      <c r="F63">
        <v>30</v>
      </c>
      <c r="H63" t="s">
        <v>411</v>
      </c>
      <c r="I63">
        <v>2020</v>
      </c>
      <c r="J63" t="s">
        <v>450</v>
      </c>
      <c r="K63" t="s">
        <v>449</v>
      </c>
      <c r="L63" t="s">
        <v>410</v>
      </c>
      <c r="N63" t="s">
        <v>409</v>
      </c>
      <c r="O63" t="s">
        <v>408</v>
      </c>
      <c r="Q63" t="s">
        <v>407</v>
      </c>
      <c r="R63" t="s">
        <v>406</v>
      </c>
      <c r="T63">
        <v>5.0999999999999997E-2</v>
      </c>
      <c r="U63" t="b">
        <v>0</v>
      </c>
      <c r="V63">
        <v>2045</v>
      </c>
      <c r="W63">
        <v>1729.52253</v>
      </c>
      <c r="X63" t="s">
        <v>418</v>
      </c>
    </row>
    <row r="64" spans="1:24">
      <c r="A64" t="s">
        <v>424</v>
      </c>
      <c r="D64">
        <v>1</v>
      </c>
      <c r="E64">
        <v>30</v>
      </c>
      <c r="F64">
        <v>30</v>
      </c>
      <c r="H64" t="s">
        <v>411</v>
      </c>
      <c r="I64">
        <v>2020</v>
      </c>
      <c r="J64" t="s">
        <v>450</v>
      </c>
      <c r="K64" t="s">
        <v>449</v>
      </c>
      <c r="L64" t="s">
        <v>410</v>
      </c>
      <c r="N64" t="s">
        <v>409</v>
      </c>
      <c r="O64" t="s">
        <v>408</v>
      </c>
      <c r="Q64" t="s">
        <v>407</v>
      </c>
      <c r="R64" t="s">
        <v>406</v>
      </c>
      <c r="T64">
        <v>5.0999999999999997E-2</v>
      </c>
      <c r="U64" t="b">
        <v>0</v>
      </c>
      <c r="V64">
        <v>2045</v>
      </c>
      <c r="W64">
        <v>1729.52253</v>
      </c>
      <c r="X64" t="s">
        <v>418</v>
      </c>
    </row>
    <row r="65" spans="1:24">
      <c r="A65" t="s">
        <v>423</v>
      </c>
      <c r="D65">
        <v>1</v>
      </c>
      <c r="E65">
        <v>30</v>
      </c>
      <c r="F65">
        <v>30</v>
      </c>
      <c r="H65" t="s">
        <v>411</v>
      </c>
      <c r="I65">
        <v>2020</v>
      </c>
      <c r="J65" t="s">
        <v>450</v>
      </c>
      <c r="K65" t="s">
        <v>449</v>
      </c>
      <c r="L65" t="s">
        <v>410</v>
      </c>
      <c r="N65" t="s">
        <v>409</v>
      </c>
      <c r="O65" t="s">
        <v>408</v>
      </c>
      <c r="Q65" t="s">
        <v>407</v>
      </c>
      <c r="R65" t="s">
        <v>406</v>
      </c>
      <c r="T65">
        <v>5.0999999999999997E-2</v>
      </c>
      <c r="U65" t="b">
        <v>0</v>
      </c>
      <c r="V65">
        <v>2045</v>
      </c>
      <c r="W65">
        <v>1729.52253</v>
      </c>
      <c r="X65" t="s">
        <v>418</v>
      </c>
    </row>
    <row r="66" spans="1:24">
      <c r="A66" t="s">
        <v>422</v>
      </c>
      <c r="D66">
        <v>1</v>
      </c>
      <c r="E66">
        <v>30</v>
      </c>
      <c r="F66">
        <v>30</v>
      </c>
      <c r="H66" t="s">
        <v>411</v>
      </c>
      <c r="I66">
        <v>2020</v>
      </c>
      <c r="J66" t="s">
        <v>450</v>
      </c>
      <c r="K66" t="s">
        <v>449</v>
      </c>
      <c r="L66" t="s">
        <v>410</v>
      </c>
      <c r="N66" t="s">
        <v>409</v>
      </c>
      <c r="O66" t="s">
        <v>408</v>
      </c>
      <c r="Q66" t="s">
        <v>407</v>
      </c>
      <c r="R66" t="s">
        <v>406</v>
      </c>
      <c r="T66">
        <v>5.0999999999999997E-2</v>
      </c>
      <c r="U66" t="b">
        <v>0</v>
      </c>
      <c r="V66">
        <v>2045</v>
      </c>
      <c r="W66">
        <v>1729.52253</v>
      </c>
      <c r="X66" t="s">
        <v>418</v>
      </c>
    </row>
    <row r="67" spans="1:24">
      <c r="A67" t="s">
        <v>426</v>
      </c>
      <c r="D67">
        <v>1</v>
      </c>
      <c r="E67">
        <v>30</v>
      </c>
      <c r="F67">
        <v>30</v>
      </c>
      <c r="H67" t="s">
        <v>411</v>
      </c>
      <c r="I67">
        <v>2020</v>
      </c>
      <c r="J67" t="s">
        <v>450</v>
      </c>
      <c r="K67" t="s">
        <v>449</v>
      </c>
      <c r="L67" t="s">
        <v>410</v>
      </c>
      <c r="N67" t="s">
        <v>409</v>
      </c>
      <c r="O67" t="s">
        <v>408</v>
      </c>
      <c r="Q67" t="s">
        <v>407</v>
      </c>
      <c r="R67" t="s">
        <v>406</v>
      </c>
      <c r="T67">
        <v>5.0999999999999997E-2</v>
      </c>
      <c r="U67" t="b">
        <v>0</v>
      </c>
      <c r="V67">
        <v>2050</v>
      </c>
      <c r="W67">
        <v>1684.0576120000001</v>
      </c>
      <c r="X67" t="s">
        <v>418</v>
      </c>
    </row>
    <row r="68" spans="1:24">
      <c r="A68" t="s">
        <v>425</v>
      </c>
      <c r="D68">
        <v>1</v>
      </c>
      <c r="E68">
        <v>30</v>
      </c>
      <c r="F68">
        <v>30</v>
      </c>
      <c r="H68" t="s">
        <v>411</v>
      </c>
      <c r="I68">
        <v>2020</v>
      </c>
      <c r="J68" t="s">
        <v>450</v>
      </c>
      <c r="K68" t="s">
        <v>449</v>
      </c>
      <c r="L68" t="s">
        <v>410</v>
      </c>
      <c r="N68" t="s">
        <v>409</v>
      </c>
      <c r="O68" t="s">
        <v>408</v>
      </c>
      <c r="Q68" t="s">
        <v>407</v>
      </c>
      <c r="R68" t="s">
        <v>406</v>
      </c>
      <c r="T68">
        <v>5.0999999999999997E-2</v>
      </c>
      <c r="U68" t="b">
        <v>0</v>
      </c>
      <c r="V68">
        <v>2050</v>
      </c>
      <c r="W68">
        <v>1684.0576120000001</v>
      </c>
      <c r="X68" t="s">
        <v>418</v>
      </c>
    </row>
    <row r="69" spans="1:24">
      <c r="A69" t="s">
        <v>424</v>
      </c>
      <c r="D69">
        <v>1</v>
      </c>
      <c r="E69">
        <v>30</v>
      </c>
      <c r="F69">
        <v>30</v>
      </c>
      <c r="H69" t="s">
        <v>411</v>
      </c>
      <c r="I69">
        <v>2020</v>
      </c>
      <c r="J69" t="s">
        <v>450</v>
      </c>
      <c r="K69" t="s">
        <v>449</v>
      </c>
      <c r="L69" t="s">
        <v>410</v>
      </c>
      <c r="N69" t="s">
        <v>409</v>
      </c>
      <c r="O69" t="s">
        <v>408</v>
      </c>
      <c r="Q69" t="s">
        <v>407</v>
      </c>
      <c r="R69" t="s">
        <v>406</v>
      </c>
      <c r="T69">
        <v>5.0999999999999997E-2</v>
      </c>
      <c r="U69" t="b">
        <v>0</v>
      </c>
      <c r="V69">
        <v>2050</v>
      </c>
      <c r="W69">
        <v>1684.0576120000001</v>
      </c>
      <c r="X69" t="s">
        <v>418</v>
      </c>
    </row>
    <row r="70" spans="1:24">
      <c r="A70" t="s">
        <v>423</v>
      </c>
      <c r="D70">
        <v>1</v>
      </c>
      <c r="E70">
        <v>30</v>
      </c>
      <c r="F70">
        <v>30</v>
      </c>
      <c r="H70" t="s">
        <v>411</v>
      </c>
      <c r="I70">
        <v>2020</v>
      </c>
      <c r="J70" t="s">
        <v>450</v>
      </c>
      <c r="K70" t="s">
        <v>449</v>
      </c>
      <c r="L70" t="s">
        <v>410</v>
      </c>
      <c r="N70" t="s">
        <v>409</v>
      </c>
      <c r="O70" t="s">
        <v>408</v>
      </c>
      <c r="Q70" t="s">
        <v>407</v>
      </c>
      <c r="R70" t="s">
        <v>406</v>
      </c>
      <c r="T70">
        <v>5.0999999999999997E-2</v>
      </c>
      <c r="U70" t="b">
        <v>0</v>
      </c>
      <c r="V70">
        <v>2050</v>
      </c>
      <c r="W70">
        <v>1684.0576120000001</v>
      </c>
      <c r="X70" t="s">
        <v>418</v>
      </c>
    </row>
    <row r="71" spans="1:24">
      <c r="A71" t="s">
        <v>422</v>
      </c>
      <c r="D71">
        <v>1</v>
      </c>
      <c r="E71">
        <v>30</v>
      </c>
      <c r="F71">
        <v>30</v>
      </c>
      <c r="H71" t="s">
        <v>411</v>
      </c>
      <c r="I71">
        <v>2020</v>
      </c>
      <c r="J71" t="s">
        <v>450</v>
      </c>
      <c r="K71" t="s">
        <v>449</v>
      </c>
      <c r="L71" t="s">
        <v>410</v>
      </c>
      <c r="N71" t="s">
        <v>409</v>
      </c>
      <c r="O71" t="s">
        <v>408</v>
      </c>
      <c r="Q71" t="s">
        <v>407</v>
      </c>
      <c r="R71" t="s">
        <v>406</v>
      </c>
      <c r="T71">
        <v>5.0999999999999997E-2</v>
      </c>
      <c r="U71" t="b">
        <v>0</v>
      </c>
      <c r="V71">
        <v>2050</v>
      </c>
      <c r="W71">
        <v>1684.0576120000001</v>
      </c>
      <c r="X71" t="s">
        <v>418</v>
      </c>
    </row>
    <row r="72" spans="1:24">
      <c r="A72" t="s">
        <v>420</v>
      </c>
      <c r="D72">
        <v>1</v>
      </c>
      <c r="E72">
        <v>30</v>
      </c>
      <c r="F72">
        <v>30</v>
      </c>
      <c r="H72" t="s">
        <v>411</v>
      </c>
      <c r="I72">
        <v>2020</v>
      </c>
      <c r="J72" t="s">
        <v>450</v>
      </c>
      <c r="K72" t="s">
        <v>449</v>
      </c>
      <c r="L72" t="s">
        <v>410</v>
      </c>
      <c r="N72" t="s">
        <v>409</v>
      </c>
      <c r="O72" t="s">
        <v>408</v>
      </c>
      <c r="Q72" t="s">
        <v>407</v>
      </c>
      <c r="R72" t="s">
        <v>406</v>
      </c>
      <c r="T72">
        <v>5.0999999999999997E-2</v>
      </c>
      <c r="U72" t="b">
        <v>0</v>
      </c>
      <c r="V72">
        <v>2021</v>
      </c>
      <c r="W72">
        <v>1560.6849999999999</v>
      </c>
      <c r="X72" t="s">
        <v>418</v>
      </c>
    </row>
    <row r="73" spans="1:24">
      <c r="A73" t="s">
        <v>420</v>
      </c>
      <c r="D73">
        <v>1</v>
      </c>
      <c r="E73">
        <v>30</v>
      </c>
      <c r="F73">
        <v>30</v>
      </c>
      <c r="H73" t="s">
        <v>411</v>
      </c>
      <c r="I73">
        <v>2020</v>
      </c>
      <c r="J73" t="s">
        <v>450</v>
      </c>
      <c r="K73" t="s">
        <v>449</v>
      </c>
      <c r="L73" t="s">
        <v>410</v>
      </c>
      <c r="N73" t="s">
        <v>409</v>
      </c>
      <c r="O73" t="s">
        <v>408</v>
      </c>
      <c r="Q73" t="s">
        <v>407</v>
      </c>
      <c r="R73" t="s">
        <v>406</v>
      </c>
      <c r="T73">
        <v>5.0999999999999997E-2</v>
      </c>
      <c r="U73" t="b">
        <v>0</v>
      </c>
      <c r="V73">
        <v>2025</v>
      </c>
      <c r="W73">
        <v>1200.846</v>
      </c>
      <c r="X73" t="s">
        <v>418</v>
      </c>
    </row>
    <row r="74" spans="1:24">
      <c r="A74" t="s">
        <v>420</v>
      </c>
      <c r="D74">
        <v>1</v>
      </c>
      <c r="E74">
        <v>30</v>
      </c>
      <c r="F74">
        <v>30</v>
      </c>
      <c r="H74" t="s">
        <v>411</v>
      </c>
      <c r="I74">
        <v>2020</v>
      </c>
      <c r="J74" t="s">
        <v>450</v>
      </c>
      <c r="K74" t="s">
        <v>449</v>
      </c>
      <c r="L74" t="s">
        <v>410</v>
      </c>
      <c r="N74" t="s">
        <v>409</v>
      </c>
      <c r="O74" t="s">
        <v>408</v>
      </c>
      <c r="Q74" t="s">
        <v>407</v>
      </c>
      <c r="R74" t="s">
        <v>406</v>
      </c>
      <c r="T74">
        <v>5.0999999999999997E-2</v>
      </c>
      <c r="U74" t="b">
        <v>0</v>
      </c>
      <c r="V74">
        <v>2030</v>
      </c>
      <c r="W74">
        <v>998.63099999999997</v>
      </c>
      <c r="X74" t="s">
        <v>418</v>
      </c>
    </row>
    <row r="75" spans="1:24">
      <c r="A75" t="s">
        <v>420</v>
      </c>
      <c r="D75">
        <v>1</v>
      </c>
      <c r="E75">
        <v>30</v>
      </c>
      <c r="F75">
        <v>30</v>
      </c>
      <c r="H75" t="s">
        <v>411</v>
      </c>
      <c r="I75">
        <v>2020</v>
      </c>
      <c r="J75" t="s">
        <v>450</v>
      </c>
      <c r="K75" t="s">
        <v>449</v>
      </c>
      <c r="L75" t="s">
        <v>410</v>
      </c>
      <c r="N75" t="s">
        <v>409</v>
      </c>
      <c r="O75" t="s">
        <v>408</v>
      </c>
      <c r="Q75" t="s">
        <v>407</v>
      </c>
      <c r="R75" t="s">
        <v>406</v>
      </c>
      <c r="T75">
        <v>5.0999999999999997E-2</v>
      </c>
      <c r="U75" t="b">
        <v>0</v>
      </c>
      <c r="V75">
        <v>2035</v>
      </c>
      <c r="W75">
        <v>897.005</v>
      </c>
      <c r="X75" t="s">
        <v>418</v>
      </c>
    </row>
    <row r="76" spans="1:24">
      <c r="A76" t="s">
        <v>420</v>
      </c>
      <c r="D76">
        <v>1</v>
      </c>
      <c r="E76">
        <v>30</v>
      </c>
      <c r="F76">
        <v>30</v>
      </c>
      <c r="H76" t="s">
        <v>411</v>
      </c>
      <c r="I76">
        <v>2020</v>
      </c>
      <c r="J76" t="s">
        <v>450</v>
      </c>
      <c r="K76" t="s">
        <v>449</v>
      </c>
      <c r="L76" t="s">
        <v>410</v>
      </c>
      <c r="N76" t="s">
        <v>409</v>
      </c>
      <c r="O76" t="s">
        <v>408</v>
      </c>
      <c r="Q76" t="s">
        <v>407</v>
      </c>
      <c r="R76" t="s">
        <v>406</v>
      </c>
      <c r="T76">
        <v>5.0999999999999997E-2</v>
      </c>
      <c r="U76" t="b">
        <v>0</v>
      </c>
      <c r="V76">
        <v>2040</v>
      </c>
      <c r="W76">
        <v>820.26700000000005</v>
      </c>
      <c r="X76" t="s">
        <v>418</v>
      </c>
    </row>
    <row r="77" spans="1:24">
      <c r="A77" t="s">
        <v>420</v>
      </c>
      <c r="D77">
        <v>1</v>
      </c>
      <c r="E77">
        <v>30</v>
      </c>
      <c r="F77">
        <v>30</v>
      </c>
      <c r="H77" t="s">
        <v>411</v>
      </c>
      <c r="I77">
        <v>2020</v>
      </c>
      <c r="J77" t="s">
        <v>450</v>
      </c>
      <c r="K77" t="s">
        <v>449</v>
      </c>
      <c r="L77" t="s">
        <v>410</v>
      </c>
      <c r="N77" t="s">
        <v>409</v>
      </c>
      <c r="O77" t="s">
        <v>408</v>
      </c>
      <c r="Q77" t="s">
        <v>407</v>
      </c>
      <c r="R77" t="s">
        <v>406</v>
      </c>
      <c r="T77">
        <v>5.0999999999999997E-2</v>
      </c>
      <c r="U77" t="b">
        <v>0</v>
      </c>
      <c r="V77">
        <v>2045</v>
      </c>
      <c r="W77">
        <v>721.75199999999995</v>
      </c>
      <c r="X77" t="s">
        <v>418</v>
      </c>
    </row>
    <row r="78" spans="1:24">
      <c r="A78" t="s">
        <v>420</v>
      </c>
      <c r="D78">
        <v>1</v>
      </c>
      <c r="E78">
        <v>30</v>
      </c>
      <c r="F78">
        <v>30</v>
      </c>
      <c r="H78" t="s">
        <v>411</v>
      </c>
      <c r="I78">
        <v>2020</v>
      </c>
      <c r="J78" t="s">
        <v>450</v>
      </c>
      <c r="K78" t="s">
        <v>449</v>
      </c>
      <c r="L78" t="s">
        <v>410</v>
      </c>
      <c r="N78" t="s">
        <v>409</v>
      </c>
      <c r="O78" t="s">
        <v>408</v>
      </c>
      <c r="Q78" t="s">
        <v>407</v>
      </c>
      <c r="R78" t="s">
        <v>406</v>
      </c>
      <c r="T78">
        <v>5.0999999999999997E-2</v>
      </c>
      <c r="U78" t="b">
        <v>0</v>
      </c>
      <c r="V78">
        <v>2050</v>
      </c>
      <c r="W78">
        <v>653.30999999999995</v>
      </c>
      <c r="X78" t="s">
        <v>418</v>
      </c>
    </row>
    <row r="79" spans="1:24">
      <c r="A79" t="s">
        <v>419</v>
      </c>
      <c r="D79">
        <v>1</v>
      </c>
      <c r="E79">
        <v>30</v>
      </c>
      <c r="F79">
        <v>30</v>
      </c>
      <c r="H79" t="s">
        <v>411</v>
      </c>
      <c r="I79">
        <v>2020</v>
      </c>
      <c r="J79" t="s">
        <v>450</v>
      </c>
      <c r="K79" t="s">
        <v>449</v>
      </c>
      <c r="L79" t="s">
        <v>410</v>
      </c>
      <c r="N79" t="s">
        <v>409</v>
      </c>
      <c r="O79" t="s">
        <v>408</v>
      </c>
      <c r="Q79" t="s">
        <v>407</v>
      </c>
      <c r="R79" t="s">
        <v>406</v>
      </c>
      <c r="T79">
        <v>5.0999999999999997E-2</v>
      </c>
      <c r="U79" t="b">
        <v>0</v>
      </c>
      <c r="V79">
        <v>2021</v>
      </c>
      <c r="W79">
        <v>1560.6849999999999</v>
      </c>
      <c r="X79" t="s">
        <v>418</v>
      </c>
    </row>
    <row r="80" spans="1:24">
      <c r="A80" t="s">
        <v>419</v>
      </c>
      <c r="D80">
        <v>1</v>
      </c>
      <c r="E80">
        <v>30</v>
      </c>
      <c r="F80">
        <v>30</v>
      </c>
      <c r="H80" t="s">
        <v>411</v>
      </c>
      <c r="I80">
        <v>2020</v>
      </c>
      <c r="J80" t="s">
        <v>450</v>
      </c>
      <c r="K80" t="s">
        <v>449</v>
      </c>
      <c r="L80" t="s">
        <v>410</v>
      </c>
      <c r="N80" t="s">
        <v>409</v>
      </c>
      <c r="O80" t="s">
        <v>408</v>
      </c>
      <c r="Q80" t="s">
        <v>407</v>
      </c>
      <c r="R80" t="s">
        <v>406</v>
      </c>
      <c r="T80">
        <v>5.0999999999999997E-2</v>
      </c>
      <c r="U80" t="b">
        <v>0</v>
      </c>
      <c r="V80">
        <v>2025</v>
      </c>
      <c r="W80">
        <v>1200.846</v>
      </c>
      <c r="X80" t="s">
        <v>418</v>
      </c>
    </row>
    <row r="81" spans="1:24">
      <c r="A81" t="s">
        <v>419</v>
      </c>
      <c r="D81">
        <v>1</v>
      </c>
      <c r="E81">
        <v>30</v>
      </c>
      <c r="F81">
        <v>30</v>
      </c>
      <c r="H81" t="s">
        <v>411</v>
      </c>
      <c r="I81">
        <v>2020</v>
      </c>
      <c r="J81" t="s">
        <v>450</v>
      </c>
      <c r="K81" t="s">
        <v>449</v>
      </c>
      <c r="L81" t="s">
        <v>410</v>
      </c>
      <c r="N81" t="s">
        <v>409</v>
      </c>
      <c r="O81" t="s">
        <v>408</v>
      </c>
      <c r="Q81" t="s">
        <v>407</v>
      </c>
      <c r="R81" t="s">
        <v>406</v>
      </c>
      <c r="T81">
        <v>5.0999999999999997E-2</v>
      </c>
      <c r="U81" t="b">
        <v>0</v>
      </c>
      <c r="V81">
        <v>2030</v>
      </c>
      <c r="W81">
        <v>998.63099999999997</v>
      </c>
      <c r="X81" t="s">
        <v>418</v>
      </c>
    </row>
    <row r="82" spans="1:24">
      <c r="A82" t="s">
        <v>419</v>
      </c>
      <c r="D82">
        <v>1</v>
      </c>
      <c r="E82">
        <v>30</v>
      </c>
      <c r="F82">
        <v>30</v>
      </c>
      <c r="H82" t="s">
        <v>411</v>
      </c>
      <c r="I82">
        <v>2020</v>
      </c>
      <c r="J82" t="s">
        <v>450</v>
      </c>
      <c r="K82" t="s">
        <v>449</v>
      </c>
      <c r="L82" t="s">
        <v>410</v>
      </c>
      <c r="N82" t="s">
        <v>409</v>
      </c>
      <c r="O82" t="s">
        <v>408</v>
      </c>
      <c r="Q82" t="s">
        <v>407</v>
      </c>
      <c r="R82" t="s">
        <v>406</v>
      </c>
      <c r="T82">
        <v>5.0999999999999997E-2</v>
      </c>
      <c r="U82" t="b">
        <v>0</v>
      </c>
      <c r="V82">
        <v>2035</v>
      </c>
      <c r="W82">
        <v>897.005</v>
      </c>
      <c r="X82" t="s">
        <v>418</v>
      </c>
    </row>
    <row r="83" spans="1:24">
      <c r="A83" t="s">
        <v>419</v>
      </c>
      <c r="D83">
        <v>1</v>
      </c>
      <c r="E83">
        <v>30</v>
      </c>
      <c r="F83">
        <v>30</v>
      </c>
      <c r="H83" t="s">
        <v>411</v>
      </c>
      <c r="I83">
        <v>2020</v>
      </c>
      <c r="J83" t="s">
        <v>450</v>
      </c>
      <c r="K83" t="s">
        <v>449</v>
      </c>
      <c r="L83" t="s">
        <v>410</v>
      </c>
      <c r="N83" t="s">
        <v>409</v>
      </c>
      <c r="O83" t="s">
        <v>408</v>
      </c>
      <c r="Q83" t="s">
        <v>407</v>
      </c>
      <c r="R83" t="s">
        <v>406</v>
      </c>
      <c r="T83">
        <v>5.0999999999999997E-2</v>
      </c>
      <c r="U83" t="b">
        <v>0</v>
      </c>
      <c r="V83">
        <v>2040</v>
      </c>
      <c r="W83">
        <v>820.26700000000005</v>
      </c>
      <c r="X83" t="s">
        <v>418</v>
      </c>
    </row>
    <row r="84" spans="1:24">
      <c r="A84" t="s">
        <v>419</v>
      </c>
      <c r="D84">
        <v>1</v>
      </c>
      <c r="E84">
        <v>30</v>
      </c>
      <c r="F84">
        <v>30</v>
      </c>
      <c r="H84" t="s">
        <v>411</v>
      </c>
      <c r="I84">
        <v>2020</v>
      </c>
      <c r="J84" t="s">
        <v>450</v>
      </c>
      <c r="K84" t="s">
        <v>449</v>
      </c>
      <c r="L84" t="s">
        <v>410</v>
      </c>
      <c r="N84" t="s">
        <v>409</v>
      </c>
      <c r="O84" t="s">
        <v>408</v>
      </c>
      <c r="Q84" t="s">
        <v>407</v>
      </c>
      <c r="R84" t="s">
        <v>406</v>
      </c>
      <c r="T84">
        <v>5.0999999999999997E-2</v>
      </c>
      <c r="U84" t="b">
        <v>0</v>
      </c>
      <c r="V84">
        <v>2045</v>
      </c>
      <c r="W84">
        <v>721.75199999999995</v>
      </c>
      <c r="X84" t="s">
        <v>418</v>
      </c>
    </row>
    <row r="85" spans="1:24">
      <c r="A85" t="s">
        <v>419</v>
      </c>
      <c r="D85">
        <v>1</v>
      </c>
      <c r="E85">
        <v>30</v>
      </c>
      <c r="F85">
        <v>30</v>
      </c>
      <c r="H85" t="s">
        <v>411</v>
      </c>
      <c r="I85">
        <v>2020</v>
      </c>
      <c r="J85" t="s">
        <v>450</v>
      </c>
      <c r="K85" t="s">
        <v>449</v>
      </c>
      <c r="L85" t="s">
        <v>410</v>
      </c>
      <c r="N85" t="s">
        <v>409</v>
      </c>
      <c r="O85" t="s">
        <v>408</v>
      </c>
      <c r="Q85" t="s">
        <v>407</v>
      </c>
      <c r="R85" t="s">
        <v>406</v>
      </c>
      <c r="T85">
        <v>5.0999999999999997E-2</v>
      </c>
      <c r="U85" t="b">
        <v>0</v>
      </c>
      <c r="V85">
        <v>2050</v>
      </c>
      <c r="W85">
        <v>653.30999999999995</v>
      </c>
      <c r="X85" t="s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B251-0047-42FE-838A-A84676A808F6}">
  <dimension ref="A1:O18"/>
  <sheetViews>
    <sheetView workbookViewId="0">
      <selection activeCell="A25" sqref="A25"/>
    </sheetView>
  </sheetViews>
  <sheetFormatPr defaultRowHeight="15"/>
  <cols>
    <col min="1" max="1" width="40.5703125" bestFit="1" customWidth="1"/>
  </cols>
  <sheetData>
    <row r="1" spans="1:15">
      <c r="A1" t="s">
        <v>447</v>
      </c>
      <c r="B1" t="s">
        <v>446</v>
      </c>
      <c r="C1" t="s">
        <v>445</v>
      </c>
      <c r="D1" t="s">
        <v>444</v>
      </c>
      <c r="E1" t="s">
        <v>443</v>
      </c>
      <c r="F1" t="s">
        <v>442</v>
      </c>
      <c r="G1" t="s">
        <v>441</v>
      </c>
      <c r="H1" t="s">
        <v>440</v>
      </c>
      <c r="I1" t="s">
        <v>439</v>
      </c>
      <c r="J1" t="s">
        <v>438</v>
      </c>
      <c r="K1" t="s">
        <v>437</v>
      </c>
      <c r="L1" t="s">
        <v>436</v>
      </c>
      <c r="M1" t="s">
        <v>435</v>
      </c>
      <c r="N1" t="s">
        <v>434</v>
      </c>
      <c r="O1" t="s">
        <v>433</v>
      </c>
    </row>
    <row r="2" spans="1:15">
      <c r="A2" t="s">
        <v>432</v>
      </c>
      <c r="D2" t="s">
        <v>411</v>
      </c>
      <c r="E2">
        <v>2020</v>
      </c>
      <c r="F2" t="s">
        <v>410</v>
      </c>
      <c r="H2" t="s">
        <v>409</v>
      </c>
      <c r="I2" t="s">
        <v>408</v>
      </c>
      <c r="K2" t="s">
        <v>407</v>
      </c>
      <c r="L2" t="s">
        <v>406</v>
      </c>
      <c r="M2">
        <v>2020</v>
      </c>
      <c r="N2">
        <v>17.61</v>
      </c>
      <c r="O2" t="s">
        <v>418</v>
      </c>
    </row>
    <row r="3" spans="1:15">
      <c r="A3" t="s">
        <v>431</v>
      </c>
      <c r="D3" t="s">
        <v>411</v>
      </c>
      <c r="E3">
        <v>2020</v>
      </c>
      <c r="F3" t="s">
        <v>410</v>
      </c>
      <c r="H3" t="s">
        <v>409</v>
      </c>
      <c r="I3" t="s">
        <v>408</v>
      </c>
      <c r="K3" t="s">
        <v>407</v>
      </c>
      <c r="L3" t="s">
        <v>406</v>
      </c>
      <c r="M3">
        <v>2020</v>
      </c>
      <c r="N3">
        <v>17.61</v>
      </c>
      <c r="O3" t="s">
        <v>418</v>
      </c>
    </row>
    <row r="4" spans="1:15">
      <c r="A4" t="s">
        <v>430</v>
      </c>
      <c r="D4" t="s">
        <v>411</v>
      </c>
      <c r="E4">
        <v>2020</v>
      </c>
      <c r="F4" t="s">
        <v>410</v>
      </c>
      <c r="H4" t="s">
        <v>409</v>
      </c>
      <c r="I4" t="s">
        <v>408</v>
      </c>
      <c r="K4" t="s">
        <v>407</v>
      </c>
      <c r="L4" t="s">
        <v>406</v>
      </c>
      <c r="M4">
        <v>2020</v>
      </c>
      <c r="N4">
        <v>17.61</v>
      </c>
      <c r="O4" t="s">
        <v>418</v>
      </c>
    </row>
    <row r="5" spans="1:15">
      <c r="A5" t="s">
        <v>429</v>
      </c>
      <c r="D5" t="s">
        <v>411</v>
      </c>
      <c r="E5">
        <v>2020</v>
      </c>
      <c r="F5" t="s">
        <v>410</v>
      </c>
      <c r="H5" t="s">
        <v>409</v>
      </c>
      <c r="I5" t="s">
        <v>408</v>
      </c>
      <c r="K5" t="s">
        <v>407</v>
      </c>
      <c r="L5" t="s">
        <v>406</v>
      </c>
      <c r="M5">
        <v>2020</v>
      </c>
      <c r="N5">
        <v>17.61</v>
      </c>
      <c r="O5" t="s">
        <v>418</v>
      </c>
    </row>
    <row r="6" spans="1:15">
      <c r="A6" t="s">
        <v>428</v>
      </c>
      <c r="D6" t="s">
        <v>411</v>
      </c>
      <c r="E6">
        <v>2020</v>
      </c>
      <c r="F6" t="s">
        <v>410</v>
      </c>
      <c r="H6" t="s">
        <v>409</v>
      </c>
      <c r="I6" t="s">
        <v>408</v>
      </c>
      <c r="K6" t="s">
        <v>407</v>
      </c>
      <c r="L6" t="s">
        <v>406</v>
      </c>
      <c r="M6">
        <v>2020</v>
      </c>
      <c r="N6">
        <v>17.61</v>
      </c>
      <c r="O6" t="s">
        <v>418</v>
      </c>
    </row>
    <row r="7" spans="1:15">
      <c r="A7" t="s">
        <v>420</v>
      </c>
      <c r="D7" t="s">
        <v>411</v>
      </c>
      <c r="E7">
        <v>2020</v>
      </c>
      <c r="F7" t="s">
        <v>410</v>
      </c>
      <c r="H7" t="s">
        <v>409</v>
      </c>
      <c r="I7" t="s">
        <v>408</v>
      </c>
      <c r="K7" t="s">
        <v>407</v>
      </c>
      <c r="L7" t="s">
        <v>406</v>
      </c>
      <c r="M7">
        <v>2020</v>
      </c>
      <c r="N7">
        <v>17.61</v>
      </c>
      <c r="O7" t="s">
        <v>418</v>
      </c>
    </row>
    <row r="8" spans="1:15">
      <c r="A8" t="s">
        <v>419</v>
      </c>
      <c r="D8" t="s">
        <v>411</v>
      </c>
      <c r="E8">
        <v>2020</v>
      </c>
      <c r="F8" t="s">
        <v>410</v>
      </c>
      <c r="H8" t="s">
        <v>409</v>
      </c>
      <c r="I8" t="s">
        <v>408</v>
      </c>
      <c r="K8" t="s">
        <v>407</v>
      </c>
      <c r="L8" t="s">
        <v>406</v>
      </c>
      <c r="M8">
        <v>2020</v>
      </c>
      <c r="N8">
        <v>17.61</v>
      </c>
      <c r="O8" t="s">
        <v>418</v>
      </c>
    </row>
    <row r="9" spans="1:15">
      <c r="A9" t="s">
        <v>417</v>
      </c>
      <c r="D9" t="s">
        <v>411</v>
      </c>
      <c r="E9">
        <v>2020</v>
      </c>
      <c r="F9" t="s">
        <v>410</v>
      </c>
      <c r="H9" t="s">
        <v>409</v>
      </c>
      <c r="I9" t="s">
        <v>408</v>
      </c>
      <c r="K9" t="s">
        <v>407</v>
      </c>
      <c r="L9" t="s">
        <v>406</v>
      </c>
      <c r="M9">
        <v>2020</v>
      </c>
      <c r="N9">
        <v>163.47</v>
      </c>
      <c r="O9" t="s">
        <v>427</v>
      </c>
    </row>
    <row r="10" spans="1:15">
      <c r="A10" t="s">
        <v>416</v>
      </c>
      <c r="D10" t="s">
        <v>411</v>
      </c>
      <c r="E10">
        <v>2020</v>
      </c>
      <c r="F10" t="s">
        <v>410</v>
      </c>
      <c r="H10" t="s">
        <v>409</v>
      </c>
      <c r="I10" t="s">
        <v>408</v>
      </c>
      <c r="K10" t="s">
        <v>407</v>
      </c>
      <c r="L10" t="s">
        <v>406</v>
      </c>
      <c r="M10">
        <v>2020</v>
      </c>
      <c r="N10">
        <v>163.47</v>
      </c>
      <c r="O10" t="s">
        <v>427</v>
      </c>
    </row>
    <row r="11" spans="1:15">
      <c r="A11" t="s">
        <v>415</v>
      </c>
      <c r="D11" t="s">
        <v>411</v>
      </c>
      <c r="E11">
        <v>2020</v>
      </c>
      <c r="F11" t="s">
        <v>410</v>
      </c>
      <c r="H11" t="s">
        <v>409</v>
      </c>
      <c r="I11" t="s">
        <v>408</v>
      </c>
      <c r="K11" t="s">
        <v>407</v>
      </c>
      <c r="L11" t="s">
        <v>406</v>
      </c>
      <c r="M11">
        <v>2020</v>
      </c>
      <c r="N11">
        <v>163.47</v>
      </c>
      <c r="O11" t="s">
        <v>427</v>
      </c>
    </row>
    <row r="12" spans="1:15">
      <c r="A12" t="s">
        <v>414</v>
      </c>
      <c r="D12" t="s">
        <v>411</v>
      </c>
      <c r="E12">
        <v>2020</v>
      </c>
      <c r="F12" t="s">
        <v>410</v>
      </c>
      <c r="H12" t="s">
        <v>409</v>
      </c>
      <c r="I12" t="s">
        <v>408</v>
      </c>
      <c r="K12" t="s">
        <v>407</v>
      </c>
      <c r="L12" t="s">
        <v>406</v>
      </c>
      <c r="M12">
        <v>2020</v>
      </c>
      <c r="N12">
        <v>163.47</v>
      </c>
      <c r="O12" t="s">
        <v>427</v>
      </c>
    </row>
    <row r="13" spans="1:15">
      <c r="A13" t="s">
        <v>413</v>
      </c>
      <c r="D13" t="s">
        <v>411</v>
      </c>
      <c r="E13">
        <v>2020</v>
      </c>
      <c r="F13" t="s">
        <v>410</v>
      </c>
      <c r="H13" t="s">
        <v>409</v>
      </c>
      <c r="I13" t="s">
        <v>408</v>
      </c>
      <c r="K13" t="s">
        <v>407</v>
      </c>
      <c r="L13" t="s">
        <v>406</v>
      </c>
      <c r="M13">
        <v>2020</v>
      </c>
      <c r="N13">
        <v>163.47</v>
      </c>
      <c r="O13" t="s">
        <v>427</v>
      </c>
    </row>
    <row r="14" spans="1:15">
      <c r="A14" t="s">
        <v>426</v>
      </c>
      <c r="D14" t="s">
        <v>411</v>
      </c>
      <c r="E14">
        <v>2020</v>
      </c>
      <c r="F14" t="s">
        <v>410</v>
      </c>
      <c r="H14" t="s">
        <v>409</v>
      </c>
      <c r="I14" t="s">
        <v>408</v>
      </c>
      <c r="K14" t="s">
        <v>407</v>
      </c>
      <c r="L14" t="s">
        <v>406</v>
      </c>
      <c r="M14">
        <v>2020</v>
      </c>
      <c r="N14">
        <v>25.92</v>
      </c>
      <c r="O14" t="s">
        <v>418</v>
      </c>
    </row>
    <row r="15" spans="1:15">
      <c r="A15" t="s">
        <v>425</v>
      </c>
      <c r="D15" t="s">
        <v>411</v>
      </c>
      <c r="E15">
        <v>2020</v>
      </c>
      <c r="F15" t="s">
        <v>410</v>
      </c>
      <c r="H15" t="s">
        <v>409</v>
      </c>
      <c r="I15" t="s">
        <v>408</v>
      </c>
      <c r="K15" t="s">
        <v>407</v>
      </c>
      <c r="L15" t="s">
        <v>406</v>
      </c>
      <c r="M15">
        <v>2020</v>
      </c>
      <c r="N15">
        <v>25.92</v>
      </c>
      <c r="O15" t="s">
        <v>418</v>
      </c>
    </row>
    <row r="16" spans="1:15">
      <c r="A16" t="s">
        <v>424</v>
      </c>
      <c r="D16" t="s">
        <v>411</v>
      </c>
      <c r="E16">
        <v>2020</v>
      </c>
      <c r="F16" t="s">
        <v>410</v>
      </c>
      <c r="H16" t="s">
        <v>409</v>
      </c>
      <c r="I16" t="s">
        <v>408</v>
      </c>
      <c r="K16" t="s">
        <v>407</v>
      </c>
      <c r="L16" t="s">
        <v>406</v>
      </c>
      <c r="M16">
        <v>2020</v>
      </c>
      <c r="N16">
        <v>25.92</v>
      </c>
      <c r="O16" t="s">
        <v>418</v>
      </c>
    </row>
    <row r="17" spans="1:15">
      <c r="A17" t="s">
        <v>423</v>
      </c>
      <c r="D17" t="s">
        <v>411</v>
      </c>
      <c r="E17">
        <v>2020</v>
      </c>
      <c r="F17" t="s">
        <v>410</v>
      </c>
      <c r="H17" t="s">
        <v>409</v>
      </c>
      <c r="I17" t="s">
        <v>408</v>
      </c>
      <c r="K17" t="s">
        <v>407</v>
      </c>
      <c r="L17" t="s">
        <v>406</v>
      </c>
      <c r="M17">
        <v>2020</v>
      </c>
      <c r="N17">
        <v>25.92</v>
      </c>
      <c r="O17" t="s">
        <v>418</v>
      </c>
    </row>
    <row r="18" spans="1:15">
      <c r="A18" t="s">
        <v>422</v>
      </c>
      <c r="D18" t="s">
        <v>411</v>
      </c>
      <c r="E18">
        <v>2020</v>
      </c>
      <c r="F18" t="s">
        <v>410</v>
      </c>
      <c r="H18" t="s">
        <v>409</v>
      </c>
      <c r="I18" t="s">
        <v>408</v>
      </c>
      <c r="K18" t="s">
        <v>407</v>
      </c>
      <c r="L18" t="s">
        <v>406</v>
      </c>
      <c r="M18">
        <v>2020</v>
      </c>
      <c r="N18">
        <v>25.92</v>
      </c>
      <c r="O18" t="s">
        <v>418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407A-3688-4B49-A833-912F2D3A7C11}">
  <dimension ref="A1:D23"/>
  <sheetViews>
    <sheetView workbookViewId="0">
      <selection activeCell="D22" sqref="D22"/>
    </sheetView>
  </sheetViews>
  <sheetFormatPr defaultRowHeight="15"/>
  <sheetData>
    <row r="1" spans="1:3">
      <c r="A1" t="s">
        <v>421</v>
      </c>
      <c r="B1" t="s">
        <v>444</v>
      </c>
      <c r="C1" t="s">
        <v>434</v>
      </c>
    </row>
    <row r="2" spans="1:3">
      <c r="A2">
        <v>1999</v>
      </c>
      <c r="B2" t="s">
        <v>412</v>
      </c>
      <c r="C2">
        <v>166.6</v>
      </c>
    </row>
    <row r="3" spans="1:3">
      <c r="A3">
        <v>2000</v>
      </c>
      <c r="B3" t="s">
        <v>412</v>
      </c>
      <c r="C3">
        <v>172.2</v>
      </c>
    </row>
    <row r="4" spans="1:3">
      <c r="A4">
        <v>2001</v>
      </c>
      <c r="B4" t="s">
        <v>412</v>
      </c>
      <c r="C4">
        <v>177.1</v>
      </c>
    </row>
    <row r="5" spans="1:3">
      <c r="A5">
        <v>2002</v>
      </c>
      <c r="B5" t="s">
        <v>412</v>
      </c>
      <c r="C5">
        <v>179.9</v>
      </c>
    </row>
    <row r="6" spans="1:3">
      <c r="A6">
        <v>2003</v>
      </c>
      <c r="B6" t="s">
        <v>412</v>
      </c>
      <c r="C6">
        <v>184</v>
      </c>
    </row>
    <row r="7" spans="1:3">
      <c r="A7">
        <v>2004</v>
      </c>
      <c r="B7" t="s">
        <v>412</v>
      </c>
      <c r="C7">
        <v>188.9</v>
      </c>
    </row>
    <row r="8" spans="1:3">
      <c r="A8">
        <v>2005</v>
      </c>
      <c r="B8" t="s">
        <v>412</v>
      </c>
      <c r="C8">
        <v>195.3</v>
      </c>
    </row>
    <row r="9" spans="1:3">
      <c r="A9">
        <v>2006</v>
      </c>
      <c r="B9" t="s">
        <v>412</v>
      </c>
      <c r="C9">
        <v>201.6</v>
      </c>
    </row>
    <row r="10" spans="1:3">
      <c r="A10">
        <v>2007</v>
      </c>
      <c r="B10" t="s">
        <v>412</v>
      </c>
      <c r="C10">
        <v>207.3</v>
      </c>
    </row>
    <row r="11" spans="1:3">
      <c r="A11">
        <v>2008</v>
      </c>
      <c r="B11" t="s">
        <v>412</v>
      </c>
      <c r="C11">
        <v>215.303</v>
      </c>
    </row>
    <row r="12" spans="1:3">
      <c r="A12">
        <v>2009</v>
      </c>
      <c r="B12" t="s">
        <v>412</v>
      </c>
      <c r="C12">
        <v>214.53700000000001</v>
      </c>
    </row>
    <row r="13" spans="1:3">
      <c r="A13">
        <v>2010</v>
      </c>
      <c r="B13" t="s">
        <v>412</v>
      </c>
      <c r="C13">
        <v>218.05600000000001</v>
      </c>
    </row>
    <row r="14" spans="1:3">
      <c r="A14">
        <v>2011</v>
      </c>
      <c r="B14" t="s">
        <v>412</v>
      </c>
      <c r="C14">
        <v>224.93899999999999</v>
      </c>
    </row>
    <row r="15" spans="1:3">
      <c r="A15">
        <v>2012</v>
      </c>
      <c r="B15" t="s">
        <v>412</v>
      </c>
      <c r="C15">
        <v>229.59399999999999</v>
      </c>
    </row>
    <row r="16" spans="1:3">
      <c r="A16">
        <v>2013</v>
      </c>
      <c r="B16" t="s">
        <v>412</v>
      </c>
      <c r="C16">
        <v>232.95699999999999</v>
      </c>
    </row>
    <row r="17" spans="1:4">
      <c r="A17">
        <v>2014</v>
      </c>
      <c r="B17" t="s">
        <v>412</v>
      </c>
      <c r="C17">
        <v>236.73599999999999</v>
      </c>
    </row>
    <row r="18" spans="1:4">
      <c r="A18">
        <v>2015</v>
      </c>
      <c r="B18" t="s">
        <v>412</v>
      </c>
      <c r="C18">
        <v>237.017</v>
      </c>
    </row>
    <row r="19" spans="1:4">
      <c r="A19">
        <v>2016</v>
      </c>
      <c r="B19" t="s">
        <v>412</v>
      </c>
      <c r="C19">
        <v>240.00700000000001</v>
      </c>
    </row>
    <row r="20" spans="1:4">
      <c r="A20">
        <v>2017</v>
      </c>
      <c r="B20" t="s">
        <v>412</v>
      </c>
      <c r="C20">
        <v>245.047147</v>
      </c>
    </row>
    <row r="21" spans="1:4">
      <c r="A21">
        <v>2018</v>
      </c>
      <c r="B21" t="s">
        <v>412</v>
      </c>
      <c r="C21">
        <v>249.70304279999999</v>
      </c>
      <c r="D21">
        <f>C23/C21</f>
        <v>1.0244122199379142</v>
      </c>
    </row>
    <row r="22" spans="1:4">
      <c r="A22">
        <v>2019</v>
      </c>
      <c r="B22" t="s">
        <v>412</v>
      </c>
      <c r="C22">
        <v>254.2226679</v>
      </c>
      <c r="D22" s="80">
        <f>C23/C22</f>
        <v>1.0061999998388027</v>
      </c>
    </row>
    <row r="23" spans="1:4">
      <c r="A23">
        <v>2020</v>
      </c>
      <c r="B23" t="s">
        <v>412</v>
      </c>
      <c r="C23">
        <v>255.7988484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152B-190C-4D78-94A0-6DB95325AE0C}">
  <dimension ref="A1:C45"/>
  <sheetViews>
    <sheetView workbookViewId="0">
      <selection activeCell="A46" sqref="A46:XFD65"/>
    </sheetView>
  </sheetViews>
  <sheetFormatPr defaultRowHeight="15"/>
  <sheetData>
    <row r="1" spans="1:3">
      <c r="A1" t="s">
        <v>444</v>
      </c>
      <c r="B1" t="s">
        <v>421</v>
      </c>
      <c r="C1" t="s">
        <v>434</v>
      </c>
    </row>
    <row r="2" spans="1:3">
      <c r="A2" t="s">
        <v>411</v>
      </c>
      <c r="B2">
        <v>1999</v>
      </c>
      <c r="C2">
        <v>1.5501</v>
      </c>
    </row>
    <row r="3" spans="1:3">
      <c r="A3" t="s">
        <v>411</v>
      </c>
      <c r="B3">
        <v>2000</v>
      </c>
      <c r="C3">
        <v>1.7242900000000001</v>
      </c>
    </row>
    <row r="4" spans="1:3">
      <c r="A4" t="s">
        <v>411</v>
      </c>
      <c r="B4">
        <v>2001</v>
      </c>
      <c r="C4">
        <v>1.9326749999999999</v>
      </c>
    </row>
    <row r="5" spans="1:3">
      <c r="A5" t="s">
        <v>411</v>
      </c>
      <c r="B5">
        <v>2002</v>
      </c>
      <c r="C5">
        <v>1.8404450000000001</v>
      </c>
    </row>
    <row r="6" spans="1:3">
      <c r="A6" t="s">
        <v>411</v>
      </c>
      <c r="B6">
        <v>2003</v>
      </c>
      <c r="C6">
        <v>1.5412349999999999</v>
      </c>
    </row>
    <row r="7" spans="1:3">
      <c r="A7" t="s">
        <v>411</v>
      </c>
      <c r="B7">
        <v>2004</v>
      </c>
      <c r="C7">
        <v>1.35941</v>
      </c>
    </row>
    <row r="8" spans="1:3">
      <c r="A8" t="s">
        <v>411</v>
      </c>
      <c r="B8">
        <v>2005</v>
      </c>
      <c r="C8">
        <v>1.3119350000000001</v>
      </c>
    </row>
    <row r="9" spans="1:3">
      <c r="A9" t="s">
        <v>411</v>
      </c>
      <c r="B9">
        <v>2006</v>
      </c>
      <c r="C9">
        <v>1.328125</v>
      </c>
    </row>
    <row r="10" spans="1:3">
      <c r="A10" t="s">
        <v>411</v>
      </c>
      <c r="B10">
        <v>2007</v>
      </c>
      <c r="C10">
        <v>1.1950700000000001</v>
      </c>
    </row>
    <row r="11" spans="1:3">
      <c r="A11" t="s">
        <v>411</v>
      </c>
      <c r="B11">
        <v>2008</v>
      </c>
      <c r="C11">
        <v>1.1965699999999999</v>
      </c>
    </row>
    <row r="12" spans="1:3">
      <c r="A12" t="s">
        <v>411</v>
      </c>
      <c r="B12">
        <v>2009</v>
      </c>
      <c r="C12">
        <v>1.28084</v>
      </c>
    </row>
    <row r="13" spans="1:3">
      <c r="A13" t="s">
        <v>411</v>
      </c>
      <c r="B13">
        <v>2010</v>
      </c>
      <c r="C13">
        <v>1.090255</v>
      </c>
    </row>
    <row r="14" spans="1:3">
      <c r="A14" t="s">
        <v>411</v>
      </c>
      <c r="B14">
        <v>2011</v>
      </c>
      <c r="C14">
        <v>0.96890500000000002</v>
      </c>
    </row>
    <row r="15" spans="1:3">
      <c r="A15" t="s">
        <v>411</v>
      </c>
      <c r="B15">
        <v>2012</v>
      </c>
      <c r="C15">
        <v>0.96598499999999998</v>
      </c>
    </row>
    <row r="16" spans="1:3">
      <c r="A16" t="s">
        <v>411</v>
      </c>
      <c r="B16">
        <v>2013</v>
      </c>
      <c r="C16">
        <v>1.0364599999999999</v>
      </c>
    </row>
    <row r="17" spans="1:3">
      <c r="A17" t="s">
        <v>411</v>
      </c>
      <c r="B17">
        <v>2014</v>
      </c>
      <c r="C17">
        <v>1.1096600000000001</v>
      </c>
    </row>
    <row r="18" spans="1:3">
      <c r="A18" t="s">
        <v>411</v>
      </c>
      <c r="B18">
        <v>2015</v>
      </c>
      <c r="C18">
        <v>1.345</v>
      </c>
    </row>
    <row r="19" spans="1:3">
      <c r="A19" t="s">
        <v>411</v>
      </c>
      <c r="B19">
        <v>2016</v>
      </c>
      <c r="C19">
        <v>1.4</v>
      </c>
    </row>
    <row r="20" spans="1:3">
      <c r="A20" t="s">
        <v>411</v>
      </c>
      <c r="B20">
        <v>2017</v>
      </c>
      <c r="C20">
        <v>1.3580000000000001</v>
      </c>
    </row>
    <row r="21" spans="1:3">
      <c r="A21" t="s">
        <v>411</v>
      </c>
      <c r="B21">
        <v>2018</v>
      </c>
      <c r="C21">
        <v>1.34</v>
      </c>
    </row>
    <row r="22" spans="1:3">
      <c r="A22" t="s">
        <v>411</v>
      </c>
      <c r="B22">
        <v>2019</v>
      </c>
      <c r="C22">
        <v>1.4390000000000001</v>
      </c>
    </row>
    <row r="23" spans="1:3">
      <c r="A23" t="s">
        <v>411</v>
      </c>
      <c r="B23">
        <v>2020</v>
      </c>
      <c r="C23">
        <v>1.452</v>
      </c>
    </row>
    <row r="24" spans="1:3">
      <c r="A24" t="s">
        <v>412</v>
      </c>
      <c r="B24">
        <v>1999</v>
      </c>
      <c r="C24">
        <v>1</v>
      </c>
    </row>
    <row r="25" spans="1:3">
      <c r="A25" t="s">
        <v>412</v>
      </c>
      <c r="B25">
        <v>2000</v>
      </c>
      <c r="C25">
        <v>1</v>
      </c>
    </row>
    <row r="26" spans="1:3">
      <c r="A26" t="s">
        <v>412</v>
      </c>
      <c r="B26">
        <v>2001</v>
      </c>
      <c r="C26">
        <v>1</v>
      </c>
    </row>
    <row r="27" spans="1:3">
      <c r="A27" t="s">
        <v>412</v>
      </c>
      <c r="B27">
        <v>2002</v>
      </c>
      <c r="C27">
        <v>1</v>
      </c>
    </row>
    <row r="28" spans="1:3">
      <c r="A28" t="s">
        <v>412</v>
      </c>
      <c r="B28">
        <v>2003</v>
      </c>
      <c r="C28">
        <v>1</v>
      </c>
    </row>
    <row r="29" spans="1:3">
      <c r="A29" t="s">
        <v>412</v>
      </c>
      <c r="B29">
        <v>2004</v>
      </c>
      <c r="C29">
        <v>1</v>
      </c>
    </row>
    <row r="30" spans="1:3">
      <c r="A30" t="s">
        <v>412</v>
      </c>
      <c r="B30">
        <v>2005</v>
      </c>
      <c r="C30">
        <v>1</v>
      </c>
    </row>
    <row r="31" spans="1:3">
      <c r="A31" t="s">
        <v>412</v>
      </c>
      <c r="B31">
        <v>2006</v>
      </c>
      <c r="C31">
        <v>1</v>
      </c>
    </row>
    <row r="32" spans="1:3">
      <c r="A32" t="s">
        <v>412</v>
      </c>
      <c r="B32">
        <v>2007</v>
      </c>
      <c r="C32">
        <v>1</v>
      </c>
    </row>
    <row r="33" spans="1:3">
      <c r="A33" t="s">
        <v>412</v>
      </c>
      <c r="B33">
        <v>2008</v>
      </c>
      <c r="C33">
        <v>1</v>
      </c>
    </row>
    <row r="34" spans="1:3">
      <c r="A34" t="s">
        <v>412</v>
      </c>
      <c r="B34">
        <v>2009</v>
      </c>
      <c r="C34">
        <v>1</v>
      </c>
    </row>
    <row r="35" spans="1:3">
      <c r="A35" t="s">
        <v>412</v>
      </c>
      <c r="B35">
        <v>2010</v>
      </c>
      <c r="C35">
        <v>1</v>
      </c>
    </row>
    <row r="36" spans="1:3">
      <c r="A36" t="s">
        <v>412</v>
      </c>
      <c r="B36">
        <v>2011</v>
      </c>
      <c r="C36">
        <v>1</v>
      </c>
    </row>
    <row r="37" spans="1:3">
      <c r="A37" t="s">
        <v>412</v>
      </c>
      <c r="B37">
        <v>2012</v>
      </c>
      <c r="C37">
        <v>1</v>
      </c>
    </row>
    <row r="38" spans="1:3">
      <c r="A38" t="s">
        <v>412</v>
      </c>
      <c r="B38">
        <v>2013</v>
      </c>
      <c r="C38">
        <v>1</v>
      </c>
    </row>
    <row r="39" spans="1:3">
      <c r="A39" t="s">
        <v>412</v>
      </c>
      <c r="B39">
        <v>2014</v>
      </c>
      <c r="C39">
        <v>1</v>
      </c>
    </row>
    <row r="40" spans="1:3">
      <c r="A40" t="s">
        <v>412</v>
      </c>
      <c r="B40">
        <v>2015</v>
      </c>
      <c r="C40">
        <v>1</v>
      </c>
    </row>
    <row r="41" spans="1:3">
      <c r="A41" t="s">
        <v>412</v>
      </c>
      <c r="B41">
        <v>2016</v>
      </c>
      <c r="C41">
        <v>1</v>
      </c>
    </row>
    <row r="42" spans="1:3">
      <c r="A42" t="s">
        <v>412</v>
      </c>
      <c r="B42">
        <v>2017</v>
      </c>
      <c r="C42">
        <v>1</v>
      </c>
    </row>
    <row r="43" spans="1:3">
      <c r="A43" t="s">
        <v>412</v>
      </c>
      <c r="B43">
        <v>2018</v>
      </c>
      <c r="C43">
        <v>1</v>
      </c>
    </row>
    <row r="44" spans="1:3">
      <c r="A44" t="s">
        <v>412</v>
      </c>
      <c r="B44">
        <v>2019</v>
      </c>
      <c r="C44">
        <v>1</v>
      </c>
    </row>
    <row r="45" spans="1:3">
      <c r="A45" t="s">
        <v>412</v>
      </c>
      <c r="B45">
        <v>2020</v>
      </c>
      <c r="C4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6D82-BB52-44E2-AF66-15AC0C96178B}">
  <dimension ref="A1:F47"/>
  <sheetViews>
    <sheetView topLeftCell="A13" workbookViewId="0">
      <selection activeCell="B45" sqref="B45:F47"/>
    </sheetView>
  </sheetViews>
  <sheetFormatPr defaultRowHeight="15"/>
  <cols>
    <col min="2" max="2" width="28.5703125" bestFit="1" customWidth="1"/>
    <col min="5" max="5" width="13.7109375" bestFit="1" customWidth="1"/>
  </cols>
  <sheetData>
    <row r="1" spans="1:6">
      <c r="A1" t="s">
        <v>0</v>
      </c>
      <c r="B1" t="s">
        <v>283</v>
      </c>
      <c r="C1" t="s">
        <v>2</v>
      </c>
      <c r="D1" t="s">
        <v>3</v>
      </c>
      <c r="E1" t="s">
        <v>284</v>
      </c>
    </row>
    <row r="2" spans="1:6">
      <c r="A2">
        <v>1</v>
      </c>
      <c r="B2" t="s">
        <v>238</v>
      </c>
      <c r="C2">
        <v>3325937500</v>
      </c>
      <c r="D2">
        <v>28958562500</v>
      </c>
      <c r="E2">
        <f>(D2+C2)/1000000</f>
        <v>32284.5</v>
      </c>
      <c r="F2">
        <f>D2/(D2+C2)</f>
        <v>0.89698036209326459</v>
      </c>
    </row>
    <row r="3" spans="1:6">
      <c r="A3">
        <v>2</v>
      </c>
      <c r="B3" t="s">
        <v>237</v>
      </c>
      <c r="C3">
        <v>100348687500</v>
      </c>
      <c r="D3">
        <v>31098500000</v>
      </c>
      <c r="E3">
        <f t="shared" ref="E3:E44" si="0">(D3+C3)/1000000</f>
        <v>131447.1875</v>
      </c>
      <c r="F3">
        <f t="shared" ref="F3:F44" si="1">D3/(D3+C3)</f>
        <v>0.23658551081589327</v>
      </c>
    </row>
    <row r="4" spans="1:6">
      <c r="A4">
        <v>3</v>
      </c>
      <c r="B4" t="s">
        <v>236</v>
      </c>
      <c r="C4">
        <v>2121062500</v>
      </c>
      <c r="D4">
        <v>7847187500</v>
      </c>
      <c r="E4">
        <f t="shared" si="0"/>
        <v>9968.25</v>
      </c>
      <c r="F4">
        <f t="shared" si="1"/>
        <v>0.78721816768239161</v>
      </c>
    </row>
    <row r="5" spans="1:6">
      <c r="A5">
        <v>4</v>
      </c>
      <c r="B5" t="s">
        <v>235</v>
      </c>
      <c r="C5">
        <v>31593375000</v>
      </c>
      <c r="D5">
        <v>30143375000</v>
      </c>
      <c r="E5">
        <f t="shared" si="0"/>
        <v>61736.75</v>
      </c>
      <c r="F5">
        <f t="shared" si="1"/>
        <v>0.48825658947061518</v>
      </c>
    </row>
    <row r="6" spans="1:6">
      <c r="A6">
        <v>5</v>
      </c>
      <c r="B6" t="s">
        <v>234</v>
      </c>
      <c r="C6">
        <v>21219562500</v>
      </c>
      <c r="D6">
        <v>4200250000</v>
      </c>
      <c r="E6">
        <f t="shared" si="0"/>
        <v>25419.8125</v>
      </c>
      <c r="F6">
        <f t="shared" si="1"/>
        <v>0.16523528645225058</v>
      </c>
    </row>
    <row r="7" spans="1:6">
      <c r="A7">
        <v>6</v>
      </c>
      <c r="B7" t="s">
        <v>233</v>
      </c>
      <c r="C7">
        <v>8752937500</v>
      </c>
      <c r="D7">
        <v>14762312500</v>
      </c>
      <c r="E7">
        <f t="shared" si="0"/>
        <v>23515.25</v>
      </c>
      <c r="F7">
        <f t="shared" si="1"/>
        <v>0.62777612400463534</v>
      </c>
    </row>
    <row r="8" spans="1:6">
      <c r="A8">
        <v>7</v>
      </c>
      <c r="B8" t="s">
        <v>232</v>
      </c>
      <c r="C8">
        <v>1253875000</v>
      </c>
      <c r="D8">
        <v>12868687500</v>
      </c>
      <c r="E8">
        <f t="shared" si="0"/>
        <v>14122.5625</v>
      </c>
      <c r="F8">
        <f t="shared" si="1"/>
        <v>0.91121476715008343</v>
      </c>
    </row>
    <row r="9" spans="1:6">
      <c r="A9">
        <v>8</v>
      </c>
      <c r="B9" t="s">
        <v>231</v>
      </c>
      <c r="C9">
        <v>12171312500</v>
      </c>
      <c r="D9">
        <v>33820812500</v>
      </c>
      <c r="E9">
        <f t="shared" si="0"/>
        <v>45992.125</v>
      </c>
      <c r="F9">
        <f t="shared" si="1"/>
        <v>0.73536094494437909</v>
      </c>
    </row>
    <row r="10" spans="1:6">
      <c r="A10">
        <v>9</v>
      </c>
      <c r="B10" t="s">
        <v>230</v>
      </c>
      <c r="C10">
        <v>13920687500</v>
      </c>
      <c r="D10">
        <v>40675375000</v>
      </c>
      <c r="E10">
        <f t="shared" si="0"/>
        <v>54596.0625</v>
      </c>
      <c r="F10">
        <f t="shared" si="1"/>
        <v>0.74502396578507835</v>
      </c>
    </row>
    <row r="11" spans="1:6">
      <c r="A11">
        <v>10</v>
      </c>
      <c r="B11" t="s">
        <v>229</v>
      </c>
      <c r="C11">
        <v>13055125000</v>
      </c>
      <c r="D11">
        <v>9691812500</v>
      </c>
      <c r="E11">
        <f t="shared" si="0"/>
        <v>22746.9375</v>
      </c>
      <c r="F11">
        <f t="shared" si="1"/>
        <v>0.42607109198765769</v>
      </c>
    </row>
    <row r="12" spans="1:6">
      <c r="A12">
        <v>11</v>
      </c>
      <c r="B12" t="s">
        <v>228</v>
      </c>
      <c r="C12">
        <v>7979375000</v>
      </c>
      <c r="D12">
        <v>14034875000</v>
      </c>
      <c r="E12">
        <f t="shared" si="0"/>
        <v>22014.25</v>
      </c>
      <c r="F12">
        <f t="shared" si="1"/>
        <v>0.63753591423736899</v>
      </c>
    </row>
    <row r="13" spans="1:6">
      <c r="A13">
        <v>12</v>
      </c>
      <c r="B13" t="s">
        <v>227</v>
      </c>
      <c r="C13">
        <v>11307562500</v>
      </c>
      <c r="D13">
        <v>10370000000</v>
      </c>
      <c r="E13">
        <f t="shared" si="0"/>
        <v>21677.5625</v>
      </c>
      <c r="F13">
        <f t="shared" si="1"/>
        <v>0.47837481727938741</v>
      </c>
    </row>
    <row r="14" spans="1:6">
      <c r="A14">
        <v>13</v>
      </c>
      <c r="B14" t="s">
        <v>226</v>
      </c>
      <c r="C14">
        <v>25467937500</v>
      </c>
      <c r="D14">
        <v>4744250000</v>
      </c>
      <c r="E14">
        <f t="shared" si="0"/>
        <v>30212.1875</v>
      </c>
      <c r="F14">
        <f t="shared" si="1"/>
        <v>0.15703099949316812</v>
      </c>
    </row>
    <row r="15" spans="1:6">
      <c r="A15">
        <v>14</v>
      </c>
      <c r="B15" t="s">
        <v>225</v>
      </c>
      <c r="C15">
        <v>9162875000</v>
      </c>
      <c r="D15">
        <v>17788937500</v>
      </c>
      <c r="E15">
        <f t="shared" si="0"/>
        <v>26951.8125</v>
      </c>
      <c r="F15">
        <f t="shared" si="1"/>
        <v>0.66002750278854161</v>
      </c>
    </row>
    <row r="16" spans="1:6">
      <c r="A16">
        <v>15</v>
      </c>
      <c r="B16" t="s">
        <v>224</v>
      </c>
      <c r="C16">
        <v>3825375000</v>
      </c>
      <c r="D16">
        <v>6262750000</v>
      </c>
      <c r="E16">
        <f t="shared" si="0"/>
        <v>10088.125</v>
      </c>
      <c r="F16">
        <f t="shared" si="1"/>
        <v>0.62080416331082333</v>
      </c>
    </row>
    <row r="17" spans="1:6">
      <c r="A17">
        <v>16</v>
      </c>
      <c r="B17" t="s">
        <v>223</v>
      </c>
      <c r="C17">
        <v>512375000</v>
      </c>
      <c r="D17">
        <v>12991000000</v>
      </c>
      <c r="E17">
        <f t="shared" si="0"/>
        <v>13503.375</v>
      </c>
      <c r="F17">
        <f t="shared" si="1"/>
        <v>0.96205578235070865</v>
      </c>
    </row>
    <row r="18" spans="1:6">
      <c r="A18">
        <v>17</v>
      </c>
      <c r="B18" t="s">
        <v>222</v>
      </c>
      <c r="C18">
        <v>65125000</v>
      </c>
      <c r="D18">
        <v>3902375000</v>
      </c>
      <c r="E18">
        <f t="shared" si="0"/>
        <v>3967.5</v>
      </c>
      <c r="F18">
        <f t="shared" si="1"/>
        <v>0.98358538122243222</v>
      </c>
    </row>
    <row r="19" spans="1:6">
      <c r="A19">
        <v>18</v>
      </c>
      <c r="B19" t="s">
        <v>282</v>
      </c>
      <c r="C19">
        <v>2343250000</v>
      </c>
      <c r="D19">
        <v>5125750000</v>
      </c>
      <c r="E19">
        <f t="shared" si="0"/>
        <v>7469</v>
      </c>
      <c r="F19">
        <f t="shared" si="1"/>
        <v>0.68626991565135897</v>
      </c>
    </row>
    <row r="20" spans="1:6">
      <c r="A20">
        <v>19</v>
      </c>
      <c r="B20" t="s">
        <v>281</v>
      </c>
      <c r="C20">
        <v>1854125000</v>
      </c>
      <c r="D20">
        <v>0</v>
      </c>
      <c r="E20">
        <f t="shared" si="0"/>
        <v>1854.125</v>
      </c>
      <c r="F20">
        <f t="shared" si="1"/>
        <v>0</v>
      </c>
    </row>
    <row r="21" spans="1:6">
      <c r="A21">
        <v>20</v>
      </c>
      <c r="B21" t="s">
        <v>280</v>
      </c>
      <c r="C21">
        <v>1112125000</v>
      </c>
      <c r="D21">
        <v>0</v>
      </c>
      <c r="E21">
        <f t="shared" si="0"/>
        <v>1112.125</v>
      </c>
      <c r="F21">
        <f t="shared" si="1"/>
        <v>0</v>
      </c>
    </row>
    <row r="22" spans="1:6">
      <c r="A22">
        <v>21</v>
      </c>
      <c r="B22" t="s">
        <v>279</v>
      </c>
      <c r="C22">
        <v>0</v>
      </c>
      <c r="D22">
        <v>344250000</v>
      </c>
      <c r="E22">
        <f t="shared" si="0"/>
        <v>344.25</v>
      </c>
      <c r="F22">
        <f t="shared" si="1"/>
        <v>1</v>
      </c>
    </row>
    <row r="23" spans="1:6">
      <c r="A23">
        <v>22</v>
      </c>
      <c r="B23" t="s">
        <v>221</v>
      </c>
      <c r="C23">
        <v>896437500</v>
      </c>
      <c r="D23">
        <v>13876750000</v>
      </c>
      <c r="E23">
        <f t="shared" si="0"/>
        <v>14773.1875</v>
      </c>
      <c r="F23">
        <f t="shared" si="1"/>
        <v>0.93931996733947909</v>
      </c>
    </row>
    <row r="24" spans="1:6">
      <c r="A24">
        <v>23</v>
      </c>
      <c r="B24" t="s">
        <v>220</v>
      </c>
      <c r="C24">
        <v>11410625000</v>
      </c>
      <c r="D24">
        <v>11305750000</v>
      </c>
      <c r="E24">
        <f t="shared" si="0"/>
        <v>22716.375</v>
      </c>
      <c r="F24">
        <f t="shared" si="1"/>
        <v>0.497691643142887</v>
      </c>
    </row>
    <row r="25" spans="1:6">
      <c r="A25">
        <v>24</v>
      </c>
      <c r="B25" t="s">
        <v>219</v>
      </c>
      <c r="C25">
        <v>4788875000</v>
      </c>
      <c r="D25">
        <v>16875500000</v>
      </c>
      <c r="E25">
        <f t="shared" si="0"/>
        <v>21664.375</v>
      </c>
      <c r="F25">
        <f t="shared" si="1"/>
        <v>0.7789516198828722</v>
      </c>
    </row>
    <row r="26" spans="1:6">
      <c r="A26">
        <v>25</v>
      </c>
      <c r="B26" t="s">
        <v>218</v>
      </c>
      <c r="C26">
        <v>3503625000</v>
      </c>
      <c r="D26">
        <v>11002750000</v>
      </c>
      <c r="E26">
        <f t="shared" si="0"/>
        <v>14506.375</v>
      </c>
      <c r="F26">
        <f t="shared" si="1"/>
        <v>0.75847687654565665</v>
      </c>
    </row>
    <row r="27" spans="1:6">
      <c r="A27">
        <v>26</v>
      </c>
      <c r="B27" t="s">
        <v>217</v>
      </c>
      <c r="C27">
        <v>197750000</v>
      </c>
      <c r="D27">
        <v>4741500000</v>
      </c>
      <c r="E27">
        <f t="shared" si="0"/>
        <v>4939.25</v>
      </c>
      <c r="F27">
        <f t="shared" si="1"/>
        <v>0.95996355722022575</v>
      </c>
    </row>
    <row r="28" spans="1:6">
      <c r="A28">
        <v>27</v>
      </c>
      <c r="B28" t="s">
        <v>216</v>
      </c>
      <c r="C28">
        <v>2038562500</v>
      </c>
      <c r="D28">
        <v>3967437500</v>
      </c>
      <c r="E28">
        <f t="shared" si="0"/>
        <v>6006</v>
      </c>
      <c r="F28">
        <f t="shared" si="1"/>
        <v>0.66057900432900429</v>
      </c>
    </row>
    <row r="29" spans="1:6">
      <c r="A29">
        <v>28</v>
      </c>
      <c r="B29" t="s">
        <v>278</v>
      </c>
      <c r="C29">
        <v>14994437500</v>
      </c>
      <c r="D29">
        <v>1062500</v>
      </c>
      <c r="E29">
        <f t="shared" si="0"/>
        <v>14995.5</v>
      </c>
      <c r="F29">
        <f t="shared" si="1"/>
        <v>7.0854589710246411E-5</v>
      </c>
    </row>
    <row r="30" spans="1:6">
      <c r="A30">
        <v>29</v>
      </c>
      <c r="B30" t="s">
        <v>277</v>
      </c>
      <c r="C30">
        <v>1030125000</v>
      </c>
      <c r="D30">
        <v>0</v>
      </c>
      <c r="E30">
        <f t="shared" si="0"/>
        <v>1030.125</v>
      </c>
      <c r="F30">
        <f t="shared" si="1"/>
        <v>0</v>
      </c>
    </row>
    <row r="31" spans="1:6">
      <c r="A31">
        <v>30</v>
      </c>
      <c r="B31" t="s">
        <v>215</v>
      </c>
      <c r="C31">
        <v>12497562500</v>
      </c>
      <c r="D31">
        <v>13986187500</v>
      </c>
      <c r="E31">
        <f t="shared" si="0"/>
        <v>26483.75</v>
      </c>
      <c r="F31">
        <f t="shared" si="1"/>
        <v>0.5281044980412517</v>
      </c>
    </row>
    <row r="32" spans="1:6">
      <c r="A32">
        <v>31</v>
      </c>
      <c r="B32" t="s">
        <v>214</v>
      </c>
      <c r="C32">
        <v>1965437500</v>
      </c>
      <c r="D32">
        <v>2078250000</v>
      </c>
      <c r="E32">
        <f t="shared" si="0"/>
        <v>4043.6875</v>
      </c>
      <c r="F32">
        <f t="shared" si="1"/>
        <v>0.51394921096152957</v>
      </c>
    </row>
    <row r="33" spans="1:6">
      <c r="A33">
        <v>32</v>
      </c>
      <c r="B33" t="s">
        <v>213</v>
      </c>
      <c r="C33">
        <v>15931312500</v>
      </c>
      <c r="D33">
        <v>13959000000</v>
      </c>
      <c r="E33">
        <f t="shared" si="0"/>
        <v>29890.3125</v>
      </c>
      <c r="F33">
        <f t="shared" si="1"/>
        <v>0.46700749615782705</v>
      </c>
    </row>
    <row r="34" spans="1:6">
      <c r="A34">
        <v>33</v>
      </c>
      <c r="B34" t="s">
        <v>212</v>
      </c>
      <c r="C34">
        <v>2704187500</v>
      </c>
      <c r="D34">
        <v>5292187500</v>
      </c>
      <c r="E34">
        <f t="shared" si="0"/>
        <v>7996.375</v>
      </c>
      <c r="F34">
        <f t="shared" si="1"/>
        <v>0.66182332619468198</v>
      </c>
    </row>
    <row r="35" spans="1:6">
      <c r="A35">
        <v>34</v>
      </c>
      <c r="B35" t="s">
        <v>211</v>
      </c>
      <c r="C35">
        <v>4728687500</v>
      </c>
      <c r="D35">
        <v>4168187500</v>
      </c>
      <c r="E35">
        <f t="shared" si="0"/>
        <v>8896.875</v>
      </c>
      <c r="F35">
        <f t="shared" si="1"/>
        <v>0.4685001756234633</v>
      </c>
    </row>
    <row r="36" spans="1:6">
      <c r="A36">
        <v>35</v>
      </c>
      <c r="B36" t="s">
        <v>210</v>
      </c>
      <c r="C36">
        <v>8969500000</v>
      </c>
      <c r="D36">
        <v>7703937500</v>
      </c>
      <c r="E36">
        <f t="shared" si="0"/>
        <v>16673.4375</v>
      </c>
      <c r="F36">
        <f t="shared" si="1"/>
        <v>0.46204854277949581</v>
      </c>
    </row>
    <row r="37" spans="1:6">
      <c r="A37">
        <v>36</v>
      </c>
      <c r="B37" t="s">
        <v>209</v>
      </c>
      <c r="C37">
        <v>5033687500</v>
      </c>
      <c r="D37">
        <v>18433812500</v>
      </c>
      <c r="E37">
        <f t="shared" si="0"/>
        <v>23467.5</v>
      </c>
      <c r="F37">
        <f t="shared" si="1"/>
        <v>0.7855038883562373</v>
      </c>
    </row>
    <row r="38" spans="1:6">
      <c r="A38">
        <v>37</v>
      </c>
      <c r="B38" t="s">
        <v>208</v>
      </c>
      <c r="C38">
        <v>3200562500</v>
      </c>
      <c r="D38">
        <v>13436937500</v>
      </c>
      <c r="E38">
        <f t="shared" si="0"/>
        <v>16637.5</v>
      </c>
      <c r="F38">
        <f t="shared" si="1"/>
        <v>0.80762960180315557</v>
      </c>
    </row>
    <row r="39" spans="1:6">
      <c r="A39">
        <v>38</v>
      </c>
      <c r="B39" t="s">
        <v>207</v>
      </c>
      <c r="C39">
        <v>5152312500</v>
      </c>
      <c r="D39">
        <v>5449625000</v>
      </c>
      <c r="E39">
        <f t="shared" si="0"/>
        <v>10601.9375</v>
      </c>
      <c r="F39">
        <f t="shared" si="1"/>
        <v>0.5140216116158014</v>
      </c>
    </row>
    <row r="40" spans="1:6">
      <c r="A40">
        <v>39</v>
      </c>
      <c r="B40" t="s">
        <v>276</v>
      </c>
      <c r="C40">
        <v>6679125000</v>
      </c>
      <c r="D40">
        <v>175000000</v>
      </c>
      <c r="E40">
        <f t="shared" si="0"/>
        <v>6854.125</v>
      </c>
      <c r="F40">
        <f t="shared" si="1"/>
        <v>2.5532070103769629E-2</v>
      </c>
    </row>
    <row r="41" spans="1:6">
      <c r="A41">
        <v>40</v>
      </c>
      <c r="B41" t="s">
        <v>206</v>
      </c>
      <c r="C41">
        <v>10062500</v>
      </c>
      <c r="D41">
        <v>4460062500</v>
      </c>
      <c r="E41">
        <f t="shared" si="0"/>
        <v>4470.125</v>
      </c>
      <c r="F41">
        <f t="shared" si="1"/>
        <v>0.99774894438075001</v>
      </c>
    </row>
    <row r="42" spans="1:6">
      <c r="A42">
        <v>41</v>
      </c>
      <c r="B42" t="s">
        <v>205</v>
      </c>
      <c r="C42">
        <v>363437500</v>
      </c>
      <c r="D42">
        <v>14657375000</v>
      </c>
      <c r="E42">
        <f t="shared" si="0"/>
        <v>15020.8125</v>
      </c>
      <c r="F42">
        <f t="shared" si="1"/>
        <v>0.97580440472178187</v>
      </c>
    </row>
    <row r="43" spans="1:6">
      <c r="A43">
        <v>42</v>
      </c>
      <c r="B43" t="s">
        <v>204</v>
      </c>
      <c r="C43">
        <v>423375000</v>
      </c>
      <c r="D43">
        <v>10697375000</v>
      </c>
      <c r="E43">
        <f t="shared" si="0"/>
        <v>11120.75</v>
      </c>
      <c r="F43">
        <f t="shared" si="1"/>
        <v>0.96192927635276393</v>
      </c>
    </row>
    <row r="44" spans="1:6">
      <c r="A44">
        <v>43</v>
      </c>
      <c r="B44" t="s">
        <v>275</v>
      </c>
      <c r="C44">
        <v>10136625000</v>
      </c>
      <c r="D44">
        <v>0</v>
      </c>
      <c r="E44">
        <f t="shared" si="0"/>
        <v>10136.625</v>
      </c>
      <c r="F44">
        <f t="shared" si="1"/>
        <v>0</v>
      </c>
    </row>
    <row r="45" spans="1:6">
      <c r="B45" t="s">
        <v>240</v>
      </c>
    </row>
    <row r="46" spans="1:6">
      <c r="B46" t="s">
        <v>310</v>
      </c>
      <c r="F46">
        <f>AVERAGE(F2:F19,F22:F28,F31:F39,F41:F43)</f>
        <v>0.67417461978834892</v>
      </c>
    </row>
    <row r="47" spans="1:6">
      <c r="B47" t="s">
        <v>311</v>
      </c>
      <c r="F47">
        <f>AVERAGE(F20:F21,F29:F30,F40,F44)</f>
        <v>4.2671541155799792E-3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E3A5-89D5-4C91-99E2-61733CDF8F0A}">
  <dimension ref="A1:F47"/>
  <sheetViews>
    <sheetView workbookViewId="0">
      <selection activeCell="B45" sqref="B45:F47"/>
    </sheetView>
  </sheetViews>
  <sheetFormatPr defaultRowHeight="15"/>
  <cols>
    <col min="5" max="5" width="13.7109375" bestFit="1" customWidth="1"/>
  </cols>
  <sheetData>
    <row r="1" spans="1:6">
      <c r="A1" t="s">
        <v>0</v>
      </c>
      <c r="B1" t="s">
        <v>283</v>
      </c>
      <c r="C1" t="s">
        <v>2</v>
      </c>
      <c r="D1" t="s">
        <v>3</v>
      </c>
      <c r="E1" t="s">
        <v>284</v>
      </c>
    </row>
    <row r="2" spans="1:6">
      <c r="A2">
        <v>1</v>
      </c>
      <c r="B2" t="s">
        <v>238</v>
      </c>
      <c r="C2">
        <v>6800937500</v>
      </c>
      <c r="D2">
        <v>25483562500</v>
      </c>
      <c r="E2">
        <f>(D2+C2)/1000000</f>
        <v>32284.5</v>
      </c>
      <c r="F2">
        <f>D2/(D2+C2)</f>
        <v>0.78934357044402115</v>
      </c>
    </row>
    <row r="3" spans="1:6">
      <c r="A3">
        <v>2</v>
      </c>
      <c r="B3" t="s">
        <v>237</v>
      </c>
      <c r="C3">
        <v>106231937500</v>
      </c>
      <c r="D3">
        <v>25215250000</v>
      </c>
      <c r="E3">
        <f t="shared" ref="E3:E44" si="0">(D3+C3)/1000000</f>
        <v>131447.1875</v>
      </c>
      <c r="F3">
        <f t="shared" ref="F3:F44" si="1">D3/(D3+C3)</f>
        <v>0.1918279917552439</v>
      </c>
    </row>
    <row r="4" spans="1:6">
      <c r="A4">
        <v>3</v>
      </c>
      <c r="B4" t="s">
        <v>236</v>
      </c>
      <c r="C4">
        <v>2187437500</v>
      </c>
      <c r="D4">
        <v>7780812500</v>
      </c>
      <c r="E4">
        <f t="shared" si="0"/>
        <v>9968.25</v>
      </c>
      <c r="F4">
        <f t="shared" si="1"/>
        <v>0.78055952649662674</v>
      </c>
    </row>
    <row r="5" spans="1:6">
      <c r="A5">
        <v>4</v>
      </c>
      <c r="B5" t="s">
        <v>235</v>
      </c>
      <c r="C5">
        <v>37534250000</v>
      </c>
      <c r="D5">
        <v>24202500000</v>
      </c>
      <c r="E5">
        <f t="shared" si="0"/>
        <v>61736.75</v>
      </c>
      <c r="F5">
        <f t="shared" si="1"/>
        <v>0.3920274390861197</v>
      </c>
    </row>
    <row r="6" spans="1:6">
      <c r="A6">
        <v>5</v>
      </c>
      <c r="B6" t="s">
        <v>234</v>
      </c>
      <c r="C6">
        <v>21219562500</v>
      </c>
      <c r="D6">
        <v>4200250000</v>
      </c>
      <c r="E6">
        <f t="shared" si="0"/>
        <v>25419.8125</v>
      </c>
      <c r="F6">
        <f t="shared" si="1"/>
        <v>0.16523528645225058</v>
      </c>
    </row>
    <row r="7" spans="1:6">
      <c r="A7">
        <v>6</v>
      </c>
      <c r="B7" t="s">
        <v>233</v>
      </c>
      <c r="C7">
        <v>9671687500</v>
      </c>
      <c r="D7">
        <v>13843562500</v>
      </c>
      <c r="E7">
        <f t="shared" si="0"/>
        <v>23515.25</v>
      </c>
      <c r="F7">
        <f t="shared" si="1"/>
        <v>0.58870573351335831</v>
      </c>
    </row>
    <row r="8" spans="1:6">
      <c r="A8">
        <v>7</v>
      </c>
      <c r="B8" t="s">
        <v>232</v>
      </c>
      <c r="C8">
        <v>1692625000</v>
      </c>
      <c r="D8">
        <v>12429937500</v>
      </c>
      <c r="E8">
        <f t="shared" si="0"/>
        <v>14122.5625</v>
      </c>
      <c r="F8">
        <f t="shared" si="1"/>
        <v>0.88014745907479608</v>
      </c>
    </row>
    <row r="9" spans="1:6">
      <c r="A9">
        <v>8</v>
      </c>
      <c r="B9" t="s">
        <v>231</v>
      </c>
      <c r="C9">
        <v>13476312500</v>
      </c>
      <c r="D9">
        <v>32515812500</v>
      </c>
      <c r="E9">
        <f t="shared" si="0"/>
        <v>45992.125</v>
      </c>
      <c r="F9">
        <f t="shared" si="1"/>
        <v>0.70698652214917224</v>
      </c>
    </row>
    <row r="10" spans="1:6">
      <c r="A10">
        <v>9</v>
      </c>
      <c r="B10" t="s">
        <v>230</v>
      </c>
      <c r="C10">
        <v>20741937500</v>
      </c>
      <c r="D10">
        <v>33854125000</v>
      </c>
      <c r="E10">
        <f t="shared" si="0"/>
        <v>54596.0625</v>
      </c>
      <c r="F10">
        <f t="shared" si="1"/>
        <v>0.62008363698389424</v>
      </c>
    </row>
    <row r="11" spans="1:6">
      <c r="A11">
        <v>10</v>
      </c>
      <c r="B11" t="s">
        <v>229</v>
      </c>
      <c r="C11">
        <v>13306000000</v>
      </c>
      <c r="D11">
        <v>9440937500</v>
      </c>
      <c r="E11">
        <f t="shared" si="0"/>
        <v>22746.9375</v>
      </c>
      <c r="F11">
        <f t="shared" si="1"/>
        <v>0.41504213479287044</v>
      </c>
    </row>
    <row r="12" spans="1:6">
      <c r="A12">
        <v>11</v>
      </c>
      <c r="B12" t="s">
        <v>228</v>
      </c>
      <c r="C12">
        <v>10704187500</v>
      </c>
      <c r="D12">
        <v>11310062500</v>
      </c>
      <c r="E12">
        <f t="shared" si="0"/>
        <v>22014.25</v>
      </c>
      <c r="F12">
        <f t="shared" si="1"/>
        <v>0.513760973006121</v>
      </c>
    </row>
    <row r="13" spans="1:6">
      <c r="A13">
        <v>12</v>
      </c>
      <c r="B13" t="s">
        <v>227</v>
      </c>
      <c r="C13">
        <v>12828437500</v>
      </c>
      <c r="D13">
        <v>8849125000</v>
      </c>
      <c r="E13">
        <f t="shared" si="0"/>
        <v>21677.5625</v>
      </c>
      <c r="F13">
        <f t="shared" si="1"/>
        <v>0.40821586836619661</v>
      </c>
    </row>
    <row r="14" spans="1:6">
      <c r="A14">
        <v>13</v>
      </c>
      <c r="B14" t="s">
        <v>226</v>
      </c>
      <c r="C14">
        <v>26235625000</v>
      </c>
      <c r="D14">
        <v>3976562500</v>
      </c>
      <c r="E14">
        <f t="shared" si="0"/>
        <v>30212.1875</v>
      </c>
      <c r="F14">
        <f t="shared" si="1"/>
        <v>0.13162113799273886</v>
      </c>
    </row>
    <row r="15" spans="1:6">
      <c r="A15">
        <v>14</v>
      </c>
      <c r="B15" t="s">
        <v>225</v>
      </c>
      <c r="C15">
        <v>10487187500</v>
      </c>
      <c r="D15">
        <v>16464625000</v>
      </c>
      <c r="E15">
        <f t="shared" si="0"/>
        <v>26951.8125</v>
      </c>
      <c r="F15">
        <f t="shared" si="1"/>
        <v>0.61089119702060857</v>
      </c>
    </row>
    <row r="16" spans="1:6">
      <c r="A16">
        <v>15</v>
      </c>
      <c r="B16" t="s">
        <v>224</v>
      </c>
      <c r="C16">
        <v>3884875000</v>
      </c>
      <c r="D16">
        <v>6203250000</v>
      </c>
      <c r="E16">
        <f t="shared" si="0"/>
        <v>10088.125</v>
      </c>
      <c r="F16">
        <f t="shared" si="1"/>
        <v>0.6149061396443839</v>
      </c>
    </row>
    <row r="17" spans="1:6">
      <c r="A17">
        <v>16</v>
      </c>
      <c r="B17" t="s">
        <v>223</v>
      </c>
      <c r="C17">
        <v>1029312500</v>
      </c>
      <c r="D17">
        <v>12474062500</v>
      </c>
      <c r="E17">
        <f t="shared" si="0"/>
        <v>13503.375</v>
      </c>
      <c r="F17">
        <f t="shared" si="1"/>
        <v>0.92377368620807765</v>
      </c>
    </row>
    <row r="18" spans="1:6">
      <c r="A18">
        <v>17</v>
      </c>
      <c r="B18" t="s">
        <v>222</v>
      </c>
      <c r="C18">
        <v>455562500</v>
      </c>
      <c r="D18">
        <v>3511937500</v>
      </c>
      <c r="E18">
        <f t="shared" si="0"/>
        <v>3967.5</v>
      </c>
      <c r="F18">
        <f t="shared" si="1"/>
        <v>0.8851764335223693</v>
      </c>
    </row>
    <row r="19" spans="1:6">
      <c r="A19">
        <v>18</v>
      </c>
      <c r="B19" t="s">
        <v>282</v>
      </c>
      <c r="C19">
        <v>2446312500</v>
      </c>
      <c r="D19">
        <v>5022687500</v>
      </c>
      <c r="E19">
        <f t="shared" si="0"/>
        <v>7469</v>
      </c>
      <c r="F19">
        <f t="shared" si="1"/>
        <v>0.67247121435265766</v>
      </c>
    </row>
    <row r="20" spans="1:6">
      <c r="A20">
        <v>19</v>
      </c>
      <c r="B20" t="s">
        <v>281</v>
      </c>
      <c r="C20">
        <v>1854125000</v>
      </c>
      <c r="D20">
        <v>0</v>
      </c>
      <c r="E20">
        <f t="shared" si="0"/>
        <v>1854.125</v>
      </c>
      <c r="F20">
        <f t="shared" si="1"/>
        <v>0</v>
      </c>
    </row>
    <row r="21" spans="1:6">
      <c r="A21">
        <v>20</v>
      </c>
      <c r="B21" t="s">
        <v>280</v>
      </c>
      <c r="C21">
        <v>1112125000</v>
      </c>
      <c r="D21">
        <v>0</v>
      </c>
      <c r="E21">
        <f t="shared" si="0"/>
        <v>1112.125</v>
      </c>
      <c r="F21">
        <f t="shared" si="1"/>
        <v>0</v>
      </c>
    </row>
    <row r="22" spans="1:6">
      <c r="A22">
        <v>21</v>
      </c>
      <c r="B22" t="s">
        <v>279</v>
      </c>
      <c r="C22">
        <v>0</v>
      </c>
      <c r="D22">
        <v>344250000</v>
      </c>
      <c r="E22">
        <f t="shared" si="0"/>
        <v>344.25</v>
      </c>
      <c r="F22">
        <f t="shared" si="1"/>
        <v>1</v>
      </c>
    </row>
    <row r="23" spans="1:6">
      <c r="A23">
        <v>22</v>
      </c>
      <c r="B23" t="s">
        <v>221</v>
      </c>
      <c r="C23">
        <v>982125000</v>
      </c>
      <c r="D23">
        <v>13791062500</v>
      </c>
      <c r="E23">
        <f t="shared" si="0"/>
        <v>14773.1875</v>
      </c>
      <c r="F23">
        <f t="shared" si="1"/>
        <v>0.93351976342275489</v>
      </c>
    </row>
    <row r="24" spans="1:6">
      <c r="A24">
        <v>23</v>
      </c>
      <c r="B24" t="s">
        <v>220</v>
      </c>
      <c r="C24">
        <v>11495312500</v>
      </c>
      <c r="D24">
        <v>11221062500</v>
      </c>
      <c r="E24">
        <f t="shared" si="0"/>
        <v>22716.375</v>
      </c>
      <c r="F24">
        <f t="shared" si="1"/>
        <v>0.49396360554886065</v>
      </c>
    </row>
    <row r="25" spans="1:6">
      <c r="A25">
        <v>24</v>
      </c>
      <c r="B25" t="s">
        <v>219</v>
      </c>
      <c r="C25">
        <v>6826687500</v>
      </c>
      <c r="D25">
        <v>14837687500</v>
      </c>
      <c r="E25">
        <f t="shared" si="0"/>
        <v>21664.375</v>
      </c>
      <c r="F25">
        <f t="shared" si="1"/>
        <v>0.68488878631393701</v>
      </c>
    </row>
    <row r="26" spans="1:6">
      <c r="A26">
        <v>25</v>
      </c>
      <c r="B26" t="s">
        <v>218</v>
      </c>
      <c r="C26">
        <v>3504375000</v>
      </c>
      <c r="D26">
        <v>11002000000</v>
      </c>
      <c r="E26">
        <f t="shared" si="0"/>
        <v>14506.375</v>
      </c>
      <c r="F26">
        <f t="shared" si="1"/>
        <v>0.75842517513851671</v>
      </c>
    </row>
    <row r="27" spans="1:6">
      <c r="A27">
        <v>26</v>
      </c>
      <c r="B27" t="s">
        <v>217</v>
      </c>
      <c r="C27">
        <v>200187500</v>
      </c>
      <c r="D27">
        <v>4739062500</v>
      </c>
      <c r="E27">
        <f t="shared" si="0"/>
        <v>4939.25</v>
      </c>
      <c r="F27">
        <f t="shared" si="1"/>
        <v>0.95947006124411605</v>
      </c>
    </row>
    <row r="28" spans="1:6">
      <c r="A28">
        <v>27</v>
      </c>
      <c r="B28" t="s">
        <v>216</v>
      </c>
      <c r="C28">
        <v>2076375000</v>
      </c>
      <c r="D28">
        <v>3929625000</v>
      </c>
      <c r="E28">
        <f t="shared" si="0"/>
        <v>6006</v>
      </c>
      <c r="F28">
        <f t="shared" si="1"/>
        <v>0.65428321678321677</v>
      </c>
    </row>
    <row r="29" spans="1:6">
      <c r="A29">
        <v>28</v>
      </c>
      <c r="B29" t="s">
        <v>278</v>
      </c>
      <c r="C29">
        <v>14994437500</v>
      </c>
      <c r="D29">
        <v>1062500</v>
      </c>
      <c r="E29">
        <f t="shared" si="0"/>
        <v>14995.5</v>
      </c>
      <c r="F29">
        <f t="shared" si="1"/>
        <v>7.0854589710246411E-5</v>
      </c>
    </row>
    <row r="30" spans="1:6">
      <c r="A30">
        <v>29</v>
      </c>
      <c r="B30" t="s">
        <v>277</v>
      </c>
      <c r="C30">
        <v>1030125000</v>
      </c>
      <c r="D30">
        <v>0</v>
      </c>
      <c r="E30">
        <f t="shared" si="0"/>
        <v>1030.125</v>
      </c>
      <c r="F30">
        <f t="shared" si="1"/>
        <v>0</v>
      </c>
    </row>
    <row r="31" spans="1:6">
      <c r="A31">
        <v>30</v>
      </c>
      <c r="B31" t="s">
        <v>215</v>
      </c>
      <c r="C31">
        <v>13424375000</v>
      </c>
      <c r="D31">
        <v>13059375000</v>
      </c>
      <c r="E31">
        <f t="shared" si="0"/>
        <v>26483.75</v>
      </c>
      <c r="F31">
        <f t="shared" si="1"/>
        <v>0.49310898192287722</v>
      </c>
    </row>
    <row r="32" spans="1:6">
      <c r="A32">
        <v>31</v>
      </c>
      <c r="B32" t="s">
        <v>214</v>
      </c>
      <c r="C32">
        <v>2043625000</v>
      </c>
      <c r="D32">
        <v>2000062500</v>
      </c>
      <c r="E32">
        <f t="shared" si="0"/>
        <v>4043.6875</v>
      </c>
      <c r="F32">
        <f t="shared" si="1"/>
        <v>0.49461351798327641</v>
      </c>
    </row>
    <row r="33" spans="1:6">
      <c r="A33">
        <v>32</v>
      </c>
      <c r="B33" t="s">
        <v>213</v>
      </c>
      <c r="C33">
        <v>16404812500</v>
      </c>
      <c r="D33">
        <v>13485500000</v>
      </c>
      <c r="E33">
        <f t="shared" si="0"/>
        <v>29890.3125</v>
      </c>
      <c r="F33">
        <f t="shared" si="1"/>
        <v>0.45116624324352583</v>
      </c>
    </row>
    <row r="34" spans="1:6">
      <c r="A34">
        <v>33</v>
      </c>
      <c r="B34" t="s">
        <v>212</v>
      </c>
      <c r="C34">
        <v>4045500000</v>
      </c>
      <c r="D34">
        <v>3950875000</v>
      </c>
      <c r="E34">
        <f t="shared" si="0"/>
        <v>7996.375</v>
      </c>
      <c r="F34">
        <f t="shared" si="1"/>
        <v>0.49408325647559048</v>
      </c>
    </row>
    <row r="35" spans="1:6">
      <c r="A35">
        <v>34</v>
      </c>
      <c r="B35" t="s">
        <v>211</v>
      </c>
      <c r="C35">
        <v>4731625000</v>
      </c>
      <c r="D35">
        <v>4165250000</v>
      </c>
      <c r="E35">
        <f t="shared" si="0"/>
        <v>8896.875</v>
      </c>
      <c r="F35">
        <f t="shared" si="1"/>
        <v>0.46817000351246929</v>
      </c>
    </row>
    <row r="36" spans="1:6">
      <c r="A36">
        <v>35</v>
      </c>
      <c r="B36" t="s">
        <v>210</v>
      </c>
      <c r="C36">
        <v>11632187500</v>
      </c>
      <c r="D36">
        <v>5041250000</v>
      </c>
      <c r="E36">
        <f t="shared" si="0"/>
        <v>16673.4375</v>
      </c>
      <c r="F36">
        <f t="shared" si="1"/>
        <v>0.3023521694311686</v>
      </c>
    </row>
    <row r="37" spans="1:6">
      <c r="A37">
        <v>36</v>
      </c>
      <c r="B37" t="s">
        <v>209</v>
      </c>
      <c r="C37">
        <v>6703437500</v>
      </c>
      <c r="D37">
        <v>16764062500</v>
      </c>
      <c r="E37">
        <f t="shared" si="0"/>
        <v>23467.5</v>
      </c>
      <c r="F37">
        <f t="shared" si="1"/>
        <v>0.71435229572813463</v>
      </c>
    </row>
    <row r="38" spans="1:6">
      <c r="A38">
        <v>37</v>
      </c>
      <c r="B38" t="s">
        <v>208</v>
      </c>
      <c r="C38">
        <v>6413812500</v>
      </c>
      <c r="D38">
        <v>10223687500</v>
      </c>
      <c r="E38">
        <f t="shared" si="0"/>
        <v>16637.5</v>
      </c>
      <c r="F38">
        <f t="shared" si="1"/>
        <v>0.61449661908339592</v>
      </c>
    </row>
    <row r="39" spans="1:6">
      <c r="A39">
        <v>38</v>
      </c>
      <c r="B39" t="s">
        <v>207</v>
      </c>
      <c r="C39">
        <v>5828625000</v>
      </c>
      <c r="D39">
        <v>4773312500</v>
      </c>
      <c r="E39">
        <f t="shared" si="0"/>
        <v>10601.9375</v>
      </c>
      <c r="F39">
        <f t="shared" si="1"/>
        <v>0.45023020556384152</v>
      </c>
    </row>
    <row r="40" spans="1:6">
      <c r="A40">
        <v>39</v>
      </c>
      <c r="B40" t="s">
        <v>276</v>
      </c>
      <c r="C40">
        <v>6679125000</v>
      </c>
      <c r="D40">
        <v>175000000</v>
      </c>
      <c r="E40">
        <f t="shared" si="0"/>
        <v>6854.125</v>
      </c>
      <c r="F40">
        <f t="shared" si="1"/>
        <v>2.5532070103769629E-2</v>
      </c>
    </row>
    <row r="41" spans="1:6">
      <c r="A41">
        <v>40</v>
      </c>
      <c r="B41" t="s">
        <v>206</v>
      </c>
      <c r="C41">
        <v>152750000</v>
      </c>
      <c r="D41">
        <v>4317375000</v>
      </c>
      <c r="E41">
        <f t="shared" si="0"/>
        <v>4470.125</v>
      </c>
      <c r="F41">
        <f t="shared" si="1"/>
        <v>0.96582869606554622</v>
      </c>
    </row>
    <row r="42" spans="1:6">
      <c r="A42">
        <v>41</v>
      </c>
      <c r="B42" t="s">
        <v>205</v>
      </c>
      <c r="C42">
        <v>423375000</v>
      </c>
      <c r="D42">
        <v>14597437500</v>
      </c>
      <c r="E42">
        <f t="shared" si="0"/>
        <v>15020.8125</v>
      </c>
      <c r="F42">
        <f t="shared" si="1"/>
        <v>0.97181410792525369</v>
      </c>
    </row>
    <row r="43" spans="1:6">
      <c r="A43">
        <v>42</v>
      </c>
      <c r="B43" t="s">
        <v>204</v>
      </c>
      <c r="C43">
        <v>897937500</v>
      </c>
      <c r="D43">
        <v>10222812500</v>
      </c>
      <c r="E43">
        <f t="shared" si="0"/>
        <v>11120.75</v>
      </c>
      <c r="F43">
        <f t="shared" si="1"/>
        <v>0.91925567070566283</v>
      </c>
    </row>
    <row r="44" spans="1:6">
      <c r="A44">
        <v>43</v>
      </c>
      <c r="B44" t="s">
        <v>275</v>
      </c>
      <c r="C44">
        <v>10136625000</v>
      </c>
      <c r="D44">
        <v>0</v>
      </c>
      <c r="E44">
        <f t="shared" si="0"/>
        <v>10136.625</v>
      </c>
      <c r="F44">
        <f t="shared" si="1"/>
        <v>0</v>
      </c>
    </row>
    <row r="45" spans="1:6">
      <c r="B45" t="s">
        <v>240</v>
      </c>
    </row>
    <row r="46" spans="1:6">
      <c r="B46" t="s">
        <v>310</v>
      </c>
      <c r="F46">
        <f>AVERAGE(F2:F19,F22:F28,F31:F39,F41:F43)</f>
        <v>0.62472427910685546</v>
      </c>
    </row>
    <row r="47" spans="1:6">
      <c r="B47" t="s">
        <v>311</v>
      </c>
      <c r="F47">
        <f>AVERAGE(F20:F21,F29:F30,F40,F44)</f>
        <v>4.2671541155799792E-3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B924-5173-4592-9F87-2569ED43710F}">
  <dimension ref="A1:F47"/>
  <sheetViews>
    <sheetView workbookViewId="0">
      <selection activeCell="B51" sqref="B51"/>
    </sheetView>
  </sheetViews>
  <sheetFormatPr defaultRowHeight="15"/>
  <cols>
    <col min="2" max="2" width="28.5703125" bestFit="1" customWidth="1"/>
    <col min="3" max="4" width="12" bestFit="1" customWidth="1"/>
    <col min="5" max="5" width="13.7109375" bestFit="1" customWidth="1"/>
  </cols>
  <sheetData>
    <row r="1" spans="1:6">
      <c r="A1" t="s">
        <v>0</v>
      </c>
      <c r="B1" t="s">
        <v>283</v>
      </c>
      <c r="C1" t="s">
        <v>2</v>
      </c>
      <c r="D1" t="s">
        <v>3</v>
      </c>
      <c r="E1" t="s">
        <v>284</v>
      </c>
      <c r="F1" t="s">
        <v>285</v>
      </c>
    </row>
    <row r="2" spans="1:6">
      <c r="A2">
        <v>1</v>
      </c>
      <c r="B2" t="s">
        <v>238</v>
      </c>
      <c r="C2">
        <v>9006312500</v>
      </c>
      <c r="D2">
        <v>23278187500</v>
      </c>
      <c r="E2">
        <f>(D2+C2)/1000000</f>
        <v>32284.5</v>
      </c>
      <c r="F2" s="1">
        <f>D2/(D2+C2)</f>
        <v>0.72103292601712898</v>
      </c>
    </row>
    <row r="3" spans="1:6">
      <c r="A3">
        <v>2</v>
      </c>
      <c r="B3" t="s">
        <v>237</v>
      </c>
      <c r="C3">
        <v>114078250000</v>
      </c>
      <c r="D3">
        <v>17368937500</v>
      </c>
      <c r="E3">
        <f t="shared" ref="E3:E44" si="0">(D3+C3)/1000000</f>
        <v>131447.1875</v>
      </c>
      <c r="F3" s="1">
        <f t="shared" ref="F3:F44" si="1">D3/(D3+C3)</f>
        <v>0.1321362429302643</v>
      </c>
    </row>
    <row r="4" spans="1:6">
      <c r="A4">
        <v>3</v>
      </c>
      <c r="B4" t="s">
        <v>236</v>
      </c>
      <c r="C4">
        <v>3827875000</v>
      </c>
      <c r="D4">
        <v>6140375000</v>
      </c>
      <c r="E4">
        <f t="shared" si="0"/>
        <v>9968.25</v>
      </c>
      <c r="F4" s="1">
        <f t="shared" si="1"/>
        <v>0.61599327865974474</v>
      </c>
    </row>
    <row r="5" spans="1:6">
      <c r="A5">
        <v>4</v>
      </c>
      <c r="B5" t="s">
        <v>235</v>
      </c>
      <c r="C5">
        <v>41503437500</v>
      </c>
      <c r="D5">
        <v>20233312500</v>
      </c>
      <c r="E5">
        <f t="shared" si="0"/>
        <v>61736.75</v>
      </c>
      <c r="F5" s="1">
        <f t="shared" si="1"/>
        <v>0.32773530352666769</v>
      </c>
    </row>
    <row r="6" spans="1:6">
      <c r="A6">
        <v>5</v>
      </c>
      <c r="B6" t="s">
        <v>234</v>
      </c>
      <c r="C6">
        <v>23311062500</v>
      </c>
      <c r="D6">
        <v>2108750000</v>
      </c>
      <c r="E6">
        <f t="shared" si="0"/>
        <v>25419.8125</v>
      </c>
      <c r="F6" s="1">
        <f t="shared" si="1"/>
        <v>8.2956945492811962E-2</v>
      </c>
    </row>
    <row r="7" spans="1:6">
      <c r="A7">
        <v>6</v>
      </c>
      <c r="B7" t="s">
        <v>233</v>
      </c>
      <c r="C7">
        <v>13061062500</v>
      </c>
      <c r="D7">
        <v>10454187500</v>
      </c>
      <c r="E7">
        <f t="shared" si="0"/>
        <v>23515.25</v>
      </c>
      <c r="F7" s="1">
        <f t="shared" si="1"/>
        <v>0.44457054464655915</v>
      </c>
    </row>
    <row r="8" spans="1:6">
      <c r="A8">
        <v>7</v>
      </c>
      <c r="B8" t="s">
        <v>232</v>
      </c>
      <c r="C8">
        <v>3982000000</v>
      </c>
      <c r="D8">
        <v>10140562500</v>
      </c>
      <c r="E8">
        <f t="shared" si="0"/>
        <v>14122.5625</v>
      </c>
      <c r="F8" s="1">
        <f t="shared" si="1"/>
        <v>0.71803983873323274</v>
      </c>
    </row>
    <row r="9" spans="1:6">
      <c r="A9">
        <v>8</v>
      </c>
      <c r="B9" t="s">
        <v>231</v>
      </c>
      <c r="C9">
        <v>27202875000</v>
      </c>
      <c r="D9">
        <v>18789250000</v>
      </c>
      <c r="E9">
        <f t="shared" si="0"/>
        <v>45992.125</v>
      </c>
      <c r="F9" s="1">
        <f t="shared" si="1"/>
        <v>0.40853189540600698</v>
      </c>
    </row>
    <row r="10" spans="1:6">
      <c r="A10">
        <v>9</v>
      </c>
      <c r="B10" t="s">
        <v>230</v>
      </c>
      <c r="C10">
        <v>30271125000</v>
      </c>
      <c r="D10">
        <v>24324937500</v>
      </c>
      <c r="E10">
        <f t="shared" si="0"/>
        <v>54596.0625</v>
      </c>
      <c r="F10" s="1">
        <f t="shared" si="1"/>
        <v>0.44554380638713642</v>
      </c>
    </row>
    <row r="11" spans="1:6">
      <c r="A11">
        <v>10</v>
      </c>
      <c r="B11" t="s">
        <v>229</v>
      </c>
      <c r="C11">
        <v>14349687500</v>
      </c>
      <c r="D11">
        <v>8397250000</v>
      </c>
      <c r="E11">
        <f t="shared" si="0"/>
        <v>22746.9375</v>
      </c>
      <c r="F11" s="1">
        <f t="shared" si="1"/>
        <v>0.36915958466936483</v>
      </c>
    </row>
    <row r="12" spans="1:6">
      <c r="A12">
        <v>11</v>
      </c>
      <c r="B12" t="s">
        <v>228</v>
      </c>
      <c r="C12">
        <v>13123000000</v>
      </c>
      <c r="D12">
        <v>8891250000</v>
      </c>
      <c r="E12">
        <f t="shared" si="0"/>
        <v>22014.25</v>
      </c>
      <c r="F12" s="1">
        <f t="shared" si="1"/>
        <v>0.40388611921823364</v>
      </c>
    </row>
    <row r="13" spans="1:6">
      <c r="A13">
        <v>12</v>
      </c>
      <c r="B13" t="s">
        <v>227</v>
      </c>
      <c r="C13">
        <v>14134687500</v>
      </c>
      <c r="D13">
        <v>7542875000</v>
      </c>
      <c r="E13">
        <f t="shared" si="0"/>
        <v>21677.5625</v>
      </c>
      <c r="F13" s="1">
        <f t="shared" si="1"/>
        <v>0.3479577097286653</v>
      </c>
    </row>
    <row r="14" spans="1:6">
      <c r="A14">
        <v>13</v>
      </c>
      <c r="B14" t="s">
        <v>226</v>
      </c>
      <c r="C14">
        <v>27796000000</v>
      </c>
      <c r="D14">
        <v>2416187500</v>
      </c>
      <c r="E14">
        <f t="shared" si="0"/>
        <v>30212.1875</v>
      </c>
      <c r="F14" s="1">
        <f t="shared" si="1"/>
        <v>7.9973934360098878E-2</v>
      </c>
    </row>
    <row r="15" spans="1:6">
      <c r="A15">
        <v>14</v>
      </c>
      <c r="B15" t="s">
        <v>225</v>
      </c>
      <c r="C15">
        <v>17794375000</v>
      </c>
      <c r="D15">
        <v>9157437500</v>
      </c>
      <c r="E15">
        <f t="shared" si="0"/>
        <v>26951.8125</v>
      </c>
      <c r="F15" s="1">
        <f t="shared" si="1"/>
        <v>0.33977074825672671</v>
      </c>
    </row>
    <row r="16" spans="1:6">
      <c r="A16">
        <v>15</v>
      </c>
      <c r="B16" t="s">
        <v>224</v>
      </c>
      <c r="C16">
        <v>7221375000</v>
      </c>
      <c r="D16">
        <v>2866750000</v>
      </c>
      <c r="E16">
        <f t="shared" si="0"/>
        <v>10088.125</v>
      </c>
      <c r="F16" s="1">
        <f t="shared" si="1"/>
        <v>0.28417074530698222</v>
      </c>
    </row>
    <row r="17" spans="1:6">
      <c r="A17">
        <v>16</v>
      </c>
      <c r="B17" t="s">
        <v>223</v>
      </c>
      <c r="C17">
        <v>3279687500</v>
      </c>
      <c r="D17">
        <v>10223687500</v>
      </c>
      <c r="E17">
        <f t="shared" si="0"/>
        <v>13503.375</v>
      </c>
      <c r="F17" s="1">
        <f t="shared" si="1"/>
        <v>0.75712090495894546</v>
      </c>
    </row>
    <row r="18" spans="1:6">
      <c r="A18">
        <v>17</v>
      </c>
      <c r="B18" t="s">
        <v>222</v>
      </c>
      <c r="C18">
        <v>1820875000</v>
      </c>
      <c r="D18">
        <v>2146625000</v>
      </c>
      <c r="E18">
        <f t="shared" si="0"/>
        <v>3967.5</v>
      </c>
      <c r="F18" s="1">
        <f t="shared" si="1"/>
        <v>0.541052299936988</v>
      </c>
    </row>
    <row r="19" spans="1:6">
      <c r="A19">
        <v>18</v>
      </c>
      <c r="B19" t="s">
        <v>282</v>
      </c>
      <c r="C19">
        <v>3468312500</v>
      </c>
      <c r="D19">
        <v>4000687500</v>
      </c>
      <c r="E19">
        <f t="shared" si="0"/>
        <v>7469</v>
      </c>
      <c r="F19" s="1">
        <f t="shared" si="1"/>
        <v>0.5356389744276342</v>
      </c>
    </row>
    <row r="20" spans="1:6">
      <c r="A20">
        <v>19</v>
      </c>
      <c r="B20" t="s">
        <v>281</v>
      </c>
      <c r="C20">
        <v>1854125000</v>
      </c>
      <c r="D20">
        <v>0</v>
      </c>
      <c r="E20">
        <f t="shared" si="0"/>
        <v>1854.125</v>
      </c>
      <c r="F20" s="1">
        <f t="shared" si="1"/>
        <v>0</v>
      </c>
    </row>
    <row r="21" spans="1:6">
      <c r="A21">
        <v>20</v>
      </c>
      <c r="B21" t="s">
        <v>280</v>
      </c>
      <c r="C21">
        <v>1112125000</v>
      </c>
      <c r="D21">
        <v>0</v>
      </c>
      <c r="E21">
        <f t="shared" si="0"/>
        <v>1112.125</v>
      </c>
      <c r="F21" s="1">
        <f t="shared" si="1"/>
        <v>0</v>
      </c>
    </row>
    <row r="22" spans="1:6">
      <c r="A22">
        <v>21</v>
      </c>
      <c r="B22" t="s">
        <v>279</v>
      </c>
      <c r="C22">
        <v>36312500</v>
      </c>
      <c r="D22">
        <v>307937500</v>
      </c>
      <c r="E22">
        <f t="shared" si="0"/>
        <v>344.25</v>
      </c>
      <c r="F22" s="1">
        <f t="shared" si="1"/>
        <v>0.89451706608569359</v>
      </c>
    </row>
    <row r="23" spans="1:6">
      <c r="A23">
        <v>22</v>
      </c>
      <c r="B23" t="s">
        <v>221</v>
      </c>
      <c r="C23">
        <v>1180500000</v>
      </c>
      <c r="D23">
        <v>13592687500</v>
      </c>
      <c r="E23">
        <f t="shared" si="0"/>
        <v>14773.1875</v>
      </c>
      <c r="F23" s="1">
        <f t="shared" si="1"/>
        <v>0.92009172021948549</v>
      </c>
    </row>
    <row r="24" spans="1:6">
      <c r="A24">
        <v>23</v>
      </c>
      <c r="B24" t="s">
        <v>220</v>
      </c>
      <c r="C24">
        <v>13196687500</v>
      </c>
      <c r="D24">
        <v>9519687500</v>
      </c>
      <c r="E24">
        <f t="shared" si="0"/>
        <v>22716.375</v>
      </c>
      <c r="F24" s="1">
        <f t="shared" si="1"/>
        <v>0.41906719271890874</v>
      </c>
    </row>
    <row r="25" spans="1:6">
      <c r="A25">
        <v>24</v>
      </c>
      <c r="B25" t="s">
        <v>219</v>
      </c>
      <c r="C25">
        <v>10472187500</v>
      </c>
      <c r="D25">
        <v>11192187500</v>
      </c>
      <c r="E25">
        <f t="shared" si="0"/>
        <v>21664.375</v>
      </c>
      <c r="F25" s="1">
        <f t="shared" si="1"/>
        <v>0.51661714219773247</v>
      </c>
    </row>
    <row r="26" spans="1:6">
      <c r="A26">
        <v>25</v>
      </c>
      <c r="B26" t="s">
        <v>218</v>
      </c>
      <c r="C26">
        <v>9156187500</v>
      </c>
      <c r="D26">
        <v>5350187500</v>
      </c>
      <c r="E26">
        <f t="shared" si="0"/>
        <v>14506.375</v>
      </c>
      <c r="F26" s="1">
        <f t="shared" si="1"/>
        <v>0.36881629628353052</v>
      </c>
    </row>
    <row r="27" spans="1:6">
      <c r="A27">
        <v>26</v>
      </c>
      <c r="B27" t="s">
        <v>217</v>
      </c>
      <c r="C27">
        <v>2439812500</v>
      </c>
      <c r="D27">
        <v>2499437500</v>
      </c>
      <c r="E27">
        <f t="shared" si="0"/>
        <v>4939.25</v>
      </c>
      <c r="F27" s="1">
        <f t="shared" si="1"/>
        <v>0.50603583540011132</v>
      </c>
    </row>
    <row r="28" spans="1:6">
      <c r="A28">
        <v>27</v>
      </c>
      <c r="B28" t="s">
        <v>216</v>
      </c>
      <c r="C28">
        <v>2590187500</v>
      </c>
      <c r="D28">
        <v>3415812500</v>
      </c>
      <c r="E28">
        <f t="shared" si="0"/>
        <v>6006</v>
      </c>
      <c r="F28" s="1">
        <f t="shared" si="1"/>
        <v>0.56873334998335001</v>
      </c>
    </row>
    <row r="29" spans="1:6">
      <c r="A29">
        <v>28</v>
      </c>
      <c r="B29" t="s">
        <v>278</v>
      </c>
      <c r="C29">
        <v>14995500000</v>
      </c>
      <c r="D29">
        <v>0</v>
      </c>
      <c r="E29">
        <f t="shared" si="0"/>
        <v>14995.5</v>
      </c>
      <c r="F29" s="1">
        <f t="shared" si="1"/>
        <v>0</v>
      </c>
    </row>
    <row r="30" spans="1:6">
      <c r="A30">
        <v>29</v>
      </c>
      <c r="B30" t="s">
        <v>277</v>
      </c>
      <c r="C30">
        <v>1030125000</v>
      </c>
      <c r="D30">
        <v>0</v>
      </c>
      <c r="E30">
        <f t="shared" si="0"/>
        <v>1030.125</v>
      </c>
      <c r="F30" s="1">
        <f t="shared" si="1"/>
        <v>0</v>
      </c>
    </row>
    <row r="31" spans="1:6">
      <c r="A31">
        <v>30</v>
      </c>
      <c r="B31" t="s">
        <v>215</v>
      </c>
      <c r="C31">
        <v>16110375000</v>
      </c>
      <c r="D31">
        <v>10373375000</v>
      </c>
      <c r="E31">
        <f t="shared" si="0"/>
        <v>26483.75</v>
      </c>
      <c r="F31" s="1">
        <f t="shared" si="1"/>
        <v>0.3916882994288951</v>
      </c>
    </row>
    <row r="32" spans="1:6">
      <c r="A32">
        <v>31</v>
      </c>
      <c r="B32" t="s">
        <v>214</v>
      </c>
      <c r="C32">
        <v>2097812500</v>
      </c>
      <c r="D32">
        <v>1945875000</v>
      </c>
      <c r="E32">
        <f t="shared" si="0"/>
        <v>4043.6875</v>
      </c>
      <c r="F32" s="1">
        <f t="shared" si="1"/>
        <v>0.48121300174654941</v>
      </c>
    </row>
    <row r="33" spans="1:6">
      <c r="A33">
        <v>32</v>
      </c>
      <c r="B33" t="s">
        <v>213</v>
      </c>
      <c r="C33">
        <v>23077125000</v>
      </c>
      <c r="D33">
        <v>6813187500</v>
      </c>
      <c r="E33">
        <f t="shared" si="0"/>
        <v>29890.3125</v>
      </c>
      <c r="F33" s="1">
        <f t="shared" si="1"/>
        <v>0.22793965436125835</v>
      </c>
    </row>
    <row r="34" spans="1:6">
      <c r="A34">
        <v>33</v>
      </c>
      <c r="B34" t="s">
        <v>212</v>
      </c>
      <c r="C34">
        <v>5586687500</v>
      </c>
      <c r="D34">
        <v>2409687500</v>
      </c>
      <c r="E34">
        <f t="shared" si="0"/>
        <v>7996.375</v>
      </c>
      <c r="F34" s="1">
        <f t="shared" si="1"/>
        <v>0.30134748557940316</v>
      </c>
    </row>
    <row r="35" spans="1:6">
      <c r="A35">
        <v>34</v>
      </c>
      <c r="B35" t="s">
        <v>211</v>
      </c>
      <c r="C35">
        <v>5995062500</v>
      </c>
      <c r="D35">
        <v>2901812500</v>
      </c>
      <c r="E35">
        <f t="shared" si="0"/>
        <v>8896.875</v>
      </c>
      <c r="F35" s="1">
        <f t="shared" si="1"/>
        <v>0.32616087109237796</v>
      </c>
    </row>
    <row r="36" spans="1:6">
      <c r="A36">
        <v>35</v>
      </c>
      <c r="B36" t="s">
        <v>210</v>
      </c>
      <c r="C36">
        <v>13846937500</v>
      </c>
      <c r="D36">
        <v>2826500000</v>
      </c>
      <c r="E36">
        <f t="shared" si="0"/>
        <v>16673.4375</v>
      </c>
      <c r="F36" s="1">
        <f t="shared" si="1"/>
        <v>0.16952113204010871</v>
      </c>
    </row>
    <row r="37" spans="1:6">
      <c r="A37">
        <v>36</v>
      </c>
      <c r="B37" t="s">
        <v>209</v>
      </c>
      <c r="C37">
        <v>6808437500</v>
      </c>
      <c r="D37">
        <v>16659062500</v>
      </c>
      <c r="E37">
        <f t="shared" si="0"/>
        <v>23467.5</v>
      </c>
      <c r="F37" s="1">
        <f t="shared" si="1"/>
        <v>0.70987802279748591</v>
      </c>
    </row>
    <row r="38" spans="1:6">
      <c r="A38">
        <v>37</v>
      </c>
      <c r="B38" t="s">
        <v>208</v>
      </c>
      <c r="C38">
        <v>10889500000</v>
      </c>
      <c r="D38">
        <v>5748000000</v>
      </c>
      <c r="E38">
        <f t="shared" si="0"/>
        <v>16637.5</v>
      </c>
      <c r="F38" s="1">
        <f t="shared" si="1"/>
        <v>0.34548459804658149</v>
      </c>
    </row>
    <row r="39" spans="1:6">
      <c r="A39">
        <v>38</v>
      </c>
      <c r="B39" t="s">
        <v>207</v>
      </c>
      <c r="C39">
        <v>7443562500</v>
      </c>
      <c r="D39">
        <v>3158375000</v>
      </c>
      <c r="E39">
        <f t="shared" si="0"/>
        <v>10601.9375</v>
      </c>
      <c r="F39" s="1">
        <f t="shared" si="1"/>
        <v>0.29790545360223075</v>
      </c>
    </row>
    <row r="40" spans="1:6">
      <c r="A40">
        <v>39</v>
      </c>
      <c r="B40" t="s">
        <v>276</v>
      </c>
      <c r="C40">
        <v>6854125000</v>
      </c>
      <c r="D40">
        <v>0</v>
      </c>
      <c r="E40">
        <f t="shared" si="0"/>
        <v>6854.125</v>
      </c>
      <c r="F40" s="1">
        <f t="shared" si="1"/>
        <v>0</v>
      </c>
    </row>
    <row r="41" spans="1:6">
      <c r="A41">
        <v>40</v>
      </c>
      <c r="B41" t="s">
        <v>206</v>
      </c>
      <c r="C41">
        <v>782000000</v>
      </c>
      <c r="D41">
        <v>3688125000</v>
      </c>
      <c r="E41">
        <f t="shared" si="0"/>
        <v>4470.125</v>
      </c>
      <c r="F41" s="1">
        <f t="shared" si="1"/>
        <v>0.82506082044685547</v>
      </c>
    </row>
    <row r="42" spans="1:6">
      <c r="A42">
        <v>41</v>
      </c>
      <c r="B42" t="s">
        <v>205</v>
      </c>
      <c r="C42">
        <v>1398687500</v>
      </c>
      <c r="D42">
        <v>13622125000</v>
      </c>
      <c r="E42">
        <f t="shared" si="0"/>
        <v>15020.8125</v>
      </c>
      <c r="F42" s="1">
        <f t="shared" si="1"/>
        <v>0.90688336599634678</v>
      </c>
    </row>
    <row r="43" spans="1:6">
      <c r="A43">
        <v>42</v>
      </c>
      <c r="B43" t="s">
        <v>204</v>
      </c>
      <c r="C43">
        <v>3787062500</v>
      </c>
      <c r="D43">
        <v>7333687500</v>
      </c>
      <c r="E43">
        <f t="shared" si="0"/>
        <v>11120.75</v>
      </c>
      <c r="F43" s="1">
        <f t="shared" si="1"/>
        <v>0.65945979362902685</v>
      </c>
    </row>
    <row r="44" spans="1:6">
      <c r="A44">
        <v>43</v>
      </c>
      <c r="B44" t="s">
        <v>275</v>
      </c>
      <c r="C44">
        <v>10136625000</v>
      </c>
      <c r="D44">
        <v>0</v>
      </c>
      <c r="E44">
        <f t="shared" si="0"/>
        <v>10136.625</v>
      </c>
      <c r="F44" s="1">
        <f t="shared" si="1"/>
        <v>0</v>
      </c>
    </row>
    <row r="45" spans="1:6">
      <c r="B45" t="s">
        <v>240</v>
      </c>
    </row>
    <row r="46" spans="1:6">
      <c r="B46" t="s">
        <v>310</v>
      </c>
      <c r="F46">
        <f>AVERAGE(F2:F19,F22:F28,F31:F39,F41:F43)</f>
        <v>0.47004575417078709</v>
      </c>
    </row>
    <row r="47" spans="1:6">
      <c r="B47" t="s">
        <v>311</v>
      </c>
      <c r="F47">
        <f>AVERAGE(F20:F21,F29:F30,F40,F44)</f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057-B218-4318-ACFC-921031A19FD3}">
  <dimension ref="A1:G12"/>
  <sheetViews>
    <sheetView workbookViewId="0">
      <selection activeCell="G2" sqref="G2:G10"/>
    </sheetView>
  </sheetViews>
  <sheetFormatPr defaultRowHeight="15"/>
  <cols>
    <col min="3" max="3" width="12" bestFit="1" customWidth="1"/>
    <col min="5" max="5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1</v>
      </c>
      <c r="B2" t="s">
        <v>4</v>
      </c>
      <c r="C2">
        <v>467878750000</v>
      </c>
      <c r="D2">
        <v>514150375000</v>
      </c>
      <c r="E2">
        <f t="shared" ref="E2:E9" si="0">D2+C2</f>
        <v>982029125000</v>
      </c>
      <c r="F2" s="1">
        <f>D2/E2</f>
        <v>0.52355919179077304</v>
      </c>
      <c r="G2" s="2">
        <f>C2/E2</f>
        <v>0.47644080820922702</v>
      </c>
    </row>
    <row r="3" spans="1:7">
      <c r="A3">
        <v>2</v>
      </c>
      <c r="B3" t="s">
        <v>5</v>
      </c>
      <c r="C3">
        <v>1565109937500</v>
      </c>
      <c r="D3">
        <v>961528187500</v>
      </c>
      <c r="E3">
        <f t="shared" si="0"/>
        <v>2526638125000</v>
      </c>
      <c r="F3" s="1">
        <f t="shared" ref="F3:F9" si="1">D3/E3</f>
        <v>0.38055635193108628</v>
      </c>
      <c r="G3" s="2">
        <f t="shared" ref="G3:G10" si="2">C3/E3</f>
        <v>0.61944364806891372</v>
      </c>
    </row>
    <row r="4" spans="1:7">
      <c r="A4">
        <v>3</v>
      </c>
      <c r="B4" t="s">
        <v>6</v>
      </c>
      <c r="C4">
        <v>935243750000</v>
      </c>
      <c r="D4">
        <v>415066062500</v>
      </c>
      <c r="E4">
        <f t="shared" si="0"/>
        <v>1350309812500</v>
      </c>
      <c r="F4" s="1">
        <f t="shared" si="1"/>
        <v>0.30738580039756619</v>
      </c>
      <c r="G4" s="2">
        <f t="shared" si="2"/>
        <v>0.69261419960243387</v>
      </c>
    </row>
    <row r="5" spans="1:7">
      <c r="A5">
        <v>4</v>
      </c>
      <c r="B5" t="s">
        <v>7</v>
      </c>
      <c r="C5">
        <v>484615375000</v>
      </c>
      <c r="D5">
        <v>315910875000</v>
      </c>
      <c r="E5">
        <f t="shared" si="0"/>
        <v>800526250000</v>
      </c>
      <c r="F5" s="1">
        <f t="shared" si="1"/>
        <v>0.39462900185971417</v>
      </c>
      <c r="G5" s="2">
        <f t="shared" si="2"/>
        <v>0.60537099814028583</v>
      </c>
    </row>
    <row r="6" spans="1:7">
      <c r="A6">
        <v>5</v>
      </c>
      <c r="B6" t="s">
        <v>8</v>
      </c>
      <c r="C6">
        <v>56457062500</v>
      </c>
      <c r="D6">
        <v>171038500000</v>
      </c>
      <c r="E6">
        <f t="shared" si="0"/>
        <v>227495562500</v>
      </c>
      <c r="F6" s="1">
        <f t="shared" si="1"/>
        <v>0.75183224727735076</v>
      </c>
      <c r="G6" s="2">
        <f t="shared" si="2"/>
        <v>0.24816775272264927</v>
      </c>
    </row>
    <row r="7" spans="1:7">
      <c r="A7">
        <v>6</v>
      </c>
      <c r="B7" t="s">
        <v>9</v>
      </c>
      <c r="C7">
        <v>1227238437500</v>
      </c>
      <c r="D7">
        <v>503264187500</v>
      </c>
      <c r="E7">
        <f t="shared" si="0"/>
        <v>1730502625000</v>
      </c>
      <c r="F7" s="1">
        <f t="shared" si="1"/>
        <v>0.29081966142640203</v>
      </c>
      <c r="G7" s="2">
        <f t="shared" si="2"/>
        <v>0.70918033857359797</v>
      </c>
    </row>
    <row r="8" spans="1:7">
      <c r="A8">
        <v>7</v>
      </c>
      <c r="B8" t="s">
        <v>10</v>
      </c>
      <c r="C8">
        <v>2403437500</v>
      </c>
      <c r="D8">
        <v>65612062500</v>
      </c>
      <c r="E8">
        <f t="shared" si="0"/>
        <v>68015500000</v>
      </c>
      <c r="F8" s="1">
        <f t="shared" si="1"/>
        <v>0.96466338555182274</v>
      </c>
      <c r="G8" s="2">
        <f t="shared" si="2"/>
        <v>3.5336614448177255E-2</v>
      </c>
    </row>
    <row r="9" spans="1:7">
      <c r="A9">
        <v>8</v>
      </c>
      <c r="B9" t="s">
        <v>11</v>
      </c>
      <c r="C9">
        <v>24437500</v>
      </c>
      <c r="D9">
        <v>2402437500</v>
      </c>
      <c r="E9">
        <f t="shared" si="0"/>
        <v>2426875000</v>
      </c>
      <c r="F9" s="1">
        <f t="shared" si="1"/>
        <v>0.98993046613443214</v>
      </c>
      <c r="G9" s="2">
        <f t="shared" si="2"/>
        <v>1.0069533865567861E-2</v>
      </c>
    </row>
    <row r="10" spans="1:7">
      <c r="B10" t="s">
        <v>12</v>
      </c>
      <c r="C10">
        <f>SUM(C2:C9)</f>
        <v>4738971187500</v>
      </c>
      <c r="D10">
        <f>SUM(D2:D9)</f>
        <v>2948972687500</v>
      </c>
      <c r="E10">
        <f>D10+C10</f>
        <v>7687943875000</v>
      </c>
      <c r="F10" s="1">
        <f>D10/E10</f>
        <v>0.38358405517105831</v>
      </c>
      <c r="G10" s="2">
        <f t="shared" si="2"/>
        <v>0.61641594482894169</v>
      </c>
    </row>
    <row r="11" spans="1:7">
      <c r="B11" t="s">
        <v>13</v>
      </c>
      <c r="C11">
        <f>C10/1000000</f>
        <v>4738971.1875</v>
      </c>
      <c r="D11">
        <f>D10/1000000</f>
        <v>2948972.6875</v>
      </c>
      <c r="E11">
        <f>D11+C11</f>
        <v>7687943.875</v>
      </c>
    </row>
    <row r="12" spans="1:7">
      <c r="C12">
        <f>C11/E11</f>
        <v>0.61641594482894169</v>
      </c>
      <c r="D12">
        <f>D11/E11</f>
        <v>0.38358405517105831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32C0-6C8F-44BA-9362-CFFDFB948BF1}">
  <dimension ref="A1:G12"/>
  <sheetViews>
    <sheetView workbookViewId="0">
      <selection activeCell="F10" sqref="F1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3</v>
      </c>
    </row>
    <row r="2" spans="1:7">
      <c r="A2">
        <v>1</v>
      </c>
      <c r="B2" t="s">
        <v>4</v>
      </c>
      <c r="C2">
        <v>972544937500</v>
      </c>
      <c r="D2">
        <v>9484187500</v>
      </c>
      <c r="E2">
        <f t="shared" ref="E2:E9" si="0">D2+C2</f>
        <v>982029125000</v>
      </c>
      <c r="F2" s="1">
        <f>D2/E2</f>
        <v>9.6577456396723469E-3</v>
      </c>
      <c r="G2" s="2">
        <f>C2/E2</f>
        <v>0.99034225436032763</v>
      </c>
    </row>
    <row r="3" spans="1:7">
      <c r="A3">
        <v>2</v>
      </c>
      <c r="B3" t="s">
        <v>5</v>
      </c>
      <c r="C3">
        <v>2523339625000</v>
      </c>
      <c r="D3">
        <v>3298500000</v>
      </c>
      <c r="E3">
        <f t="shared" si="0"/>
        <v>2526638125000</v>
      </c>
      <c r="F3" s="1">
        <f t="shared" ref="F3:F9" si="1">D3/E3</f>
        <v>1.3054896810757179E-3</v>
      </c>
      <c r="G3" s="2">
        <f t="shared" ref="G3:G10" si="2">C3/E3</f>
        <v>0.99869451031892431</v>
      </c>
    </row>
    <row r="4" spans="1:7">
      <c r="A4">
        <v>3</v>
      </c>
      <c r="B4" t="s">
        <v>6</v>
      </c>
      <c r="C4">
        <v>1349781000000</v>
      </c>
      <c r="D4">
        <v>528812500</v>
      </c>
      <c r="E4">
        <f t="shared" si="0"/>
        <v>1350309812500</v>
      </c>
      <c r="F4" s="1">
        <f t="shared" si="1"/>
        <v>3.9162308909015649E-4</v>
      </c>
      <c r="G4" s="2">
        <f t="shared" si="2"/>
        <v>0.99960837691090987</v>
      </c>
    </row>
    <row r="5" spans="1:7">
      <c r="A5">
        <v>4</v>
      </c>
      <c r="B5" t="s">
        <v>7</v>
      </c>
      <c r="C5">
        <v>771401125000</v>
      </c>
      <c r="D5">
        <v>29125125000</v>
      </c>
      <c r="E5">
        <f t="shared" si="0"/>
        <v>800526250000</v>
      </c>
      <c r="F5" s="1">
        <f t="shared" si="1"/>
        <v>3.6382473404213793E-2</v>
      </c>
      <c r="G5" s="2">
        <f t="shared" si="2"/>
        <v>0.96361752659578626</v>
      </c>
    </row>
    <row r="6" spans="1:7">
      <c r="A6">
        <v>5</v>
      </c>
      <c r="B6" t="s">
        <v>8</v>
      </c>
      <c r="C6">
        <v>213466250000</v>
      </c>
      <c r="D6">
        <v>14029312500</v>
      </c>
      <c r="E6">
        <f t="shared" si="0"/>
        <v>227495562500</v>
      </c>
      <c r="F6" s="1">
        <f t="shared" si="1"/>
        <v>6.1668510567101723E-2</v>
      </c>
      <c r="G6" s="2">
        <f t="shared" si="2"/>
        <v>0.93833148943289824</v>
      </c>
    </row>
    <row r="7" spans="1:7">
      <c r="A7">
        <v>6</v>
      </c>
      <c r="B7" t="s">
        <v>9</v>
      </c>
      <c r="C7">
        <v>1705678562500</v>
      </c>
      <c r="D7">
        <v>24824062500</v>
      </c>
      <c r="E7">
        <f t="shared" si="0"/>
        <v>1730502625000</v>
      </c>
      <c r="F7" s="1">
        <f t="shared" si="1"/>
        <v>1.434500135473646E-2</v>
      </c>
      <c r="G7" s="2">
        <f t="shared" si="2"/>
        <v>0.98565499864526351</v>
      </c>
    </row>
    <row r="8" spans="1:7">
      <c r="A8">
        <v>7</v>
      </c>
      <c r="B8" t="s">
        <v>10</v>
      </c>
      <c r="C8">
        <v>63265437500</v>
      </c>
      <c r="D8">
        <v>4750062500</v>
      </c>
      <c r="E8">
        <f t="shared" si="0"/>
        <v>68015500000</v>
      </c>
      <c r="F8" s="1">
        <f t="shared" si="1"/>
        <v>6.9837941351603677E-2</v>
      </c>
      <c r="G8" s="2">
        <f t="shared" si="2"/>
        <v>0.93016205864839629</v>
      </c>
    </row>
    <row r="9" spans="1:7">
      <c r="A9">
        <v>8</v>
      </c>
      <c r="B9" t="s">
        <v>11</v>
      </c>
      <c r="C9">
        <v>2413250000</v>
      </c>
      <c r="D9">
        <v>13625000</v>
      </c>
      <c r="E9">
        <f t="shared" si="0"/>
        <v>2426875000</v>
      </c>
      <c r="F9" s="1">
        <f t="shared" si="1"/>
        <v>5.6142158125160957E-3</v>
      </c>
      <c r="G9" s="2">
        <f t="shared" si="2"/>
        <v>0.99438578418748391</v>
      </c>
    </row>
    <row r="10" spans="1:7">
      <c r="B10" t="s">
        <v>12</v>
      </c>
      <c r="C10">
        <f>SUM(C2:C9)</f>
        <v>7601890187500</v>
      </c>
      <c r="D10">
        <f>SUM(D2:D9)</f>
        <v>86053687500</v>
      </c>
      <c r="E10">
        <f>D10+C10</f>
        <v>7687943875000</v>
      </c>
      <c r="F10" s="4">
        <f>D10/E10</f>
        <v>1.1193329308741864E-2</v>
      </c>
      <c r="G10" s="2">
        <f t="shared" si="2"/>
        <v>0.98880667069125816</v>
      </c>
    </row>
    <row r="11" spans="1:7">
      <c r="B11" t="s">
        <v>13</v>
      </c>
      <c r="C11">
        <f>C10/1000000</f>
        <v>7601890.1875</v>
      </c>
      <c r="D11">
        <f>D10/1000000</f>
        <v>86053.6875</v>
      </c>
      <c r="E11">
        <f>D11+C11</f>
        <v>7687943.875</v>
      </c>
    </row>
    <row r="12" spans="1:7">
      <c r="C12">
        <f>C11/E11</f>
        <v>0.98880667069125816</v>
      </c>
      <c r="D12">
        <f>D11/E11</f>
        <v>1.1193329308741864E-2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3AA5-7F24-45AB-B167-9A16ACFEC7EB}">
  <dimension ref="A1:G12"/>
  <sheetViews>
    <sheetView workbookViewId="0">
      <selection activeCell="G6" sqref="G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3</v>
      </c>
    </row>
    <row r="2" spans="1:7">
      <c r="A2">
        <v>1</v>
      </c>
      <c r="B2" t="s">
        <v>4</v>
      </c>
      <c r="C2">
        <v>931756062500</v>
      </c>
      <c r="D2">
        <v>50273062500</v>
      </c>
      <c r="E2">
        <f t="shared" ref="E2:E9" si="0">D2+C2</f>
        <v>982029125000</v>
      </c>
      <c r="F2" s="1">
        <f>D2/E2</f>
        <v>5.1193046336583961E-2</v>
      </c>
      <c r="G2" s="2">
        <f>C2/E2</f>
        <v>0.94880695366341605</v>
      </c>
    </row>
    <row r="3" spans="1:7">
      <c r="A3">
        <v>2</v>
      </c>
      <c r="B3" t="s">
        <v>5</v>
      </c>
      <c r="C3">
        <v>2411889062500</v>
      </c>
      <c r="D3">
        <v>114749062500</v>
      </c>
      <c r="E3">
        <f t="shared" si="0"/>
        <v>2526638125000</v>
      </c>
      <c r="F3" s="1">
        <f t="shared" ref="F3:F9" si="1">D3/E3</f>
        <v>4.5415709263866191E-2</v>
      </c>
      <c r="G3" s="2">
        <f t="shared" ref="G3:G10" si="2">C3/E3</f>
        <v>0.95458429073613382</v>
      </c>
    </row>
    <row r="4" spans="1:7">
      <c r="A4">
        <v>3</v>
      </c>
      <c r="B4" t="s">
        <v>6</v>
      </c>
      <c r="C4">
        <v>1350217125000</v>
      </c>
      <c r="D4">
        <v>92687500</v>
      </c>
      <c r="E4">
        <f t="shared" si="0"/>
        <v>1350309812500</v>
      </c>
      <c r="F4" s="1">
        <f t="shared" si="1"/>
        <v>6.8641654783205543E-5</v>
      </c>
      <c r="G4" s="2">
        <f t="shared" si="2"/>
        <v>0.99993135834521685</v>
      </c>
    </row>
    <row r="5" spans="1:7">
      <c r="A5">
        <v>4</v>
      </c>
      <c r="B5" t="s">
        <v>7</v>
      </c>
      <c r="C5">
        <v>720578437500</v>
      </c>
      <c r="D5">
        <v>79947812500</v>
      </c>
      <c r="E5">
        <f t="shared" si="0"/>
        <v>800526250000</v>
      </c>
      <c r="F5" s="1">
        <f t="shared" si="1"/>
        <v>9.986907050206037E-2</v>
      </c>
      <c r="G5" s="2">
        <f t="shared" si="2"/>
        <v>0.9001309294979396</v>
      </c>
    </row>
    <row r="6" spans="1:7">
      <c r="A6">
        <v>5</v>
      </c>
      <c r="B6" t="s">
        <v>8</v>
      </c>
      <c r="C6">
        <v>186169812500</v>
      </c>
      <c r="D6">
        <v>41325750000</v>
      </c>
      <c r="E6">
        <f t="shared" si="0"/>
        <v>227495562500</v>
      </c>
      <c r="F6" s="1">
        <f t="shared" si="1"/>
        <v>0.1816551916259905</v>
      </c>
      <c r="G6" s="2">
        <f t="shared" si="2"/>
        <v>0.81834480837400947</v>
      </c>
    </row>
    <row r="7" spans="1:7">
      <c r="A7">
        <v>6</v>
      </c>
      <c r="B7" t="s">
        <v>9</v>
      </c>
      <c r="C7">
        <v>1717471062500</v>
      </c>
      <c r="D7">
        <v>13031562500</v>
      </c>
      <c r="E7">
        <f t="shared" si="0"/>
        <v>1730502625000</v>
      </c>
      <c r="F7" s="1">
        <f t="shared" si="1"/>
        <v>7.5305072131861108E-3</v>
      </c>
      <c r="G7" s="2">
        <f t="shared" si="2"/>
        <v>0.99246949278681384</v>
      </c>
    </row>
    <row r="8" spans="1:7">
      <c r="A8">
        <v>7</v>
      </c>
      <c r="B8" t="s">
        <v>10</v>
      </c>
      <c r="C8">
        <v>67881750000</v>
      </c>
      <c r="D8">
        <v>133750000</v>
      </c>
      <c r="E8">
        <f t="shared" si="0"/>
        <v>68015500000</v>
      </c>
      <c r="F8" s="1">
        <f t="shared" si="1"/>
        <v>1.9664635266961206E-3</v>
      </c>
      <c r="G8" s="2">
        <f t="shared" si="2"/>
        <v>0.99803353647330384</v>
      </c>
    </row>
    <row r="9" spans="1:7">
      <c r="A9">
        <v>8</v>
      </c>
      <c r="B9" t="s">
        <v>11</v>
      </c>
      <c r="C9">
        <v>2426687500</v>
      </c>
      <c r="D9">
        <v>187500</v>
      </c>
      <c r="E9">
        <f t="shared" si="0"/>
        <v>2426875000</v>
      </c>
      <c r="F9" s="1">
        <f t="shared" si="1"/>
        <v>7.7259850630955444E-5</v>
      </c>
      <c r="G9" s="2">
        <f t="shared" si="2"/>
        <v>0.99992274014936899</v>
      </c>
    </row>
    <row r="10" spans="1:7">
      <c r="B10" t="s">
        <v>12</v>
      </c>
      <c r="C10">
        <f>SUM(C2:C9)</f>
        <v>7388390000000</v>
      </c>
      <c r="D10">
        <f>SUM(D2:D9)</f>
        <v>299553875000</v>
      </c>
      <c r="E10">
        <f>D10+C10</f>
        <v>7687943875000</v>
      </c>
      <c r="F10" s="4">
        <f>D10/E10</f>
        <v>3.8964107942320275E-2</v>
      </c>
      <c r="G10" s="2">
        <f t="shared" si="2"/>
        <v>0.9610358920576797</v>
      </c>
    </row>
    <row r="11" spans="1:7">
      <c r="B11" t="s">
        <v>13</v>
      </c>
      <c r="C11">
        <f>C10/1000000</f>
        <v>7388390</v>
      </c>
      <c r="D11">
        <f>D10/1000000</f>
        <v>299553.875</v>
      </c>
      <c r="E11">
        <f>D11+C11</f>
        <v>7687943.875</v>
      </c>
    </row>
    <row r="12" spans="1:7">
      <c r="C12">
        <f>C11/E11</f>
        <v>0.9610358920576797</v>
      </c>
      <c r="D12">
        <f>D11/E11</f>
        <v>3.8964107942320275E-2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A7EF-4092-45A3-88D7-8023417C07B8}">
  <dimension ref="A1:M11"/>
  <sheetViews>
    <sheetView workbookViewId="0">
      <selection activeCell="F32" sqref="F32:G33"/>
    </sheetView>
  </sheetViews>
  <sheetFormatPr defaultRowHeight="15"/>
  <sheetData>
    <row r="1" spans="1:13">
      <c r="A1" t="s">
        <v>0</v>
      </c>
      <c r="B1" t="s">
        <v>1</v>
      </c>
      <c r="C1" t="s">
        <v>298</v>
      </c>
      <c r="D1" t="s">
        <v>297</v>
      </c>
      <c r="E1" t="s">
        <v>296</v>
      </c>
      <c r="F1" t="s">
        <v>295</v>
      </c>
      <c r="G1" t="s">
        <v>294</v>
      </c>
      <c r="H1" t="s">
        <v>293</v>
      </c>
      <c r="I1" t="s">
        <v>292</v>
      </c>
      <c r="J1" t="s">
        <v>291</v>
      </c>
      <c r="K1" t="s">
        <v>290</v>
      </c>
      <c r="L1" t="s">
        <v>289</v>
      </c>
    </row>
    <row r="2" spans="1:13">
      <c r="A2">
        <v>1</v>
      </c>
      <c r="B2" t="s">
        <v>4</v>
      </c>
      <c r="C2" s="26">
        <v>438322000000</v>
      </c>
      <c r="D2">
        <v>13778750000</v>
      </c>
      <c r="E2" s="26">
        <v>193192000000</v>
      </c>
      <c r="F2" s="26">
        <v>185563000000</v>
      </c>
      <c r="G2">
        <v>21317750000</v>
      </c>
      <c r="H2">
        <v>4829437500</v>
      </c>
      <c r="I2" s="26">
        <v>122672000000</v>
      </c>
      <c r="J2">
        <v>150875000</v>
      </c>
      <c r="K2">
        <v>64937500</v>
      </c>
      <c r="L2">
        <v>1847125000</v>
      </c>
    </row>
    <row r="3" spans="1:13">
      <c r="A3">
        <v>2</v>
      </c>
      <c r="B3" t="s">
        <v>5</v>
      </c>
      <c r="C3" s="26">
        <v>969968000000</v>
      </c>
      <c r="D3" s="26">
        <v>347537000000</v>
      </c>
      <c r="E3" s="26">
        <v>996571000000</v>
      </c>
      <c r="F3">
        <v>7825812500</v>
      </c>
      <c r="G3">
        <v>46937500</v>
      </c>
      <c r="H3">
        <v>4859375000</v>
      </c>
      <c r="I3">
        <v>28736875000</v>
      </c>
      <c r="J3">
        <v>2374312500</v>
      </c>
      <c r="K3">
        <v>70477000000</v>
      </c>
      <c r="L3">
        <v>97454687500</v>
      </c>
    </row>
    <row r="4" spans="1:13">
      <c r="A4">
        <v>3</v>
      </c>
      <c r="B4" t="s">
        <v>6</v>
      </c>
      <c r="C4" s="26">
        <v>374430000000</v>
      </c>
      <c r="D4">
        <v>9558750000</v>
      </c>
      <c r="E4" s="26">
        <v>312459000000</v>
      </c>
      <c r="F4" s="26">
        <v>607650000000</v>
      </c>
      <c r="G4">
        <v>26395500000</v>
      </c>
      <c r="H4">
        <v>16437500</v>
      </c>
      <c r="I4">
        <v>1558437500</v>
      </c>
      <c r="J4">
        <v>17742625000</v>
      </c>
      <c r="K4">
        <v>12500000</v>
      </c>
      <c r="L4">
        <v>1750000</v>
      </c>
    </row>
    <row r="5" spans="1:13">
      <c r="A5">
        <v>4</v>
      </c>
      <c r="B5" t="s">
        <v>7</v>
      </c>
      <c r="C5">
        <v>12427562500</v>
      </c>
      <c r="D5">
        <v>22187500</v>
      </c>
      <c r="E5" s="26">
        <v>751961000000</v>
      </c>
      <c r="F5">
        <v>3389062500</v>
      </c>
      <c r="G5">
        <v>990125000</v>
      </c>
      <c r="H5">
        <v>23956875000</v>
      </c>
      <c r="I5">
        <v>6700062500</v>
      </c>
      <c r="J5">
        <v>5000000</v>
      </c>
      <c r="K5">
        <v>1020750000</v>
      </c>
      <c r="L5">
        <v>437500</v>
      </c>
    </row>
    <row r="6" spans="1:13">
      <c r="A6">
        <v>5</v>
      </c>
      <c r="B6" t="s">
        <v>8</v>
      </c>
      <c r="C6">
        <v>81359687500</v>
      </c>
      <c r="D6">
        <v>5875000</v>
      </c>
      <c r="E6" s="26">
        <v>141564000000</v>
      </c>
      <c r="F6">
        <v>94312500</v>
      </c>
      <c r="G6">
        <v>29062500</v>
      </c>
      <c r="H6">
        <v>479562500</v>
      </c>
      <c r="I6">
        <v>2795562500</v>
      </c>
      <c r="J6">
        <v>975812500</v>
      </c>
      <c r="K6">
        <v>7250000</v>
      </c>
      <c r="L6">
        <v>12625000</v>
      </c>
    </row>
    <row r="7" spans="1:13">
      <c r="A7">
        <v>6</v>
      </c>
      <c r="B7" t="s">
        <v>9</v>
      </c>
      <c r="C7" s="26">
        <v>759164000000</v>
      </c>
      <c r="D7">
        <v>40673062500</v>
      </c>
      <c r="E7" s="26">
        <v>861272000000</v>
      </c>
      <c r="F7">
        <v>18965875000</v>
      </c>
      <c r="G7">
        <v>3283312500</v>
      </c>
      <c r="H7">
        <v>4277875000</v>
      </c>
      <c r="I7">
        <v>10097437500</v>
      </c>
      <c r="J7">
        <v>25495250000</v>
      </c>
      <c r="K7">
        <v>1697250000</v>
      </c>
      <c r="L7">
        <v>4907375000</v>
      </c>
    </row>
    <row r="8" spans="1:13">
      <c r="A8">
        <v>7</v>
      </c>
      <c r="B8" t="s">
        <v>10</v>
      </c>
      <c r="C8">
        <v>0</v>
      </c>
      <c r="D8">
        <v>0</v>
      </c>
      <c r="E8">
        <v>51619812500</v>
      </c>
      <c r="F8">
        <v>676625000</v>
      </c>
      <c r="G8">
        <v>8812500</v>
      </c>
      <c r="H8">
        <v>15505250000</v>
      </c>
      <c r="I8">
        <v>0</v>
      </c>
      <c r="J8">
        <v>0</v>
      </c>
      <c r="K8">
        <v>0</v>
      </c>
      <c r="L8">
        <v>0</v>
      </c>
    </row>
    <row r="9" spans="1:13">
      <c r="A9">
        <v>8</v>
      </c>
      <c r="B9" t="s">
        <v>11</v>
      </c>
      <c r="C9">
        <v>1375000</v>
      </c>
      <c r="D9">
        <v>0</v>
      </c>
      <c r="E9">
        <v>1305937500</v>
      </c>
      <c r="F9">
        <v>0</v>
      </c>
      <c r="G9">
        <v>54562500</v>
      </c>
      <c r="H9">
        <v>1062500000</v>
      </c>
      <c r="I9">
        <v>750000</v>
      </c>
      <c r="J9">
        <v>0</v>
      </c>
      <c r="K9">
        <v>0</v>
      </c>
      <c r="L9">
        <v>0</v>
      </c>
    </row>
    <row r="10" spans="1:13">
      <c r="C10" s="26">
        <v>2635670000000</v>
      </c>
      <c r="D10" s="26">
        <v>411575000000</v>
      </c>
      <c r="E10" s="26">
        <v>3309940000000</v>
      </c>
      <c r="F10" s="26">
        <v>824165000000</v>
      </c>
      <c r="G10">
        <v>52126062500</v>
      </c>
      <c r="H10">
        <v>54987312500</v>
      </c>
      <c r="I10" s="26">
        <v>172561000000</v>
      </c>
      <c r="J10">
        <v>46743875000</v>
      </c>
      <c r="K10">
        <v>73279687500</v>
      </c>
      <c r="L10" s="26">
        <v>104224000000</v>
      </c>
      <c r="M10" s="26">
        <v>7685280000000</v>
      </c>
    </row>
    <row r="11" spans="1:13">
      <c r="M11" s="1">
        <f>1-E10/M10</f>
        <v>0.56931432556783879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0EEB-8FD6-4E19-942E-250C58718E16}">
  <dimension ref="A1:F12"/>
  <sheetViews>
    <sheetView workbookViewId="0">
      <selection activeCell="E2" sqref="E2:F9"/>
    </sheetView>
  </sheetViews>
  <sheetFormatPr defaultRowHeight="15"/>
  <cols>
    <col min="3" max="3" width="11" bestFit="1" customWidth="1"/>
    <col min="5" max="5" width="1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312373062500</v>
      </c>
      <c r="D2">
        <v>669656062500</v>
      </c>
      <c r="E2">
        <f t="shared" ref="E2:E10" si="0">D2+C2</f>
        <v>982029125000</v>
      </c>
      <c r="F2" s="1">
        <f>D2/E2</f>
        <v>0.68191059251934105</v>
      </c>
    </row>
    <row r="3" spans="1:6">
      <c r="A3">
        <v>2</v>
      </c>
      <c r="B3" t="s">
        <v>5</v>
      </c>
      <c r="C3">
        <v>963486937500</v>
      </c>
      <c r="D3">
        <v>1563151187500</v>
      </c>
      <c r="E3">
        <f t="shared" si="0"/>
        <v>2526638125000</v>
      </c>
      <c r="F3" s="1">
        <f t="shared" ref="F3:F10" si="1">D3/E3</f>
        <v>0.61866840844095949</v>
      </c>
    </row>
    <row r="4" spans="1:6">
      <c r="A4">
        <v>3</v>
      </c>
      <c r="B4" t="s">
        <v>6</v>
      </c>
      <c r="C4">
        <v>240269125000</v>
      </c>
      <c r="D4">
        <v>1110040687500</v>
      </c>
      <c r="E4">
        <f t="shared" si="0"/>
        <v>1350309812500</v>
      </c>
      <c r="F4" s="1">
        <f t="shared" si="1"/>
        <v>0.82206370510249105</v>
      </c>
    </row>
    <row r="5" spans="1:6">
      <c r="A5">
        <v>4</v>
      </c>
      <c r="B5" t="s">
        <v>7</v>
      </c>
      <c r="C5">
        <v>380940750000</v>
      </c>
      <c r="D5">
        <v>419585500000</v>
      </c>
      <c r="E5">
        <f t="shared" si="0"/>
        <v>800526250000</v>
      </c>
      <c r="F5" s="1">
        <f t="shared" si="1"/>
        <v>0.52413709106978068</v>
      </c>
    </row>
    <row r="6" spans="1:6">
      <c r="A6">
        <v>5</v>
      </c>
      <c r="B6" t="s">
        <v>8</v>
      </c>
      <c r="C6">
        <v>51623812500</v>
      </c>
      <c r="D6">
        <v>175871750000</v>
      </c>
      <c r="E6">
        <f t="shared" si="0"/>
        <v>227495562500</v>
      </c>
      <c r="F6" s="1">
        <f t="shared" si="1"/>
        <v>0.77307771662579128</v>
      </c>
    </row>
    <row r="7" spans="1:6">
      <c r="A7">
        <v>6</v>
      </c>
      <c r="B7" t="s">
        <v>9</v>
      </c>
      <c r="C7">
        <v>1065107000000</v>
      </c>
      <c r="D7">
        <v>665395625000</v>
      </c>
      <c r="E7">
        <f t="shared" si="0"/>
        <v>1730502625000</v>
      </c>
      <c r="F7" s="1">
        <f t="shared" si="1"/>
        <v>0.3845100350541219</v>
      </c>
    </row>
    <row r="8" spans="1:6">
      <c r="A8">
        <v>7</v>
      </c>
      <c r="B8" t="s">
        <v>10</v>
      </c>
      <c r="C8">
        <v>890875000</v>
      </c>
      <c r="D8">
        <v>67124625000</v>
      </c>
      <c r="E8">
        <f t="shared" si="0"/>
        <v>68015500000</v>
      </c>
      <c r="F8" s="1">
        <f t="shared" si="1"/>
        <v>0.98690188265909973</v>
      </c>
    </row>
    <row r="9" spans="1:6">
      <c r="A9">
        <v>8</v>
      </c>
      <c r="B9" t="s">
        <v>11</v>
      </c>
      <c r="C9">
        <v>10937500</v>
      </c>
      <c r="D9">
        <v>2415937500</v>
      </c>
      <c r="E9">
        <f t="shared" si="0"/>
        <v>2426875000</v>
      </c>
      <c r="F9" s="1">
        <f t="shared" si="1"/>
        <v>0.99549317537986093</v>
      </c>
    </row>
    <row r="10" spans="1:6">
      <c r="B10" t="s">
        <v>12</v>
      </c>
      <c r="C10">
        <f>SUM(C2:C9)</f>
        <v>3014702500000</v>
      </c>
      <c r="D10">
        <f>SUM(D2:D9)</f>
        <v>4673241375000</v>
      </c>
      <c r="E10">
        <f t="shared" si="0"/>
        <v>7687943875000</v>
      </c>
      <c r="F10" s="1">
        <f t="shared" si="1"/>
        <v>0.60786621897652704</v>
      </c>
    </row>
    <row r="11" spans="1:6">
      <c r="B11" t="s">
        <v>13</v>
      </c>
      <c r="C11">
        <f>C10/1000000</f>
        <v>3014702.5</v>
      </c>
      <c r="D11">
        <f>D10/1000000</f>
        <v>4673241.375</v>
      </c>
      <c r="E11">
        <f>D11+C11</f>
        <v>7687943.875</v>
      </c>
    </row>
    <row r="12" spans="1:6">
      <c r="C12">
        <f>C11/E11</f>
        <v>0.39213378102347296</v>
      </c>
      <c r="D12">
        <f>D11/E11</f>
        <v>0.60786621897652704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0A4-B18D-476B-93BB-6D1BB3EBABD2}">
  <dimension ref="A1:G12"/>
  <sheetViews>
    <sheetView workbookViewId="0">
      <selection activeCell="F2" sqref="F2:G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1</v>
      </c>
      <c r="B2" t="s">
        <v>4</v>
      </c>
      <c r="C2">
        <v>463666187500</v>
      </c>
      <c r="D2">
        <v>518362937500</v>
      </c>
      <c r="E2">
        <f t="shared" ref="E2:E10" si="0">D2+C2</f>
        <v>982029125000</v>
      </c>
      <c r="F2" s="1">
        <f>D2/E2</f>
        <v>0.52784884307784663</v>
      </c>
      <c r="G2" s="2">
        <f>bd1_state!F2-bd2_state!F2</f>
        <v>0.15406174944149442</v>
      </c>
    </row>
    <row r="3" spans="1:7">
      <c r="A3">
        <v>2</v>
      </c>
      <c r="B3" t="s">
        <v>5</v>
      </c>
      <c r="C3">
        <v>1561872562500</v>
      </c>
      <c r="D3">
        <v>964765562500</v>
      </c>
      <c r="E3">
        <f t="shared" si="0"/>
        <v>2526638125000</v>
      </c>
      <c r="F3" s="1">
        <f t="shared" ref="F3:F10" si="1">D3/E3</f>
        <v>0.38183764938637582</v>
      </c>
      <c r="G3" s="2">
        <f>bd1_state!F3-bd2_state!F3</f>
        <v>0.23683075905458367</v>
      </c>
    </row>
    <row r="4" spans="1:7">
      <c r="A4">
        <v>3</v>
      </c>
      <c r="B4" t="s">
        <v>6</v>
      </c>
      <c r="C4">
        <v>925735250000</v>
      </c>
      <c r="D4">
        <v>424574562500</v>
      </c>
      <c r="E4">
        <f t="shared" si="0"/>
        <v>1350309812500</v>
      </c>
      <c r="F4" s="1">
        <f t="shared" si="1"/>
        <v>0.31442751772197464</v>
      </c>
      <c r="G4" s="2">
        <f>bd1_state!F4-bd2_state!F4</f>
        <v>0.50763618738051641</v>
      </c>
    </row>
    <row r="5" spans="1:7">
      <c r="A5">
        <v>4</v>
      </c>
      <c r="B5" t="s">
        <v>7</v>
      </c>
      <c r="C5">
        <v>441066125000</v>
      </c>
      <c r="D5">
        <v>359460125000</v>
      </c>
      <c r="E5">
        <f t="shared" si="0"/>
        <v>800526250000</v>
      </c>
      <c r="F5" s="1">
        <f t="shared" si="1"/>
        <v>0.44902977884860118</v>
      </c>
      <c r="G5" s="2">
        <f>bd1_state!F5-bd2_state!F5</f>
        <v>7.5107312221179501E-2</v>
      </c>
    </row>
    <row r="6" spans="1:7">
      <c r="A6">
        <v>5</v>
      </c>
      <c r="B6" t="s">
        <v>8</v>
      </c>
      <c r="C6">
        <v>56200875000</v>
      </c>
      <c r="D6">
        <v>171294687500</v>
      </c>
      <c r="E6">
        <f t="shared" si="0"/>
        <v>227495562500</v>
      </c>
      <c r="F6" s="1">
        <f t="shared" si="1"/>
        <v>0.75295836814399397</v>
      </c>
      <c r="G6" s="2">
        <f>bd1_state!F6-bd2_state!F6</f>
        <v>2.0119348481797306E-2</v>
      </c>
    </row>
    <row r="7" spans="1:7">
      <c r="A7">
        <v>6</v>
      </c>
      <c r="B7" t="s">
        <v>9</v>
      </c>
      <c r="C7">
        <v>1209515250000</v>
      </c>
      <c r="D7">
        <v>520987375000</v>
      </c>
      <c r="E7">
        <f t="shared" si="0"/>
        <v>1730502625000</v>
      </c>
      <c r="F7" s="1">
        <f t="shared" si="1"/>
        <v>0.30106130292636801</v>
      </c>
      <c r="G7" s="2">
        <f>bd1_state!F7-bd2_state!F7</f>
        <v>8.3448732127753888E-2</v>
      </c>
    </row>
    <row r="8" spans="1:7">
      <c r="A8">
        <v>7</v>
      </c>
      <c r="B8" t="s">
        <v>10</v>
      </c>
      <c r="C8">
        <v>2264625000</v>
      </c>
      <c r="D8">
        <v>65750875000</v>
      </c>
      <c r="E8">
        <f t="shared" si="0"/>
        <v>68015500000</v>
      </c>
      <c r="F8" s="1">
        <f t="shared" si="1"/>
        <v>0.96670428064191249</v>
      </c>
      <c r="G8" s="2">
        <f>bd1_state!F8-bd2_state!F8</f>
        <v>2.0197602017187233E-2</v>
      </c>
    </row>
    <row r="9" spans="1:7">
      <c r="A9">
        <v>8</v>
      </c>
      <c r="B9" t="s">
        <v>11</v>
      </c>
      <c r="C9">
        <v>11812500</v>
      </c>
      <c r="D9">
        <v>2415062500</v>
      </c>
      <c r="E9">
        <f t="shared" si="0"/>
        <v>2426875000</v>
      </c>
      <c r="F9" s="1">
        <f t="shared" si="1"/>
        <v>0.99513262941024982</v>
      </c>
      <c r="G9" s="2">
        <f>bd1_state!F9-bd2_state!F9</f>
        <v>3.6054596961110352E-4</v>
      </c>
    </row>
    <row r="10" spans="1:7">
      <c r="B10" t="s">
        <v>12</v>
      </c>
      <c r="C10">
        <f>SUM(C2:C9)</f>
        <v>4660332687500</v>
      </c>
      <c r="D10">
        <f>SUM(D2:D9)</f>
        <v>3027611187500</v>
      </c>
      <c r="E10">
        <f t="shared" si="0"/>
        <v>7687943875000</v>
      </c>
      <c r="F10" s="1">
        <f t="shared" si="1"/>
        <v>0.39381286293534501</v>
      </c>
      <c r="G10" s="2">
        <f>bd1_state!F10-bd2_state!F10</f>
        <v>0.21405335604118203</v>
      </c>
    </row>
    <row r="11" spans="1:7">
      <c r="B11" t="s">
        <v>13</v>
      </c>
      <c r="C11">
        <f>C10/1000000</f>
        <v>4660332.6875</v>
      </c>
      <c r="D11">
        <f>D10/1000000</f>
        <v>3027611.1875</v>
      </c>
      <c r="E11">
        <f>D11+C11</f>
        <v>7687943.875</v>
      </c>
    </row>
    <row r="12" spans="1:7">
      <c r="C12">
        <f>C11/E11</f>
        <v>0.60618713706465499</v>
      </c>
      <c r="D12">
        <f>D11/E11</f>
        <v>0.39381286293534501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7625-EE80-4D22-8159-5D14FF1F2DA7}">
  <dimension ref="A1:G12"/>
  <sheetViews>
    <sheetView workbookViewId="0">
      <selection activeCell="B10" sqref="B10:E1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1</v>
      </c>
      <c r="B2" t="s">
        <v>4</v>
      </c>
      <c r="C2">
        <v>498758375000</v>
      </c>
      <c r="D2">
        <v>483270750000</v>
      </c>
      <c r="E2">
        <f t="shared" ref="E2:E10" si="0">D2+C2</f>
        <v>982029125000</v>
      </c>
      <c r="F2" s="1">
        <f>D2/E2</f>
        <v>0.49211447776561618</v>
      </c>
      <c r="G2" s="3">
        <f>bd2_state!F2-bd3_state!F2</f>
        <v>3.5734365312230454E-2</v>
      </c>
    </row>
    <row r="3" spans="1:7">
      <c r="A3">
        <v>2</v>
      </c>
      <c r="B3" t="s">
        <v>5</v>
      </c>
      <c r="C3">
        <v>1640550812500</v>
      </c>
      <c r="D3">
        <v>886087312500</v>
      </c>
      <c r="E3">
        <f t="shared" si="0"/>
        <v>2526638125000</v>
      </c>
      <c r="F3" s="1">
        <f t="shared" ref="F3:F10" si="1">D3/E3</f>
        <v>0.35069814855263454</v>
      </c>
      <c r="G3" s="3">
        <f>bd2_state!F3-bd3_state!F3</f>
        <v>3.1139500833741285E-2</v>
      </c>
    </row>
    <row r="4" spans="1:7">
      <c r="A4">
        <v>3</v>
      </c>
      <c r="B4" t="s">
        <v>6</v>
      </c>
      <c r="C4">
        <v>950698687500</v>
      </c>
      <c r="D4">
        <v>399611125000</v>
      </c>
      <c r="E4">
        <f t="shared" si="0"/>
        <v>1350309812500</v>
      </c>
      <c r="F4" s="1">
        <f t="shared" si="1"/>
        <v>0.29594032517630098</v>
      </c>
      <c r="G4" s="3">
        <f>bd2_state!F4-bd3_state!F4</f>
        <v>1.8487192545673659E-2</v>
      </c>
    </row>
    <row r="5" spans="1:7">
      <c r="A5">
        <v>4</v>
      </c>
      <c r="B5" t="s">
        <v>7</v>
      </c>
      <c r="C5">
        <v>532666750000</v>
      </c>
      <c r="D5">
        <v>267859500000</v>
      </c>
      <c r="E5">
        <f t="shared" si="0"/>
        <v>800526250000</v>
      </c>
      <c r="F5" s="1">
        <f t="shared" si="1"/>
        <v>0.33460426812987082</v>
      </c>
      <c r="G5" s="3">
        <f>bd2_state!F5-bd3_state!F5</f>
        <v>0.11442551071873036</v>
      </c>
    </row>
    <row r="6" spans="1:7">
      <c r="A6">
        <v>5</v>
      </c>
      <c r="B6" t="s">
        <v>8</v>
      </c>
      <c r="C6">
        <v>84058937500</v>
      </c>
      <c r="D6">
        <v>143436625000</v>
      </c>
      <c r="E6">
        <f t="shared" si="0"/>
        <v>227495562500</v>
      </c>
      <c r="F6" s="1">
        <f t="shared" si="1"/>
        <v>0.63050295761263475</v>
      </c>
      <c r="G6" s="3">
        <f>bd2_state!F6-bd3_state!F6</f>
        <v>0.12245541053135922</v>
      </c>
    </row>
    <row r="7" spans="1:7">
      <c r="A7">
        <v>6</v>
      </c>
      <c r="B7" t="s">
        <v>9</v>
      </c>
      <c r="C7">
        <v>1314839000000</v>
      </c>
      <c r="D7">
        <v>415663625000</v>
      </c>
      <c r="E7">
        <f t="shared" si="0"/>
        <v>1730502625000</v>
      </c>
      <c r="F7" s="1">
        <f t="shared" si="1"/>
        <v>0.2401982054202316</v>
      </c>
      <c r="G7" s="3">
        <f>bd2_state!F7-bd3_state!F7</f>
        <v>6.0863097506136415E-2</v>
      </c>
    </row>
    <row r="8" spans="1:7">
      <c r="A8">
        <v>7</v>
      </c>
      <c r="B8" t="s">
        <v>10</v>
      </c>
      <c r="C8">
        <v>8623437500</v>
      </c>
      <c r="D8">
        <v>59392062500</v>
      </c>
      <c r="E8">
        <f t="shared" si="0"/>
        <v>68015500000</v>
      </c>
      <c r="F8" s="1">
        <f t="shared" si="1"/>
        <v>0.87321364247855271</v>
      </c>
      <c r="G8" s="3">
        <f>bd2_state!F8-bd3_state!F8</f>
        <v>9.3490638163359785E-2</v>
      </c>
    </row>
    <row r="9" spans="1:7">
      <c r="A9">
        <v>8</v>
      </c>
      <c r="B9" t="s">
        <v>11</v>
      </c>
      <c r="C9">
        <v>186437500</v>
      </c>
      <c r="D9">
        <v>2240437500</v>
      </c>
      <c r="E9">
        <f t="shared" si="0"/>
        <v>2426875000</v>
      </c>
      <c r="F9" s="1">
        <f t="shared" si="1"/>
        <v>0.92317795518928658</v>
      </c>
      <c r="G9" s="3">
        <f>bd2_state!F9-bd3_state!F9</f>
        <v>7.1954674220963244E-2</v>
      </c>
    </row>
    <row r="10" spans="1:7">
      <c r="B10" t="s">
        <v>12</v>
      </c>
      <c r="C10">
        <f>SUM(C2:C9)</f>
        <v>5030382437500</v>
      </c>
      <c r="D10">
        <f>SUM(D2:D9)</f>
        <v>2657561437500</v>
      </c>
      <c r="E10">
        <f t="shared" si="0"/>
        <v>7687943875000</v>
      </c>
      <c r="F10" s="1">
        <f t="shared" si="1"/>
        <v>0.3456790893260781</v>
      </c>
      <c r="G10" s="3">
        <f>bd2_state!F10-bd3_state!F10</f>
        <v>4.8133773609266906E-2</v>
      </c>
    </row>
    <row r="11" spans="1:7">
      <c r="B11" t="s">
        <v>13</v>
      </c>
      <c r="C11">
        <f>C10/1000000</f>
        <v>5030382.4375</v>
      </c>
      <c r="D11">
        <f>D10/1000000</f>
        <v>2657561.4375</v>
      </c>
      <c r="E11">
        <f>D11+C11</f>
        <v>7687943.875</v>
      </c>
    </row>
    <row r="12" spans="1:7">
      <c r="C12">
        <f>C11/E11</f>
        <v>0.65432091067392195</v>
      </c>
      <c r="D12">
        <f>D11/E11</f>
        <v>0.3456790893260781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6BE2-E22F-467A-BB63-700A5D21702C}">
  <dimension ref="A1:F12"/>
  <sheetViews>
    <sheetView workbookViewId="0">
      <selection activeCell="F10" sqref="F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213327875000</v>
      </c>
      <c r="D2">
        <v>768701250000</v>
      </c>
      <c r="E2">
        <f t="shared" ref="E2:E10" si="0">D2+C2</f>
        <v>982029125000</v>
      </c>
      <c r="F2" s="1">
        <f>D2/E2</f>
        <v>0.78276828093056816</v>
      </c>
    </row>
    <row r="3" spans="1:6">
      <c r="A3">
        <v>2</v>
      </c>
      <c r="B3" t="s">
        <v>5</v>
      </c>
      <c r="C3">
        <v>762019375000</v>
      </c>
      <c r="D3">
        <v>1764618750000</v>
      </c>
      <c r="E3">
        <f t="shared" si="0"/>
        <v>2526638125000</v>
      </c>
      <c r="F3" s="1">
        <f t="shared" ref="F3:F10" si="1">D3/E3</f>
        <v>0.698405811477257</v>
      </c>
    </row>
    <row r="4" spans="1:6">
      <c r="A4">
        <v>3</v>
      </c>
      <c r="B4" t="s">
        <v>6</v>
      </c>
      <c r="C4">
        <v>217595375000</v>
      </c>
      <c r="D4">
        <v>1132714437500</v>
      </c>
      <c r="E4">
        <f t="shared" si="0"/>
        <v>1350309812500</v>
      </c>
      <c r="F4" s="1">
        <f t="shared" si="1"/>
        <v>0.83885522197521611</v>
      </c>
    </row>
    <row r="5" spans="1:6">
      <c r="A5">
        <v>4</v>
      </c>
      <c r="B5" t="s">
        <v>7</v>
      </c>
      <c r="C5">
        <v>302560625000</v>
      </c>
      <c r="D5">
        <v>497965625000</v>
      </c>
      <c r="E5">
        <f t="shared" si="0"/>
        <v>800526250000</v>
      </c>
      <c r="F5" s="1">
        <f t="shared" si="1"/>
        <v>0.62204784040498362</v>
      </c>
    </row>
    <row r="6" spans="1:6">
      <c r="A6">
        <v>5</v>
      </c>
      <c r="B6" t="s">
        <v>8</v>
      </c>
      <c r="C6">
        <v>25209125000</v>
      </c>
      <c r="D6">
        <v>202286437500</v>
      </c>
      <c r="E6">
        <f t="shared" si="0"/>
        <v>227495562500</v>
      </c>
      <c r="F6" s="1">
        <f t="shared" si="1"/>
        <v>0.88918849790751409</v>
      </c>
    </row>
    <row r="7" spans="1:6">
      <c r="A7">
        <v>6</v>
      </c>
      <c r="B7" t="s">
        <v>9</v>
      </c>
      <c r="C7">
        <v>970594437500</v>
      </c>
      <c r="D7">
        <v>759908187500</v>
      </c>
      <c r="E7">
        <f t="shared" si="0"/>
        <v>1730502625000</v>
      </c>
      <c r="F7" s="1">
        <f t="shared" si="1"/>
        <v>0.43912570632477371</v>
      </c>
    </row>
    <row r="8" spans="1:6">
      <c r="A8">
        <v>7</v>
      </c>
      <c r="B8" t="s">
        <v>10</v>
      </c>
      <c r="C8">
        <v>574375000</v>
      </c>
      <c r="D8">
        <v>67441125000</v>
      </c>
      <c r="E8">
        <f t="shared" si="0"/>
        <v>68015500000</v>
      </c>
      <c r="F8" s="1">
        <f t="shared" si="1"/>
        <v>0.9915552337334872</v>
      </c>
    </row>
    <row r="9" spans="1:6">
      <c r="A9">
        <v>8</v>
      </c>
      <c r="B9" t="s">
        <v>11</v>
      </c>
      <c r="C9">
        <v>6937500</v>
      </c>
      <c r="D9">
        <v>2419937500</v>
      </c>
      <c r="E9">
        <f t="shared" si="0"/>
        <v>2426875000</v>
      </c>
      <c r="F9" s="1">
        <f t="shared" si="1"/>
        <v>0.99714138552665466</v>
      </c>
    </row>
    <row r="10" spans="1:6">
      <c r="B10" t="s">
        <v>12</v>
      </c>
      <c r="C10">
        <f>SUM(C2:C9)</f>
        <v>2491888125000</v>
      </c>
      <c r="D10">
        <f>SUM(D2:D9)</f>
        <v>5196055750000</v>
      </c>
      <c r="E10">
        <f t="shared" si="0"/>
        <v>7687943875000</v>
      </c>
      <c r="F10" s="4">
        <f t="shared" si="1"/>
        <v>0.67587066639453064</v>
      </c>
    </row>
    <row r="11" spans="1:6">
      <c r="B11" t="s">
        <v>13</v>
      </c>
      <c r="C11">
        <f>C10/1000000</f>
        <v>2491888.125</v>
      </c>
      <c r="D11">
        <f>D10/1000000</f>
        <v>5196055.75</v>
      </c>
      <c r="E11">
        <f>D11+C11</f>
        <v>7687943.875</v>
      </c>
    </row>
    <row r="12" spans="1:6">
      <c r="C12">
        <f>C11/E11</f>
        <v>0.32412933360546936</v>
      </c>
      <c r="D12">
        <f>D11/E11</f>
        <v>0.67587066639453064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57D9-1FD6-4E9E-91F8-437B6C33C29A}">
  <dimension ref="A1:F12"/>
  <sheetViews>
    <sheetView workbookViewId="0">
      <selection activeCell="F17" sqref="F1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284394437500</v>
      </c>
      <c r="D2">
        <v>697634687500</v>
      </c>
      <c r="E2">
        <f t="shared" ref="E2:E10" si="0">D2+C2</f>
        <v>982029125000</v>
      </c>
      <c r="F2" s="1">
        <f>D2/E2</f>
        <v>0.71040121900661546</v>
      </c>
    </row>
    <row r="3" spans="1:6">
      <c r="A3">
        <v>2</v>
      </c>
      <c r="B3" t="s">
        <v>5</v>
      </c>
      <c r="C3">
        <v>1042560250000</v>
      </c>
      <c r="D3">
        <v>1484077875000</v>
      </c>
      <c r="E3">
        <f t="shared" si="0"/>
        <v>2526638125000</v>
      </c>
      <c r="F3" s="1">
        <f t="shared" ref="F3:F10" si="1">D3/E3</f>
        <v>0.58737254865098654</v>
      </c>
    </row>
    <row r="4" spans="1:6">
      <c r="A4">
        <v>3</v>
      </c>
      <c r="B4" t="s">
        <v>6</v>
      </c>
      <c r="C4">
        <v>778651625000</v>
      </c>
      <c r="D4">
        <v>571658187500</v>
      </c>
      <c r="E4">
        <f t="shared" si="0"/>
        <v>1350309812500</v>
      </c>
      <c r="F4" s="1">
        <f t="shared" si="1"/>
        <v>0.42335335358455006</v>
      </c>
    </row>
    <row r="5" spans="1:6">
      <c r="A5">
        <v>4</v>
      </c>
      <c r="B5" t="s">
        <v>7</v>
      </c>
      <c r="C5">
        <v>356962562500</v>
      </c>
      <c r="D5">
        <v>443563687500</v>
      </c>
      <c r="E5">
        <f t="shared" si="0"/>
        <v>800526250000</v>
      </c>
      <c r="F5" s="1">
        <f t="shared" si="1"/>
        <v>0.55409012196664387</v>
      </c>
    </row>
    <row r="6" spans="1:6">
      <c r="A6">
        <v>5</v>
      </c>
      <c r="B6" t="s">
        <v>8</v>
      </c>
      <c r="C6">
        <v>27266250000</v>
      </c>
      <c r="D6">
        <v>200229312500</v>
      </c>
      <c r="E6">
        <f t="shared" si="0"/>
        <v>227495562500</v>
      </c>
      <c r="F6" s="1">
        <f t="shared" si="1"/>
        <v>0.88014601383708313</v>
      </c>
    </row>
    <row r="7" spans="1:6">
      <c r="A7">
        <v>6</v>
      </c>
      <c r="B7" t="s">
        <v>9</v>
      </c>
      <c r="C7">
        <v>1098611500000</v>
      </c>
      <c r="D7">
        <v>631891125000</v>
      </c>
      <c r="E7">
        <f t="shared" si="0"/>
        <v>1730502625000</v>
      </c>
      <c r="F7" s="1">
        <f t="shared" si="1"/>
        <v>0.36514889713039295</v>
      </c>
    </row>
    <row r="8" spans="1:6">
      <c r="A8">
        <v>7</v>
      </c>
      <c r="B8" t="s">
        <v>10</v>
      </c>
      <c r="C8">
        <v>1320437500</v>
      </c>
      <c r="D8">
        <v>66695062500</v>
      </c>
      <c r="E8">
        <f t="shared" si="0"/>
        <v>68015500000</v>
      </c>
      <c r="F8" s="1">
        <f t="shared" si="1"/>
        <v>0.98058622666892103</v>
      </c>
    </row>
    <row r="9" spans="1:6">
      <c r="A9">
        <v>8</v>
      </c>
      <c r="B9" t="s">
        <v>11</v>
      </c>
      <c r="C9">
        <v>7625000</v>
      </c>
      <c r="D9">
        <v>2419250000</v>
      </c>
      <c r="E9">
        <f t="shared" si="0"/>
        <v>2426875000</v>
      </c>
      <c r="F9" s="1">
        <f t="shared" si="1"/>
        <v>0.99685809940767445</v>
      </c>
    </row>
    <row r="10" spans="1:6">
      <c r="B10" t="s">
        <v>12</v>
      </c>
      <c r="C10">
        <f>SUM(C2:C9)</f>
        <v>3589774687500</v>
      </c>
      <c r="D10">
        <f>SUM(D2:D9)</f>
        <v>4098169187500</v>
      </c>
      <c r="E10">
        <f t="shared" si="0"/>
        <v>7687943875000</v>
      </c>
      <c r="F10" s="4">
        <f t="shared" si="1"/>
        <v>0.53306439981002074</v>
      </c>
    </row>
    <row r="11" spans="1:6">
      <c r="B11" t="s">
        <v>13</v>
      </c>
      <c r="C11">
        <f>C10/1000000</f>
        <v>3589774.6875</v>
      </c>
      <c r="D11">
        <f>D10/1000000</f>
        <v>4098169.1875</v>
      </c>
      <c r="E11">
        <f>D11+C11</f>
        <v>7687943.875</v>
      </c>
    </row>
    <row r="12" spans="1:6">
      <c r="C12">
        <f>C11/E11</f>
        <v>0.46693560018997926</v>
      </c>
      <c r="D12">
        <f>D11/E11</f>
        <v>0.53306439981002074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8E4D-F983-46F5-9522-D2CAA70A27D1}">
  <dimension ref="A1:F12"/>
  <sheetViews>
    <sheetView workbookViewId="0">
      <selection activeCell="F10" sqref="F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339199812500</v>
      </c>
      <c r="D2">
        <v>642829312500</v>
      </c>
      <c r="E2">
        <f t="shared" ref="E2:E10" si="0">D2+C2</f>
        <v>982029125000</v>
      </c>
      <c r="F2" s="1">
        <f>D2/E2</f>
        <v>0.65459292004195901</v>
      </c>
    </row>
    <row r="3" spans="1:6">
      <c r="A3">
        <v>2</v>
      </c>
      <c r="B3" t="s">
        <v>5</v>
      </c>
      <c r="C3">
        <v>1154258187500</v>
      </c>
      <c r="D3">
        <v>1372379937500</v>
      </c>
      <c r="E3">
        <f t="shared" si="0"/>
        <v>2526638125000</v>
      </c>
      <c r="F3" s="1">
        <f t="shared" ref="F3:F10" si="1">D3/E3</f>
        <v>0.54316442228940087</v>
      </c>
    </row>
    <row r="4" spans="1:6">
      <c r="A4">
        <v>3</v>
      </c>
      <c r="B4" t="s">
        <v>6</v>
      </c>
      <c r="C4">
        <v>797414062500</v>
      </c>
      <c r="D4">
        <v>552895750000</v>
      </c>
      <c r="E4">
        <f t="shared" si="0"/>
        <v>1350309812500</v>
      </c>
      <c r="F4" s="1">
        <f t="shared" si="1"/>
        <v>0.40945844048659757</v>
      </c>
    </row>
    <row r="5" spans="1:6">
      <c r="A5">
        <v>4</v>
      </c>
      <c r="B5" t="s">
        <v>7</v>
      </c>
      <c r="C5">
        <v>477119875000</v>
      </c>
      <c r="D5">
        <v>323406375000</v>
      </c>
      <c r="E5">
        <f t="shared" si="0"/>
        <v>800526250000</v>
      </c>
      <c r="F5" s="1">
        <f t="shared" si="1"/>
        <v>0.40399221761934728</v>
      </c>
    </row>
    <row r="6" spans="1:6">
      <c r="A6">
        <v>5</v>
      </c>
      <c r="B6" t="s">
        <v>8</v>
      </c>
      <c r="C6">
        <v>68128750000</v>
      </c>
      <c r="D6">
        <v>159366812500</v>
      </c>
      <c r="E6">
        <f t="shared" si="0"/>
        <v>227495562500</v>
      </c>
      <c r="F6" s="1">
        <f t="shared" si="1"/>
        <v>0.70052712566646214</v>
      </c>
    </row>
    <row r="7" spans="1:6">
      <c r="A7">
        <v>6</v>
      </c>
      <c r="B7" t="s">
        <v>9</v>
      </c>
      <c r="C7">
        <v>1192626625000</v>
      </c>
      <c r="D7">
        <v>537876000000</v>
      </c>
      <c r="E7">
        <f t="shared" si="0"/>
        <v>1730502625000</v>
      </c>
      <c r="F7" s="1">
        <f t="shared" si="1"/>
        <v>0.31082067847195549</v>
      </c>
    </row>
    <row r="8" spans="1:6">
      <c r="A8">
        <v>7</v>
      </c>
      <c r="B8" t="s">
        <v>10</v>
      </c>
      <c r="C8">
        <v>5571312500</v>
      </c>
      <c r="D8">
        <v>62444187500</v>
      </c>
      <c r="E8">
        <f t="shared" si="0"/>
        <v>68015500000</v>
      </c>
      <c r="F8" s="1">
        <f t="shared" si="1"/>
        <v>0.91808760503120612</v>
      </c>
    </row>
    <row r="9" spans="1:6">
      <c r="A9">
        <v>8</v>
      </c>
      <c r="B9" t="s">
        <v>11</v>
      </c>
      <c r="C9">
        <v>82687500</v>
      </c>
      <c r="D9">
        <v>2344187500</v>
      </c>
      <c r="E9">
        <f t="shared" si="0"/>
        <v>2426875000</v>
      </c>
      <c r="F9" s="1">
        <f t="shared" si="1"/>
        <v>0.96592840587174866</v>
      </c>
    </row>
    <row r="10" spans="1:6">
      <c r="B10" t="s">
        <v>12</v>
      </c>
      <c r="C10">
        <f>SUM(C2:C9)</f>
        <v>4034401312500</v>
      </c>
      <c r="D10">
        <f>SUM(D2:D9)</f>
        <v>3653542562500</v>
      </c>
      <c r="E10">
        <f t="shared" si="0"/>
        <v>7687943875000</v>
      </c>
      <c r="F10" s="4">
        <f t="shared" si="1"/>
        <v>0.47523012939529297</v>
      </c>
    </row>
    <row r="11" spans="1:6">
      <c r="B11" t="s">
        <v>13</v>
      </c>
      <c r="C11">
        <f>C10/1000000</f>
        <v>4034401.3125</v>
      </c>
      <c r="D11">
        <f>D10/1000000</f>
        <v>3653542.5625</v>
      </c>
      <c r="E11">
        <f>D11+C11</f>
        <v>7687943.875</v>
      </c>
    </row>
    <row r="12" spans="1:6">
      <c r="C12">
        <f>C11/E11</f>
        <v>0.52476987060470703</v>
      </c>
      <c r="D12">
        <f>D11/E11</f>
        <v>0.47523012939529297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05F7-5685-467E-908D-F891DFDFD0AB}">
  <dimension ref="A1:F12"/>
  <sheetViews>
    <sheetView workbookViewId="0">
      <selection activeCell="F10" sqref="F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203056750000</v>
      </c>
      <c r="D2">
        <v>778972375000</v>
      </c>
      <c r="E2">
        <f t="shared" ref="E2:E10" si="0">D2+C2</f>
        <v>982029125000</v>
      </c>
      <c r="F2" s="1">
        <f>D2/E2</f>
        <v>0.7932273648197552</v>
      </c>
    </row>
    <row r="3" spans="1:6">
      <c r="A3">
        <v>2</v>
      </c>
      <c r="B3" t="s">
        <v>5</v>
      </c>
      <c r="C3">
        <v>739963125000</v>
      </c>
      <c r="D3">
        <v>1786675000000</v>
      </c>
      <c r="E3">
        <f t="shared" si="0"/>
        <v>2526638125000</v>
      </c>
      <c r="F3" s="1">
        <f t="shared" ref="F3:F10" si="1">D3/E3</f>
        <v>0.70713529663057706</v>
      </c>
    </row>
    <row r="4" spans="1:6">
      <c r="A4">
        <v>3</v>
      </c>
      <c r="B4" t="s">
        <v>6</v>
      </c>
      <c r="C4">
        <v>206588125000</v>
      </c>
      <c r="D4">
        <v>1143721687500</v>
      </c>
      <c r="E4">
        <f t="shared" si="0"/>
        <v>1350309812500</v>
      </c>
      <c r="F4" s="1">
        <f t="shared" si="1"/>
        <v>0.84700686976604489</v>
      </c>
    </row>
    <row r="5" spans="1:6">
      <c r="A5">
        <v>4</v>
      </c>
      <c r="B5" t="s">
        <v>7</v>
      </c>
      <c r="C5">
        <v>286537062500</v>
      </c>
      <c r="D5">
        <v>513989187500</v>
      </c>
      <c r="E5">
        <f t="shared" si="0"/>
        <v>800526250000</v>
      </c>
      <c r="F5" s="1">
        <f t="shared" si="1"/>
        <v>0.64206412656674283</v>
      </c>
    </row>
    <row r="6" spans="1:6">
      <c r="A6">
        <v>5</v>
      </c>
      <c r="B6" t="s">
        <v>8</v>
      </c>
      <c r="C6">
        <v>21982562500</v>
      </c>
      <c r="D6">
        <v>205513000000</v>
      </c>
      <c r="E6">
        <f t="shared" si="0"/>
        <v>227495562500</v>
      </c>
      <c r="F6" s="1">
        <f t="shared" si="1"/>
        <v>0.90337146686102943</v>
      </c>
    </row>
    <row r="7" spans="1:6">
      <c r="A7">
        <v>6</v>
      </c>
      <c r="B7" t="s">
        <v>9</v>
      </c>
      <c r="C7">
        <v>934561125000</v>
      </c>
      <c r="D7">
        <v>795941500000</v>
      </c>
      <c r="E7">
        <f t="shared" si="0"/>
        <v>1730502625000</v>
      </c>
      <c r="F7" s="1">
        <f t="shared" si="1"/>
        <v>0.45994816101478031</v>
      </c>
    </row>
    <row r="8" spans="1:6">
      <c r="A8">
        <v>7</v>
      </c>
      <c r="B8" t="s">
        <v>10</v>
      </c>
      <c r="C8">
        <v>545312500</v>
      </c>
      <c r="D8">
        <v>67470187500</v>
      </c>
      <c r="E8">
        <f t="shared" si="0"/>
        <v>68015500000</v>
      </c>
      <c r="F8" s="1">
        <f t="shared" si="1"/>
        <v>0.9919825260418581</v>
      </c>
    </row>
    <row r="9" spans="1:6">
      <c r="A9">
        <v>8</v>
      </c>
      <c r="B9" t="s">
        <v>11</v>
      </c>
      <c r="C9">
        <v>7500000</v>
      </c>
      <c r="D9">
        <v>2419375000</v>
      </c>
      <c r="E9">
        <f t="shared" si="0"/>
        <v>2426875000</v>
      </c>
      <c r="F9" s="1">
        <f t="shared" si="1"/>
        <v>0.99690960597476175</v>
      </c>
    </row>
    <row r="10" spans="1:6">
      <c r="B10" t="s">
        <v>12</v>
      </c>
      <c r="C10">
        <f>SUM(C2:C9)</f>
        <v>2393241562500</v>
      </c>
      <c r="D10">
        <f>SUM(D2:D9)</f>
        <v>5294702312500</v>
      </c>
      <c r="E10">
        <f t="shared" si="0"/>
        <v>7687943875000</v>
      </c>
      <c r="F10" s="4">
        <f t="shared" si="1"/>
        <v>0.68870199868622217</v>
      </c>
    </row>
    <row r="11" spans="1:6">
      <c r="B11" t="s">
        <v>13</v>
      </c>
      <c r="C11">
        <f>C10/1000000</f>
        <v>2393241.5625</v>
      </c>
      <c r="D11">
        <f>D10/1000000</f>
        <v>5294702.3125</v>
      </c>
      <c r="E11">
        <f>D11+C11</f>
        <v>7687943.875</v>
      </c>
    </row>
    <row r="12" spans="1:6">
      <c r="C12">
        <f>C11/E11</f>
        <v>0.31129800131377783</v>
      </c>
      <c r="D12">
        <f>D11/E11</f>
        <v>0.68870199868622217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16F6-7EEF-4464-88D3-CDB3483B4695}">
  <dimension ref="A1:F12"/>
  <sheetViews>
    <sheetView workbookViewId="0">
      <selection activeCell="F10" sqref="F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299041937500</v>
      </c>
      <c r="D2">
        <v>682987187500</v>
      </c>
      <c r="E2">
        <f t="shared" ref="E2:E10" si="0">D2+C2</f>
        <v>982029125000</v>
      </c>
      <c r="F2" s="1">
        <f>D2/E2</f>
        <v>0.69548567360463975</v>
      </c>
    </row>
    <row r="3" spans="1:6">
      <c r="A3">
        <v>2</v>
      </c>
      <c r="B3" t="s">
        <v>5</v>
      </c>
      <c r="C3">
        <v>1058083812500</v>
      </c>
      <c r="D3">
        <v>1468554312500</v>
      </c>
      <c r="E3">
        <f t="shared" si="0"/>
        <v>2526638125000</v>
      </c>
      <c r="F3" s="1">
        <f t="shared" ref="F3:F10" si="1">D3/E3</f>
        <v>0.58122858907624531</v>
      </c>
    </row>
    <row r="4" spans="1:6">
      <c r="A4">
        <v>3</v>
      </c>
      <c r="B4" t="s">
        <v>6</v>
      </c>
      <c r="C4">
        <v>763564687500</v>
      </c>
      <c r="D4">
        <v>586745125000</v>
      </c>
      <c r="E4">
        <f t="shared" si="0"/>
        <v>1350309812500</v>
      </c>
      <c r="F4" s="1">
        <f t="shared" si="1"/>
        <v>0.43452629875634557</v>
      </c>
    </row>
    <row r="5" spans="1:6">
      <c r="A5">
        <v>4</v>
      </c>
      <c r="B5" t="s">
        <v>7</v>
      </c>
      <c r="C5">
        <v>382442312500</v>
      </c>
      <c r="D5">
        <v>418083937500</v>
      </c>
      <c r="E5">
        <f t="shared" si="0"/>
        <v>800526250000</v>
      </c>
      <c r="F5" s="1">
        <f t="shared" si="1"/>
        <v>0.52226137181635202</v>
      </c>
    </row>
    <row r="6" spans="1:6">
      <c r="A6">
        <v>5</v>
      </c>
      <c r="B6" t="s">
        <v>8</v>
      </c>
      <c r="C6">
        <v>41335875000</v>
      </c>
      <c r="D6">
        <v>186159687500</v>
      </c>
      <c r="E6">
        <f t="shared" si="0"/>
        <v>227495562500</v>
      </c>
      <c r="F6" s="1">
        <f t="shared" si="1"/>
        <v>0.81830030201138537</v>
      </c>
    </row>
    <row r="7" spans="1:6">
      <c r="A7">
        <v>6</v>
      </c>
      <c r="B7" t="s">
        <v>9</v>
      </c>
      <c r="C7">
        <v>1066898125000</v>
      </c>
      <c r="D7">
        <v>663604500000</v>
      </c>
      <c r="E7">
        <f t="shared" si="0"/>
        <v>1730502625000</v>
      </c>
      <c r="F7" s="1">
        <f t="shared" si="1"/>
        <v>0.38347500339677326</v>
      </c>
    </row>
    <row r="8" spans="1:6">
      <c r="A8">
        <v>7</v>
      </c>
      <c r="B8" t="s">
        <v>10</v>
      </c>
      <c r="C8">
        <v>1236625000</v>
      </c>
      <c r="D8">
        <v>66778875000</v>
      </c>
      <c r="E8">
        <f t="shared" si="0"/>
        <v>68015500000</v>
      </c>
      <c r="F8" s="1">
        <f t="shared" si="1"/>
        <v>0.98181848255177129</v>
      </c>
    </row>
    <row r="9" spans="1:6">
      <c r="A9">
        <v>8</v>
      </c>
      <c r="B9" t="s">
        <v>11</v>
      </c>
      <c r="C9">
        <v>8375000</v>
      </c>
      <c r="D9">
        <v>2418500000</v>
      </c>
      <c r="E9">
        <f t="shared" si="0"/>
        <v>2426875000</v>
      </c>
      <c r="F9" s="1">
        <f t="shared" si="1"/>
        <v>0.99654906000515064</v>
      </c>
    </row>
    <row r="10" spans="1:6">
      <c r="B10" t="s">
        <v>12</v>
      </c>
      <c r="C10">
        <f>SUM(C2:C9)</f>
        <v>3612611750000</v>
      </c>
      <c r="D10">
        <f>SUM(D2:D9)</f>
        <v>4075332125000</v>
      </c>
      <c r="E10">
        <f t="shared" si="0"/>
        <v>7687943875000</v>
      </c>
      <c r="F10" s="4">
        <f t="shared" si="1"/>
        <v>0.53009389652964911</v>
      </c>
    </row>
    <row r="11" spans="1:6">
      <c r="B11" t="s">
        <v>13</v>
      </c>
      <c r="C11">
        <f>C10/1000000</f>
        <v>3612611.75</v>
      </c>
      <c r="D11">
        <f>D10/1000000</f>
        <v>4075332.125</v>
      </c>
      <c r="E11">
        <f>D11+C11</f>
        <v>7687943.875</v>
      </c>
    </row>
    <row r="12" spans="1:6">
      <c r="C12">
        <f>C11/E11</f>
        <v>0.46990610347035083</v>
      </c>
      <c r="D12">
        <f>D11/E11</f>
        <v>0.53009389652964911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4860-6824-4A5A-B7A9-8E99D451BD77}">
  <dimension ref="A1:F12"/>
  <sheetViews>
    <sheetView workbookViewId="0">
      <selection activeCell="P26" sqref="P2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324559687500</v>
      </c>
      <c r="D2">
        <v>657469437500</v>
      </c>
      <c r="E2">
        <f t="shared" ref="E2:E10" si="0">D2+C2</f>
        <v>982029125000</v>
      </c>
      <c r="F2" s="1">
        <f>D2/E2</f>
        <v>0.6695009554833723</v>
      </c>
    </row>
    <row r="3" spans="1:6">
      <c r="A3">
        <v>2</v>
      </c>
      <c r="B3" t="s">
        <v>5</v>
      </c>
      <c r="C3">
        <v>1125415750000</v>
      </c>
      <c r="D3">
        <v>1401222375000</v>
      </c>
      <c r="E3">
        <f t="shared" si="0"/>
        <v>2526638125000</v>
      </c>
      <c r="F3" s="1">
        <f t="shared" ref="F3:F10" si="1">D3/E3</f>
        <v>0.55457976396995912</v>
      </c>
    </row>
    <row r="4" spans="1:6">
      <c r="A4">
        <v>3</v>
      </c>
      <c r="B4" t="s">
        <v>6</v>
      </c>
      <c r="C4">
        <v>781495812500</v>
      </c>
      <c r="D4">
        <v>568814000000</v>
      </c>
      <c r="E4">
        <f t="shared" si="0"/>
        <v>1350309812500</v>
      </c>
      <c r="F4" s="1">
        <f t="shared" si="1"/>
        <v>0.42124703141043046</v>
      </c>
    </row>
    <row r="5" spans="1:6">
      <c r="A5">
        <v>4</v>
      </c>
      <c r="B5" t="s">
        <v>7</v>
      </c>
      <c r="C5">
        <v>451499250000</v>
      </c>
      <c r="D5">
        <v>349027000000</v>
      </c>
      <c r="E5">
        <f t="shared" si="0"/>
        <v>800526250000</v>
      </c>
      <c r="F5" s="1">
        <f t="shared" si="1"/>
        <v>0.43599694575911785</v>
      </c>
    </row>
    <row r="6" spans="1:6">
      <c r="A6">
        <v>5</v>
      </c>
      <c r="B6" t="s">
        <v>8</v>
      </c>
      <c r="C6">
        <v>60365125000</v>
      </c>
      <c r="D6">
        <v>167130437500</v>
      </c>
      <c r="E6">
        <f t="shared" si="0"/>
        <v>227495562500</v>
      </c>
      <c r="F6" s="1">
        <f t="shared" si="1"/>
        <v>0.73465361549634622</v>
      </c>
    </row>
    <row r="7" spans="1:6">
      <c r="A7">
        <v>6</v>
      </c>
      <c r="B7" t="s">
        <v>9</v>
      </c>
      <c r="C7">
        <v>1149443687500</v>
      </c>
      <c r="D7">
        <v>581058937500</v>
      </c>
      <c r="E7">
        <f t="shared" si="0"/>
        <v>1730502625000</v>
      </c>
      <c r="F7" s="1">
        <f t="shared" si="1"/>
        <v>0.33577466402282979</v>
      </c>
    </row>
    <row r="8" spans="1:6">
      <c r="A8">
        <v>7</v>
      </c>
      <c r="B8" t="s">
        <v>10</v>
      </c>
      <c r="C8">
        <v>5198562500</v>
      </c>
      <c r="D8">
        <v>62816937500</v>
      </c>
      <c r="E8">
        <f t="shared" si="0"/>
        <v>68015500000</v>
      </c>
      <c r="F8" s="1">
        <f t="shared" si="1"/>
        <v>0.923567973476634</v>
      </c>
    </row>
    <row r="9" spans="1:6">
      <c r="A9">
        <v>8</v>
      </c>
      <c r="B9" t="s">
        <v>11</v>
      </c>
      <c r="C9">
        <v>78437500</v>
      </c>
      <c r="D9">
        <v>2348437500</v>
      </c>
      <c r="E9">
        <f t="shared" si="0"/>
        <v>2426875000</v>
      </c>
      <c r="F9" s="1">
        <f t="shared" si="1"/>
        <v>0.96767962915271699</v>
      </c>
    </row>
    <row r="10" spans="1:6">
      <c r="B10" t="s">
        <v>12</v>
      </c>
      <c r="C10">
        <f>SUM(C2:C9)</f>
        <v>3898056312500</v>
      </c>
      <c r="D10">
        <f>SUM(D2:D9)</f>
        <v>3789887562500</v>
      </c>
      <c r="E10">
        <f t="shared" si="0"/>
        <v>7687943875000</v>
      </c>
      <c r="F10" s="4">
        <f t="shared" si="1"/>
        <v>0.49296504034376815</v>
      </c>
    </row>
    <row r="11" spans="1:6">
      <c r="B11" t="s">
        <v>13</v>
      </c>
      <c r="C11">
        <f>C10/1000000</f>
        <v>3898056.3125</v>
      </c>
      <c r="D11">
        <f>D10/1000000</f>
        <v>3789887.5625</v>
      </c>
      <c r="E11">
        <f>D11+C11</f>
        <v>7687943.875</v>
      </c>
    </row>
    <row r="12" spans="1:6">
      <c r="C12">
        <f>C11/E11</f>
        <v>0.50703495965623191</v>
      </c>
      <c r="D12">
        <f>D11/E11</f>
        <v>0.49296504034376815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D4EA-B1F1-4960-B346-89D76CE0A84D}">
  <dimension ref="A1:G23"/>
  <sheetViews>
    <sheetView workbookViewId="0">
      <selection activeCell="G2" sqref="G2"/>
    </sheetView>
  </sheetViews>
  <sheetFormatPr defaultRowHeight="15"/>
  <sheetData>
    <row r="1" spans="1:7">
      <c r="A1" t="s">
        <v>0</v>
      </c>
      <c r="B1" t="s">
        <v>393</v>
      </c>
      <c r="C1" t="s">
        <v>392</v>
      </c>
      <c r="D1" t="s">
        <v>391</v>
      </c>
      <c r="E1" t="s">
        <v>390</v>
      </c>
      <c r="F1" t="s">
        <v>389</v>
      </c>
      <c r="G1" t="s">
        <v>388</v>
      </c>
    </row>
    <row r="2" spans="1:7">
      <c r="A2">
        <v>1</v>
      </c>
      <c r="B2" t="s">
        <v>387</v>
      </c>
      <c r="C2" t="s">
        <v>6</v>
      </c>
      <c r="D2" t="s">
        <v>185</v>
      </c>
      <c r="E2">
        <v>18</v>
      </c>
      <c r="F2" s="22" t="s">
        <v>386</v>
      </c>
      <c r="G2" s="22" t="s">
        <v>385</v>
      </c>
    </row>
    <row r="3" spans="1:7">
      <c r="A3">
        <v>2</v>
      </c>
      <c r="B3" t="s">
        <v>384</v>
      </c>
      <c r="C3" t="s">
        <v>9</v>
      </c>
      <c r="D3" t="s">
        <v>176</v>
      </c>
      <c r="E3">
        <v>19</v>
      </c>
      <c r="F3" s="22" t="s">
        <v>383</v>
      </c>
      <c r="G3" s="22" t="s">
        <v>382</v>
      </c>
    </row>
    <row r="4" spans="1:7">
      <c r="A4">
        <v>3</v>
      </c>
      <c r="B4" t="s">
        <v>381</v>
      </c>
      <c r="C4" t="s">
        <v>4</v>
      </c>
      <c r="D4" t="s">
        <v>164</v>
      </c>
      <c r="E4">
        <v>21</v>
      </c>
      <c r="F4" s="22" t="s">
        <v>380</v>
      </c>
      <c r="G4" s="22" t="s">
        <v>379</v>
      </c>
    </row>
    <row r="5" spans="1:7">
      <c r="A5">
        <v>4</v>
      </c>
      <c r="B5" t="s">
        <v>378</v>
      </c>
      <c r="C5" t="s">
        <v>5</v>
      </c>
      <c r="D5" t="s">
        <v>145</v>
      </c>
      <c r="E5">
        <v>17</v>
      </c>
      <c r="F5" s="22" t="s">
        <v>377</v>
      </c>
      <c r="G5" s="22" t="s">
        <v>376</v>
      </c>
    </row>
    <row r="6" spans="1:7">
      <c r="A6">
        <v>5</v>
      </c>
      <c r="B6" t="s">
        <v>375</v>
      </c>
      <c r="C6" t="s">
        <v>7</v>
      </c>
      <c r="D6" t="s">
        <v>194</v>
      </c>
      <c r="E6">
        <v>20</v>
      </c>
      <c r="F6" s="22" t="s">
        <v>374</v>
      </c>
      <c r="G6" s="22" t="s">
        <v>373</v>
      </c>
    </row>
    <row r="7" spans="1:7">
      <c r="A7">
        <v>6</v>
      </c>
      <c r="C7" t="s">
        <v>5</v>
      </c>
      <c r="D7" t="s">
        <v>74</v>
      </c>
      <c r="E7">
        <v>1</v>
      </c>
      <c r="F7" s="22" t="s">
        <v>372</v>
      </c>
      <c r="G7" s="22" t="s">
        <v>371</v>
      </c>
    </row>
    <row r="8" spans="1:7">
      <c r="A8">
        <v>7</v>
      </c>
      <c r="C8" t="s">
        <v>5</v>
      </c>
      <c r="D8" t="s">
        <v>87</v>
      </c>
      <c r="E8">
        <v>2</v>
      </c>
      <c r="F8" s="22" t="s">
        <v>370</v>
      </c>
      <c r="G8" s="22" t="s">
        <v>369</v>
      </c>
    </row>
    <row r="9" spans="1:7">
      <c r="A9">
        <v>8</v>
      </c>
      <c r="C9" t="s">
        <v>5</v>
      </c>
      <c r="D9" t="s">
        <v>84</v>
      </c>
      <c r="E9">
        <v>3</v>
      </c>
      <c r="F9" s="22" t="s">
        <v>368</v>
      </c>
      <c r="G9" s="22" t="s">
        <v>367</v>
      </c>
    </row>
    <row r="10" spans="1:7">
      <c r="A10">
        <v>9</v>
      </c>
      <c r="C10" t="s">
        <v>6</v>
      </c>
      <c r="D10" t="s">
        <v>118</v>
      </c>
      <c r="E10">
        <v>4</v>
      </c>
      <c r="F10" s="22" t="s">
        <v>366</v>
      </c>
      <c r="G10" s="22" t="s">
        <v>365</v>
      </c>
    </row>
    <row r="11" spans="1:7">
      <c r="A11">
        <v>10</v>
      </c>
      <c r="C11" t="s">
        <v>9</v>
      </c>
      <c r="D11" t="s">
        <v>115</v>
      </c>
      <c r="E11">
        <v>5</v>
      </c>
      <c r="F11" s="22" t="s">
        <v>364</v>
      </c>
      <c r="G11" s="22" t="s">
        <v>363</v>
      </c>
    </row>
    <row r="12" spans="1:7">
      <c r="A12">
        <v>11</v>
      </c>
      <c r="C12" t="s">
        <v>9</v>
      </c>
      <c r="D12" t="s">
        <v>113</v>
      </c>
      <c r="E12">
        <v>6</v>
      </c>
      <c r="F12" s="22" t="s">
        <v>362</v>
      </c>
      <c r="G12" s="22" t="s">
        <v>361</v>
      </c>
    </row>
    <row r="13" spans="1:7">
      <c r="A13">
        <v>12</v>
      </c>
      <c r="C13" t="s">
        <v>9</v>
      </c>
      <c r="D13" t="s">
        <v>110</v>
      </c>
      <c r="E13">
        <v>7</v>
      </c>
      <c r="F13" s="22" t="s">
        <v>360</v>
      </c>
      <c r="G13" s="22" t="s">
        <v>359</v>
      </c>
    </row>
    <row r="14" spans="1:7">
      <c r="A14">
        <v>13</v>
      </c>
      <c r="C14" t="s">
        <v>7</v>
      </c>
      <c r="D14" t="s">
        <v>133</v>
      </c>
      <c r="E14">
        <v>8</v>
      </c>
      <c r="F14" s="22" t="s">
        <v>358</v>
      </c>
      <c r="G14" s="22" t="s">
        <v>357</v>
      </c>
    </row>
    <row r="15" spans="1:7">
      <c r="A15">
        <v>14</v>
      </c>
      <c r="C15" t="s">
        <v>7</v>
      </c>
      <c r="D15" t="s">
        <v>138</v>
      </c>
      <c r="E15">
        <v>9</v>
      </c>
      <c r="F15" s="22" t="s">
        <v>356</v>
      </c>
      <c r="G15" s="22" t="s">
        <v>355</v>
      </c>
    </row>
    <row r="16" spans="1:7">
      <c r="A16">
        <v>15</v>
      </c>
      <c r="C16" t="s">
        <v>7</v>
      </c>
      <c r="D16" t="s">
        <v>126</v>
      </c>
      <c r="E16">
        <v>11</v>
      </c>
      <c r="F16" s="22" t="s">
        <v>354</v>
      </c>
      <c r="G16" s="22" t="s">
        <v>353</v>
      </c>
    </row>
    <row r="17" spans="1:7">
      <c r="A17">
        <v>16</v>
      </c>
      <c r="C17" t="s">
        <v>7</v>
      </c>
      <c r="D17" t="s">
        <v>130</v>
      </c>
      <c r="E17">
        <v>12</v>
      </c>
      <c r="F17" s="22" t="s">
        <v>352</v>
      </c>
      <c r="G17" s="22" t="s">
        <v>351</v>
      </c>
    </row>
    <row r="18" spans="1:7">
      <c r="A18">
        <v>17</v>
      </c>
      <c r="C18" t="s">
        <v>8</v>
      </c>
      <c r="D18" t="s">
        <v>98</v>
      </c>
      <c r="E18">
        <v>13</v>
      </c>
      <c r="F18" s="22" t="s">
        <v>350</v>
      </c>
      <c r="G18" s="22" t="s">
        <v>349</v>
      </c>
    </row>
    <row r="19" spans="1:7">
      <c r="A19">
        <v>18</v>
      </c>
      <c r="C19" t="s">
        <v>8</v>
      </c>
      <c r="D19" t="s">
        <v>91</v>
      </c>
      <c r="E19">
        <v>14</v>
      </c>
      <c r="F19" s="22" t="s">
        <v>348</v>
      </c>
      <c r="G19" s="22" t="s">
        <v>347</v>
      </c>
    </row>
    <row r="20" spans="1:7">
      <c r="A20">
        <v>19</v>
      </c>
      <c r="C20" t="s">
        <v>10</v>
      </c>
      <c r="D20" t="s">
        <v>102</v>
      </c>
      <c r="E20">
        <v>15</v>
      </c>
      <c r="F20" s="22" t="s">
        <v>346</v>
      </c>
      <c r="G20" s="22" t="s">
        <v>339</v>
      </c>
    </row>
    <row r="21" spans="1:7">
      <c r="A21">
        <v>20</v>
      </c>
      <c r="C21" t="s">
        <v>4</v>
      </c>
      <c r="D21" t="s">
        <v>106</v>
      </c>
      <c r="E21">
        <v>16</v>
      </c>
      <c r="F21" s="22" t="s">
        <v>345</v>
      </c>
      <c r="G21" s="22" t="s">
        <v>344</v>
      </c>
    </row>
    <row r="22" spans="1:7">
      <c r="A22">
        <v>23</v>
      </c>
      <c r="C22" t="s">
        <v>342</v>
      </c>
      <c r="D22" t="s">
        <v>343</v>
      </c>
      <c r="E22">
        <v>0</v>
      </c>
      <c r="F22" s="22" t="s">
        <v>340</v>
      </c>
      <c r="G22" s="22" t="s">
        <v>339</v>
      </c>
    </row>
    <row r="23" spans="1:7">
      <c r="A23">
        <v>24</v>
      </c>
      <c r="C23" t="s">
        <v>342</v>
      </c>
      <c r="D23" t="s">
        <v>341</v>
      </c>
      <c r="E23">
        <v>10</v>
      </c>
      <c r="F23" s="22" t="s">
        <v>340</v>
      </c>
      <c r="G23" s="22" t="s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D368-4DA0-4A29-B663-B5CD2ED8F15C}">
  <dimension ref="A1:I21"/>
  <sheetViews>
    <sheetView workbookViewId="0">
      <selection activeCell="G2" sqref="G2"/>
    </sheetView>
  </sheetViews>
  <sheetFormatPr defaultRowHeight="15"/>
  <sheetData>
    <row r="1" spans="1:9">
      <c r="A1" t="s">
        <v>0</v>
      </c>
      <c r="B1" t="s">
        <v>396</v>
      </c>
      <c r="C1" t="s">
        <v>2</v>
      </c>
      <c r="D1" t="s">
        <v>3</v>
      </c>
      <c r="E1">
        <v>0</v>
      </c>
      <c r="F1">
        <v>1</v>
      </c>
      <c r="G1" t="s">
        <v>395</v>
      </c>
      <c r="H1" t="s">
        <v>394</v>
      </c>
    </row>
    <row r="2" spans="1:9">
      <c r="A2" t="s">
        <v>185</v>
      </c>
      <c r="B2" t="s">
        <v>185</v>
      </c>
      <c r="C2">
        <v>74324000000</v>
      </c>
      <c r="D2">
        <v>177002687500</v>
      </c>
      <c r="E2">
        <f t="shared" ref="E2:E21" si="0">C2/1000000</f>
        <v>74324</v>
      </c>
      <c r="F2">
        <f t="shared" ref="F2:F21" si="1">D2/1000000</f>
        <v>177002.6875</v>
      </c>
      <c r="G2">
        <f>nzau!G2/1000000</f>
        <v>251327.41228718302</v>
      </c>
      <c r="H2" s="4">
        <f t="shared" ref="H2:H21" si="2">F2/G2</f>
        <v>0.70427131640437712</v>
      </c>
    </row>
    <row r="3" spans="1:9">
      <c r="A3" t="s">
        <v>176</v>
      </c>
      <c r="B3" t="s">
        <v>176</v>
      </c>
      <c r="C3">
        <v>307522125000</v>
      </c>
      <c r="D3">
        <v>54622687500</v>
      </c>
      <c r="E3">
        <f t="shared" si="0"/>
        <v>307522.125</v>
      </c>
      <c r="F3">
        <f t="shared" si="1"/>
        <v>54622.6875</v>
      </c>
      <c r="G3">
        <f>nzau!G3/1000000</f>
        <v>362145.27058531897</v>
      </c>
      <c r="H3" s="4">
        <f t="shared" si="2"/>
        <v>0.15083087351027899</v>
      </c>
    </row>
    <row r="4" spans="1:9">
      <c r="A4" t="s">
        <v>164</v>
      </c>
      <c r="B4" t="s">
        <v>164</v>
      </c>
      <c r="C4">
        <v>74979375000</v>
      </c>
      <c r="D4">
        <v>68987000000</v>
      </c>
      <c r="E4">
        <f t="shared" si="0"/>
        <v>74979.375</v>
      </c>
      <c r="F4">
        <f t="shared" si="1"/>
        <v>68987</v>
      </c>
      <c r="G4">
        <f>nzau!G4/1000000</f>
        <v>143967.889685548</v>
      </c>
      <c r="H4" s="4">
        <f t="shared" si="2"/>
        <v>0.4791832411427307</v>
      </c>
    </row>
    <row r="5" spans="1:9">
      <c r="A5" t="s">
        <v>145</v>
      </c>
      <c r="B5" t="s">
        <v>145</v>
      </c>
      <c r="C5">
        <v>270457125000</v>
      </c>
      <c r="D5">
        <v>149009062500</v>
      </c>
      <c r="E5">
        <f t="shared" si="0"/>
        <v>270457.125</v>
      </c>
      <c r="F5">
        <f t="shared" si="1"/>
        <v>149009.0625</v>
      </c>
      <c r="G5">
        <f>nzau!G5/1000000</f>
        <v>419469.93375817605</v>
      </c>
      <c r="H5" s="4">
        <f t="shared" si="2"/>
        <v>0.35523180687821015</v>
      </c>
    </row>
    <row r="6" spans="1:9">
      <c r="A6" t="s">
        <v>194</v>
      </c>
      <c r="B6" t="s">
        <v>194</v>
      </c>
      <c r="C6">
        <v>75753125000</v>
      </c>
      <c r="D6">
        <v>49910312500</v>
      </c>
      <c r="E6">
        <f t="shared" si="0"/>
        <v>75753.125</v>
      </c>
      <c r="F6">
        <f t="shared" si="1"/>
        <v>49910.3125</v>
      </c>
      <c r="G6">
        <f>nzau!G6/1000000</f>
        <v>125663.706143591</v>
      </c>
      <c r="H6" s="4">
        <f t="shared" si="2"/>
        <v>0.39717364728181292</v>
      </c>
    </row>
    <row r="7" spans="1:9">
      <c r="A7" t="s">
        <v>74</v>
      </c>
      <c r="B7" t="s">
        <v>74</v>
      </c>
      <c r="C7">
        <v>185303062500</v>
      </c>
      <c r="D7">
        <v>369853875000</v>
      </c>
      <c r="E7">
        <f t="shared" si="0"/>
        <v>185303.0625</v>
      </c>
      <c r="F7">
        <f t="shared" si="1"/>
        <v>369853.875</v>
      </c>
      <c r="G7">
        <f>nzau!G7/1000000</f>
        <v>555159.22853452293</v>
      </c>
      <c r="H7" s="4">
        <f t="shared" si="2"/>
        <v>0.66621224324473316</v>
      </c>
      <c r="I7" s="3">
        <f>H7-bdC2_nzau!H7</f>
        <v>0.20692351688585214</v>
      </c>
    </row>
    <row r="8" spans="1:9">
      <c r="A8" t="s">
        <v>87</v>
      </c>
      <c r="B8" t="s">
        <v>87</v>
      </c>
      <c r="C8">
        <v>420386500000</v>
      </c>
      <c r="D8">
        <v>625051500000</v>
      </c>
      <c r="E8">
        <f t="shared" si="0"/>
        <v>420386.5</v>
      </c>
      <c r="F8">
        <f t="shared" si="1"/>
        <v>625051.5</v>
      </c>
      <c r="G8">
        <f>nzau!G8/1000000</f>
        <v>1045437.41974473</v>
      </c>
      <c r="H8" s="4">
        <f t="shared" si="2"/>
        <v>0.59788514185059694</v>
      </c>
    </row>
    <row r="9" spans="1:9">
      <c r="A9" t="s">
        <v>84</v>
      </c>
      <c r="B9" t="s">
        <v>84</v>
      </c>
      <c r="C9">
        <v>357799375000</v>
      </c>
      <c r="D9">
        <v>568251437500</v>
      </c>
      <c r="E9">
        <f t="shared" si="0"/>
        <v>357799.375</v>
      </c>
      <c r="F9">
        <f t="shared" si="1"/>
        <v>568251.4375</v>
      </c>
      <c r="G9">
        <f>nzau!G9/1000000</f>
        <v>926049.328849721</v>
      </c>
      <c r="H9" s="4">
        <f t="shared" si="2"/>
        <v>0.61362977089551529</v>
      </c>
      <c r="I9" s="3">
        <f>H9-bdC2_nzau!H9</f>
        <v>0.25069068165986819</v>
      </c>
    </row>
    <row r="10" spans="1:9">
      <c r="A10" t="s">
        <v>118</v>
      </c>
      <c r="B10" t="s">
        <v>118</v>
      </c>
      <c r="C10">
        <v>239165687500</v>
      </c>
      <c r="D10">
        <v>1109154625000</v>
      </c>
      <c r="E10">
        <f t="shared" si="0"/>
        <v>239165.6875</v>
      </c>
      <c r="F10">
        <f t="shared" si="1"/>
        <v>1109154.625</v>
      </c>
      <c r="G10">
        <f>nzau!G10/1000000</f>
        <v>1348315.10488917</v>
      </c>
      <c r="H10" s="4">
        <f t="shared" si="2"/>
        <v>0.82262270961591821</v>
      </c>
    </row>
    <row r="11" spans="1:9">
      <c r="A11" t="s">
        <v>115</v>
      </c>
      <c r="B11" t="s">
        <v>115</v>
      </c>
      <c r="C11">
        <v>394478750000</v>
      </c>
      <c r="D11">
        <v>324824437500</v>
      </c>
      <c r="E11">
        <f t="shared" si="0"/>
        <v>394478.75</v>
      </c>
      <c r="F11">
        <f t="shared" si="1"/>
        <v>324824.4375</v>
      </c>
      <c r="G11">
        <f>nzau!G11/1000000</f>
        <v>719310.474718126</v>
      </c>
      <c r="H11" s="4">
        <f t="shared" si="2"/>
        <v>0.45157751613069164</v>
      </c>
    </row>
    <row r="12" spans="1:9">
      <c r="A12" t="s">
        <v>113</v>
      </c>
      <c r="B12" t="s">
        <v>113</v>
      </c>
      <c r="C12">
        <v>534079250000</v>
      </c>
      <c r="D12">
        <v>159286062500</v>
      </c>
      <c r="E12">
        <f t="shared" si="0"/>
        <v>534079.25</v>
      </c>
      <c r="F12">
        <f t="shared" si="1"/>
        <v>159286.0625</v>
      </c>
      <c r="G12">
        <f>nzau!G12/1000000</f>
        <v>693364.14396006602</v>
      </c>
      <c r="H12" s="4">
        <f t="shared" si="2"/>
        <v>0.22972930441752698</v>
      </c>
    </row>
    <row r="13" spans="1:9">
      <c r="A13" t="s">
        <v>110</v>
      </c>
      <c r="B13" t="s">
        <v>110</v>
      </c>
      <c r="C13">
        <v>136462375000</v>
      </c>
      <c r="D13">
        <v>181167625000</v>
      </c>
      <c r="E13">
        <f t="shared" si="0"/>
        <v>136462.375</v>
      </c>
      <c r="F13">
        <f t="shared" si="1"/>
        <v>181167.625</v>
      </c>
      <c r="G13">
        <f>nzau!G13/1000000</f>
        <v>317627.99143979303</v>
      </c>
      <c r="H13" s="4">
        <f t="shared" si="2"/>
        <v>0.57037676112478475</v>
      </c>
      <c r="I13" s="3">
        <f>H13-bdC2_nzau!H13</f>
        <v>8.7227828612994662E-2</v>
      </c>
    </row>
    <row r="14" spans="1:9">
      <c r="A14" t="s">
        <v>133</v>
      </c>
      <c r="B14" t="s">
        <v>133</v>
      </c>
      <c r="C14">
        <v>63386062500</v>
      </c>
      <c r="D14">
        <v>100819562500</v>
      </c>
      <c r="E14">
        <f t="shared" si="0"/>
        <v>63386.0625</v>
      </c>
      <c r="F14">
        <f t="shared" si="1"/>
        <v>100819.5625</v>
      </c>
      <c r="G14">
        <f>nzau!G14/1000000</f>
        <v>164208.949151484</v>
      </c>
      <c r="H14" s="4">
        <f t="shared" si="2"/>
        <v>0.61397118135743733</v>
      </c>
    </row>
    <row r="15" spans="1:9">
      <c r="A15" t="s">
        <v>138</v>
      </c>
      <c r="B15" t="s">
        <v>138</v>
      </c>
      <c r="C15">
        <v>30418625000</v>
      </c>
      <c r="D15">
        <v>72981500000</v>
      </c>
      <c r="E15">
        <f t="shared" si="0"/>
        <v>30418.625</v>
      </c>
      <c r="F15">
        <f t="shared" si="1"/>
        <v>72981.5</v>
      </c>
      <c r="G15">
        <f>nzau!G15/1000000</f>
        <v>103399.86655483099</v>
      </c>
      <c r="H15" s="4">
        <f t="shared" si="2"/>
        <v>0.70581812560946866</v>
      </c>
    </row>
    <row r="16" spans="1:9">
      <c r="A16" t="s">
        <v>126</v>
      </c>
      <c r="B16" t="s">
        <v>126</v>
      </c>
      <c r="C16">
        <v>70806250000</v>
      </c>
      <c r="D16">
        <v>125643875000</v>
      </c>
      <c r="E16">
        <f t="shared" si="0"/>
        <v>70806.25</v>
      </c>
      <c r="F16">
        <f t="shared" si="1"/>
        <v>125643.875</v>
      </c>
      <c r="G16">
        <f>nzau!G16/1000000</f>
        <v>196449.490054258</v>
      </c>
      <c r="H16" s="4">
        <f t="shared" si="2"/>
        <v>0.63957343419572132</v>
      </c>
    </row>
    <row r="17" spans="1:8">
      <c r="A17" t="s">
        <v>130</v>
      </c>
      <c r="B17" t="s">
        <v>130</v>
      </c>
      <c r="C17">
        <v>216424500000</v>
      </c>
      <c r="D17">
        <v>122666625000</v>
      </c>
      <c r="E17">
        <f t="shared" si="0"/>
        <v>216424.5</v>
      </c>
      <c r="F17">
        <f t="shared" si="1"/>
        <v>122666.625</v>
      </c>
      <c r="G17">
        <f>nzau!G17/1000000</f>
        <v>339090.401922605</v>
      </c>
      <c r="H17" s="4">
        <f t="shared" si="2"/>
        <v>0.36175198208057152</v>
      </c>
    </row>
    <row r="18" spans="1:8">
      <c r="A18" t="s">
        <v>98</v>
      </c>
      <c r="B18" t="s">
        <v>98</v>
      </c>
      <c r="C18">
        <v>2287312500</v>
      </c>
      <c r="D18">
        <v>39266625000</v>
      </c>
      <c r="E18">
        <f t="shared" si="0"/>
        <v>2287.3125</v>
      </c>
      <c r="F18">
        <f t="shared" si="1"/>
        <v>39266.625</v>
      </c>
      <c r="G18">
        <f>nzau!G18/1000000</f>
        <v>41553.432505240897</v>
      </c>
      <c r="H18" s="4">
        <f t="shared" si="2"/>
        <v>0.9449670612661788</v>
      </c>
    </row>
    <row r="19" spans="1:8">
      <c r="A19" t="s">
        <v>91</v>
      </c>
      <c r="B19" t="s">
        <v>91</v>
      </c>
      <c r="C19">
        <v>49336312500</v>
      </c>
      <c r="D19">
        <v>136604562500</v>
      </c>
      <c r="E19">
        <f t="shared" si="0"/>
        <v>49336.3125</v>
      </c>
      <c r="F19">
        <f t="shared" si="1"/>
        <v>136604.5625</v>
      </c>
      <c r="G19">
        <f>nzau!G19/1000000</f>
        <v>185942.96256242599</v>
      </c>
      <c r="H19" s="4">
        <f t="shared" si="2"/>
        <v>0.73465841684725341</v>
      </c>
    </row>
    <row r="20" spans="1:8">
      <c r="A20" t="s">
        <v>102</v>
      </c>
      <c r="B20" t="s">
        <v>102</v>
      </c>
      <c r="C20">
        <v>890875000</v>
      </c>
      <c r="D20">
        <v>67123750000</v>
      </c>
      <c r="E20">
        <f t="shared" si="0"/>
        <v>890.875</v>
      </c>
      <c r="F20">
        <f t="shared" si="1"/>
        <v>67123.75</v>
      </c>
      <c r="G20">
        <f>nzau!G20/1000000</f>
        <v>68017.927467346002</v>
      </c>
      <c r="H20" s="4">
        <f t="shared" si="2"/>
        <v>0.98685379721728106</v>
      </c>
    </row>
    <row r="21" spans="1:8">
      <c r="A21" t="s">
        <v>106</v>
      </c>
      <c r="B21" t="s">
        <v>106</v>
      </c>
      <c r="C21">
        <v>313478937500</v>
      </c>
      <c r="D21">
        <v>670544437500</v>
      </c>
      <c r="E21">
        <f t="shared" si="0"/>
        <v>313478.9375</v>
      </c>
      <c r="F21">
        <f t="shared" si="1"/>
        <v>670544.4375</v>
      </c>
      <c r="G21">
        <f>nzau!G21/1000000</f>
        <v>984026.89085401199</v>
      </c>
      <c r="H21" s="4">
        <f t="shared" si="2"/>
        <v>0.68142897692364024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B02E-C722-4EC7-9372-8E6CCEE8B37C}">
  <dimension ref="A1:H21"/>
  <sheetViews>
    <sheetView workbookViewId="0">
      <selection activeCell="G2" sqref="G2"/>
    </sheetView>
  </sheetViews>
  <sheetFormatPr defaultRowHeight="15"/>
  <sheetData>
    <row r="1" spans="1:8">
      <c r="A1" t="s">
        <v>0</v>
      </c>
      <c r="B1" t="s">
        <v>396</v>
      </c>
      <c r="C1" t="s">
        <v>2</v>
      </c>
      <c r="D1" t="s">
        <v>3</v>
      </c>
      <c r="E1">
        <v>0</v>
      </c>
      <c r="F1">
        <v>1</v>
      </c>
      <c r="G1" t="s">
        <v>395</v>
      </c>
      <c r="H1" t="s">
        <v>394</v>
      </c>
    </row>
    <row r="2" spans="1:8">
      <c r="A2">
        <v>1</v>
      </c>
      <c r="B2" t="s">
        <v>185</v>
      </c>
      <c r="C2">
        <v>200114625000</v>
      </c>
      <c r="D2">
        <v>51212062500</v>
      </c>
      <c r="E2">
        <f t="shared" ref="E2:E21" si="0">C2/1000000</f>
        <v>200114.625</v>
      </c>
      <c r="F2">
        <f t="shared" ref="F2:F21" si="1">D2/1000000</f>
        <v>51212.0625</v>
      </c>
      <c r="G2">
        <f>nzau!G2/1000000</f>
        <v>251327.41228718302</v>
      </c>
      <c r="H2" s="4">
        <f t="shared" ref="H2:H21" si="2">F2/G2</f>
        <v>0.20376632232015254</v>
      </c>
    </row>
    <row r="3" spans="1:8">
      <c r="A3">
        <v>2</v>
      </c>
      <c r="B3" t="s">
        <v>176</v>
      </c>
      <c r="C3">
        <v>327057437500</v>
      </c>
      <c r="D3">
        <v>35087375000</v>
      </c>
      <c r="E3">
        <f t="shared" si="0"/>
        <v>327057.4375</v>
      </c>
      <c r="F3">
        <f t="shared" si="1"/>
        <v>35087.375</v>
      </c>
      <c r="G3">
        <f>nzau!G3/1000000</f>
        <v>362145.27058531897</v>
      </c>
      <c r="H3" s="4">
        <f t="shared" si="2"/>
        <v>9.6887569298612863E-2</v>
      </c>
    </row>
    <row r="4" spans="1:8">
      <c r="A4">
        <v>3</v>
      </c>
      <c r="B4" t="s">
        <v>164</v>
      </c>
      <c r="C4">
        <v>83637375000</v>
      </c>
      <c r="D4">
        <v>60329000000</v>
      </c>
      <c r="E4">
        <f t="shared" si="0"/>
        <v>83637.375</v>
      </c>
      <c r="F4">
        <f t="shared" si="1"/>
        <v>60329</v>
      </c>
      <c r="G4">
        <f>nzau!G4/1000000</f>
        <v>143967.889685548</v>
      </c>
      <c r="H4" s="4">
        <f t="shared" si="2"/>
        <v>0.41904483098119649</v>
      </c>
    </row>
    <row r="5" spans="1:8">
      <c r="A5">
        <v>4</v>
      </c>
      <c r="B5" t="s">
        <v>145</v>
      </c>
      <c r="C5">
        <v>337311562500</v>
      </c>
      <c r="D5">
        <v>82154625000</v>
      </c>
      <c r="E5">
        <f t="shared" si="0"/>
        <v>337311.5625</v>
      </c>
      <c r="F5">
        <f t="shared" si="1"/>
        <v>82154.625</v>
      </c>
      <c r="G5">
        <f>nzau!G5/1000000</f>
        <v>419469.93375817605</v>
      </c>
      <c r="H5" s="4">
        <f t="shared" si="2"/>
        <v>0.19585342926475882</v>
      </c>
    </row>
    <row r="6" spans="1:8">
      <c r="A6">
        <v>5</v>
      </c>
      <c r="B6" t="s">
        <v>194</v>
      </c>
      <c r="C6">
        <v>106149812500</v>
      </c>
      <c r="D6">
        <v>19513625000</v>
      </c>
      <c r="E6">
        <f t="shared" si="0"/>
        <v>106149.8125</v>
      </c>
      <c r="F6">
        <f t="shared" si="1"/>
        <v>19513.625</v>
      </c>
      <c r="G6">
        <f>nzau!G6/1000000</f>
        <v>125663.706143591</v>
      </c>
      <c r="H6" s="4">
        <f t="shared" si="2"/>
        <v>0.1552844938195802</v>
      </c>
    </row>
    <row r="7" spans="1:8">
      <c r="A7">
        <v>6</v>
      </c>
      <c r="B7" t="s">
        <v>74</v>
      </c>
      <c r="C7">
        <v>300178562500</v>
      </c>
      <c r="D7">
        <v>254978375000</v>
      </c>
      <c r="E7">
        <f t="shared" si="0"/>
        <v>300178.5625</v>
      </c>
      <c r="F7">
        <f t="shared" si="1"/>
        <v>254978.375</v>
      </c>
      <c r="G7">
        <f>nzau!G7/1000000</f>
        <v>555159.22853452293</v>
      </c>
      <c r="H7" s="4">
        <f t="shared" si="2"/>
        <v>0.45928872635888102</v>
      </c>
    </row>
    <row r="8" spans="1:8">
      <c r="A8">
        <v>7</v>
      </c>
      <c r="B8" t="s">
        <v>87</v>
      </c>
      <c r="C8">
        <v>671745250000</v>
      </c>
      <c r="D8">
        <v>373692750000</v>
      </c>
      <c r="E8">
        <f t="shared" si="0"/>
        <v>671745.25</v>
      </c>
      <c r="F8">
        <f t="shared" si="1"/>
        <v>373692.75</v>
      </c>
      <c r="G8">
        <f>nzau!G8/1000000</f>
        <v>1045437.41974473</v>
      </c>
      <c r="H8" s="4">
        <f t="shared" si="2"/>
        <v>0.35745109457747032</v>
      </c>
    </row>
    <row r="9" spans="1:8">
      <c r="A9">
        <v>8</v>
      </c>
      <c r="B9" t="s">
        <v>84</v>
      </c>
      <c r="C9">
        <v>589951312500</v>
      </c>
      <c r="D9">
        <v>336099500000</v>
      </c>
      <c r="E9">
        <f t="shared" si="0"/>
        <v>589951.3125</v>
      </c>
      <c r="F9">
        <f t="shared" si="1"/>
        <v>336099.5</v>
      </c>
      <c r="G9">
        <f>nzau!G9/1000000</f>
        <v>926049.328849721</v>
      </c>
      <c r="H9" s="4">
        <f t="shared" si="2"/>
        <v>0.36293908923564711</v>
      </c>
    </row>
    <row r="10" spans="1:8">
      <c r="A10">
        <v>9</v>
      </c>
      <c r="B10" t="s">
        <v>118</v>
      </c>
      <c r="C10">
        <v>924136187500</v>
      </c>
      <c r="D10">
        <v>424184125000</v>
      </c>
      <c r="E10">
        <f t="shared" si="0"/>
        <v>924136.1875</v>
      </c>
      <c r="F10">
        <f t="shared" si="1"/>
        <v>424184.125</v>
      </c>
      <c r="G10">
        <f>nzau!G10/1000000</f>
        <v>1348315.10488917</v>
      </c>
      <c r="H10" s="4">
        <f t="shared" si="2"/>
        <v>0.31460310980856915</v>
      </c>
    </row>
    <row r="11" spans="1:8">
      <c r="A11">
        <v>10</v>
      </c>
      <c r="B11" t="s">
        <v>115</v>
      </c>
      <c r="C11">
        <v>462298000000</v>
      </c>
      <c r="D11">
        <v>257005187500</v>
      </c>
      <c r="E11">
        <f t="shared" si="0"/>
        <v>462298</v>
      </c>
      <c r="F11">
        <f t="shared" si="1"/>
        <v>257005.1875</v>
      </c>
      <c r="G11">
        <f>nzau!G11/1000000</f>
        <v>719310.474718126</v>
      </c>
      <c r="H11" s="4">
        <f t="shared" si="2"/>
        <v>0.35729382030855567</v>
      </c>
    </row>
    <row r="12" spans="1:8">
      <c r="A12">
        <v>11</v>
      </c>
      <c r="B12" t="s">
        <v>113</v>
      </c>
      <c r="C12">
        <v>582959375000</v>
      </c>
      <c r="D12">
        <v>110405937500</v>
      </c>
      <c r="E12">
        <f t="shared" si="0"/>
        <v>582959.375</v>
      </c>
      <c r="F12">
        <f t="shared" si="1"/>
        <v>110405.9375</v>
      </c>
      <c r="G12">
        <f>nzau!G12/1000000</f>
        <v>693364.14396006602</v>
      </c>
      <c r="H12" s="4">
        <f t="shared" si="2"/>
        <v>0.15923225690533946</v>
      </c>
    </row>
    <row r="13" spans="1:8">
      <c r="A13">
        <v>12</v>
      </c>
      <c r="B13" t="s">
        <v>110</v>
      </c>
      <c r="C13">
        <v>164168375000</v>
      </c>
      <c r="D13">
        <v>153461625000</v>
      </c>
      <c r="E13">
        <f t="shared" si="0"/>
        <v>164168.375</v>
      </c>
      <c r="F13">
        <f t="shared" si="1"/>
        <v>153461.625</v>
      </c>
      <c r="G13">
        <f>nzau!G13/1000000</f>
        <v>317627.99143979303</v>
      </c>
      <c r="H13" s="4">
        <f t="shared" si="2"/>
        <v>0.48314893251179009</v>
      </c>
    </row>
    <row r="14" spans="1:8">
      <c r="A14">
        <v>13</v>
      </c>
      <c r="B14" t="s">
        <v>133</v>
      </c>
      <c r="C14">
        <v>69805250000</v>
      </c>
      <c r="D14">
        <v>94400375000</v>
      </c>
      <c r="E14">
        <f t="shared" si="0"/>
        <v>69805.25</v>
      </c>
      <c r="F14">
        <f t="shared" si="1"/>
        <v>94400.375</v>
      </c>
      <c r="G14">
        <f>nzau!G14/1000000</f>
        <v>164208.949151484</v>
      </c>
      <c r="H14" s="4">
        <f t="shared" si="2"/>
        <v>0.5748795999718318</v>
      </c>
    </row>
    <row r="15" spans="1:8">
      <c r="A15">
        <v>14</v>
      </c>
      <c r="B15" t="s">
        <v>138</v>
      </c>
      <c r="C15">
        <v>35659250000</v>
      </c>
      <c r="D15">
        <v>67740875000</v>
      </c>
      <c r="E15">
        <f t="shared" si="0"/>
        <v>35659.25</v>
      </c>
      <c r="F15">
        <f t="shared" si="1"/>
        <v>67740.875</v>
      </c>
      <c r="G15">
        <f>nzau!G15/1000000</f>
        <v>103399.86655483099</v>
      </c>
      <c r="H15" s="4">
        <f t="shared" si="2"/>
        <v>0.65513503311997312</v>
      </c>
    </row>
    <row r="16" spans="1:8">
      <c r="A16">
        <v>15</v>
      </c>
      <c r="B16" t="s">
        <v>126</v>
      </c>
      <c r="C16">
        <v>81734187500</v>
      </c>
      <c r="D16">
        <v>114715937500</v>
      </c>
      <c r="E16">
        <f t="shared" si="0"/>
        <v>81734.1875</v>
      </c>
      <c r="F16">
        <f t="shared" si="1"/>
        <v>114715.9375</v>
      </c>
      <c r="G16">
        <f>nzau!G16/1000000</f>
        <v>196449.490054258</v>
      </c>
      <c r="H16" s="4">
        <f t="shared" si="2"/>
        <v>0.58394622184214495</v>
      </c>
    </row>
    <row r="17" spans="1:8">
      <c r="A17">
        <v>16</v>
      </c>
      <c r="B17" t="s">
        <v>130</v>
      </c>
      <c r="C17">
        <v>253962875000</v>
      </c>
      <c r="D17">
        <v>85128250000</v>
      </c>
      <c r="E17">
        <f t="shared" si="0"/>
        <v>253962.875</v>
      </c>
      <c r="F17">
        <f t="shared" si="1"/>
        <v>85128.25</v>
      </c>
      <c r="G17">
        <f>nzau!G17/1000000</f>
        <v>339090.401922605</v>
      </c>
      <c r="H17" s="4">
        <f t="shared" si="2"/>
        <v>0.25104883393140076</v>
      </c>
    </row>
    <row r="18" spans="1:8">
      <c r="A18">
        <v>17</v>
      </c>
      <c r="B18" t="s">
        <v>98</v>
      </c>
      <c r="C18">
        <v>2368187500</v>
      </c>
      <c r="D18">
        <v>39185750000</v>
      </c>
      <c r="E18">
        <f t="shared" si="0"/>
        <v>2368.1875</v>
      </c>
      <c r="F18">
        <f t="shared" si="1"/>
        <v>39185.75</v>
      </c>
      <c r="G18">
        <f>nzau!G18/1000000</f>
        <v>41553.432505240897</v>
      </c>
      <c r="H18" s="4">
        <f t="shared" si="2"/>
        <v>0.9430207719917657</v>
      </c>
    </row>
    <row r="19" spans="1:8">
      <c r="A19">
        <v>18</v>
      </c>
      <c r="B19" t="s">
        <v>91</v>
      </c>
      <c r="C19">
        <v>53832375000</v>
      </c>
      <c r="D19">
        <v>132108500000</v>
      </c>
      <c r="E19">
        <f t="shared" si="0"/>
        <v>53832.375</v>
      </c>
      <c r="F19">
        <f t="shared" si="1"/>
        <v>132108.5</v>
      </c>
      <c r="G19">
        <f>nzau!G19/1000000</f>
        <v>185942.96256242599</v>
      </c>
      <c r="H19" s="4">
        <f t="shared" si="2"/>
        <v>0.71047862301133158</v>
      </c>
    </row>
    <row r="20" spans="1:8">
      <c r="A20">
        <v>19</v>
      </c>
      <c r="B20" t="s">
        <v>102</v>
      </c>
      <c r="C20">
        <v>2264750000</v>
      </c>
      <c r="D20">
        <v>65749875000</v>
      </c>
      <c r="E20">
        <f t="shared" si="0"/>
        <v>2264.75</v>
      </c>
      <c r="F20">
        <f t="shared" si="1"/>
        <v>65749.875</v>
      </c>
      <c r="G20">
        <f>nzau!G20/1000000</f>
        <v>68017.927467346002</v>
      </c>
      <c r="H20" s="4">
        <f t="shared" si="2"/>
        <v>0.96665507827425579</v>
      </c>
    </row>
    <row r="21" spans="1:8">
      <c r="A21">
        <v>20</v>
      </c>
      <c r="B21" t="s">
        <v>106</v>
      </c>
      <c r="C21">
        <v>465270375000</v>
      </c>
      <c r="D21">
        <v>518753000000</v>
      </c>
      <c r="E21">
        <f t="shared" si="0"/>
        <v>465270.375</v>
      </c>
      <c r="F21">
        <f t="shared" si="1"/>
        <v>518753</v>
      </c>
      <c r="G21">
        <f>nzau!G21/1000000</f>
        <v>984026.89085401199</v>
      </c>
      <c r="H21" s="4">
        <f t="shared" si="2"/>
        <v>0.52717360147524772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71D8-A9A3-42A1-B56B-CC06B05A72A7}">
  <dimension ref="A1:H21"/>
  <sheetViews>
    <sheetView workbookViewId="0">
      <selection activeCell="G2" sqref="G2"/>
    </sheetView>
  </sheetViews>
  <sheetFormatPr defaultRowHeight="15"/>
  <sheetData>
    <row r="1" spans="1:8">
      <c r="A1" t="s">
        <v>0</v>
      </c>
      <c r="B1" t="s">
        <v>396</v>
      </c>
      <c r="C1" t="s">
        <v>2</v>
      </c>
      <c r="D1" t="s">
        <v>3</v>
      </c>
      <c r="E1">
        <v>0</v>
      </c>
      <c r="F1">
        <v>1</v>
      </c>
      <c r="G1" t="s">
        <v>395</v>
      </c>
      <c r="H1" t="s">
        <v>394</v>
      </c>
    </row>
    <row r="2" spans="1:8">
      <c r="A2">
        <v>1</v>
      </c>
      <c r="B2" t="s">
        <v>185</v>
      </c>
      <c r="C2">
        <v>200400812500</v>
      </c>
      <c r="D2">
        <v>50925875000</v>
      </c>
      <c r="E2">
        <f t="shared" ref="E2:E21" si="0">C2/1000000</f>
        <v>200400.8125</v>
      </c>
      <c r="F2">
        <f t="shared" ref="F2:F21" si="1">D2/1000000</f>
        <v>50925.875</v>
      </c>
      <c r="G2">
        <f>nzau!G2/1000000</f>
        <v>251327.41228718302</v>
      </c>
      <c r="H2" s="4">
        <f t="shared" ref="H2:H21" si="2">F2/G2</f>
        <v>0.20262761843824975</v>
      </c>
    </row>
    <row r="3" spans="1:8">
      <c r="A3">
        <v>2</v>
      </c>
      <c r="B3" t="s">
        <v>176</v>
      </c>
      <c r="C3">
        <v>336029937500</v>
      </c>
      <c r="D3">
        <v>26114875000</v>
      </c>
      <c r="E3">
        <f t="shared" si="0"/>
        <v>336029.9375</v>
      </c>
      <c r="F3">
        <f t="shared" si="1"/>
        <v>26114.875</v>
      </c>
      <c r="G3">
        <f>nzau!G3/1000000</f>
        <v>362145.27058531897</v>
      </c>
      <c r="H3" s="4">
        <f t="shared" si="2"/>
        <v>7.2111600291760572E-2</v>
      </c>
    </row>
    <row r="4" spans="1:8">
      <c r="A4">
        <v>3</v>
      </c>
      <c r="B4" t="s">
        <v>164</v>
      </c>
      <c r="C4">
        <v>93957437500</v>
      </c>
      <c r="D4">
        <v>50008937500</v>
      </c>
      <c r="E4">
        <f t="shared" si="0"/>
        <v>93957.4375</v>
      </c>
      <c r="F4">
        <f t="shared" si="1"/>
        <v>50008.9375</v>
      </c>
      <c r="G4">
        <f>nzau!G4/1000000</f>
        <v>143967.889685548</v>
      </c>
      <c r="H4" s="4">
        <f t="shared" si="2"/>
        <v>0.34736174579782059</v>
      </c>
    </row>
    <row r="5" spans="1:8">
      <c r="A5">
        <v>4</v>
      </c>
      <c r="B5" t="s">
        <v>145</v>
      </c>
      <c r="C5">
        <v>342978000000</v>
      </c>
      <c r="D5">
        <v>76488187500</v>
      </c>
      <c r="E5">
        <f t="shared" si="0"/>
        <v>342978</v>
      </c>
      <c r="F5">
        <f t="shared" si="1"/>
        <v>76488.1875</v>
      </c>
      <c r="G5">
        <f>nzau!G5/1000000</f>
        <v>419469.93375817605</v>
      </c>
      <c r="H5" s="4">
        <f t="shared" si="2"/>
        <v>0.18234486275265524</v>
      </c>
    </row>
    <row r="6" spans="1:8">
      <c r="A6">
        <v>5</v>
      </c>
      <c r="B6" t="s">
        <v>194</v>
      </c>
      <c r="C6">
        <v>107283812500</v>
      </c>
      <c r="D6">
        <v>18379625000</v>
      </c>
      <c r="E6">
        <f t="shared" si="0"/>
        <v>107283.8125</v>
      </c>
      <c r="F6">
        <f t="shared" si="1"/>
        <v>18379.625</v>
      </c>
      <c r="G6">
        <f>nzau!G6/1000000</f>
        <v>125663.706143591</v>
      </c>
      <c r="H6" s="4">
        <f t="shared" si="2"/>
        <v>0.14626040854626968</v>
      </c>
    </row>
    <row r="7" spans="1:8">
      <c r="A7">
        <v>6</v>
      </c>
      <c r="B7" t="s">
        <v>74</v>
      </c>
      <c r="C7">
        <v>370136875000</v>
      </c>
      <c r="D7">
        <v>185020062500</v>
      </c>
      <c r="E7">
        <f t="shared" si="0"/>
        <v>370136.875</v>
      </c>
      <c r="F7">
        <f t="shared" si="1"/>
        <v>185020.0625</v>
      </c>
      <c r="G7">
        <f>nzau!G7/1000000</f>
        <v>555159.22853452293</v>
      </c>
      <c r="H7" s="4">
        <f t="shared" si="2"/>
        <v>0.33327386628950617</v>
      </c>
    </row>
    <row r="8" spans="1:8">
      <c r="A8">
        <v>7</v>
      </c>
      <c r="B8" t="s">
        <v>87</v>
      </c>
      <c r="C8">
        <v>674294687500</v>
      </c>
      <c r="D8">
        <v>371143312500</v>
      </c>
      <c r="E8">
        <f t="shared" si="0"/>
        <v>674294.6875</v>
      </c>
      <c r="F8">
        <f t="shared" si="1"/>
        <v>371143.3125</v>
      </c>
      <c r="G8">
        <f>nzau!G8/1000000</f>
        <v>1045437.41974473</v>
      </c>
      <c r="H8" s="4">
        <f t="shared" si="2"/>
        <v>0.35501246223865224</v>
      </c>
    </row>
    <row r="9" spans="1:8">
      <c r="A9">
        <v>8</v>
      </c>
      <c r="B9" t="s">
        <v>84</v>
      </c>
      <c r="C9">
        <v>596122000000</v>
      </c>
      <c r="D9">
        <v>329928812500</v>
      </c>
      <c r="E9">
        <f t="shared" si="0"/>
        <v>596122</v>
      </c>
      <c r="F9">
        <f t="shared" si="1"/>
        <v>329928.8125</v>
      </c>
      <c r="G9">
        <f>nzau!G9/1000000</f>
        <v>926049.328849721</v>
      </c>
      <c r="H9" s="4">
        <f t="shared" si="2"/>
        <v>0.35627563480858671</v>
      </c>
    </row>
    <row r="10" spans="1:8">
      <c r="A10">
        <v>9</v>
      </c>
      <c r="B10" t="s">
        <v>118</v>
      </c>
      <c r="C10">
        <v>949099625000</v>
      </c>
      <c r="D10">
        <v>399220687500</v>
      </c>
      <c r="E10">
        <f t="shared" si="0"/>
        <v>949099.625</v>
      </c>
      <c r="F10">
        <f t="shared" si="1"/>
        <v>399220.6875</v>
      </c>
      <c r="G10">
        <f>nzau!G10/1000000</f>
        <v>1348315.10488917</v>
      </c>
      <c r="H10" s="4">
        <f t="shared" si="2"/>
        <v>0.29608856716977555</v>
      </c>
    </row>
    <row r="11" spans="1:8">
      <c r="A11">
        <v>10</v>
      </c>
      <c r="B11" t="s">
        <v>115</v>
      </c>
      <c r="C11">
        <v>511415625000</v>
      </c>
      <c r="D11">
        <v>207887562500</v>
      </c>
      <c r="E11">
        <f t="shared" si="0"/>
        <v>511415.625</v>
      </c>
      <c r="F11">
        <f t="shared" si="1"/>
        <v>207887.5625</v>
      </c>
      <c r="G11">
        <f>nzau!G11/1000000</f>
        <v>719310.474718126</v>
      </c>
      <c r="H11" s="4">
        <f t="shared" si="2"/>
        <v>0.28900950258157199</v>
      </c>
    </row>
    <row r="12" spans="1:8">
      <c r="A12">
        <v>11</v>
      </c>
      <c r="B12" t="s">
        <v>113</v>
      </c>
      <c r="C12">
        <v>602789187500</v>
      </c>
      <c r="D12">
        <v>90576125000</v>
      </c>
      <c r="E12">
        <f t="shared" si="0"/>
        <v>602789.1875</v>
      </c>
      <c r="F12">
        <f t="shared" si="1"/>
        <v>90576.125</v>
      </c>
      <c r="G12">
        <f>nzau!G12/1000000</f>
        <v>693364.14396006602</v>
      </c>
      <c r="H12" s="4">
        <f t="shared" si="2"/>
        <v>0.13063283671215725</v>
      </c>
    </row>
    <row r="13" spans="1:8">
      <c r="A13">
        <v>12</v>
      </c>
      <c r="B13" t="s">
        <v>110</v>
      </c>
      <c r="C13">
        <v>200519812500</v>
      </c>
      <c r="D13">
        <v>117110187500</v>
      </c>
      <c r="E13">
        <f t="shared" si="0"/>
        <v>200519.8125</v>
      </c>
      <c r="F13">
        <f t="shared" si="1"/>
        <v>117110.1875</v>
      </c>
      <c r="G13">
        <f>nzau!G13/1000000</f>
        <v>317627.99143979303</v>
      </c>
      <c r="H13" s="4">
        <f t="shared" si="2"/>
        <v>0.36870235198461232</v>
      </c>
    </row>
    <row r="14" spans="1:8">
      <c r="A14">
        <v>13</v>
      </c>
      <c r="B14" t="s">
        <v>133</v>
      </c>
      <c r="C14">
        <v>85082062500</v>
      </c>
      <c r="D14">
        <v>79123562500</v>
      </c>
      <c r="E14">
        <f t="shared" si="0"/>
        <v>85082.0625</v>
      </c>
      <c r="F14">
        <f t="shared" si="1"/>
        <v>79123.5625</v>
      </c>
      <c r="G14">
        <f>nzau!G14/1000000</f>
        <v>164208.949151484</v>
      </c>
      <c r="H14" s="4">
        <f t="shared" si="2"/>
        <v>0.48184683544261592</v>
      </c>
    </row>
    <row r="15" spans="1:8">
      <c r="A15">
        <v>14</v>
      </c>
      <c r="B15" t="s">
        <v>138</v>
      </c>
      <c r="C15">
        <v>51908312500</v>
      </c>
      <c r="D15">
        <v>51491812500</v>
      </c>
      <c r="E15">
        <f t="shared" si="0"/>
        <v>51908.3125</v>
      </c>
      <c r="F15">
        <f t="shared" si="1"/>
        <v>51491.8125</v>
      </c>
      <c r="G15">
        <f>nzau!G15/1000000</f>
        <v>103399.86655483099</v>
      </c>
      <c r="H15" s="4">
        <f t="shared" si="2"/>
        <v>0.49798722392639516</v>
      </c>
    </row>
    <row r="16" spans="1:8">
      <c r="A16">
        <v>15</v>
      </c>
      <c r="B16" t="s">
        <v>126</v>
      </c>
      <c r="C16">
        <v>121086375000</v>
      </c>
      <c r="D16">
        <v>75363750000</v>
      </c>
      <c r="E16">
        <f t="shared" si="0"/>
        <v>121086.375</v>
      </c>
      <c r="F16">
        <f t="shared" si="1"/>
        <v>75363.75</v>
      </c>
      <c r="G16">
        <f>nzau!G16/1000000</f>
        <v>196449.490054258</v>
      </c>
      <c r="H16" s="4">
        <f t="shared" si="2"/>
        <v>0.38362914548256172</v>
      </c>
    </row>
    <row r="17" spans="1:8">
      <c r="A17">
        <v>16</v>
      </c>
      <c r="B17" t="s">
        <v>130</v>
      </c>
      <c r="C17">
        <v>274884687500</v>
      </c>
      <c r="D17">
        <v>64206437500</v>
      </c>
      <c r="E17">
        <f t="shared" si="0"/>
        <v>274884.6875</v>
      </c>
      <c r="F17">
        <f t="shared" si="1"/>
        <v>64206.4375</v>
      </c>
      <c r="G17">
        <f>nzau!G17/1000000</f>
        <v>339090.401922605</v>
      </c>
      <c r="H17" s="4">
        <f t="shared" si="2"/>
        <v>0.18934902650135957</v>
      </c>
    </row>
    <row r="18" spans="1:8">
      <c r="A18">
        <v>17</v>
      </c>
      <c r="B18" t="s">
        <v>98</v>
      </c>
      <c r="C18">
        <v>7567625000</v>
      </c>
      <c r="D18">
        <v>33986312500</v>
      </c>
      <c r="E18">
        <f t="shared" si="0"/>
        <v>7567.625</v>
      </c>
      <c r="F18">
        <f t="shared" si="1"/>
        <v>33986.3125</v>
      </c>
      <c r="G18">
        <f>nzau!G18/1000000</f>
        <v>41553.432505240897</v>
      </c>
      <c r="H18" s="4">
        <f t="shared" si="2"/>
        <v>0.81789422560250591</v>
      </c>
    </row>
    <row r="19" spans="1:8">
      <c r="A19">
        <v>18</v>
      </c>
      <c r="B19" t="s">
        <v>91</v>
      </c>
      <c r="C19">
        <v>76490812500</v>
      </c>
      <c r="D19">
        <v>109450062500</v>
      </c>
      <c r="E19">
        <f t="shared" si="0"/>
        <v>76490.8125</v>
      </c>
      <c r="F19">
        <f t="shared" si="1"/>
        <v>109450.0625</v>
      </c>
      <c r="G19">
        <f>nzau!G19/1000000</f>
        <v>185942.96256242599</v>
      </c>
      <c r="H19" s="4">
        <f t="shared" si="2"/>
        <v>0.58862169878171489</v>
      </c>
    </row>
    <row r="20" spans="1:8">
      <c r="A20">
        <v>19</v>
      </c>
      <c r="B20" t="s">
        <v>102</v>
      </c>
      <c r="C20">
        <v>8623375000</v>
      </c>
      <c r="D20">
        <v>59391250000</v>
      </c>
      <c r="E20">
        <f t="shared" si="0"/>
        <v>8623.375</v>
      </c>
      <c r="F20">
        <f t="shared" si="1"/>
        <v>59391.25</v>
      </c>
      <c r="G20">
        <f>nzau!G20/1000000</f>
        <v>68017.927467346002</v>
      </c>
      <c r="H20" s="4">
        <f t="shared" si="2"/>
        <v>0.87317053329083727</v>
      </c>
    </row>
    <row r="21" spans="1:8">
      <c r="A21">
        <v>20</v>
      </c>
      <c r="B21" t="s">
        <v>106</v>
      </c>
      <c r="C21">
        <v>500362437500</v>
      </c>
      <c r="D21">
        <v>483660937500</v>
      </c>
      <c r="E21">
        <f t="shared" si="0"/>
        <v>500362.4375</v>
      </c>
      <c r="F21">
        <f t="shared" si="1"/>
        <v>483660.9375</v>
      </c>
      <c r="G21">
        <f>nzau!G21/1000000</f>
        <v>984026.89085401199</v>
      </c>
      <c r="H21" s="4">
        <f t="shared" si="2"/>
        <v>0.49151191089934843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5F3-6E6F-4AFE-8D4F-498B4CFF03A2}">
  <dimension ref="A1:O21"/>
  <sheetViews>
    <sheetView workbookViewId="0">
      <selection activeCell="O13" sqref="O13"/>
    </sheetView>
  </sheetViews>
  <sheetFormatPr defaultRowHeight="15"/>
  <sheetData>
    <row r="1" spans="1:15">
      <c r="A1" t="s">
        <v>0</v>
      </c>
      <c r="B1" t="s">
        <v>396</v>
      </c>
      <c r="C1" t="s">
        <v>296</v>
      </c>
      <c r="D1" t="s">
        <v>298</v>
      </c>
      <c r="E1" t="s">
        <v>297</v>
      </c>
      <c r="F1" t="s">
        <v>295</v>
      </c>
      <c r="G1" t="s">
        <v>294</v>
      </c>
      <c r="H1" t="s">
        <v>293</v>
      </c>
      <c r="I1" t="s">
        <v>292</v>
      </c>
      <c r="J1" t="s">
        <v>291</v>
      </c>
      <c r="K1" t="s">
        <v>290</v>
      </c>
      <c r="L1" t="s">
        <v>289</v>
      </c>
      <c r="M1">
        <v>1</v>
      </c>
      <c r="N1" t="s">
        <v>395</v>
      </c>
      <c r="O1" t="s">
        <v>394</v>
      </c>
    </row>
    <row r="2" spans="1:15">
      <c r="A2">
        <v>1</v>
      </c>
      <c r="B2" t="s">
        <v>185</v>
      </c>
      <c r="C2">
        <v>65604125000</v>
      </c>
      <c r="D2">
        <v>66318625000</v>
      </c>
      <c r="E2">
        <v>648187500</v>
      </c>
      <c r="F2">
        <v>105408062500</v>
      </c>
      <c r="G2">
        <v>250000</v>
      </c>
      <c r="H2">
        <v>0</v>
      </c>
      <c r="I2">
        <v>3240187500</v>
      </c>
      <c r="J2">
        <v>355375000</v>
      </c>
      <c r="K2">
        <v>6825000000</v>
      </c>
      <c r="L2">
        <v>2926875000</v>
      </c>
      <c r="M2">
        <f t="shared" ref="M2:M21" si="0">SUM(D2:L2)/1000000</f>
        <v>185722.5625</v>
      </c>
      <c r="N2">
        <f>nzau!G2/1000000</f>
        <v>251327.41228718302</v>
      </c>
      <c r="O2" s="4">
        <f t="shared" ref="O2:O9" si="1">M2/N2</f>
        <v>0.73896659663921316</v>
      </c>
    </row>
    <row r="3" spans="1:15">
      <c r="A3">
        <v>2</v>
      </c>
      <c r="B3" t="s">
        <v>176</v>
      </c>
      <c r="C3">
        <v>263353187500</v>
      </c>
      <c r="D3">
        <v>97470250000</v>
      </c>
      <c r="E3">
        <v>62500</v>
      </c>
      <c r="F3">
        <v>1321312500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f t="shared" si="0"/>
        <v>98791.625</v>
      </c>
      <c r="N3">
        <f>nzau!G3/1000000</f>
        <v>362145.27058531897</v>
      </c>
      <c r="O3" s="4">
        <f t="shared" si="1"/>
        <v>0.27279556858585391</v>
      </c>
    </row>
    <row r="4" spans="1:15">
      <c r="A4">
        <v>3</v>
      </c>
      <c r="B4" t="s">
        <v>164</v>
      </c>
      <c r="C4">
        <v>32914812500</v>
      </c>
      <c r="D4">
        <v>80039687500</v>
      </c>
      <c r="E4">
        <v>268375000</v>
      </c>
      <c r="F4">
        <v>84250000</v>
      </c>
      <c r="G4">
        <v>0</v>
      </c>
      <c r="H4">
        <v>1164750000</v>
      </c>
      <c r="I4">
        <v>8003687500</v>
      </c>
      <c r="J4">
        <v>0</v>
      </c>
      <c r="K4">
        <v>64812500</v>
      </c>
      <c r="L4">
        <v>301750000</v>
      </c>
      <c r="M4">
        <f t="shared" si="0"/>
        <v>89927.3125</v>
      </c>
      <c r="N4">
        <f>nzau!G4/1000000</f>
        <v>143967.889685548</v>
      </c>
      <c r="O4" s="4">
        <f t="shared" si="1"/>
        <v>0.62463451187912511</v>
      </c>
    </row>
    <row r="5" spans="1:15">
      <c r="A5">
        <v>4</v>
      </c>
      <c r="B5" t="s">
        <v>145</v>
      </c>
      <c r="C5">
        <v>164097062500</v>
      </c>
      <c r="D5">
        <v>161568437500</v>
      </c>
      <c r="E5">
        <v>6536312500</v>
      </c>
      <c r="F5">
        <v>19250000</v>
      </c>
      <c r="G5">
        <v>0</v>
      </c>
      <c r="H5">
        <v>4685500000</v>
      </c>
      <c r="I5">
        <v>3322937500</v>
      </c>
      <c r="J5">
        <v>0</v>
      </c>
      <c r="K5">
        <v>7185812500</v>
      </c>
      <c r="L5">
        <v>5395687500</v>
      </c>
      <c r="M5">
        <f t="shared" si="0"/>
        <v>188713.9375</v>
      </c>
      <c r="N5">
        <f>nzau!G5/1000000</f>
        <v>419469.93375817605</v>
      </c>
      <c r="O5" s="4">
        <f t="shared" si="1"/>
        <v>0.44988668391378289</v>
      </c>
    </row>
    <row r="6" spans="1:15">
      <c r="A6">
        <v>5</v>
      </c>
      <c r="B6" t="s">
        <v>194</v>
      </c>
      <c r="C6">
        <v>122353625000</v>
      </c>
      <c r="D6">
        <v>179437500</v>
      </c>
      <c r="E6">
        <v>375000</v>
      </c>
      <c r="F6">
        <v>471750000</v>
      </c>
      <c r="G6">
        <v>13625000</v>
      </c>
      <c r="H6">
        <v>2272625000</v>
      </c>
      <c r="I6">
        <v>62500</v>
      </c>
      <c r="J6">
        <v>0</v>
      </c>
      <c r="K6">
        <v>371937500</v>
      </c>
      <c r="L6">
        <v>0</v>
      </c>
      <c r="M6">
        <f t="shared" si="0"/>
        <v>3309.8125</v>
      </c>
      <c r="N6">
        <f>nzau!G6/1000000</f>
        <v>125663.706143591</v>
      </c>
      <c r="O6" s="4">
        <f t="shared" si="1"/>
        <v>2.6338651004117343E-2</v>
      </c>
    </row>
    <row r="7" spans="1:15">
      <c r="A7">
        <v>6</v>
      </c>
      <c r="B7" t="s">
        <v>74</v>
      </c>
      <c r="C7">
        <v>367635687500</v>
      </c>
      <c r="D7">
        <v>174164000000</v>
      </c>
      <c r="E7">
        <v>20375000</v>
      </c>
      <c r="F7">
        <v>400687500</v>
      </c>
      <c r="G7">
        <v>0</v>
      </c>
      <c r="H7">
        <v>625000</v>
      </c>
      <c r="I7">
        <v>10416875000</v>
      </c>
      <c r="J7">
        <v>0</v>
      </c>
      <c r="K7">
        <v>2293000000</v>
      </c>
      <c r="L7">
        <v>27812500</v>
      </c>
      <c r="M7">
        <f t="shared" si="0"/>
        <v>187323.375</v>
      </c>
      <c r="N7">
        <f>nzau!G7/1000000</f>
        <v>555159.22853452293</v>
      </c>
      <c r="O7" s="4">
        <f t="shared" si="1"/>
        <v>0.33742278858353009</v>
      </c>
    </row>
    <row r="8" spans="1:15">
      <c r="A8">
        <v>7</v>
      </c>
      <c r="B8" t="s">
        <v>87</v>
      </c>
      <c r="C8">
        <v>459656250000</v>
      </c>
      <c r="D8">
        <v>338581062500</v>
      </c>
      <c r="E8">
        <v>177021062500</v>
      </c>
      <c r="F8">
        <v>3592937500</v>
      </c>
      <c r="G8">
        <v>0</v>
      </c>
      <c r="H8">
        <v>4855125000</v>
      </c>
      <c r="I8">
        <v>2477062500</v>
      </c>
      <c r="J8">
        <v>0</v>
      </c>
      <c r="K8">
        <v>25442625000</v>
      </c>
      <c r="L8">
        <v>33707875000</v>
      </c>
      <c r="M8">
        <f t="shared" si="0"/>
        <v>585677.75</v>
      </c>
      <c r="N8">
        <f>nzau!G8/1000000</f>
        <v>1045437.41974473</v>
      </c>
      <c r="O8" s="4">
        <f t="shared" si="1"/>
        <v>0.56022267707139084</v>
      </c>
    </row>
    <row r="9" spans="1:15">
      <c r="A9">
        <v>8</v>
      </c>
      <c r="B9" t="s">
        <v>84</v>
      </c>
      <c r="C9">
        <v>169279937500</v>
      </c>
      <c r="D9">
        <v>457224687500</v>
      </c>
      <c r="E9">
        <v>170495375000</v>
      </c>
      <c r="F9">
        <v>3832312500</v>
      </c>
      <c r="G9">
        <v>46937500</v>
      </c>
      <c r="H9">
        <v>3687500</v>
      </c>
      <c r="I9">
        <v>15843437500</v>
      </c>
      <c r="J9">
        <v>2374312500</v>
      </c>
      <c r="K9">
        <v>42741437500</v>
      </c>
      <c r="L9">
        <v>63719187500</v>
      </c>
      <c r="M9">
        <f t="shared" si="0"/>
        <v>756281.375</v>
      </c>
      <c r="N9">
        <f>nzau!G9/1000000</f>
        <v>926049.328849721</v>
      </c>
      <c r="O9" s="4">
        <f t="shared" si="1"/>
        <v>0.81667504250492162</v>
      </c>
    </row>
    <row r="10" spans="1:15">
      <c r="A10">
        <v>9</v>
      </c>
      <c r="B10" t="s">
        <v>118</v>
      </c>
      <c r="C10">
        <v>312459250000</v>
      </c>
      <c r="D10">
        <v>373832000000</v>
      </c>
      <c r="E10">
        <v>9558750000</v>
      </c>
      <c r="F10">
        <v>606314687500</v>
      </c>
      <c r="G10">
        <v>26395250000</v>
      </c>
      <c r="H10">
        <v>16125000</v>
      </c>
      <c r="I10">
        <v>1504562500</v>
      </c>
      <c r="J10">
        <v>17742625000</v>
      </c>
      <c r="K10">
        <v>12500000</v>
      </c>
      <c r="L10">
        <v>1750000</v>
      </c>
      <c r="M10">
        <f t="shared" si="0"/>
        <v>1035378.25</v>
      </c>
      <c r="N10">
        <f>nzau!G10/1000000</f>
        <v>1348315.10488917</v>
      </c>
      <c r="O10" s="4">
        <v>0.77</v>
      </c>
    </row>
    <row r="11" spans="1:15">
      <c r="A11">
        <v>10</v>
      </c>
      <c r="B11" t="s">
        <v>115</v>
      </c>
      <c r="C11">
        <v>310793500000</v>
      </c>
      <c r="D11">
        <v>303728500000</v>
      </c>
      <c r="E11">
        <v>40242937500</v>
      </c>
      <c r="F11">
        <v>17479062500</v>
      </c>
      <c r="G11">
        <v>3282437500</v>
      </c>
      <c r="H11">
        <v>3486500000</v>
      </c>
      <c r="I11">
        <v>7833187500</v>
      </c>
      <c r="J11">
        <v>25362187500</v>
      </c>
      <c r="K11">
        <v>1697250000</v>
      </c>
      <c r="L11">
        <v>4907375000</v>
      </c>
      <c r="M11">
        <f t="shared" si="0"/>
        <v>408019.4375</v>
      </c>
      <c r="N11">
        <f>nzau!G11/1000000</f>
        <v>719310.474718126</v>
      </c>
      <c r="O11" s="4">
        <f t="shared" ref="O11:O21" si="2">M11/N11</f>
        <v>0.56723689121848164</v>
      </c>
    </row>
    <row r="12" spans="1:15">
      <c r="A12">
        <v>11</v>
      </c>
      <c r="B12" t="s">
        <v>113</v>
      </c>
      <c r="C12">
        <v>367975062500</v>
      </c>
      <c r="D12">
        <v>324397937500</v>
      </c>
      <c r="E12">
        <v>382625000</v>
      </c>
      <c r="F12">
        <v>593125000</v>
      </c>
      <c r="G12">
        <v>0</v>
      </c>
      <c r="H12">
        <v>250000</v>
      </c>
      <c r="I12">
        <v>16312500</v>
      </c>
      <c r="J12">
        <v>0</v>
      </c>
      <c r="K12">
        <v>0</v>
      </c>
      <c r="L12">
        <v>0</v>
      </c>
      <c r="M12">
        <f t="shared" si="0"/>
        <v>325390.25</v>
      </c>
      <c r="N12">
        <f>nzau!G12/1000000</f>
        <v>693364.14396006602</v>
      </c>
      <c r="O12" s="4">
        <f t="shared" si="2"/>
        <v>0.46929200598919446</v>
      </c>
    </row>
    <row r="13" spans="1:15">
      <c r="A13">
        <v>12</v>
      </c>
      <c r="B13" t="s">
        <v>110</v>
      </c>
      <c r="C13">
        <v>182320437500</v>
      </c>
      <c r="D13">
        <v>131022625000</v>
      </c>
      <c r="E13">
        <v>47812500</v>
      </c>
      <c r="F13">
        <v>886125000</v>
      </c>
      <c r="G13">
        <v>812500</v>
      </c>
      <c r="H13">
        <v>791000000</v>
      </c>
      <c r="I13">
        <v>2248125000</v>
      </c>
      <c r="J13">
        <v>133375000</v>
      </c>
      <c r="K13">
        <v>0</v>
      </c>
      <c r="L13">
        <v>0</v>
      </c>
      <c r="M13">
        <f t="shared" si="0"/>
        <v>135129.875</v>
      </c>
      <c r="N13">
        <f>nzau!G13/1000000</f>
        <v>317627.99143979303</v>
      </c>
      <c r="O13" s="4">
        <f t="shared" si="2"/>
        <v>0.42543440326988347</v>
      </c>
    </row>
    <row r="14" spans="1:15">
      <c r="A14">
        <v>13</v>
      </c>
      <c r="B14" t="s">
        <v>133</v>
      </c>
      <c r="C14">
        <v>156733750000</v>
      </c>
      <c r="D14">
        <v>961500000</v>
      </c>
      <c r="E14">
        <v>5625000</v>
      </c>
      <c r="F14">
        <v>526750000</v>
      </c>
      <c r="G14">
        <v>35250000</v>
      </c>
      <c r="H14">
        <v>4607687500</v>
      </c>
      <c r="I14">
        <v>1258812500</v>
      </c>
      <c r="J14">
        <v>5000000</v>
      </c>
      <c r="K14">
        <v>52437500</v>
      </c>
      <c r="L14">
        <v>0</v>
      </c>
      <c r="M14">
        <f t="shared" si="0"/>
        <v>7453.0625</v>
      </c>
      <c r="N14">
        <f>nzau!G14/1000000</f>
        <v>164208.949151484</v>
      </c>
      <c r="O14" s="4">
        <f t="shared" si="2"/>
        <v>4.53876755104528E-2</v>
      </c>
    </row>
    <row r="15" spans="1:15">
      <c r="A15">
        <v>14</v>
      </c>
      <c r="B15" t="s">
        <v>138</v>
      </c>
      <c r="C15">
        <v>85815500000</v>
      </c>
      <c r="D15">
        <v>3820750000</v>
      </c>
      <c r="E15">
        <v>9750000</v>
      </c>
      <c r="F15">
        <v>264500000</v>
      </c>
      <c r="G15">
        <v>62000000</v>
      </c>
      <c r="H15">
        <v>9613312500</v>
      </c>
      <c r="I15">
        <v>3724000000</v>
      </c>
      <c r="J15">
        <v>62500</v>
      </c>
      <c r="K15">
        <v>63125000</v>
      </c>
      <c r="L15">
        <v>437500</v>
      </c>
      <c r="M15">
        <f t="shared" si="0"/>
        <v>17557.9375</v>
      </c>
      <c r="N15">
        <f>nzau!G15/1000000</f>
        <v>103399.86655483099</v>
      </c>
      <c r="O15" s="4">
        <f t="shared" si="2"/>
        <v>0.16980619110073375</v>
      </c>
    </row>
    <row r="16" spans="1:15">
      <c r="A16">
        <v>15</v>
      </c>
      <c r="B16" t="s">
        <v>126</v>
      </c>
      <c r="C16">
        <v>180721125000</v>
      </c>
      <c r="D16">
        <v>6984187500</v>
      </c>
      <c r="E16">
        <v>2625000</v>
      </c>
      <c r="F16">
        <v>743250000</v>
      </c>
      <c r="G16">
        <v>183125000</v>
      </c>
      <c r="H16">
        <v>6053312500</v>
      </c>
      <c r="I16">
        <v>1680687500</v>
      </c>
      <c r="J16">
        <v>0</v>
      </c>
      <c r="K16">
        <v>72250000</v>
      </c>
      <c r="L16">
        <v>0</v>
      </c>
      <c r="M16">
        <f t="shared" si="0"/>
        <v>15719.4375</v>
      </c>
      <c r="N16">
        <f>nzau!G16/1000000</f>
        <v>196449.490054258</v>
      </c>
      <c r="O16" s="4">
        <f t="shared" si="2"/>
        <v>8.0017705801416941E-2</v>
      </c>
    </row>
    <row r="17" spans="1:15">
      <c r="A17">
        <v>16</v>
      </c>
      <c r="B17" t="s">
        <v>130</v>
      </c>
      <c r="C17">
        <v>330174687500</v>
      </c>
      <c r="D17">
        <v>670687500</v>
      </c>
      <c r="E17">
        <v>4187500</v>
      </c>
      <c r="F17">
        <v>1861562500</v>
      </c>
      <c r="G17">
        <v>764250000</v>
      </c>
      <c r="H17">
        <v>4745437500</v>
      </c>
      <c r="I17">
        <v>37312500</v>
      </c>
      <c r="J17">
        <v>0</v>
      </c>
      <c r="K17">
        <v>833000000</v>
      </c>
      <c r="L17">
        <v>0</v>
      </c>
      <c r="M17">
        <f t="shared" si="0"/>
        <v>8916.4375</v>
      </c>
      <c r="N17">
        <f>nzau!G17/1000000</f>
        <v>339090.401922605</v>
      </c>
      <c r="O17" s="4">
        <f t="shared" si="2"/>
        <v>2.6295163323540826E-2</v>
      </c>
    </row>
    <row r="18" spans="1:15">
      <c r="A18">
        <v>17</v>
      </c>
      <c r="B18" t="s">
        <v>98</v>
      </c>
      <c r="C18">
        <v>29436437500</v>
      </c>
      <c r="D18">
        <v>11442375000</v>
      </c>
      <c r="E18">
        <v>0</v>
      </c>
      <c r="F18">
        <v>16312500</v>
      </c>
      <c r="G18">
        <v>27062500</v>
      </c>
      <c r="H18">
        <v>0</v>
      </c>
      <c r="I18">
        <v>0</v>
      </c>
      <c r="J18">
        <v>493375000</v>
      </c>
      <c r="K18">
        <v>7250000</v>
      </c>
      <c r="L18">
        <v>12625000</v>
      </c>
      <c r="M18">
        <f t="shared" si="0"/>
        <v>11999</v>
      </c>
      <c r="N18">
        <f>nzau!G18/1000000</f>
        <v>41553.432505240897</v>
      </c>
      <c r="O18" s="4">
        <f t="shared" si="2"/>
        <v>0.28876074193116619</v>
      </c>
    </row>
    <row r="19" spans="1:15">
      <c r="A19">
        <v>18</v>
      </c>
      <c r="B19" t="s">
        <v>91</v>
      </c>
      <c r="C19">
        <v>112128187500</v>
      </c>
      <c r="D19">
        <v>69917375000</v>
      </c>
      <c r="E19">
        <v>5875000</v>
      </c>
      <c r="F19">
        <v>78000000</v>
      </c>
      <c r="G19">
        <v>2000000</v>
      </c>
      <c r="H19">
        <v>479625000</v>
      </c>
      <c r="I19">
        <v>2795500000</v>
      </c>
      <c r="J19">
        <v>482500000</v>
      </c>
      <c r="K19">
        <v>0</v>
      </c>
      <c r="L19">
        <v>0</v>
      </c>
      <c r="M19">
        <f t="shared" si="0"/>
        <v>73760.875</v>
      </c>
      <c r="N19">
        <f>nzau!G19/1000000</f>
        <v>185942.96256242599</v>
      </c>
      <c r="O19" s="4">
        <f t="shared" si="2"/>
        <v>0.39668548883766719</v>
      </c>
    </row>
    <row r="20" spans="1:15">
      <c r="A20">
        <v>19</v>
      </c>
      <c r="B20" t="s">
        <v>102</v>
      </c>
      <c r="C20">
        <v>51619875000</v>
      </c>
      <c r="D20">
        <v>0</v>
      </c>
      <c r="E20">
        <v>0</v>
      </c>
      <c r="F20">
        <v>676500000</v>
      </c>
      <c r="G20">
        <v>8812500</v>
      </c>
      <c r="H20">
        <v>15504687500</v>
      </c>
      <c r="I20">
        <v>0</v>
      </c>
      <c r="J20">
        <v>0</v>
      </c>
      <c r="K20">
        <v>0</v>
      </c>
      <c r="L20">
        <v>0</v>
      </c>
      <c r="M20">
        <f t="shared" si="0"/>
        <v>16190</v>
      </c>
      <c r="N20">
        <f>nzau!G20/1000000</f>
        <v>68017.927467346002</v>
      </c>
      <c r="O20" s="4">
        <f t="shared" si="2"/>
        <v>0.23802548244023583</v>
      </c>
    </row>
    <row r="21" spans="1:15">
      <c r="A21">
        <v>20</v>
      </c>
      <c r="B21" t="s">
        <v>106</v>
      </c>
      <c r="C21">
        <v>193192000000</v>
      </c>
      <c r="D21">
        <v>438926437500</v>
      </c>
      <c r="E21">
        <v>13778625000</v>
      </c>
      <c r="F21">
        <v>186900625000</v>
      </c>
      <c r="G21">
        <v>21317750000</v>
      </c>
      <c r="H21">
        <v>4829750000</v>
      </c>
      <c r="I21">
        <v>122724875000</v>
      </c>
      <c r="J21">
        <v>150875000</v>
      </c>
      <c r="K21">
        <v>64937500</v>
      </c>
      <c r="L21">
        <v>1847000000</v>
      </c>
      <c r="M21">
        <f t="shared" si="0"/>
        <v>790540.875</v>
      </c>
      <c r="N21">
        <f>nzau!G21/1000000</f>
        <v>984026.89085401199</v>
      </c>
      <c r="O21" s="4">
        <f t="shared" si="2"/>
        <v>0.80337324350344697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4CAF-0931-417E-89B6-E657061E8DB2}">
  <dimension ref="A1:H21"/>
  <sheetViews>
    <sheetView workbookViewId="0">
      <selection activeCell="H13" sqref="H13"/>
    </sheetView>
  </sheetViews>
  <sheetFormatPr defaultRowHeight="15"/>
  <sheetData>
    <row r="1" spans="1:8">
      <c r="A1" t="s">
        <v>0</v>
      </c>
      <c r="B1" t="s">
        <v>396</v>
      </c>
      <c r="C1" t="s">
        <v>2</v>
      </c>
      <c r="D1" t="s">
        <v>3</v>
      </c>
      <c r="E1">
        <v>0</v>
      </c>
      <c r="F1">
        <v>1</v>
      </c>
      <c r="G1" t="s">
        <v>395</v>
      </c>
      <c r="H1" t="s">
        <v>394</v>
      </c>
    </row>
    <row r="2" spans="1:8">
      <c r="A2">
        <v>1</v>
      </c>
      <c r="B2" t="s">
        <v>185</v>
      </c>
      <c r="C2">
        <v>251326687500</v>
      </c>
      <c r="D2">
        <v>0</v>
      </c>
      <c r="E2">
        <f t="shared" ref="E2:E21" si="0">C2/1000000</f>
        <v>251326.6875</v>
      </c>
      <c r="F2">
        <f t="shared" ref="F2:F21" si="1">D2/1000000</f>
        <v>0</v>
      </c>
      <c r="G2">
        <f>nzau!G2/1000000</f>
        <v>251327.41228718302</v>
      </c>
      <c r="H2" s="4">
        <f t="shared" ref="H2:H21" si="2">F2/G2</f>
        <v>0</v>
      </c>
    </row>
    <row r="3" spans="1:8">
      <c r="A3">
        <v>2</v>
      </c>
      <c r="B3" t="s">
        <v>176</v>
      </c>
      <c r="C3">
        <v>362095750000</v>
      </c>
      <c r="D3">
        <v>49062500</v>
      </c>
      <c r="E3">
        <f t="shared" si="0"/>
        <v>362095.75</v>
      </c>
      <c r="F3">
        <f t="shared" si="1"/>
        <v>49.0625</v>
      </c>
      <c r="G3">
        <f>nzau!G3/1000000</f>
        <v>362145.27058531897</v>
      </c>
      <c r="H3" s="4">
        <f t="shared" si="2"/>
        <v>1.3547740088032216E-4</v>
      </c>
    </row>
    <row r="4" spans="1:8">
      <c r="A4">
        <v>3</v>
      </c>
      <c r="B4" t="s">
        <v>164</v>
      </c>
      <c r="C4">
        <v>143956625000</v>
      </c>
      <c r="D4">
        <v>9750000</v>
      </c>
      <c r="E4">
        <f t="shared" si="0"/>
        <v>143956.625</v>
      </c>
      <c r="F4">
        <f t="shared" si="1"/>
        <v>9.75</v>
      </c>
      <c r="G4">
        <f>nzau!G4/1000000</f>
        <v>143967.889685548</v>
      </c>
      <c r="H4" s="4">
        <f t="shared" si="2"/>
        <v>6.7723434866592607E-5</v>
      </c>
    </row>
    <row r="5" spans="1:8">
      <c r="A5">
        <v>4</v>
      </c>
      <c r="B5" t="s">
        <v>145</v>
      </c>
      <c r="C5">
        <v>419466187500</v>
      </c>
      <c r="D5">
        <v>0</v>
      </c>
      <c r="E5">
        <f t="shared" si="0"/>
        <v>419466.1875</v>
      </c>
      <c r="F5">
        <f t="shared" si="1"/>
        <v>0</v>
      </c>
      <c r="G5">
        <f>nzau!G5/1000000</f>
        <v>419469.93375817605</v>
      </c>
      <c r="H5" s="4">
        <f t="shared" si="2"/>
        <v>0</v>
      </c>
    </row>
    <row r="6" spans="1:8">
      <c r="A6">
        <v>5</v>
      </c>
      <c r="B6" t="s">
        <v>194</v>
      </c>
      <c r="C6">
        <v>125222625000</v>
      </c>
      <c r="D6">
        <v>440812500</v>
      </c>
      <c r="E6">
        <f t="shared" si="0"/>
        <v>125222.625</v>
      </c>
      <c r="F6">
        <f t="shared" si="1"/>
        <v>440.8125</v>
      </c>
      <c r="G6">
        <f>nzau!G6/1000000</f>
        <v>125663.706143591</v>
      </c>
      <c r="H6" s="4">
        <f t="shared" si="2"/>
        <v>3.5078744175848259E-3</v>
      </c>
    </row>
    <row r="7" spans="1:8">
      <c r="A7">
        <v>6</v>
      </c>
      <c r="B7" t="s">
        <v>74</v>
      </c>
      <c r="C7">
        <v>551927187500</v>
      </c>
      <c r="D7">
        <v>3229750000</v>
      </c>
      <c r="E7">
        <f t="shared" si="0"/>
        <v>551927.1875</v>
      </c>
      <c r="F7">
        <f t="shared" si="1"/>
        <v>3229.75</v>
      </c>
      <c r="G7">
        <f>nzau!G7/1000000</f>
        <v>555159.22853452293</v>
      </c>
      <c r="H7" s="4">
        <f t="shared" si="2"/>
        <v>5.8177002812791322E-3</v>
      </c>
    </row>
    <row r="8" spans="1:8">
      <c r="A8">
        <v>7</v>
      </c>
      <c r="B8" t="s">
        <v>87</v>
      </c>
      <c r="C8">
        <v>1045438000000</v>
      </c>
      <c r="D8">
        <v>0</v>
      </c>
      <c r="E8">
        <f t="shared" si="0"/>
        <v>1045438</v>
      </c>
      <c r="F8">
        <f t="shared" si="1"/>
        <v>0</v>
      </c>
      <c r="G8">
        <f>nzau!G8/1000000</f>
        <v>1045437.41974473</v>
      </c>
      <c r="H8" s="4">
        <f t="shared" si="2"/>
        <v>0</v>
      </c>
    </row>
    <row r="9" spans="1:8">
      <c r="A9">
        <v>8</v>
      </c>
      <c r="B9" t="s">
        <v>84</v>
      </c>
      <c r="C9">
        <v>925982062500</v>
      </c>
      <c r="D9">
        <v>68750000</v>
      </c>
      <c r="E9">
        <f t="shared" si="0"/>
        <v>925982.0625</v>
      </c>
      <c r="F9">
        <f t="shared" si="1"/>
        <v>68.75</v>
      </c>
      <c r="G9">
        <f>nzau!G9/1000000</f>
        <v>926049.328849721</v>
      </c>
      <c r="H9" s="40">
        <f t="shared" si="2"/>
        <v>7.4240105638213503E-5</v>
      </c>
    </row>
    <row r="10" spans="1:8">
      <c r="A10">
        <v>9</v>
      </c>
      <c r="B10" t="s">
        <v>118</v>
      </c>
      <c r="C10">
        <v>1347791500000</v>
      </c>
      <c r="D10">
        <v>528812500</v>
      </c>
      <c r="E10">
        <f t="shared" si="0"/>
        <v>1347791.5</v>
      </c>
      <c r="F10">
        <f t="shared" si="1"/>
        <v>528.8125</v>
      </c>
      <c r="G10">
        <f>nzau!G10/1000000</f>
        <v>1348315.10488917</v>
      </c>
      <c r="H10" s="40">
        <f t="shared" si="2"/>
        <v>3.9220245926375482E-4</v>
      </c>
    </row>
    <row r="11" spans="1:8">
      <c r="A11">
        <v>10</v>
      </c>
      <c r="B11" t="s">
        <v>115</v>
      </c>
      <c r="C11">
        <v>709380875000</v>
      </c>
      <c r="D11">
        <v>9922312500</v>
      </c>
      <c r="E11">
        <f t="shared" si="0"/>
        <v>709380.875</v>
      </c>
      <c r="F11">
        <f t="shared" si="1"/>
        <v>9922.3125</v>
      </c>
      <c r="G11">
        <f>nzau!G11/1000000</f>
        <v>719310.474718126</v>
      </c>
      <c r="H11" s="4">
        <f t="shared" si="2"/>
        <v>1.3794199929992992E-2</v>
      </c>
    </row>
    <row r="12" spans="1:8">
      <c r="A12">
        <v>11</v>
      </c>
      <c r="B12" t="s">
        <v>113</v>
      </c>
      <c r="C12">
        <v>693338437500</v>
      </c>
      <c r="D12">
        <v>26875000</v>
      </c>
      <c r="E12">
        <f t="shared" si="0"/>
        <v>693338.4375</v>
      </c>
      <c r="F12">
        <f t="shared" si="1"/>
        <v>26.875</v>
      </c>
      <c r="G12">
        <f>nzau!G12/1000000</f>
        <v>693364.14396006602</v>
      </c>
      <c r="H12" s="4">
        <f t="shared" si="2"/>
        <v>3.8760296785043808E-5</v>
      </c>
    </row>
    <row r="13" spans="1:8">
      <c r="A13">
        <v>12</v>
      </c>
      <c r="B13" t="s">
        <v>110</v>
      </c>
      <c r="C13">
        <v>302755750000</v>
      </c>
      <c r="D13">
        <v>14874250000</v>
      </c>
      <c r="E13">
        <f t="shared" si="0"/>
        <v>302755.75</v>
      </c>
      <c r="F13">
        <f t="shared" si="1"/>
        <v>14874.25</v>
      </c>
      <c r="G13">
        <f>nzau!G13/1000000</f>
        <v>317627.99143979303</v>
      </c>
      <c r="H13" s="4">
        <f t="shared" si="2"/>
        <v>4.6829153603798301E-2</v>
      </c>
    </row>
    <row r="14" spans="1:8">
      <c r="A14">
        <v>13</v>
      </c>
      <c r="B14" t="s">
        <v>133</v>
      </c>
      <c r="C14">
        <v>156114562500</v>
      </c>
      <c r="D14">
        <v>8091062500</v>
      </c>
      <c r="E14">
        <f t="shared" si="0"/>
        <v>156114.5625</v>
      </c>
      <c r="F14">
        <f t="shared" si="1"/>
        <v>8091.0625</v>
      </c>
      <c r="G14">
        <f>nzau!G14/1000000</f>
        <v>164208.949151484</v>
      </c>
      <c r="H14" s="4">
        <f t="shared" si="2"/>
        <v>4.9272969237114682E-2</v>
      </c>
    </row>
    <row r="15" spans="1:8">
      <c r="A15">
        <v>14</v>
      </c>
      <c r="B15" t="s">
        <v>138</v>
      </c>
      <c r="C15">
        <v>97275937500</v>
      </c>
      <c r="D15">
        <v>6124187500</v>
      </c>
      <c r="E15">
        <f t="shared" si="0"/>
        <v>97275.9375</v>
      </c>
      <c r="F15">
        <f t="shared" si="1"/>
        <v>6124.1875</v>
      </c>
      <c r="G15">
        <f>nzau!G15/1000000</f>
        <v>103399.86655483099</v>
      </c>
      <c r="H15" s="4">
        <f t="shared" si="2"/>
        <v>5.9228195393777022E-2</v>
      </c>
    </row>
    <row r="16" spans="1:8">
      <c r="A16">
        <v>15</v>
      </c>
      <c r="B16" t="s">
        <v>126</v>
      </c>
      <c r="C16">
        <v>183279875000</v>
      </c>
      <c r="D16">
        <v>13170250000</v>
      </c>
      <c r="E16">
        <f t="shared" si="0"/>
        <v>183279.875</v>
      </c>
      <c r="F16">
        <f t="shared" si="1"/>
        <v>13170.25</v>
      </c>
      <c r="G16">
        <f>nzau!G16/1000000</f>
        <v>196449.490054258</v>
      </c>
      <c r="H16" s="4">
        <f t="shared" si="2"/>
        <v>6.7041405891980002E-2</v>
      </c>
    </row>
    <row r="17" spans="1:8">
      <c r="A17">
        <v>16</v>
      </c>
      <c r="B17" t="s">
        <v>130</v>
      </c>
      <c r="C17">
        <v>337337187500</v>
      </c>
      <c r="D17">
        <v>1753937500</v>
      </c>
      <c r="E17">
        <f t="shared" si="0"/>
        <v>337337.1875</v>
      </c>
      <c r="F17">
        <f t="shared" si="1"/>
        <v>1753.9375</v>
      </c>
      <c r="G17">
        <f>nzau!G17/1000000</f>
        <v>339090.401922605</v>
      </c>
      <c r="H17" s="4">
        <f t="shared" si="2"/>
        <v>5.1724775754647392E-3</v>
      </c>
    </row>
    <row r="18" spans="1:8">
      <c r="A18">
        <v>17</v>
      </c>
      <c r="B18" t="s">
        <v>98</v>
      </c>
      <c r="C18">
        <v>40440687500</v>
      </c>
      <c r="D18">
        <v>1113250000</v>
      </c>
      <c r="E18">
        <f t="shared" si="0"/>
        <v>40440.6875</v>
      </c>
      <c r="F18">
        <f t="shared" si="1"/>
        <v>1113.25</v>
      </c>
      <c r="G18">
        <f>nzau!G18/1000000</f>
        <v>41553.432505240897</v>
      </c>
      <c r="H18" s="4">
        <f t="shared" si="2"/>
        <v>2.679080723017508E-2</v>
      </c>
    </row>
    <row r="19" spans="1:8">
      <c r="A19">
        <v>18</v>
      </c>
      <c r="B19" t="s">
        <v>91</v>
      </c>
      <c r="C19">
        <v>173025062500</v>
      </c>
      <c r="D19">
        <v>12915812500</v>
      </c>
      <c r="E19">
        <f t="shared" si="0"/>
        <v>173025.0625</v>
      </c>
      <c r="F19">
        <f t="shared" si="1"/>
        <v>12915.8125</v>
      </c>
      <c r="G19">
        <f>nzau!G19/1000000</f>
        <v>185942.96256242599</v>
      </c>
      <c r="H19" s="4">
        <f t="shared" si="2"/>
        <v>6.9461152613742069E-2</v>
      </c>
    </row>
    <row r="20" spans="1:8">
      <c r="A20">
        <v>19</v>
      </c>
      <c r="B20" t="s">
        <v>102</v>
      </c>
      <c r="C20">
        <v>63264375000</v>
      </c>
      <c r="D20">
        <v>4750250000</v>
      </c>
      <c r="E20">
        <f t="shared" si="0"/>
        <v>63264.375</v>
      </c>
      <c r="F20">
        <f t="shared" si="1"/>
        <v>4750.25</v>
      </c>
      <c r="G20">
        <f>nzau!G20/1000000</f>
        <v>68017.927467346002</v>
      </c>
      <c r="H20" s="4">
        <f t="shared" si="2"/>
        <v>6.9838205556623234E-2</v>
      </c>
    </row>
    <row r="21" spans="1:8">
      <c r="A21">
        <v>20</v>
      </c>
      <c r="B21" t="s">
        <v>106</v>
      </c>
      <c r="C21">
        <v>974539250000</v>
      </c>
      <c r="D21">
        <v>9484125000</v>
      </c>
      <c r="E21">
        <f t="shared" si="0"/>
        <v>974539.25</v>
      </c>
      <c r="F21">
        <f t="shared" si="1"/>
        <v>9484.125</v>
      </c>
      <c r="G21">
        <f>nzau!G21/1000000</f>
        <v>984026.89085401199</v>
      </c>
      <c r="H21" s="4">
        <f t="shared" si="2"/>
        <v>9.6380750243206959E-3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DCCC-2D83-4913-B2C5-4A70E3B918A5}">
  <dimension ref="A1:H21"/>
  <sheetViews>
    <sheetView workbookViewId="0">
      <selection activeCell="H13" sqref="H13"/>
    </sheetView>
  </sheetViews>
  <sheetFormatPr defaultRowHeight="15"/>
  <sheetData>
    <row r="1" spans="1:8">
      <c r="A1" t="s">
        <v>0</v>
      </c>
      <c r="B1" t="s">
        <v>396</v>
      </c>
      <c r="C1" t="s">
        <v>2</v>
      </c>
      <c r="D1" t="s">
        <v>3</v>
      </c>
      <c r="E1">
        <v>0</v>
      </c>
      <c r="F1">
        <v>1</v>
      </c>
      <c r="G1" t="s">
        <v>395</v>
      </c>
      <c r="H1" t="s">
        <v>394</v>
      </c>
    </row>
    <row r="2" spans="1:8">
      <c r="A2">
        <v>1</v>
      </c>
      <c r="B2" t="s">
        <v>185</v>
      </c>
      <c r="C2">
        <v>251326562500</v>
      </c>
      <c r="D2">
        <v>125000</v>
      </c>
      <c r="E2">
        <f t="shared" ref="E2:E21" si="0">C2/1000000</f>
        <v>251326.5625</v>
      </c>
      <c r="F2">
        <f t="shared" ref="F2:F21" si="1">D2/1000000</f>
        <v>0.125</v>
      </c>
      <c r="G2">
        <f>nzau!G2/1000000</f>
        <v>251327.41228718302</v>
      </c>
      <c r="H2" s="4">
        <f t="shared" ref="H2:H21" si="2">F2/G2</f>
        <v>4.9735919716217378E-7</v>
      </c>
    </row>
    <row r="3" spans="1:8">
      <c r="A3">
        <v>2</v>
      </c>
      <c r="B3" t="s">
        <v>176</v>
      </c>
      <c r="C3">
        <v>362111437500</v>
      </c>
      <c r="D3">
        <v>33375000</v>
      </c>
      <c r="E3">
        <f t="shared" si="0"/>
        <v>362111.4375</v>
      </c>
      <c r="F3">
        <f t="shared" si="1"/>
        <v>33.375</v>
      </c>
      <c r="G3">
        <f>nzau!G3/1000000</f>
        <v>362145.27058531897</v>
      </c>
      <c r="H3" s="4">
        <f t="shared" si="2"/>
        <v>9.2159149133875208E-5</v>
      </c>
    </row>
    <row r="4" spans="1:8">
      <c r="A4">
        <v>3</v>
      </c>
      <c r="B4" t="s">
        <v>164</v>
      </c>
      <c r="C4">
        <v>135787250000</v>
      </c>
      <c r="D4">
        <v>8179125000</v>
      </c>
      <c r="E4">
        <f t="shared" si="0"/>
        <v>135787.25</v>
      </c>
      <c r="F4">
        <f t="shared" si="1"/>
        <v>8179.125</v>
      </c>
      <c r="G4">
        <f>nzau!G4/1000000</f>
        <v>143967.889685548</v>
      </c>
      <c r="H4" s="4">
        <f t="shared" si="2"/>
        <v>5.6812147610586596E-2</v>
      </c>
    </row>
    <row r="5" spans="1:8">
      <c r="A5">
        <v>4</v>
      </c>
      <c r="B5" t="s">
        <v>145</v>
      </c>
      <c r="C5">
        <v>419462000000</v>
      </c>
      <c r="D5">
        <v>4187500</v>
      </c>
      <c r="E5">
        <f t="shared" si="0"/>
        <v>419462</v>
      </c>
      <c r="F5">
        <f t="shared" si="1"/>
        <v>4.1875</v>
      </c>
      <c r="G5">
        <f>nzau!G5/1000000</f>
        <v>419469.93375817605</v>
      </c>
      <c r="H5" s="4">
        <f t="shared" si="2"/>
        <v>9.9828370593399654E-6</v>
      </c>
    </row>
    <row r="6" spans="1:8">
      <c r="A6">
        <v>5</v>
      </c>
      <c r="B6" t="s">
        <v>194</v>
      </c>
      <c r="C6">
        <v>120908937500</v>
      </c>
      <c r="D6">
        <v>4754500000</v>
      </c>
      <c r="E6">
        <f t="shared" si="0"/>
        <v>120908.9375</v>
      </c>
      <c r="F6">
        <f t="shared" si="1"/>
        <v>4754.5</v>
      </c>
      <c r="G6">
        <f>nzau!G6/1000000</f>
        <v>125663.706143591</v>
      </c>
      <c r="H6" s="4">
        <f t="shared" si="2"/>
        <v>3.783510884652104E-2</v>
      </c>
    </row>
    <row r="7" spans="1:8">
      <c r="A7">
        <v>6</v>
      </c>
      <c r="B7" t="s">
        <v>74</v>
      </c>
      <c r="C7">
        <v>440412625000</v>
      </c>
      <c r="D7">
        <v>114744312500</v>
      </c>
      <c r="E7">
        <f t="shared" si="0"/>
        <v>440412.625</v>
      </c>
      <c r="F7">
        <f t="shared" si="1"/>
        <v>114744.3125</v>
      </c>
      <c r="G7">
        <f>nzau!G7/1000000</f>
        <v>555159.22853452293</v>
      </c>
      <c r="H7" s="4">
        <f t="shared" si="2"/>
        <v>0.20668721080778099</v>
      </c>
    </row>
    <row r="8" spans="1:8">
      <c r="A8">
        <v>7</v>
      </c>
      <c r="B8" t="s">
        <v>87</v>
      </c>
      <c r="C8">
        <v>1045437562500</v>
      </c>
      <c r="D8">
        <v>437500</v>
      </c>
      <c r="E8">
        <f t="shared" si="0"/>
        <v>1045437.5625</v>
      </c>
      <c r="F8">
        <f t="shared" si="1"/>
        <v>0.4375</v>
      </c>
      <c r="G8">
        <f>nzau!G8/1000000</f>
        <v>1045437.41974473</v>
      </c>
      <c r="H8" s="4">
        <f t="shared" si="2"/>
        <v>4.1848511612184945E-7</v>
      </c>
    </row>
    <row r="9" spans="1:8">
      <c r="A9">
        <v>8</v>
      </c>
      <c r="B9" t="s">
        <v>84</v>
      </c>
      <c r="C9">
        <v>926046437500</v>
      </c>
      <c r="D9">
        <v>4375000</v>
      </c>
      <c r="E9">
        <f t="shared" si="0"/>
        <v>926046.4375</v>
      </c>
      <c r="F9">
        <f t="shared" si="1"/>
        <v>4.375</v>
      </c>
      <c r="G9">
        <f>nzau!G9/1000000</f>
        <v>926049.328849721</v>
      </c>
      <c r="H9" s="40">
        <f t="shared" si="2"/>
        <v>4.7243703587954049E-6</v>
      </c>
    </row>
    <row r="10" spans="1:8">
      <c r="A10">
        <v>9</v>
      </c>
      <c r="B10" t="s">
        <v>118</v>
      </c>
      <c r="C10">
        <v>1348227625000</v>
      </c>
      <c r="D10">
        <v>92687500</v>
      </c>
      <c r="E10">
        <f t="shared" si="0"/>
        <v>1348227.625</v>
      </c>
      <c r="F10">
        <f t="shared" si="1"/>
        <v>92.6875</v>
      </c>
      <c r="G10">
        <f>nzau!G10/1000000</f>
        <v>1348315.10488917</v>
      </c>
      <c r="H10" s="40">
        <f t="shared" si="2"/>
        <v>6.8743203768839193E-5</v>
      </c>
    </row>
    <row r="11" spans="1:8">
      <c r="A11">
        <v>10</v>
      </c>
      <c r="B11" t="s">
        <v>115</v>
      </c>
      <c r="C11">
        <v>714845375000</v>
      </c>
      <c r="D11">
        <v>4457812500</v>
      </c>
      <c r="E11">
        <f t="shared" si="0"/>
        <v>714845.375</v>
      </c>
      <c r="F11">
        <f t="shared" si="1"/>
        <v>4457.8125</v>
      </c>
      <c r="G11">
        <f>nzau!G11/1000000</f>
        <v>719310.474718126</v>
      </c>
      <c r="H11" s="4">
        <f t="shared" si="2"/>
        <v>6.1973412826316328E-3</v>
      </c>
    </row>
    <row r="12" spans="1:8">
      <c r="A12">
        <v>11</v>
      </c>
      <c r="B12" t="s">
        <v>113</v>
      </c>
      <c r="C12">
        <v>693354750000</v>
      </c>
      <c r="D12">
        <v>10562500</v>
      </c>
      <c r="E12">
        <f t="shared" si="0"/>
        <v>693354.75</v>
      </c>
      <c r="F12">
        <f t="shared" si="1"/>
        <v>10.5625</v>
      </c>
      <c r="G12">
        <f>nzau!G12/1000000</f>
        <v>693364.14396006602</v>
      </c>
      <c r="H12" s="4">
        <f t="shared" si="2"/>
        <v>1.5233698038773032E-5</v>
      </c>
    </row>
    <row r="13" spans="1:8">
      <c r="A13">
        <v>12</v>
      </c>
      <c r="B13" t="s">
        <v>110</v>
      </c>
      <c r="C13">
        <v>309067750000</v>
      </c>
      <c r="D13">
        <v>8562250000</v>
      </c>
      <c r="E13">
        <f t="shared" si="0"/>
        <v>309067.75</v>
      </c>
      <c r="F13">
        <f t="shared" si="1"/>
        <v>8562.25</v>
      </c>
      <c r="G13">
        <f>nzau!G13/1000000</f>
        <v>317627.99143979303</v>
      </c>
      <c r="H13" s="4">
        <f t="shared" si="2"/>
        <v>2.695684961891336E-2</v>
      </c>
    </row>
    <row r="14" spans="1:8">
      <c r="A14">
        <v>13</v>
      </c>
      <c r="B14" t="s">
        <v>133</v>
      </c>
      <c r="C14">
        <v>148671562500</v>
      </c>
      <c r="D14">
        <v>15534062500</v>
      </c>
      <c r="E14">
        <f t="shared" si="0"/>
        <v>148671.5625</v>
      </c>
      <c r="F14">
        <f t="shared" si="1"/>
        <v>15534.0625</v>
      </c>
      <c r="G14">
        <f>nzau!G14/1000000</f>
        <v>164208.949151484</v>
      </c>
      <c r="H14" s="4">
        <f t="shared" si="2"/>
        <v>9.4599366114143449E-2</v>
      </c>
    </row>
    <row r="15" spans="1:8">
      <c r="A15">
        <v>14</v>
      </c>
      <c r="B15" t="s">
        <v>138</v>
      </c>
      <c r="C15">
        <v>93019875000</v>
      </c>
      <c r="D15">
        <v>10380250000</v>
      </c>
      <c r="E15">
        <f t="shared" si="0"/>
        <v>93019.875</v>
      </c>
      <c r="F15">
        <f t="shared" si="1"/>
        <v>10380.25</v>
      </c>
      <c r="G15">
        <f>nzau!G15/1000000</f>
        <v>103399.86655483099</v>
      </c>
      <c r="H15" s="4">
        <f t="shared" si="2"/>
        <v>0.10038939455009402</v>
      </c>
    </row>
    <row r="16" spans="1:8">
      <c r="A16">
        <v>15</v>
      </c>
      <c r="B16" t="s">
        <v>126</v>
      </c>
      <c r="C16">
        <v>164453187500</v>
      </c>
      <c r="D16">
        <v>31996937500</v>
      </c>
      <c r="E16">
        <f t="shared" si="0"/>
        <v>164453.1875</v>
      </c>
      <c r="F16">
        <f t="shared" si="1"/>
        <v>31996.9375</v>
      </c>
      <c r="G16">
        <f>nzau!G16/1000000</f>
        <v>196449.490054258</v>
      </c>
      <c r="H16" s="4">
        <f t="shared" si="2"/>
        <v>0.16287615453296755</v>
      </c>
    </row>
    <row r="17" spans="1:8">
      <c r="A17">
        <v>16</v>
      </c>
      <c r="B17" t="s">
        <v>130</v>
      </c>
      <c r="C17">
        <v>317053500000</v>
      </c>
      <c r="D17">
        <v>22037625000</v>
      </c>
      <c r="E17">
        <f t="shared" si="0"/>
        <v>317053.5</v>
      </c>
      <c r="F17">
        <f t="shared" si="1"/>
        <v>22037.625</v>
      </c>
      <c r="G17">
        <f>nzau!G17/1000000</f>
        <v>339090.401922605</v>
      </c>
      <c r="H17" s="4">
        <f t="shared" si="2"/>
        <v>6.4990412217653781E-2</v>
      </c>
    </row>
    <row r="18" spans="1:8">
      <c r="A18">
        <v>17</v>
      </c>
      <c r="B18" t="s">
        <v>98</v>
      </c>
      <c r="C18">
        <v>41425500000</v>
      </c>
      <c r="D18">
        <v>128437500</v>
      </c>
      <c r="E18">
        <f t="shared" si="0"/>
        <v>41425.5</v>
      </c>
      <c r="F18">
        <f t="shared" si="1"/>
        <v>128.4375</v>
      </c>
      <c r="G18">
        <f>nzau!G18/1000000</f>
        <v>41553.432505240897</v>
      </c>
      <c r="H18" s="4">
        <f t="shared" si="2"/>
        <v>3.0908998909729276E-3</v>
      </c>
    </row>
    <row r="19" spans="1:8">
      <c r="A19">
        <v>18</v>
      </c>
      <c r="B19" t="s">
        <v>91</v>
      </c>
      <c r="C19">
        <v>144743812500</v>
      </c>
      <c r="D19">
        <v>41197062500</v>
      </c>
      <c r="E19">
        <f t="shared" si="0"/>
        <v>144743.8125</v>
      </c>
      <c r="F19">
        <f t="shared" si="1"/>
        <v>41197.0625</v>
      </c>
      <c r="G19">
        <f>nzau!G19/1000000</f>
        <v>185942.96256242599</v>
      </c>
      <c r="H19" s="4">
        <f t="shared" si="2"/>
        <v>0.22155752458859018</v>
      </c>
    </row>
    <row r="20" spans="1:8">
      <c r="A20">
        <v>19</v>
      </c>
      <c r="B20" t="s">
        <v>102</v>
      </c>
      <c r="C20">
        <v>67880875000</v>
      </c>
      <c r="D20">
        <v>133750000</v>
      </c>
      <c r="E20">
        <f t="shared" si="0"/>
        <v>67880.875</v>
      </c>
      <c r="F20">
        <f t="shared" si="1"/>
        <v>133.75</v>
      </c>
      <c r="G20">
        <f>nzau!G20/1000000</f>
        <v>68017.927467346002</v>
      </c>
      <c r="H20" s="4">
        <f t="shared" si="2"/>
        <v>1.9663933462866919E-3</v>
      </c>
    </row>
    <row r="21" spans="1:8">
      <c r="A21">
        <v>20</v>
      </c>
      <c r="B21" t="s">
        <v>106</v>
      </c>
      <c r="C21">
        <v>933750125000</v>
      </c>
      <c r="D21">
        <v>50273250000</v>
      </c>
      <c r="E21">
        <f t="shared" si="0"/>
        <v>933750.125</v>
      </c>
      <c r="F21">
        <f t="shared" si="1"/>
        <v>50273.25</v>
      </c>
      <c r="G21">
        <f>nzau!G21/1000000</f>
        <v>984026.89085401199</v>
      </c>
      <c r="H21" s="4">
        <f t="shared" si="2"/>
        <v>5.1089305045687441E-2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Key_Colors_runs</vt:lpstr>
      <vt:lpstr>T1</vt:lpstr>
      <vt:lpstr>S_T1</vt:lpstr>
      <vt:lpstr>S_T2</vt:lpstr>
      <vt:lpstr>S_T3</vt:lpstr>
      <vt:lpstr>S_T4</vt:lpstr>
      <vt:lpstr>S_T5</vt:lpstr>
      <vt:lpstr>S_T6</vt:lpstr>
      <vt:lpstr>S_T7</vt:lpstr>
      <vt:lpstr>S_T8</vt:lpstr>
      <vt:lpstr>S_T9</vt:lpstr>
      <vt:lpstr>S_T10</vt:lpstr>
      <vt:lpstr>S_T11</vt:lpstr>
      <vt:lpstr>S_T12</vt:lpstr>
      <vt:lpstr>S_T13</vt:lpstr>
      <vt:lpstr>S_F18_F19</vt:lpstr>
      <vt:lpstr>PIVOT</vt:lpstr>
      <vt:lpstr>paper_build</vt:lpstr>
      <vt:lpstr>GW_c2</vt:lpstr>
      <vt:lpstr>TXaud_c2</vt:lpstr>
      <vt:lpstr>CAPaud_c2</vt:lpstr>
      <vt:lpstr>TOTaud_c2</vt:lpstr>
      <vt:lpstr>GW_c3</vt:lpstr>
      <vt:lpstr>TXaud_c3</vt:lpstr>
      <vt:lpstr>CAPaud_c3</vt:lpstr>
      <vt:lpstr>TOTaud_c3</vt:lpstr>
      <vt:lpstr>nzau_TECH_CAPITAL_COST</vt:lpstr>
      <vt:lpstr>nzau_TECH_FIXED_OM</vt:lpstr>
      <vt:lpstr>nzau_INFLATION_CONVERSION</vt:lpstr>
      <vt:lpstr>nzau_CURRENCY_CONVERSION</vt:lpstr>
      <vt:lpstr>bd_Rez2024Case1</vt:lpstr>
      <vt:lpstr>bd_Rez2024Case2</vt:lpstr>
      <vt:lpstr>bd_Rez2024Case3</vt:lpstr>
      <vt:lpstr>bd_nzau_state</vt:lpstr>
      <vt:lpstr>farmIrr_state</vt:lpstr>
      <vt:lpstr>farmRain_state</vt:lpstr>
      <vt:lpstr>indEst_state</vt:lpstr>
      <vt:lpstr>bd1_state</vt:lpstr>
      <vt:lpstr>bd2_state</vt:lpstr>
      <vt:lpstr>bd3_state</vt:lpstr>
      <vt:lpstr>pv1_state</vt:lpstr>
      <vt:lpstr>pv2_state</vt:lpstr>
      <vt:lpstr>pv3_state</vt:lpstr>
      <vt:lpstr>wind1_state</vt:lpstr>
      <vt:lpstr>wind2_state</vt:lpstr>
      <vt:lpstr>wind3_state</vt:lpstr>
      <vt:lpstr>nzau</vt:lpstr>
      <vt:lpstr>bdC1_nzau</vt:lpstr>
      <vt:lpstr>bdC2_nzau</vt:lpstr>
      <vt:lpstr>bdC3_nzau</vt:lpstr>
      <vt:lpstr>indEst_nzau</vt:lpstr>
      <vt:lpstr>irrFarm_nzau</vt:lpstr>
      <vt:lpstr>rainFarm_nzau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C. Pascale</dc:creator>
  <cp:lastModifiedBy>Andrew C. Pascale</cp:lastModifiedBy>
  <dcterms:created xsi:type="dcterms:W3CDTF">2024-06-13T02:45:47Z</dcterms:created>
  <dcterms:modified xsi:type="dcterms:W3CDTF">2024-09-06T05:18:59Z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2024-06-13T02:47:16Z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43833650-e74f-4c06-b834-4576cac92378</vt:lpwstr>
  </property>
  <property fmtid="{D5CDD505-2E9C-101B-9397-08002B2CF9AE}" pid="8" name="MSIP_Label_0f488380-630a-4f55-a077-a19445e3f360_ContentBits">
    <vt:lpwstr>0</vt:lpwstr>
  </property>
</Properties>
</file>