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cram\Downloads\"/>
    </mc:Choice>
  </mc:AlternateContent>
  <xr:revisionPtr revIDLastSave="0" documentId="8_{5DC3412C-7CA6-404B-BC13-27EF3ECC057B}" xr6:coauthVersionLast="47" xr6:coauthVersionMax="47" xr10:uidLastSave="{00000000-0000-0000-0000-000000000000}"/>
  <bookViews>
    <workbookView xWindow="-108" yWindow="-108" windowWidth="23256" windowHeight="12720" xr2:uid="{B5CF1207-2F9A-4FD4-974E-01B1BE5366C6}"/>
  </bookViews>
  <sheets>
    <sheet name="Ex1- Tempo" sheetId="1" r:id="rId1"/>
    <sheet name="Ex1 - Ações" sheetId="5" r:id="rId2"/>
    <sheet name="Resumo Ex1" sheetId="9" r:id="rId3"/>
    <sheet name="Ex2 -Tempo" sheetId="3" r:id="rId4"/>
    <sheet name="Ex2 - Ações" sheetId="6" r:id="rId5"/>
    <sheet name="Resumo Ex2" sheetId="10" r:id="rId6"/>
    <sheet name="Ex3 - Tempo" sheetId="4" r:id="rId7"/>
    <sheet name="Ex3 - Ações " sheetId="7" r:id="rId8"/>
    <sheet name="Resumo Ex3" sheetId="11" r:id="rId9"/>
    <sheet name="Ex4 - Tempo" sheetId="2" r:id="rId10"/>
    <sheet name="Ex4 - Ações" sheetId="8" r:id="rId11"/>
    <sheet name="Resumo Ex4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2" l="1"/>
  <c r="N9" i="12"/>
  <c r="N4" i="12"/>
  <c r="U10" i="2"/>
  <c r="U9" i="2"/>
  <c r="U8" i="2"/>
  <c r="U7" i="2"/>
  <c r="U6" i="2"/>
  <c r="U5" i="2"/>
  <c r="U4" i="2"/>
  <c r="N4" i="11"/>
  <c r="N3" i="11"/>
  <c r="L10" i="12"/>
  <c r="O10" i="12" s="1"/>
  <c r="L9" i="12"/>
  <c r="O9" i="12" s="1"/>
  <c r="L8" i="12"/>
  <c r="O8" i="12" s="1"/>
  <c r="L7" i="12"/>
  <c r="O7" i="12" s="1"/>
  <c r="L5" i="12"/>
  <c r="O5" i="12" s="1"/>
  <c r="J10" i="12"/>
  <c r="J9" i="12"/>
  <c r="J8" i="12"/>
  <c r="J7" i="12"/>
  <c r="D7" i="12"/>
  <c r="D9" i="12" s="1"/>
  <c r="D11" i="12" s="1"/>
  <c r="D13" i="12" s="1"/>
  <c r="N13" i="12" s="1"/>
  <c r="L6" i="12"/>
  <c r="O6" i="12" s="1"/>
  <c r="J6" i="12"/>
  <c r="D6" i="12"/>
  <c r="D8" i="12" s="1"/>
  <c r="D10" i="12" s="1"/>
  <c r="D12" i="12" s="1"/>
  <c r="N12" i="12" s="1"/>
  <c r="J5" i="12"/>
  <c r="L4" i="12"/>
  <c r="O4" i="12" s="1"/>
  <c r="J4" i="12"/>
  <c r="L4" i="11"/>
  <c r="O4" i="11" s="1"/>
  <c r="L5" i="11"/>
  <c r="O5" i="11" s="1"/>
  <c r="L6" i="11"/>
  <c r="O6" i="11" s="1"/>
  <c r="L7" i="11"/>
  <c r="O7" i="11" s="1"/>
  <c r="L8" i="11"/>
  <c r="O8" i="11" s="1"/>
  <c r="L9" i="11"/>
  <c r="O9" i="11" s="1"/>
  <c r="L3" i="11"/>
  <c r="O3" i="11" s="1"/>
  <c r="J9" i="11"/>
  <c r="J8" i="11"/>
  <c r="J7" i="11"/>
  <c r="J6" i="11"/>
  <c r="C6" i="11"/>
  <c r="J5" i="11"/>
  <c r="C5" i="11"/>
  <c r="J4" i="11"/>
  <c r="J3" i="11"/>
  <c r="J4" i="10"/>
  <c r="J5" i="10" s="1"/>
  <c r="J3" i="10"/>
  <c r="I12" i="10"/>
  <c r="I11" i="10"/>
  <c r="I10" i="10"/>
  <c r="I9" i="10"/>
  <c r="I8" i="10"/>
  <c r="I7" i="10"/>
  <c r="I6" i="10"/>
  <c r="C6" i="10"/>
  <c r="C8" i="10" s="1"/>
  <c r="C10" i="10" s="1"/>
  <c r="C12" i="10" s="1"/>
  <c r="I5" i="10"/>
  <c r="C5" i="10"/>
  <c r="C7" i="10" s="1"/>
  <c r="C9" i="10" s="1"/>
  <c r="C11" i="10" s="1"/>
  <c r="I4" i="10"/>
  <c r="I3" i="10"/>
  <c r="J4" i="9"/>
  <c r="I7" i="9"/>
  <c r="I8" i="9"/>
  <c r="I9" i="9"/>
  <c r="I10" i="9"/>
  <c r="I11" i="9"/>
  <c r="I12" i="9"/>
  <c r="I13" i="9"/>
  <c r="I6" i="9"/>
  <c r="I5" i="9"/>
  <c r="I4" i="9"/>
  <c r="C7" i="9"/>
  <c r="C9" i="9" s="1"/>
  <c r="C11" i="9" s="1"/>
  <c r="C13" i="9" s="1"/>
  <c r="C6" i="9"/>
  <c r="C8" i="9" s="1"/>
  <c r="C10" i="9" s="1"/>
  <c r="C12" i="9" s="1"/>
  <c r="V4" i="4"/>
  <c r="V5" i="4"/>
  <c r="V7" i="4"/>
  <c r="V8" i="4"/>
  <c r="V6" i="4"/>
  <c r="V9" i="4"/>
  <c r="V10" i="4"/>
  <c r="M21" i="4"/>
  <c r="W13" i="4" s="1"/>
  <c r="J21" i="4"/>
  <c r="W12" i="4" s="1"/>
  <c r="G21" i="4"/>
  <c r="W11" i="4" s="1"/>
  <c r="D21" i="4"/>
  <c r="W6" i="4" s="1"/>
  <c r="S10" i="4"/>
  <c r="W10" i="4" s="1"/>
  <c r="P10" i="4"/>
  <c r="W9" i="4" s="1"/>
  <c r="M10" i="4"/>
  <c r="W8" i="4" s="1"/>
  <c r="J10" i="4"/>
  <c r="W7" i="4" s="1"/>
  <c r="G10" i="4"/>
  <c r="W5" i="4" s="1"/>
  <c r="D10" i="4"/>
  <c r="W4" i="4" s="1"/>
  <c r="L21" i="3"/>
  <c r="V13" i="3" s="1"/>
  <c r="I21" i="3"/>
  <c r="V12" i="3" s="1"/>
  <c r="F21" i="3"/>
  <c r="V11" i="3" s="1"/>
  <c r="C21" i="3"/>
  <c r="V10" i="3" s="1"/>
  <c r="R10" i="3"/>
  <c r="V9" i="3" s="1"/>
  <c r="O10" i="3"/>
  <c r="V8" i="3" s="1"/>
  <c r="L10" i="3"/>
  <c r="V7" i="3" s="1"/>
  <c r="I10" i="3"/>
  <c r="V6" i="3" s="1"/>
  <c r="F10" i="3"/>
  <c r="V5" i="3" s="1"/>
  <c r="C10" i="3"/>
  <c r="V4" i="3" s="1"/>
  <c r="L21" i="2"/>
  <c r="I21" i="2"/>
  <c r="F21" i="2"/>
  <c r="C21" i="2"/>
  <c r="V10" i="2" s="1"/>
  <c r="R10" i="2"/>
  <c r="V9" i="2" s="1"/>
  <c r="O10" i="2"/>
  <c r="V8" i="2" s="1"/>
  <c r="L10" i="2"/>
  <c r="V7" i="2" s="1"/>
  <c r="I10" i="2"/>
  <c r="V6" i="2" s="1"/>
  <c r="F10" i="2"/>
  <c r="V5" i="2" s="1"/>
  <c r="C10" i="2"/>
  <c r="V4" i="2" s="1"/>
  <c r="V13" i="1"/>
  <c r="L21" i="1"/>
  <c r="V12" i="1"/>
  <c r="V11" i="1"/>
  <c r="V10" i="1"/>
  <c r="V9" i="1"/>
  <c r="V8" i="1"/>
  <c r="V7" i="1"/>
  <c r="V6" i="1"/>
  <c r="V5" i="1"/>
  <c r="V4" i="1"/>
  <c r="I21" i="1"/>
  <c r="F21" i="1"/>
  <c r="C21" i="1"/>
  <c r="R10" i="1"/>
  <c r="O10" i="1"/>
  <c r="L10" i="1"/>
  <c r="I10" i="1"/>
  <c r="F10" i="1"/>
  <c r="C10" i="1"/>
  <c r="N8" i="12" l="1"/>
  <c r="N7" i="12"/>
  <c r="N6" i="12"/>
  <c r="N10" i="12"/>
  <c r="N11" i="12"/>
  <c r="J6" i="10"/>
  <c r="C7" i="11"/>
  <c r="N5" i="11"/>
  <c r="C8" i="11"/>
  <c r="N6" i="11"/>
  <c r="J5" i="9"/>
  <c r="K4" i="9"/>
  <c r="M4" i="9" s="1"/>
  <c r="K4" i="10"/>
  <c r="M4" i="10" s="1"/>
  <c r="K3" i="10"/>
  <c r="M3" i="10" s="1"/>
  <c r="J7" i="10" l="1"/>
  <c r="C10" i="11"/>
  <c r="C12" i="11" s="1"/>
  <c r="N8" i="11"/>
  <c r="C9" i="11"/>
  <c r="N7" i="11"/>
  <c r="J6" i="9"/>
  <c r="K5" i="9"/>
  <c r="M5" i="9" s="1"/>
  <c r="K5" i="10"/>
  <c r="M5" i="10" s="1"/>
  <c r="J8" i="10" l="1"/>
  <c r="C11" i="11"/>
  <c r="N9" i="11"/>
  <c r="J7" i="9"/>
  <c r="K6" i="9"/>
  <c r="M6" i="9" s="1"/>
  <c r="K6" i="10"/>
  <c r="M6" i="10" s="1"/>
  <c r="J9" i="10" l="1"/>
  <c r="J8" i="9"/>
  <c r="K7" i="9"/>
  <c r="M7" i="9" s="1"/>
  <c r="K7" i="10"/>
  <c r="M7" i="10" s="1"/>
  <c r="J10" i="10" l="1"/>
  <c r="J9" i="9"/>
  <c r="K8" i="9"/>
  <c r="M8" i="9" s="1"/>
  <c r="K8" i="10"/>
  <c r="M8" i="10" s="1"/>
  <c r="J11" i="10" l="1"/>
  <c r="J10" i="9"/>
  <c r="K9" i="9"/>
  <c r="M9" i="9" s="1"/>
  <c r="K9" i="10"/>
  <c r="M9" i="10" s="1"/>
  <c r="J12" i="10" l="1"/>
  <c r="J11" i="9"/>
  <c r="K10" i="9"/>
  <c r="M10" i="9" s="1"/>
  <c r="K10" i="10"/>
  <c r="M10" i="10" s="1"/>
  <c r="M12" i="10" l="1"/>
  <c r="J12" i="9"/>
  <c r="K11" i="9"/>
  <c r="M11" i="9" s="1"/>
  <c r="K11" i="10"/>
  <c r="M11" i="10" s="1"/>
  <c r="K12" i="10"/>
  <c r="J13" i="9" l="1"/>
  <c r="K12" i="9"/>
  <c r="M12" i="9" s="1"/>
  <c r="K13" i="9" l="1"/>
  <c r="M13" i="9" s="1"/>
</calcChain>
</file>

<file path=xl/sharedStrings.xml><?xml version="1.0" encoding="utf-8"?>
<sst xmlns="http://schemas.openxmlformats.org/spreadsheetml/2006/main" count="557" uniqueCount="58">
  <si>
    <t>N = 10</t>
  </si>
  <si>
    <t>N = 50</t>
  </si>
  <si>
    <t>N =100</t>
  </si>
  <si>
    <t>N = 500</t>
  </si>
  <si>
    <t xml:space="preserve"> </t>
  </si>
  <si>
    <t>N=1000</t>
  </si>
  <si>
    <t>N=5000</t>
  </si>
  <si>
    <t xml:space="preserve">N </t>
  </si>
  <si>
    <t>tempo médio</t>
  </si>
  <si>
    <t>medição</t>
  </si>
  <si>
    <t>tempo(µs)</t>
  </si>
  <si>
    <t>média</t>
  </si>
  <si>
    <t>N=10000</t>
  </si>
  <si>
    <t>N=50000</t>
  </si>
  <si>
    <t>N=100000</t>
  </si>
  <si>
    <t>N=500000</t>
  </si>
  <si>
    <t>N =10</t>
  </si>
  <si>
    <t>N =50</t>
  </si>
  <si>
    <t>N=100</t>
  </si>
  <si>
    <t>N=500</t>
  </si>
  <si>
    <t>Medidas</t>
  </si>
  <si>
    <t>Comparações</t>
  </si>
  <si>
    <t>Atribuições</t>
  </si>
  <si>
    <t>Aritmética</t>
  </si>
  <si>
    <t>i</t>
  </si>
  <si>
    <t>Entradas (N)</t>
  </si>
  <si>
    <t>Tempos 1</t>
  </si>
  <si>
    <t>Tempos 2</t>
  </si>
  <si>
    <t>Tempos 3</t>
  </si>
  <si>
    <t>Tempos 4</t>
  </si>
  <si>
    <t>Tempos 5</t>
  </si>
  <si>
    <t>Tempo médio</t>
  </si>
  <si>
    <t xml:space="preserve">Aritmética </t>
  </si>
  <si>
    <t xml:space="preserve">Atribuições </t>
  </si>
  <si>
    <t>Ações Totais</t>
  </si>
  <si>
    <t>* Tempo em microssegundos</t>
  </si>
  <si>
    <t>M =10</t>
  </si>
  <si>
    <t>M= 75</t>
  </si>
  <si>
    <t>M = 300</t>
  </si>
  <si>
    <t>M = 200</t>
  </si>
  <si>
    <t>M = 1000</t>
  </si>
  <si>
    <t>M = 7000</t>
  </si>
  <si>
    <t>M =1</t>
  </si>
  <si>
    <t>M= 25000</t>
  </si>
  <si>
    <t>M = 100000</t>
  </si>
  <si>
    <t>M= 1000</t>
  </si>
  <si>
    <t>-</t>
  </si>
  <si>
    <t>M = 75</t>
  </si>
  <si>
    <t>M= 7000</t>
  </si>
  <si>
    <t>M= 1</t>
  </si>
  <si>
    <t>x</t>
  </si>
  <si>
    <t>M= 100000</t>
  </si>
  <si>
    <t>M= 100</t>
  </si>
  <si>
    <t>Entrada(M)</t>
  </si>
  <si>
    <t>M*N</t>
  </si>
  <si>
    <t>tempo(ms)</t>
  </si>
  <si>
    <t>N x N</t>
  </si>
  <si>
    <t>* Tempo em milissegundos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</si>
</sst>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10" borderId="8" xfId="0" quotePrefix="1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elementos x</a:t>
            </a:r>
            <a:r>
              <a:rPr lang="pt-BR" baseline="0"/>
              <a:t> Tempo Médio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'Ex1- Tempo'!$V$3</c:f>
              <c:strCache>
                <c:ptCount val="1"/>
                <c:pt idx="0">
                  <c:v>tempo médio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'Ex1- Tempo'!$U$4:$U$13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'Ex1- Tempo'!$V$4:$V$13</c:f>
              <c:numCache>
                <c:formatCode>General</c:formatCode>
                <c:ptCount val="10"/>
                <c:pt idx="0">
                  <c:v>16517.8</c:v>
                </c:pt>
                <c:pt idx="1">
                  <c:v>194.6</c:v>
                </c:pt>
                <c:pt idx="2">
                  <c:v>236.8</c:v>
                </c:pt>
                <c:pt idx="3">
                  <c:v>406</c:v>
                </c:pt>
                <c:pt idx="4">
                  <c:v>278.39999999999998</c:v>
                </c:pt>
                <c:pt idx="5">
                  <c:v>311.8</c:v>
                </c:pt>
                <c:pt idx="6">
                  <c:v>327.60000000000002</c:v>
                </c:pt>
                <c:pt idx="7">
                  <c:v>995</c:v>
                </c:pt>
                <c:pt idx="8">
                  <c:v>1501.4</c:v>
                </c:pt>
                <c:pt idx="9">
                  <c:v>4159.8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D-4A8A-B7BB-5CFDF95D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49808"/>
        <c:axId val="1967947520"/>
      </c:scatterChart>
      <c:valAx>
        <c:axId val="17792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  <a:r>
                  <a:rPr lang="pt-BR" baseline="0"/>
                  <a:t> elementos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8925266574930337"/>
              <c:y val="0.9057954070802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947520"/>
        <c:crosses val="autoZero"/>
        <c:crossBetween val="midCat"/>
      </c:valAx>
      <c:valAx>
        <c:axId val="1967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(microssegundos)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4202170695554106E-2"/>
              <c:y val="0.29782667254646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92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vs. Ações</a:t>
            </a:r>
          </a:p>
        </c:rich>
      </c:tx>
      <c:layout>
        <c:manualLayout>
          <c:xMode val="edge"/>
          <c:yMode val="edge"/>
          <c:x val="0.34475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05752405949256"/>
                  <c:y val="6.43981481481481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'Resumo Ex1'!$C$4:$C$13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'Resumo Ex1'!$M$4:$M$13</c:f>
              <c:numCache>
                <c:formatCode>General</c:formatCode>
                <c:ptCount val="10"/>
                <c:pt idx="0">
                  <c:v>53</c:v>
                </c:pt>
                <c:pt idx="1">
                  <c:v>305</c:v>
                </c:pt>
                <c:pt idx="2">
                  <c:v>807</c:v>
                </c:pt>
                <c:pt idx="3">
                  <c:v>3218</c:v>
                </c:pt>
                <c:pt idx="4">
                  <c:v>8311</c:v>
                </c:pt>
                <c:pt idx="5">
                  <c:v>33313</c:v>
                </c:pt>
                <c:pt idx="6">
                  <c:v>83315</c:v>
                </c:pt>
                <c:pt idx="7">
                  <c:v>333317</c:v>
                </c:pt>
                <c:pt idx="8">
                  <c:v>833319</c:v>
                </c:pt>
                <c:pt idx="9">
                  <c:v>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74-472E-AC63-67AFC5A9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6135"/>
        <c:axId val="2131633159"/>
      </c:scatterChart>
      <c:valAx>
        <c:axId val="425136135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Entradas</a:t>
                </a:r>
              </a:p>
            </c:rich>
          </c:tx>
          <c:layout>
            <c:manualLayout>
              <c:xMode val="edge"/>
              <c:yMode val="edge"/>
              <c:x val="0.47833202099737532"/>
              <c:y val="0.79013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1633159"/>
        <c:crosses val="autoZero"/>
        <c:crossBetween val="midCat"/>
      </c:valAx>
      <c:valAx>
        <c:axId val="2131633159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Ações Totais</a:t>
                </a:r>
              </a:p>
            </c:rich>
          </c:tx>
          <c:layout>
            <c:manualLayout>
              <c:xMode val="edge"/>
              <c:yMode val="edge"/>
              <c:x val="2.013888888888889E-2"/>
              <c:y val="0.33132290755322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136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elementos x Tempo Médio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'Ex2 -Tempo'!$V$3</c:f>
              <c:strCache>
                <c:ptCount val="1"/>
                <c:pt idx="0">
                  <c:v>tempo médio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'Ex2 -Tempo'!$U$4:$U$14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'Ex2 -Tempo'!$V$4:$V$14</c:f>
              <c:numCache>
                <c:formatCode>General</c:formatCode>
                <c:ptCount val="11"/>
                <c:pt idx="0">
                  <c:v>19601.2</c:v>
                </c:pt>
                <c:pt idx="1">
                  <c:v>243.6</c:v>
                </c:pt>
                <c:pt idx="2">
                  <c:v>278.60000000000002</c:v>
                </c:pt>
                <c:pt idx="3">
                  <c:v>220.2</c:v>
                </c:pt>
                <c:pt idx="4">
                  <c:v>270.39999999999998</c:v>
                </c:pt>
                <c:pt idx="5">
                  <c:v>595.6</c:v>
                </c:pt>
                <c:pt idx="6">
                  <c:v>1847.4</c:v>
                </c:pt>
                <c:pt idx="7">
                  <c:v>2896.8</c:v>
                </c:pt>
                <c:pt idx="8">
                  <c:v>3642</c:v>
                </c:pt>
                <c:pt idx="9">
                  <c:v>10969.8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A-4B7D-B273-69F2AA2C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80944"/>
        <c:axId val="56566512"/>
      </c:scatterChart>
      <c:valAx>
        <c:axId val="19549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  <a:r>
                  <a:rPr lang="pt-BR" baseline="0"/>
                  <a:t> elementos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6593635170603664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66512"/>
        <c:crosses val="autoZero"/>
        <c:crossBetween val="midCat"/>
      </c:valAx>
      <c:valAx>
        <c:axId val="565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(microssegundos)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7777777777777776E-2"/>
              <c:y val="0.28459864391951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9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vs. Ações</a:t>
            </a:r>
          </a:p>
        </c:rich>
      </c:tx>
      <c:layout>
        <c:manualLayout>
          <c:xMode val="edge"/>
          <c:yMode val="edge"/>
          <c:x val="0.3780833333333333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32939632545931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'Resumo Ex2'!$C$3:$C$12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'Resumo Ex2'!$M$3:$M$12</c:f>
              <c:numCache>
                <c:formatCode>General</c:formatCode>
                <c:ptCount val="10"/>
                <c:pt idx="0">
                  <c:v>94</c:v>
                </c:pt>
                <c:pt idx="1">
                  <c:v>546</c:v>
                </c:pt>
                <c:pt idx="2">
                  <c:v>1448</c:v>
                </c:pt>
                <c:pt idx="3">
                  <c:v>5950</c:v>
                </c:pt>
                <c:pt idx="4">
                  <c:v>14952</c:v>
                </c:pt>
                <c:pt idx="5">
                  <c:v>29954</c:v>
                </c:pt>
                <c:pt idx="6">
                  <c:v>149956</c:v>
                </c:pt>
                <c:pt idx="7">
                  <c:v>599958</c:v>
                </c:pt>
                <c:pt idx="8">
                  <c:v>1499960</c:v>
                </c:pt>
                <c:pt idx="9">
                  <c:v>5999962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9-4BA3-81BC-4915C2AA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66696"/>
        <c:axId val="103675400"/>
      </c:scatterChart>
      <c:valAx>
        <c:axId val="103666696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Entradas</a:t>
                </a:r>
              </a:p>
            </c:rich>
          </c:tx>
          <c:layout>
            <c:manualLayout>
              <c:xMode val="edge"/>
              <c:yMode val="edge"/>
              <c:x val="0.46146412948381454"/>
              <c:y val="0.76710593467483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75400"/>
        <c:crosses val="autoZero"/>
        <c:crossBetween val="midCat"/>
      </c:valAx>
      <c:valAx>
        <c:axId val="103675400"/>
        <c:scaling>
          <c:orientation val="minMax"/>
          <c:max val="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Ações Totais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354512977544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6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Matriz</a:t>
            </a:r>
            <a:r>
              <a:rPr lang="pt-BR" baseline="0"/>
              <a:t> N x M elementos pelo Tempo Médio</a:t>
            </a:r>
            <a:endParaRPr lang="pt-BR"/>
          </a:p>
        </c:rich>
      </c:tx>
      <c:layout>
        <c:manualLayout>
          <c:xMode val="edge"/>
          <c:yMode val="edge"/>
          <c:x val="0.199312335958005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'Ex3 - Tempo'!$W$3</c:f>
              <c:strCache>
                <c:ptCount val="1"/>
                <c:pt idx="0">
                  <c:v>tempo médio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'Ex3 - Tempo'!$V$4:$V$10</c:f>
              <c:numCache>
                <c:formatCode>General</c:formatCode>
                <c:ptCount val="7"/>
                <c:pt idx="0">
                  <c:v>100</c:v>
                </c:pt>
                <c:pt idx="1">
                  <c:v>3750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1000000</c:v>
                </c:pt>
                <c:pt idx="6">
                  <c:v>35000000</c:v>
                </c:pt>
              </c:numCache>
            </c:numRef>
          </c:xVal>
          <c:yVal>
            <c:numRef>
              <c:f>'Ex3 - Tempo'!$W$4:$W$10</c:f>
              <c:numCache>
                <c:formatCode>General</c:formatCode>
                <c:ptCount val="7"/>
                <c:pt idx="0">
                  <c:v>20236.599999999999</c:v>
                </c:pt>
                <c:pt idx="1">
                  <c:v>20471.599999999999</c:v>
                </c:pt>
                <c:pt idx="2">
                  <c:v>17887.2</c:v>
                </c:pt>
                <c:pt idx="3">
                  <c:v>24560.2</c:v>
                </c:pt>
                <c:pt idx="4">
                  <c:v>20385</c:v>
                </c:pt>
                <c:pt idx="5">
                  <c:v>28228</c:v>
                </c:pt>
                <c:pt idx="6">
                  <c:v>209350.2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E-4F60-A4E0-58E41B15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88544"/>
        <c:axId val="1286754032"/>
      </c:scatterChart>
      <c:valAx>
        <c:axId val="14119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  <a:r>
                  <a:rPr lang="pt-BR" baseline="0"/>
                  <a:t> x M elementos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0630796150481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754032"/>
        <c:crosses val="autoZero"/>
        <c:crossBetween val="midCat"/>
      </c:valAx>
      <c:valAx>
        <c:axId val="12867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(microssegundos)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9444444444444445E-2"/>
              <c:y val="0.25682086614173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98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vs. Ações</a:t>
            </a:r>
          </a:p>
        </c:rich>
      </c:tx>
      <c:layout>
        <c:manualLayout>
          <c:xMode val="edge"/>
          <c:yMode val="edge"/>
          <c:x val="0.353083333333333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3921697287839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'Resumo Ex3'!$N$3:$N$9</c:f>
              <c:numCache>
                <c:formatCode>General</c:formatCode>
                <c:ptCount val="7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1000000</c:v>
                </c:pt>
                <c:pt idx="5">
                  <c:v>35000000</c:v>
                </c:pt>
                <c:pt idx="6">
                  <c:v>10000</c:v>
                </c:pt>
              </c:numCache>
            </c:numRef>
          </c:xVal>
          <c:yVal>
            <c:numRef>
              <c:f>'Resumo Ex3'!$O$3:$O$9</c:f>
              <c:numCache>
                <c:formatCode>General</c:formatCode>
                <c:ptCount val="7"/>
                <c:pt idx="0">
                  <c:v>543</c:v>
                </c:pt>
                <c:pt idx="1">
                  <c:v>18953</c:v>
                </c:pt>
                <c:pt idx="2">
                  <c:v>150403</c:v>
                </c:pt>
                <c:pt idx="3">
                  <c:v>502003</c:v>
                </c:pt>
                <c:pt idx="4">
                  <c:v>5004003</c:v>
                </c:pt>
                <c:pt idx="5">
                  <c:v>175020003</c:v>
                </c:pt>
                <c:pt idx="6">
                  <c:v>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3-4F50-8E9C-9B5C00B4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144"/>
        <c:axId val="5347336"/>
      </c:scatterChart>
      <c:valAx>
        <c:axId val="5339144"/>
        <c:scaling>
          <c:orientation val="minMax"/>
          <c:max val="38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x M Entradas</a:t>
                </a:r>
              </a:p>
            </c:rich>
          </c:tx>
          <c:layout>
            <c:manualLayout>
              <c:xMode val="edge"/>
              <c:yMode val="edge"/>
              <c:x val="0.45110301837270333"/>
              <c:y val="0.76710593467483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7336"/>
        <c:crosses val="autoZero"/>
        <c:crossBetween val="midCat"/>
      </c:valAx>
      <c:valAx>
        <c:axId val="5347336"/>
        <c:scaling>
          <c:orientation val="minMax"/>
          <c:max val="19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Ações Totais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8199438611840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Matriz N x N pelo Tempo</a:t>
            </a:r>
            <a:r>
              <a:rPr lang="en-US" baseline="0"/>
              <a:t> Médio</a:t>
            </a:r>
            <a:endParaRPr lang="en-US"/>
          </a:p>
        </c:rich>
      </c:tx>
      <c:layout>
        <c:manualLayout>
          <c:xMode val="edge"/>
          <c:yMode val="edge"/>
          <c:x val="0.31365027944893381"/>
          <c:y val="3.7777889044662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'Ex4 - Tempo'!$V$3</c:f>
              <c:strCache>
                <c:ptCount val="1"/>
                <c:pt idx="0">
                  <c:v>tempo médio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'Ex4 - Tempo'!$U$4:$U$10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xVal>
          <c:yVal>
            <c:numRef>
              <c:f>'Ex4 - Tempo'!$V$4:$V$10</c:f>
              <c:numCache>
                <c:formatCode>General</c:formatCode>
                <c:ptCount val="7"/>
                <c:pt idx="0">
                  <c:v>25.4</c:v>
                </c:pt>
                <c:pt idx="1">
                  <c:v>17</c:v>
                </c:pt>
                <c:pt idx="2">
                  <c:v>16.8</c:v>
                </c:pt>
                <c:pt idx="3">
                  <c:v>20.8</c:v>
                </c:pt>
                <c:pt idx="4">
                  <c:v>33.6</c:v>
                </c:pt>
                <c:pt idx="5">
                  <c:v>509.8</c:v>
                </c:pt>
                <c:pt idx="6">
                  <c:v>2745.4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1-4D0A-B44A-972362AB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557824"/>
        <c:axId val="1796023808"/>
      </c:scatterChart>
      <c:valAx>
        <c:axId val="19645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 elementos</a:t>
                </a:r>
              </a:p>
            </c:rich>
          </c:tx>
          <c:layout>
            <c:manualLayout>
              <c:xMode val="edge"/>
              <c:yMode val="edge"/>
              <c:x val="0.46792491272664749"/>
              <c:y val="0.90258387058337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23808"/>
        <c:crosses val="autoZero"/>
        <c:crossBetween val="midCat"/>
      </c:valAx>
      <c:valAx>
        <c:axId val="1796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(milissegundos)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5000000000000001E-2"/>
              <c:y val="0.2870787369134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45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vs. Ações</a:t>
            </a:r>
          </a:p>
        </c:rich>
      </c:tx>
      <c:layout>
        <c:manualLayout>
          <c:xMode val="edge"/>
          <c:yMode val="edge"/>
          <c:x val="0.3608748906386702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63101487314086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'Resumo Ex4'!$N$4:$N$10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xVal>
          <c:yVal>
            <c:numRef>
              <c:f>'Resumo Ex4'!$O$4:$O$10</c:f>
              <c:numCache>
                <c:formatCode>General</c:formatCode>
                <c:ptCount val="7"/>
                <c:pt idx="0">
                  <c:v>983</c:v>
                </c:pt>
                <c:pt idx="1">
                  <c:v>22903</c:v>
                </c:pt>
                <c:pt idx="2">
                  <c:v>90803</c:v>
                </c:pt>
                <c:pt idx="3">
                  <c:v>2254003</c:v>
                </c:pt>
                <c:pt idx="4">
                  <c:v>9008003</c:v>
                </c:pt>
                <c:pt idx="5">
                  <c:v>225040003</c:v>
                </c:pt>
                <c:pt idx="6">
                  <c:v>900080003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0-4925-9105-1AA3B3D6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1096"/>
        <c:axId val="103676936"/>
      </c:scatterChart>
      <c:valAx>
        <c:axId val="103641096"/>
        <c:scaling>
          <c:orientation val="minMax"/>
          <c:max val="1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x N Entradas</a:t>
                </a:r>
              </a:p>
            </c:rich>
          </c:tx>
          <c:layout>
            <c:manualLayout>
              <c:xMode val="edge"/>
              <c:yMode val="edge"/>
              <c:x val="0.43415507436570422"/>
              <c:y val="0.78319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76936"/>
        <c:crosses val="autoZero"/>
        <c:crossBetween val="midCat"/>
      </c:valAx>
      <c:valAx>
        <c:axId val="1036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Ações Totais</a:t>
                </a:r>
              </a:p>
            </c:rich>
          </c:tx>
          <c:layout>
            <c:manualLayout>
              <c:xMode val="edge"/>
              <c:yMode val="edge"/>
              <c:x val="1.5972222222222221E-2"/>
              <c:y val="0.26254192184310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4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528917</xdr:colOff>
      <xdr:row>14</xdr:row>
      <xdr:rowOff>107576</xdr:rowOff>
    </xdr:from>
    <xdr:to>
      <xdr:col>20</xdr:col>
      <xdr:colOff>470647</xdr:colOff>
      <xdr:row>29</xdr:row>
      <xdr:rowOff>40342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8010DD-79CC-E59E-0FFE-FFF85BE5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847725</xdr:colOff>
      <xdr:row>14</xdr:row>
      <xdr:rowOff>95250</xdr:rowOff>
    </xdr:from>
    <xdr:to>
      <xdr:col>14</xdr:col>
      <xdr:colOff>28575</xdr:colOff>
      <xdr:row>29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5C18B1-0440-9D61-0FD3-3C929AB2419D}"/>
            </a:ext>
            <a:ext uri="{147F2762-F138-4A5C-976F-8EAC2B608ADB}">
              <a16:predDERef xmlns:a16="http://schemas.microsoft.com/office/drawing/2014/main" pred="{24B14D61-B1A3-25FD-25A5-934C4E3C9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403861</xdr:colOff>
      <xdr:row>15</xdr:row>
      <xdr:rowOff>106680</xdr:rowOff>
    </xdr:from>
    <xdr:to>
      <xdr:col>19</xdr:col>
      <xdr:colOff>457200</xdr:colOff>
      <xdr:row>28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82DEB7-712B-59F7-4733-74043ED92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14</xdr:row>
      <xdr:rowOff>142875</xdr:rowOff>
    </xdr:from>
    <xdr:to>
      <xdr:col>14</xdr:col>
      <xdr:colOff>238125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69031-DF05-1EA4-0D36-5152A63F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13</xdr:row>
      <xdr:rowOff>175260</xdr:rowOff>
    </xdr:from>
    <xdr:to>
      <xdr:col>22</xdr:col>
      <xdr:colOff>257174</xdr:colOff>
      <xdr:row>29</xdr:row>
      <xdr:rowOff>93345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46618F-623B-AEE3-B975-3748261DA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16</xdr:row>
      <xdr:rowOff>47625</xdr:rowOff>
    </xdr:from>
    <xdr:to>
      <xdr:col>12</xdr:col>
      <xdr:colOff>133350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E8C2F6-EE1B-E125-4EF4-4B59BE81E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251012</xdr:colOff>
      <xdr:row>12</xdr:row>
      <xdr:rowOff>116541</xdr:rowOff>
    </xdr:from>
    <xdr:to>
      <xdr:col>23</xdr:col>
      <xdr:colOff>276786</xdr:colOff>
      <xdr:row>32</xdr:row>
      <xdr:rowOff>128867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91113E-A47B-CFA5-F6E4-279E8A675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16</xdr:row>
      <xdr:rowOff>19050</xdr:rowOff>
    </xdr:from>
    <xdr:to>
      <xdr:col>14</xdr:col>
      <xdr:colOff>390525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631B5B-775D-B677-BD7E-B441B5F7B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FD16-18B9-4CEF-AEEA-5533CD5677E9}">
  <dimension ref="A2:V21"/>
  <sheetViews>
    <sheetView tabSelected="1" zoomScale="85" zoomScaleNormal="85" workbookViewId="0">
      <selection activeCell="I30" sqref="I30"/>
    </sheetView>
  </sheetViews>
  <sheetFormatPr defaultRowHeight="14.4" x14ac:dyDescent="0.3"/>
  <cols>
    <col min="1" max="2" width="8.88671875" style="1"/>
    <col min="3" max="3" width="9.6640625" style="1" bestFit="1" customWidth="1"/>
    <col min="4" max="4" width="10" style="1" bestFit="1" customWidth="1"/>
    <col min="5" max="18" width="8.88671875" style="1"/>
    <col min="19" max="19" width="10" style="1" customWidth="1"/>
    <col min="20" max="21" width="8.88671875" style="1"/>
    <col min="22" max="22" width="12.109375" style="1" bestFit="1" customWidth="1"/>
  </cols>
  <sheetData>
    <row r="2" spans="2:22" ht="14.4" customHeight="1" x14ac:dyDescent="0.3">
      <c r="B2" s="1" t="s">
        <v>0</v>
      </c>
      <c r="E2" s="1" t="s">
        <v>1</v>
      </c>
      <c r="H2" s="1" t="s">
        <v>2</v>
      </c>
      <c r="K2" s="1" t="s">
        <v>3</v>
      </c>
      <c r="L2" s="1" t="s">
        <v>4</v>
      </c>
      <c r="N2" s="1" t="s">
        <v>5</v>
      </c>
      <c r="Q2" s="1" t="s">
        <v>6</v>
      </c>
    </row>
    <row r="3" spans="2:22" x14ac:dyDescent="0.3">
      <c r="U3" s="1" t="s">
        <v>7</v>
      </c>
      <c r="V3" s="1" t="s">
        <v>8</v>
      </c>
    </row>
    <row r="4" spans="2:22" x14ac:dyDescent="0.3">
      <c r="B4" s="1" t="s">
        <v>9</v>
      </c>
      <c r="C4" s="1" t="s">
        <v>10</v>
      </c>
      <c r="E4" s="1" t="s">
        <v>9</v>
      </c>
      <c r="F4" s="1" t="s">
        <v>10</v>
      </c>
      <c r="H4" s="1" t="s">
        <v>9</v>
      </c>
      <c r="I4" s="1" t="s">
        <v>10</v>
      </c>
      <c r="K4" s="1" t="s">
        <v>9</v>
      </c>
      <c r="L4" s="1" t="s">
        <v>10</v>
      </c>
      <c r="N4" s="1" t="s">
        <v>9</v>
      </c>
      <c r="O4" s="1" t="s">
        <v>10</v>
      </c>
      <c r="Q4" s="1" t="s">
        <v>9</v>
      </c>
      <c r="R4" s="1" t="s">
        <v>10</v>
      </c>
      <c r="U4" s="1">
        <v>10</v>
      </c>
      <c r="V4" s="1">
        <f>C10</f>
        <v>16517.8</v>
      </c>
    </row>
    <row r="5" spans="2:22" x14ac:dyDescent="0.3">
      <c r="B5" s="1">
        <v>1</v>
      </c>
      <c r="C5" s="1">
        <v>18143</v>
      </c>
      <c r="E5" s="1">
        <v>1</v>
      </c>
      <c r="F5" s="1">
        <v>352</v>
      </c>
      <c r="H5" s="1">
        <v>1</v>
      </c>
      <c r="I5" s="1">
        <v>204</v>
      </c>
      <c r="K5" s="1">
        <v>1</v>
      </c>
      <c r="L5" s="1">
        <v>204</v>
      </c>
      <c r="N5" s="1">
        <v>1</v>
      </c>
      <c r="O5" s="1">
        <v>228</v>
      </c>
      <c r="Q5" s="1">
        <v>1</v>
      </c>
      <c r="R5" s="1">
        <v>212</v>
      </c>
      <c r="U5" s="1">
        <v>50</v>
      </c>
      <c r="V5" s="1">
        <f>F10</f>
        <v>194.6</v>
      </c>
    </row>
    <row r="6" spans="2:22" x14ac:dyDescent="0.3">
      <c r="B6" s="1">
        <v>2</v>
      </c>
      <c r="C6" s="1">
        <v>15045</v>
      </c>
      <c r="E6" s="1">
        <v>2</v>
      </c>
      <c r="F6" s="1">
        <v>70</v>
      </c>
      <c r="H6" s="1">
        <v>2</v>
      </c>
      <c r="I6" s="1">
        <v>75</v>
      </c>
      <c r="K6" s="1">
        <v>2</v>
      </c>
      <c r="L6" s="1">
        <v>169</v>
      </c>
      <c r="N6" s="1">
        <v>2</v>
      </c>
      <c r="O6" s="1">
        <v>187</v>
      </c>
      <c r="Q6" s="1">
        <v>2</v>
      </c>
      <c r="R6" s="1">
        <v>322</v>
      </c>
      <c r="U6" s="1">
        <v>100</v>
      </c>
      <c r="V6" s="1">
        <f>I10</f>
        <v>236.8</v>
      </c>
    </row>
    <row r="7" spans="2:22" x14ac:dyDescent="0.3">
      <c r="B7" s="1">
        <v>3</v>
      </c>
      <c r="C7" s="1">
        <v>16607</v>
      </c>
      <c r="E7" s="1">
        <v>3</v>
      </c>
      <c r="F7" s="1">
        <v>192</v>
      </c>
      <c r="H7" s="1">
        <v>3</v>
      </c>
      <c r="I7" s="1">
        <v>153</v>
      </c>
      <c r="K7" s="1">
        <v>3</v>
      </c>
      <c r="L7" s="1">
        <v>208</v>
      </c>
      <c r="N7" s="1">
        <v>3</v>
      </c>
      <c r="O7" s="1">
        <v>268</v>
      </c>
      <c r="Q7" s="1">
        <v>3</v>
      </c>
      <c r="R7" s="1">
        <v>309</v>
      </c>
      <c r="U7" s="1">
        <v>500</v>
      </c>
      <c r="V7" s="1">
        <f>L10</f>
        <v>406</v>
      </c>
    </row>
    <row r="8" spans="2:22" x14ac:dyDescent="0.3">
      <c r="B8" s="1">
        <v>4</v>
      </c>
      <c r="C8" s="1">
        <v>15208</v>
      </c>
      <c r="E8" s="1">
        <v>4</v>
      </c>
      <c r="F8" s="1">
        <v>151</v>
      </c>
      <c r="H8" s="1">
        <v>4</v>
      </c>
      <c r="I8" s="1">
        <v>481</v>
      </c>
      <c r="K8" s="1">
        <v>4</v>
      </c>
      <c r="L8" s="1">
        <v>255</v>
      </c>
      <c r="N8" s="1">
        <v>4</v>
      </c>
      <c r="O8" s="1">
        <v>299</v>
      </c>
      <c r="Q8" s="1">
        <v>4</v>
      </c>
      <c r="R8" s="1">
        <v>276</v>
      </c>
      <c r="U8" s="1">
        <v>1000</v>
      </c>
      <c r="V8" s="1">
        <f>O10</f>
        <v>278.39999999999998</v>
      </c>
    </row>
    <row r="9" spans="2:22" x14ac:dyDescent="0.3">
      <c r="B9" s="1">
        <v>5</v>
      </c>
      <c r="C9" s="1">
        <v>17586</v>
      </c>
      <c r="E9" s="1">
        <v>5</v>
      </c>
      <c r="F9" s="1">
        <v>208</v>
      </c>
      <c r="H9" s="1">
        <v>5</v>
      </c>
      <c r="I9" s="1">
        <v>271</v>
      </c>
      <c r="K9" s="1">
        <v>5</v>
      </c>
      <c r="L9" s="1">
        <v>1194</v>
      </c>
      <c r="N9" s="1">
        <v>5</v>
      </c>
      <c r="O9" s="1">
        <v>410</v>
      </c>
      <c r="Q9" s="1">
        <v>5</v>
      </c>
      <c r="R9" s="1">
        <v>440</v>
      </c>
      <c r="U9" s="1">
        <v>5000</v>
      </c>
      <c r="V9" s="1">
        <f>R10</f>
        <v>311.8</v>
      </c>
    </row>
    <row r="10" spans="2:22" x14ac:dyDescent="0.3">
      <c r="B10" s="1" t="s">
        <v>11</v>
      </c>
      <c r="C10" s="1">
        <f>AVERAGE(C5:C9)</f>
        <v>16517.8</v>
      </c>
      <c r="E10" s="1" t="s">
        <v>11</v>
      </c>
      <c r="F10" s="1">
        <f>AVERAGE(F5:F9)</f>
        <v>194.6</v>
      </c>
      <c r="H10" s="1" t="s">
        <v>11</v>
      </c>
      <c r="I10" s="1">
        <f>AVERAGE(I5:I9)</f>
        <v>236.8</v>
      </c>
      <c r="K10" s="1" t="s">
        <v>11</v>
      </c>
      <c r="L10" s="1">
        <f>AVERAGE(L5:L9)</f>
        <v>406</v>
      </c>
      <c r="N10" s="1" t="s">
        <v>11</v>
      </c>
      <c r="O10" s="1">
        <f>AVERAGE(O5:O9)</f>
        <v>278.39999999999998</v>
      </c>
      <c r="Q10" s="1" t="s">
        <v>11</v>
      </c>
      <c r="R10" s="1">
        <f>AVERAGE(R5:R9)</f>
        <v>311.8</v>
      </c>
      <c r="U10" s="1">
        <v>10000</v>
      </c>
      <c r="V10" s="1">
        <f>C21</f>
        <v>327.60000000000002</v>
      </c>
    </row>
    <row r="11" spans="2:22" x14ac:dyDescent="0.3">
      <c r="U11" s="1">
        <v>50000</v>
      </c>
      <c r="V11" s="1">
        <f>F21</f>
        <v>995</v>
      </c>
    </row>
    <row r="12" spans="2:22" x14ac:dyDescent="0.3">
      <c r="U12" s="1">
        <v>100000</v>
      </c>
      <c r="V12" s="1">
        <f>I21</f>
        <v>1501.4</v>
      </c>
    </row>
    <row r="13" spans="2:22" x14ac:dyDescent="0.3">
      <c r="B13" s="1" t="s">
        <v>12</v>
      </c>
      <c r="E13" s="1" t="s">
        <v>13</v>
      </c>
      <c r="H13" s="1" t="s">
        <v>14</v>
      </c>
      <c r="K13" s="1" t="s">
        <v>15</v>
      </c>
      <c r="U13" s="1">
        <v>500000</v>
      </c>
      <c r="V13" s="1">
        <f>L21</f>
        <v>4159.8</v>
      </c>
    </row>
    <row r="15" spans="2:22" x14ac:dyDescent="0.3">
      <c r="B15" s="1" t="s">
        <v>9</v>
      </c>
      <c r="C15" s="1" t="s">
        <v>10</v>
      </c>
      <c r="E15" s="1" t="s">
        <v>9</v>
      </c>
      <c r="F15" s="1" t="s">
        <v>10</v>
      </c>
      <c r="H15" s="1" t="s">
        <v>9</v>
      </c>
      <c r="I15" s="1" t="s">
        <v>10</v>
      </c>
      <c r="K15" s="1" t="s">
        <v>9</v>
      </c>
      <c r="L15" s="1" t="s">
        <v>10</v>
      </c>
    </row>
    <row r="16" spans="2:22" x14ac:dyDescent="0.3">
      <c r="B16" s="1">
        <v>1</v>
      </c>
      <c r="C16" s="1">
        <v>248</v>
      </c>
      <c r="E16" s="1">
        <v>1</v>
      </c>
      <c r="F16" s="1">
        <v>875</v>
      </c>
      <c r="H16" s="1">
        <v>1</v>
      </c>
      <c r="I16" s="1">
        <v>1467</v>
      </c>
      <c r="K16" s="1">
        <v>1</v>
      </c>
      <c r="L16" s="1">
        <v>3020</v>
      </c>
    </row>
    <row r="17" spans="2:12" x14ac:dyDescent="0.3">
      <c r="B17" s="1">
        <v>2</v>
      </c>
      <c r="C17" s="1">
        <v>463</v>
      </c>
      <c r="E17" s="1">
        <v>2</v>
      </c>
      <c r="F17" s="1">
        <v>1574</v>
      </c>
      <c r="H17" s="1">
        <v>2</v>
      </c>
      <c r="I17" s="1">
        <v>1524</v>
      </c>
      <c r="K17" s="1">
        <v>2</v>
      </c>
      <c r="L17" s="1">
        <v>3658</v>
      </c>
    </row>
    <row r="18" spans="2:12" x14ac:dyDescent="0.3">
      <c r="B18" s="1">
        <v>3</v>
      </c>
      <c r="C18" s="1">
        <v>370</v>
      </c>
      <c r="E18" s="1">
        <v>3</v>
      </c>
      <c r="F18" s="1">
        <v>895</v>
      </c>
      <c r="H18" s="1">
        <v>3</v>
      </c>
      <c r="I18" s="1">
        <v>1478</v>
      </c>
      <c r="K18" s="1">
        <v>3</v>
      </c>
      <c r="L18" s="1">
        <v>4815</v>
      </c>
    </row>
    <row r="19" spans="2:12" x14ac:dyDescent="0.3">
      <c r="B19" s="1">
        <v>4</v>
      </c>
      <c r="C19" s="1">
        <v>265</v>
      </c>
      <c r="E19" s="1">
        <v>4</v>
      </c>
      <c r="F19" s="1">
        <v>926</v>
      </c>
      <c r="H19" s="1">
        <v>4</v>
      </c>
      <c r="I19" s="1">
        <v>1654</v>
      </c>
      <c r="K19" s="1">
        <v>4</v>
      </c>
      <c r="L19" s="1">
        <v>3246</v>
      </c>
    </row>
    <row r="20" spans="2:12" x14ac:dyDescent="0.3">
      <c r="B20" s="1">
        <v>5</v>
      </c>
      <c r="C20" s="1">
        <v>292</v>
      </c>
      <c r="E20" s="1">
        <v>5</v>
      </c>
      <c r="F20" s="1">
        <v>705</v>
      </c>
      <c r="H20" s="1">
        <v>5</v>
      </c>
      <c r="I20" s="1">
        <v>1384</v>
      </c>
      <c r="K20" s="1">
        <v>5</v>
      </c>
      <c r="L20" s="1">
        <v>6060</v>
      </c>
    </row>
    <row r="21" spans="2:12" x14ac:dyDescent="0.3">
      <c r="B21" s="1" t="s">
        <v>11</v>
      </c>
      <c r="C21" s="1">
        <f>AVERAGE(C16:C20)</f>
        <v>327.60000000000002</v>
      </c>
      <c r="E21" s="1" t="s">
        <v>11</v>
      </c>
      <c r="F21" s="1">
        <f>AVERAGE(F16:F20)</f>
        <v>995</v>
      </c>
      <c r="H21" s="1" t="s">
        <v>11</v>
      </c>
      <c r="I21" s="1">
        <f>AVERAGE(I16:I20)</f>
        <v>1501.4</v>
      </c>
      <c r="K21" s="1" t="s">
        <v>11</v>
      </c>
      <c r="L21" s="1">
        <f>AVERAGE(L16:L20)</f>
        <v>4159.8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0968-305C-4361-B51C-E450294E470A}">
  <dimension ref="B2:V21"/>
  <sheetViews>
    <sheetView zoomScale="85" zoomScaleNormal="85" workbookViewId="0">
      <selection activeCell="V11" sqref="V11:V14"/>
    </sheetView>
  </sheetViews>
  <sheetFormatPr defaultRowHeight="14.4" x14ac:dyDescent="0.3"/>
  <cols>
    <col min="22" max="22" width="11.44140625" bestFit="1" customWidth="1"/>
  </cols>
  <sheetData>
    <row r="2" spans="2:22" x14ac:dyDescent="0.3">
      <c r="B2" s="1" t="s">
        <v>0</v>
      </c>
      <c r="C2" s="1"/>
      <c r="D2" s="1"/>
      <c r="E2" s="1" t="s">
        <v>1</v>
      </c>
      <c r="F2" s="1"/>
      <c r="G2" s="1"/>
      <c r="H2" s="1" t="s">
        <v>2</v>
      </c>
      <c r="I2" s="1"/>
      <c r="J2" s="1"/>
      <c r="K2" s="1" t="s">
        <v>3</v>
      </c>
      <c r="L2" s="1" t="s">
        <v>4</v>
      </c>
      <c r="M2" s="1"/>
      <c r="N2" s="1" t="s">
        <v>5</v>
      </c>
      <c r="O2" s="1"/>
      <c r="P2" s="1"/>
      <c r="Q2" s="1" t="s">
        <v>6</v>
      </c>
      <c r="R2" s="1"/>
      <c r="S2" s="1"/>
      <c r="T2" s="1"/>
      <c r="U2" s="1"/>
      <c r="V2" s="1"/>
    </row>
    <row r="3" spans="2:2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 t="s">
        <v>7</v>
      </c>
      <c r="V3" s="1" t="s">
        <v>8</v>
      </c>
    </row>
    <row r="4" spans="2:22" x14ac:dyDescent="0.3">
      <c r="B4" s="1" t="s">
        <v>9</v>
      </c>
      <c r="C4" s="1" t="s">
        <v>55</v>
      </c>
      <c r="D4" s="1"/>
      <c r="E4" s="1" t="s">
        <v>9</v>
      </c>
      <c r="F4" s="1" t="s">
        <v>55</v>
      </c>
      <c r="G4" s="1"/>
      <c r="H4" s="1" t="s">
        <v>9</v>
      </c>
      <c r="I4" s="1" t="s">
        <v>55</v>
      </c>
      <c r="J4" s="1"/>
      <c r="K4" s="1" t="s">
        <v>9</v>
      </c>
      <c r="L4" s="1" t="s">
        <v>55</v>
      </c>
      <c r="M4" s="1"/>
      <c r="N4" s="1" t="s">
        <v>9</v>
      </c>
      <c r="O4" s="1" t="s">
        <v>55</v>
      </c>
      <c r="P4" s="1"/>
      <c r="Q4" s="1" t="s">
        <v>9</v>
      </c>
      <c r="R4" s="1" t="s">
        <v>55</v>
      </c>
      <c r="S4" s="1"/>
      <c r="T4" s="1"/>
      <c r="U4" s="1">
        <f>10^2</f>
        <v>100</v>
      </c>
      <c r="V4" s="1">
        <f>C10</f>
        <v>25.4</v>
      </c>
    </row>
    <row r="5" spans="2:22" x14ac:dyDescent="0.3">
      <c r="B5" s="1">
        <v>1</v>
      </c>
      <c r="C5" s="1">
        <v>15</v>
      </c>
      <c r="D5" s="1"/>
      <c r="E5" s="1">
        <v>1</v>
      </c>
      <c r="F5" s="1">
        <v>17</v>
      </c>
      <c r="G5" s="1"/>
      <c r="H5" s="1">
        <v>1</v>
      </c>
      <c r="I5" s="1">
        <v>18</v>
      </c>
      <c r="J5" s="1"/>
      <c r="K5" s="1">
        <v>1</v>
      </c>
      <c r="L5" s="1">
        <v>20</v>
      </c>
      <c r="M5" s="1"/>
      <c r="N5" s="1">
        <v>1</v>
      </c>
      <c r="O5" s="1">
        <v>29</v>
      </c>
      <c r="P5" s="1"/>
      <c r="Q5" s="1">
        <v>1</v>
      </c>
      <c r="R5" s="1">
        <v>522</v>
      </c>
      <c r="S5" s="1"/>
      <c r="T5" s="1"/>
      <c r="U5" s="1">
        <f>50^2</f>
        <v>2500</v>
      </c>
      <c r="V5" s="1">
        <f>F10</f>
        <v>17</v>
      </c>
    </row>
    <row r="6" spans="2:22" x14ac:dyDescent="0.3">
      <c r="B6" s="1">
        <v>2</v>
      </c>
      <c r="C6" s="1">
        <v>18</v>
      </c>
      <c r="D6" s="1"/>
      <c r="E6" s="1">
        <v>2</v>
      </c>
      <c r="F6" s="1">
        <v>21</v>
      </c>
      <c r="G6" s="1"/>
      <c r="H6" s="1">
        <v>2</v>
      </c>
      <c r="I6" s="1">
        <v>16</v>
      </c>
      <c r="J6" s="1"/>
      <c r="K6" s="1">
        <v>2</v>
      </c>
      <c r="L6" s="1">
        <v>21</v>
      </c>
      <c r="M6" s="1"/>
      <c r="N6" s="1">
        <v>2</v>
      </c>
      <c r="O6" s="1">
        <v>27</v>
      </c>
      <c r="P6" s="1"/>
      <c r="Q6" s="1">
        <v>2</v>
      </c>
      <c r="R6" s="1">
        <v>489</v>
      </c>
      <c r="S6" s="1"/>
      <c r="T6" s="1"/>
      <c r="U6" s="1">
        <f>100^2</f>
        <v>10000</v>
      </c>
      <c r="V6" s="1">
        <f>I10</f>
        <v>16.8</v>
      </c>
    </row>
    <row r="7" spans="2:22" x14ac:dyDescent="0.3">
      <c r="B7" s="1">
        <v>3</v>
      </c>
      <c r="C7" s="1">
        <v>62</v>
      </c>
      <c r="D7" s="1"/>
      <c r="E7" s="1">
        <v>3</v>
      </c>
      <c r="F7" s="1">
        <v>15</v>
      </c>
      <c r="G7" s="1"/>
      <c r="H7" s="1">
        <v>3</v>
      </c>
      <c r="I7" s="1">
        <v>19</v>
      </c>
      <c r="J7" s="1"/>
      <c r="K7" s="1">
        <v>3</v>
      </c>
      <c r="L7" s="1">
        <v>25</v>
      </c>
      <c r="M7" s="1"/>
      <c r="N7" s="1">
        <v>3</v>
      </c>
      <c r="O7" s="1">
        <v>34</v>
      </c>
      <c r="P7" s="1"/>
      <c r="Q7" s="1">
        <v>3</v>
      </c>
      <c r="R7" s="1">
        <v>519</v>
      </c>
      <c r="S7" s="1"/>
      <c r="T7" s="1"/>
      <c r="U7" s="1">
        <f>500^2</f>
        <v>250000</v>
      </c>
      <c r="V7" s="1">
        <f>L10</f>
        <v>20.8</v>
      </c>
    </row>
    <row r="8" spans="2:22" x14ac:dyDescent="0.3">
      <c r="B8" s="1">
        <v>4</v>
      </c>
      <c r="C8" s="1">
        <v>15</v>
      </c>
      <c r="D8" s="1"/>
      <c r="E8" s="1">
        <v>4</v>
      </c>
      <c r="F8" s="1">
        <v>15</v>
      </c>
      <c r="G8" s="1"/>
      <c r="H8" s="1">
        <v>4</v>
      </c>
      <c r="I8" s="1">
        <v>17</v>
      </c>
      <c r="J8" s="1"/>
      <c r="K8" s="1">
        <v>4</v>
      </c>
      <c r="L8" s="1">
        <v>17</v>
      </c>
      <c r="M8" s="1"/>
      <c r="N8" s="1">
        <v>4</v>
      </c>
      <c r="O8" s="1">
        <v>43</v>
      </c>
      <c r="P8" s="1"/>
      <c r="Q8" s="1">
        <v>4</v>
      </c>
      <c r="R8" s="1">
        <v>463</v>
      </c>
      <c r="S8" s="1"/>
      <c r="T8" s="1"/>
      <c r="U8" s="1">
        <f>1000^2</f>
        <v>1000000</v>
      </c>
      <c r="V8" s="1">
        <f>O10</f>
        <v>33.6</v>
      </c>
    </row>
    <row r="9" spans="2:22" x14ac:dyDescent="0.3">
      <c r="B9" s="1">
        <v>5</v>
      </c>
      <c r="C9" s="1">
        <v>17</v>
      </c>
      <c r="D9" s="1"/>
      <c r="E9" s="1">
        <v>5</v>
      </c>
      <c r="F9" s="1">
        <v>17</v>
      </c>
      <c r="G9" s="1"/>
      <c r="H9" s="1">
        <v>5</v>
      </c>
      <c r="I9" s="1">
        <v>14</v>
      </c>
      <c r="J9" s="1"/>
      <c r="K9" s="1">
        <v>5</v>
      </c>
      <c r="L9" s="1">
        <v>21</v>
      </c>
      <c r="M9" s="1"/>
      <c r="N9" s="1">
        <v>5</v>
      </c>
      <c r="O9" s="1">
        <v>35</v>
      </c>
      <c r="P9" s="1"/>
      <c r="Q9" s="1">
        <v>5</v>
      </c>
      <c r="R9" s="1">
        <v>556</v>
      </c>
      <c r="S9" s="1"/>
      <c r="T9" s="1"/>
      <c r="U9" s="1">
        <f>5000^2</f>
        <v>25000000</v>
      </c>
      <c r="V9" s="1">
        <f>R10</f>
        <v>509.8</v>
      </c>
    </row>
    <row r="10" spans="2:22" x14ac:dyDescent="0.3">
      <c r="B10" s="1" t="s">
        <v>11</v>
      </c>
      <c r="C10" s="1">
        <f>AVERAGE(C5:C9)</f>
        <v>25.4</v>
      </c>
      <c r="D10" s="1"/>
      <c r="E10" s="1" t="s">
        <v>11</v>
      </c>
      <c r="F10" s="1">
        <f>AVERAGE(F5:F9)</f>
        <v>17</v>
      </c>
      <c r="G10" s="1"/>
      <c r="H10" s="1" t="s">
        <v>11</v>
      </c>
      <c r="I10" s="1">
        <f>AVERAGE(I5:I9)</f>
        <v>16.8</v>
      </c>
      <c r="J10" s="1"/>
      <c r="K10" s="1" t="s">
        <v>11</v>
      </c>
      <c r="L10" s="1">
        <f>AVERAGE(L5:L9)</f>
        <v>20.8</v>
      </c>
      <c r="M10" s="1"/>
      <c r="N10" s="1" t="s">
        <v>11</v>
      </c>
      <c r="O10" s="1">
        <f>AVERAGE(O5:O9)</f>
        <v>33.6</v>
      </c>
      <c r="P10" s="1"/>
      <c r="Q10" s="1" t="s">
        <v>11</v>
      </c>
      <c r="R10" s="1">
        <f>AVERAGE(R5:R9)</f>
        <v>509.8</v>
      </c>
      <c r="S10" s="1"/>
      <c r="T10" s="1"/>
      <c r="U10" s="1">
        <f>10000^2</f>
        <v>100000000</v>
      </c>
      <c r="V10" s="1">
        <f>C21</f>
        <v>2745.4</v>
      </c>
    </row>
    <row r="11" spans="2:2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</row>
    <row r="12" spans="2:22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</row>
    <row r="13" spans="2:22" x14ac:dyDescent="0.3">
      <c r="B13" s="1" t="s">
        <v>12</v>
      </c>
      <c r="C13" s="1"/>
      <c r="D13" s="1"/>
      <c r="E13" s="1" t="s">
        <v>13</v>
      </c>
      <c r="F13" s="1"/>
      <c r="G13" s="1"/>
      <c r="H13" s="1" t="s">
        <v>14</v>
      </c>
      <c r="I13" s="1"/>
      <c r="J13" s="1"/>
      <c r="K13" s="1" t="s">
        <v>15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</row>
    <row r="14" spans="2:2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3">
      <c r="B15" s="1" t="s">
        <v>9</v>
      </c>
      <c r="C15" s="1" t="s">
        <v>55</v>
      </c>
      <c r="D15" s="1"/>
      <c r="E15" s="1" t="s">
        <v>9</v>
      </c>
      <c r="F15" s="1" t="s">
        <v>55</v>
      </c>
      <c r="G15" s="1"/>
      <c r="H15" s="1" t="s">
        <v>9</v>
      </c>
      <c r="I15" s="1" t="s">
        <v>55</v>
      </c>
      <c r="J15" s="1"/>
      <c r="K15" s="1" t="s">
        <v>9</v>
      </c>
      <c r="L15" s="1" t="s">
        <v>55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3">
      <c r="B16" s="1">
        <v>1</v>
      </c>
      <c r="C16" s="1">
        <v>3154</v>
      </c>
      <c r="D16" s="1"/>
      <c r="E16" s="1">
        <v>1</v>
      </c>
      <c r="F16" s="2" t="s">
        <v>46</v>
      </c>
      <c r="G16" s="1"/>
      <c r="H16" s="1">
        <v>1</v>
      </c>
      <c r="I16" s="2" t="s">
        <v>46</v>
      </c>
      <c r="J16" s="1"/>
      <c r="K16" s="1">
        <v>1</v>
      </c>
      <c r="L16" s="2" t="s">
        <v>46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3">
      <c r="B17" s="1">
        <v>2</v>
      </c>
      <c r="C17" s="1">
        <v>2880</v>
      </c>
      <c r="D17" s="1"/>
      <c r="E17" s="1">
        <v>2</v>
      </c>
      <c r="F17" s="2" t="s">
        <v>46</v>
      </c>
      <c r="G17" s="1"/>
      <c r="H17" s="1">
        <v>2</v>
      </c>
      <c r="I17" s="2" t="s">
        <v>46</v>
      </c>
      <c r="J17" s="1"/>
      <c r="K17" s="1">
        <v>2</v>
      </c>
      <c r="L17" s="2" t="s">
        <v>46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3">
      <c r="B18" s="1">
        <v>3</v>
      </c>
      <c r="C18" s="1">
        <v>2546</v>
      </c>
      <c r="D18" s="1"/>
      <c r="E18" s="1">
        <v>3</v>
      </c>
      <c r="F18" s="2" t="s">
        <v>46</v>
      </c>
      <c r="G18" s="1"/>
      <c r="H18" s="1">
        <v>3</v>
      </c>
      <c r="I18" s="2" t="s">
        <v>46</v>
      </c>
      <c r="J18" s="1"/>
      <c r="K18" s="1">
        <v>3</v>
      </c>
      <c r="L18" s="2" t="s">
        <v>46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3">
      <c r="B19" s="1">
        <v>4</v>
      </c>
      <c r="C19" s="1">
        <v>2600</v>
      </c>
      <c r="D19" s="1"/>
      <c r="E19" s="1">
        <v>4</v>
      </c>
      <c r="F19" s="2" t="s">
        <v>46</v>
      </c>
      <c r="G19" s="1"/>
      <c r="H19" s="1">
        <v>4</v>
      </c>
      <c r="I19" s="2" t="s">
        <v>46</v>
      </c>
      <c r="J19" s="1"/>
      <c r="K19" s="1">
        <v>4</v>
      </c>
      <c r="L19" s="2" t="s">
        <v>46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3">
      <c r="B20" s="1">
        <v>5</v>
      </c>
      <c r="C20" s="1">
        <v>2547</v>
      </c>
      <c r="D20" s="1"/>
      <c r="E20" s="1">
        <v>5</v>
      </c>
      <c r="F20" s="2" t="s">
        <v>46</v>
      </c>
      <c r="G20" s="1"/>
      <c r="H20" s="1">
        <v>5</v>
      </c>
      <c r="I20" s="2" t="s">
        <v>46</v>
      </c>
      <c r="J20" s="1"/>
      <c r="K20" s="1">
        <v>5</v>
      </c>
      <c r="L20" s="2" t="s">
        <v>46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3">
      <c r="B21" s="1" t="s">
        <v>11</v>
      </c>
      <c r="C21" s="1">
        <f>AVERAGE(C16:C20)</f>
        <v>2745.4</v>
      </c>
      <c r="D21" s="1"/>
      <c r="E21" s="1" t="s">
        <v>11</v>
      </c>
      <c r="F21" s="1" t="e">
        <f>AVERAGE(F16:F20)</f>
        <v>#DIV/0!</v>
      </c>
      <c r="G21" s="1"/>
      <c r="H21" s="1" t="s">
        <v>11</v>
      </c>
      <c r="I21" s="1" t="e">
        <f>AVERAGE(I16:I20)</f>
        <v>#DIV/0!</v>
      </c>
      <c r="J21" s="1"/>
      <c r="K21" s="1" t="s">
        <v>11</v>
      </c>
      <c r="L21" s="1" t="e">
        <f>AVERAGE(L16:L20)</f>
        <v>#DIV/0!</v>
      </c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2CBA-27A7-40CA-8704-94A68DC7A2E7}">
  <dimension ref="B2:T15"/>
  <sheetViews>
    <sheetView workbookViewId="0">
      <selection activeCell="K26" sqref="K26"/>
    </sheetView>
  </sheetViews>
  <sheetFormatPr defaultRowHeight="14.4" x14ac:dyDescent="0.3"/>
  <cols>
    <col min="2" max="2" width="9.33203125" bestFit="1" customWidth="1"/>
    <col min="3" max="3" width="12.33203125" bestFit="1" customWidth="1"/>
    <col min="4" max="4" width="10.109375" bestFit="1" customWidth="1"/>
    <col min="5" max="5" width="9.33203125" bestFit="1" customWidth="1"/>
    <col min="7" max="7" width="9.33203125" bestFit="1" customWidth="1"/>
    <col min="8" max="8" width="12.33203125" bestFit="1" customWidth="1"/>
    <col min="9" max="9" width="10.109375" bestFit="1" customWidth="1"/>
    <col min="10" max="10" width="9.33203125" bestFit="1" customWidth="1"/>
    <col min="12" max="12" width="8.33203125" bestFit="1" customWidth="1"/>
    <col min="13" max="13" width="12.33203125" bestFit="1" customWidth="1"/>
    <col min="14" max="14" width="10.109375" bestFit="1" customWidth="1"/>
    <col min="15" max="15" width="10" bestFit="1" customWidth="1"/>
    <col min="17" max="17" width="8.33203125" bestFit="1" customWidth="1"/>
    <col min="18" max="18" width="12.33203125" bestFit="1" customWidth="1"/>
    <col min="19" max="19" width="10.109375" bestFit="1" customWidth="1"/>
    <col min="20" max="20" width="9.33203125" bestFit="1" customWidth="1"/>
  </cols>
  <sheetData>
    <row r="2" spans="2:20" x14ac:dyDescent="0.3">
      <c r="B2" s="1" t="s">
        <v>16</v>
      </c>
      <c r="C2" s="1"/>
      <c r="D2" s="1"/>
      <c r="E2" s="1"/>
      <c r="F2" s="1"/>
      <c r="G2" s="1" t="s">
        <v>17</v>
      </c>
      <c r="H2" s="1"/>
      <c r="I2" s="1"/>
      <c r="J2" s="1"/>
      <c r="K2" s="1"/>
      <c r="L2" s="1" t="s">
        <v>18</v>
      </c>
      <c r="M2" s="1"/>
      <c r="N2" s="1"/>
      <c r="O2" s="1"/>
      <c r="P2" s="1"/>
      <c r="Q2" s="1" t="s">
        <v>19</v>
      </c>
      <c r="R2" s="1"/>
      <c r="S2" s="1"/>
      <c r="T2" s="1"/>
    </row>
    <row r="3" spans="2:2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">
      <c r="B4" s="1" t="s">
        <v>20</v>
      </c>
      <c r="C4" s="1" t="s">
        <v>21</v>
      </c>
      <c r="D4" s="1" t="s">
        <v>22</v>
      </c>
      <c r="E4" s="1" t="s">
        <v>23</v>
      </c>
      <c r="F4" s="1"/>
      <c r="G4" s="1" t="s">
        <v>20</v>
      </c>
      <c r="H4" s="1" t="s">
        <v>21</v>
      </c>
      <c r="I4" s="1" t="s">
        <v>22</v>
      </c>
      <c r="J4" s="1" t="s">
        <v>23</v>
      </c>
      <c r="K4" s="1"/>
      <c r="L4" s="1" t="s">
        <v>20</v>
      </c>
      <c r="M4" s="1" t="s">
        <v>21</v>
      </c>
      <c r="N4" s="1" t="s">
        <v>22</v>
      </c>
      <c r="O4" s="1" t="s">
        <v>23</v>
      </c>
      <c r="P4" s="1"/>
      <c r="Q4" s="1" t="s">
        <v>20</v>
      </c>
      <c r="R4" s="1" t="s">
        <v>21</v>
      </c>
      <c r="S4" s="1" t="s">
        <v>22</v>
      </c>
      <c r="T4" s="1" t="s">
        <v>23</v>
      </c>
    </row>
    <row r="5" spans="2:20" x14ac:dyDescent="0.3">
      <c r="B5" s="1">
        <v>1</v>
      </c>
      <c r="C5" s="1">
        <v>220</v>
      </c>
      <c r="D5" s="1">
        <v>543</v>
      </c>
      <c r="E5" s="1">
        <v>220</v>
      </c>
      <c r="F5" s="1"/>
      <c r="G5" s="1">
        <v>1</v>
      </c>
      <c r="H5" s="1">
        <v>5100</v>
      </c>
      <c r="I5" s="1">
        <v>12703</v>
      </c>
      <c r="J5" s="1">
        <v>5100</v>
      </c>
      <c r="K5" s="1"/>
      <c r="L5" s="1">
        <v>1</v>
      </c>
      <c r="M5" s="1">
        <v>20200</v>
      </c>
      <c r="N5" s="1">
        <v>50403</v>
      </c>
      <c r="O5" s="1">
        <v>20200</v>
      </c>
      <c r="P5" s="1"/>
      <c r="Q5" s="1">
        <v>1</v>
      </c>
      <c r="R5" s="1">
        <v>501000</v>
      </c>
      <c r="S5" s="1">
        <v>1252003</v>
      </c>
      <c r="T5" s="1">
        <v>501000</v>
      </c>
    </row>
    <row r="6" spans="2:20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">
      <c r="B7" s="1" t="s">
        <v>5</v>
      </c>
      <c r="C7" s="1"/>
      <c r="D7" s="1"/>
      <c r="E7" s="1"/>
      <c r="F7" s="1"/>
      <c r="G7" s="1" t="s">
        <v>6</v>
      </c>
      <c r="H7" s="1"/>
      <c r="I7" s="1"/>
      <c r="J7" s="1"/>
      <c r="K7" s="1"/>
      <c r="L7" s="1" t="s">
        <v>12</v>
      </c>
      <c r="M7" s="1"/>
      <c r="N7" s="1"/>
      <c r="O7" s="1"/>
      <c r="P7" s="1"/>
      <c r="Q7" s="1" t="s">
        <v>13</v>
      </c>
      <c r="R7" s="1"/>
      <c r="S7" s="1"/>
      <c r="T7" s="1"/>
    </row>
    <row r="8" spans="2:2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x14ac:dyDescent="0.3">
      <c r="B9" s="1" t="s">
        <v>20</v>
      </c>
      <c r="C9" s="1" t="s">
        <v>21</v>
      </c>
      <c r="D9" s="1" t="s">
        <v>22</v>
      </c>
      <c r="E9" s="1" t="s">
        <v>23</v>
      </c>
      <c r="F9" s="1"/>
      <c r="G9" s="1" t="s">
        <v>20</v>
      </c>
      <c r="H9" s="1" t="s">
        <v>21</v>
      </c>
      <c r="I9" s="1" t="s">
        <v>22</v>
      </c>
      <c r="J9" s="1" t="s">
        <v>23</v>
      </c>
      <c r="K9" s="1"/>
      <c r="L9" s="1" t="s">
        <v>20</v>
      </c>
      <c r="M9" s="1" t="s">
        <v>21</v>
      </c>
      <c r="N9" s="1" t="s">
        <v>22</v>
      </c>
      <c r="O9" s="1" t="s">
        <v>23</v>
      </c>
      <c r="P9" s="1"/>
      <c r="Q9" s="1" t="s">
        <v>20</v>
      </c>
      <c r="R9" s="1" t="s">
        <v>21</v>
      </c>
      <c r="S9" s="1" t="s">
        <v>22</v>
      </c>
      <c r="T9" s="1" t="s">
        <v>23</v>
      </c>
    </row>
    <row r="10" spans="2:20" x14ac:dyDescent="0.3">
      <c r="B10" s="1">
        <v>1</v>
      </c>
      <c r="C10" s="1">
        <v>2002000</v>
      </c>
      <c r="D10" s="1">
        <v>5004003</v>
      </c>
      <c r="E10" s="1">
        <v>2002000</v>
      </c>
      <c r="F10" s="1"/>
      <c r="G10" s="1">
        <v>1</v>
      </c>
      <c r="H10" s="1">
        <v>50010000</v>
      </c>
      <c r="I10" s="1">
        <v>125020003</v>
      </c>
      <c r="J10" s="1">
        <v>50010000</v>
      </c>
      <c r="K10" s="1"/>
      <c r="L10" s="1">
        <v>1</v>
      </c>
      <c r="M10" s="1">
        <v>200020000</v>
      </c>
      <c r="N10" s="1">
        <v>500040003</v>
      </c>
      <c r="O10" s="1">
        <v>200020000</v>
      </c>
      <c r="P10" s="1"/>
      <c r="Q10" s="1">
        <v>1</v>
      </c>
      <c r="R10" s="1" t="s">
        <v>50</v>
      </c>
      <c r="S10" s="1" t="s">
        <v>50</v>
      </c>
      <c r="T10" s="1" t="s">
        <v>50</v>
      </c>
    </row>
    <row r="11" spans="2:20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x14ac:dyDescent="0.3">
      <c r="B12" s="1" t="s">
        <v>14</v>
      </c>
      <c r="C12" s="1"/>
      <c r="D12" s="1"/>
      <c r="E12" s="1"/>
      <c r="F12" s="1"/>
      <c r="G12" s="1" t="s">
        <v>15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3">
      <c r="B14" s="1" t="s">
        <v>20</v>
      </c>
      <c r="C14" s="1" t="s">
        <v>21</v>
      </c>
      <c r="D14" s="1" t="s">
        <v>22</v>
      </c>
      <c r="E14" s="1" t="s">
        <v>23</v>
      </c>
      <c r="F14" s="1"/>
      <c r="G14" s="1" t="s">
        <v>20</v>
      </c>
      <c r="H14" s="1" t="s">
        <v>21</v>
      </c>
      <c r="I14" s="1" t="s">
        <v>22</v>
      </c>
      <c r="J14" s="1" t="s">
        <v>23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3">
      <c r="B15" s="1">
        <v>1</v>
      </c>
      <c r="C15" s="1" t="s">
        <v>50</v>
      </c>
      <c r="D15" s="1" t="s">
        <v>50</v>
      </c>
      <c r="E15" s="1" t="s">
        <v>50</v>
      </c>
      <c r="F15" s="1"/>
      <c r="G15" s="1">
        <v>1</v>
      </c>
      <c r="H15" s="1" t="s">
        <v>50</v>
      </c>
      <c r="I15" s="1" t="s">
        <v>50</v>
      </c>
      <c r="J15" s="1" t="s">
        <v>50</v>
      </c>
      <c r="K15" s="1"/>
      <c r="L15" s="1"/>
      <c r="M15" s="1"/>
      <c r="N15" s="1"/>
      <c r="O15" s="1"/>
      <c r="P15" s="1"/>
      <c r="Q15" s="1"/>
      <c r="R15" s="1"/>
      <c r="S15" s="1"/>
      <c r="T15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89A4-B8FF-4E39-919D-7F622F025F1F}">
  <dimension ref="B2:AC15"/>
  <sheetViews>
    <sheetView zoomScale="70" zoomScaleNormal="70" workbookViewId="0">
      <selection activeCell="F26" sqref="F26"/>
    </sheetView>
  </sheetViews>
  <sheetFormatPr defaultRowHeight="14.4" x14ac:dyDescent="0.3"/>
  <cols>
    <col min="1" max="1" width="13.88671875" customWidth="1"/>
    <col min="2" max="15" width="13.88671875" style="3" customWidth="1"/>
    <col min="16" max="29" width="9.109375" style="3"/>
  </cols>
  <sheetData>
    <row r="2" spans="3:15" ht="15" thickBot="1" x14ac:dyDescent="0.35"/>
    <row r="3" spans="3:15" ht="15" thickBot="1" x14ac:dyDescent="0.35">
      <c r="C3" s="14" t="s">
        <v>24</v>
      </c>
      <c r="D3" s="4" t="s">
        <v>25</v>
      </c>
      <c r="E3" s="4" t="s">
        <v>26</v>
      </c>
      <c r="F3" s="24" t="s">
        <v>27</v>
      </c>
      <c r="G3" s="24" t="s">
        <v>28</v>
      </c>
      <c r="H3" s="24" t="s">
        <v>29</v>
      </c>
      <c r="I3" s="24" t="s">
        <v>30</v>
      </c>
      <c r="J3" s="7" t="s">
        <v>31</v>
      </c>
      <c r="K3" s="10" t="s">
        <v>21</v>
      </c>
      <c r="L3" s="10" t="s">
        <v>32</v>
      </c>
      <c r="M3" s="10" t="s">
        <v>33</v>
      </c>
      <c r="N3" s="14" t="s">
        <v>56</v>
      </c>
      <c r="O3" s="39" t="s">
        <v>34</v>
      </c>
    </row>
    <row r="4" spans="3:15" x14ac:dyDescent="0.3">
      <c r="C4" s="36">
        <v>0</v>
      </c>
      <c r="D4" s="50">
        <v>10</v>
      </c>
      <c r="E4" s="50">
        <v>15</v>
      </c>
      <c r="F4" s="26">
        <v>18</v>
      </c>
      <c r="G4" s="26">
        <v>62</v>
      </c>
      <c r="H4" s="26">
        <v>15</v>
      </c>
      <c r="I4" s="43">
        <v>17</v>
      </c>
      <c r="J4" s="46">
        <f t="shared" ref="J4:J10" si="0">AVERAGE(E4:I4)</f>
        <v>25.4</v>
      </c>
      <c r="K4" s="11">
        <v>220</v>
      </c>
      <c r="L4" s="11">
        <f>K4</f>
        <v>220</v>
      </c>
      <c r="M4" s="55">
        <v>543</v>
      </c>
      <c r="N4" s="58">
        <f>D4^2</f>
        <v>100</v>
      </c>
      <c r="O4" s="40">
        <f t="shared" ref="O4:O10" si="1">SUM(K4:M4)</f>
        <v>983</v>
      </c>
    </row>
    <row r="5" spans="3:15" x14ac:dyDescent="0.3">
      <c r="C5" s="37">
        <v>1</v>
      </c>
      <c r="D5" s="32">
        <v>50</v>
      </c>
      <c r="E5" s="32">
        <v>17</v>
      </c>
      <c r="F5" s="5">
        <v>21</v>
      </c>
      <c r="G5" s="5">
        <v>15</v>
      </c>
      <c r="H5" s="5">
        <v>15</v>
      </c>
      <c r="I5" s="44">
        <v>17</v>
      </c>
      <c r="J5" s="8">
        <f t="shared" si="0"/>
        <v>17</v>
      </c>
      <c r="K5" s="12">
        <v>5100</v>
      </c>
      <c r="L5" s="12">
        <f t="shared" ref="L5:L6" si="2">K5</f>
        <v>5100</v>
      </c>
      <c r="M5" s="56">
        <v>12703</v>
      </c>
      <c r="N5" s="59">
        <f t="shared" ref="N5:N13" si="3">D5^2</f>
        <v>2500</v>
      </c>
      <c r="O5" s="41">
        <f t="shared" si="1"/>
        <v>22903</v>
      </c>
    </row>
    <row r="6" spans="3:15" x14ac:dyDescent="0.3">
      <c r="C6" s="37">
        <v>2</v>
      </c>
      <c r="D6" s="32">
        <f>D4*10</f>
        <v>100</v>
      </c>
      <c r="E6" s="32">
        <v>18</v>
      </c>
      <c r="F6" s="5">
        <v>16</v>
      </c>
      <c r="G6" s="5">
        <v>19</v>
      </c>
      <c r="H6" s="5">
        <v>17</v>
      </c>
      <c r="I6" s="44">
        <v>14</v>
      </c>
      <c r="J6" s="8">
        <f t="shared" si="0"/>
        <v>16.8</v>
      </c>
      <c r="K6" s="12">
        <v>20200</v>
      </c>
      <c r="L6" s="12">
        <f t="shared" si="2"/>
        <v>20200</v>
      </c>
      <c r="M6" s="56">
        <v>50403</v>
      </c>
      <c r="N6" s="59">
        <f t="shared" si="3"/>
        <v>10000</v>
      </c>
      <c r="O6" s="41">
        <f t="shared" si="1"/>
        <v>90803</v>
      </c>
    </row>
    <row r="7" spans="3:15" x14ac:dyDescent="0.3">
      <c r="C7" s="37">
        <v>3</v>
      </c>
      <c r="D7" s="32">
        <f>D5*10</f>
        <v>500</v>
      </c>
      <c r="E7" s="32">
        <v>20</v>
      </c>
      <c r="F7" s="5">
        <v>21</v>
      </c>
      <c r="G7" s="5">
        <v>25</v>
      </c>
      <c r="H7" s="5">
        <v>17</v>
      </c>
      <c r="I7" s="44">
        <v>21</v>
      </c>
      <c r="J7" s="8">
        <f t="shared" si="0"/>
        <v>20.8</v>
      </c>
      <c r="K7" s="12">
        <v>501000</v>
      </c>
      <c r="L7" s="12">
        <f>K7</f>
        <v>501000</v>
      </c>
      <c r="M7" s="56">
        <v>1252003</v>
      </c>
      <c r="N7" s="59">
        <f t="shared" si="3"/>
        <v>250000</v>
      </c>
      <c r="O7" s="41">
        <f t="shared" si="1"/>
        <v>2254003</v>
      </c>
    </row>
    <row r="8" spans="3:15" x14ac:dyDescent="0.3">
      <c r="C8" s="37">
        <v>4</v>
      </c>
      <c r="D8" s="32">
        <f t="shared" ref="D8:D12" si="4">D6*10</f>
        <v>1000</v>
      </c>
      <c r="E8" s="32">
        <v>29</v>
      </c>
      <c r="F8" s="5">
        <v>27</v>
      </c>
      <c r="G8" s="5">
        <v>34</v>
      </c>
      <c r="H8" s="5">
        <v>43</v>
      </c>
      <c r="I8" s="44">
        <v>35</v>
      </c>
      <c r="J8" s="8">
        <f t="shared" si="0"/>
        <v>33.6</v>
      </c>
      <c r="K8" s="12">
        <v>2002000</v>
      </c>
      <c r="L8" s="12">
        <f t="shared" ref="L8:L10" si="5">K8</f>
        <v>2002000</v>
      </c>
      <c r="M8" s="56">
        <v>5004003</v>
      </c>
      <c r="N8" s="59">
        <f t="shared" si="3"/>
        <v>1000000</v>
      </c>
      <c r="O8" s="41">
        <f t="shared" si="1"/>
        <v>9008003</v>
      </c>
    </row>
    <row r="9" spans="3:15" x14ac:dyDescent="0.3">
      <c r="C9" s="37">
        <v>5</v>
      </c>
      <c r="D9" s="32">
        <f t="shared" si="4"/>
        <v>5000</v>
      </c>
      <c r="E9" s="32">
        <v>522</v>
      </c>
      <c r="F9" s="5">
        <v>489</v>
      </c>
      <c r="G9" s="5">
        <v>519</v>
      </c>
      <c r="H9" s="5">
        <v>463</v>
      </c>
      <c r="I9" s="44">
        <v>556</v>
      </c>
      <c r="J9" s="8">
        <f t="shared" si="0"/>
        <v>509.8</v>
      </c>
      <c r="K9" s="12">
        <v>50010000</v>
      </c>
      <c r="L9" s="12">
        <f t="shared" si="5"/>
        <v>50010000</v>
      </c>
      <c r="M9" s="56">
        <v>125020003</v>
      </c>
      <c r="N9" s="59">
        <f t="shared" si="3"/>
        <v>25000000</v>
      </c>
      <c r="O9" s="41">
        <f t="shared" si="1"/>
        <v>225040003</v>
      </c>
    </row>
    <row r="10" spans="3:15" x14ac:dyDescent="0.3">
      <c r="C10" s="37">
        <v>6</v>
      </c>
      <c r="D10" s="32">
        <f t="shared" si="4"/>
        <v>10000</v>
      </c>
      <c r="E10" s="32">
        <v>3154</v>
      </c>
      <c r="F10" s="5">
        <v>2889</v>
      </c>
      <c r="G10" s="5">
        <v>2546</v>
      </c>
      <c r="H10" s="5">
        <v>2600</v>
      </c>
      <c r="I10" s="44">
        <v>2547</v>
      </c>
      <c r="J10" s="8">
        <f t="shared" si="0"/>
        <v>2747.2</v>
      </c>
      <c r="K10" s="12">
        <v>200020000</v>
      </c>
      <c r="L10" s="12">
        <f t="shared" si="5"/>
        <v>200020000</v>
      </c>
      <c r="M10" s="56">
        <v>500040003</v>
      </c>
      <c r="N10" s="59">
        <f t="shared" si="3"/>
        <v>100000000</v>
      </c>
      <c r="O10" s="41">
        <f t="shared" si="1"/>
        <v>900080003</v>
      </c>
    </row>
    <row r="11" spans="3:15" x14ac:dyDescent="0.3">
      <c r="C11" s="37">
        <v>7</v>
      </c>
      <c r="D11" s="32">
        <f t="shared" si="4"/>
        <v>50000</v>
      </c>
      <c r="E11" s="32" t="s">
        <v>46</v>
      </c>
      <c r="F11" s="5" t="s">
        <v>46</v>
      </c>
      <c r="G11" s="5" t="s">
        <v>46</v>
      </c>
      <c r="H11" s="5" t="s">
        <v>46</v>
      </c>
      <c r="I11" s="44" t="s">
        <v>46</v>
      </c>
      <c r="J11" s="8" t="s">
        <v>46</v>
      </c>
      <c r="K11" s="12" t="s">
        <v>46</v>
      </c>
      <c r="L11" s="12" t="s">
        <v>46</v>
      </c>
      <c r="M11" s="56" t="s">
        <v>46</v>
      </c>
      <c r="N11" s="59">
        <f t="shared" si="3"/>
        <v>2500000000</v>
      </c>
      <c r="O11" s="53" t="s">
        <v>46</v>
      </c>
    </row>
    <row r="12" spans="3:15" x14ac:dyDescent="0.3">
      <c r="C12" s="37">
        <v>8</v>
      </c>
      <c r="D12" s="32">
        <f t="shared" si="4"/>
        <v>100000</v>
      </c>
      <c r="E12" s="32" t="s">
        <v>46</v>
      </c>
      <c r="F12" s="5" t="s">
        <v>46</v>
      </c>
      <c r="G12" s="5" t="s">
        <v>46</v>
      </c>
      <c r="H12" s="5" t="s">
        <v>46</v>
      </c>
      <c r="I12" s="44" t="s">
        <v>46</v>
      </c>
      <c r="J12" s="8" t="s">
        <v>46</v>
      </c>
      <c r="K12" s="12" t="s">
        <v>46</v>
      </c>
      <c r="L12" s="12" t="s">
        <v>46</v>
      </c>
      <c r="M12" s="56" t="s">
        <v>46</v>
      </c>
      <c r="N12" s="59">
        <f t="shared" si="3"/>
        <v>10000000000</v>
      </c>
      <c r="O12" s="53" t="s">
        <v>46</v>
      </c>
    </row>
    <row r="13" spans="3:15" ht="15" thickBot="1" x14ac:dyDescent="0.35">
      <c r="C13" s="38">
        <v>9</v>
      </c>
      <c r="D13" s="33">
        <f>D11*10</f>
        <v>500000</v>
      </c>
      <c r="E13" s="33" t="s">
        <v>46</v>
      </c>
      <c r="F13" s="6" t="s">
        <v>46</v>
      </c>
      <c r="G13" s="6" t="s">
        <v>46</v>
      </c>
      <c r="H13" s="6" t="s">
        <v>46</v>
      </c>
      <c r="I13" s="45" t="s">
        <v>46</v>
      </c>
      <c r="J13" s="9" t="s">
        <v>46</v>
      </c>
      <c r="K13" s="13" t="s">
        <v>46</v>
      </c>
      <c r="L13" s="13" t="s">
        <v>46</v>
      </c>
      <c r="M13" s="57" t="s">
        <v>46</v>
      </c>
      <c r="N13" s="60">
        <f t="shared" si="3"/>
        <v>250000000000</v>
      </c>
      <c r="O13" s="54" t="s">
        <v>46</v>
      </c>
    </row>
    <row r="14" spans="3:15" ht="15" thickBot="1" x14ac:dyDescent="0.35"/>
    <row r="15" spans="3:15" x14ac:dyDescent="0.3">
      <c r="F15" s="15" t="s">
        <v>57</v>
      </c>
      <c r="G15" s="34"/>
      <c r="H15" s="34"/>
      <c r="I15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2C29-BAEE-4861-8F5F-B6F36A04FC36}">
  <dimension ref="A2:U15"/>
  <sheetViews>
    <sheetView workbookViewId="0">
      <selection activeCell="I15" sqref="I15"/>
    </sheetView>
  </sheetViews>
  <sheetFormatPr defaultRowHeight="14.4" x14ac:dyDescent="0.3"/>
  <cols>
    <col min="1" max="1" width="8.88671875" style="1"/>
    <col min="2" max="2" width="9.33203125" style="1" bestFit="1" customWidth="1"/>
    <col min="3" max="3" width="12.33203125" style="1" bestFit="1" customWidth="1"/>
    <col min="4" max="4" width="10.109375" style="1" bestFit="1" customWidth="1"/>
    <col min="5" max="5" width="9.33203125" style="1" bestFit="1" customWidth="1"/>
    <col min="6" max="6" width="8.88671875" style="1"/>
    <col min="7" max="7" width="9.33203125" style="1" bestFit="1" customWidth="1"/>
    <col min="8" max="8" width="12.33203125" style="1" bestFit="1" customWidth="1"/>
    <col min="9" max="9" width="10.109375" style="1" bestFit="1" customWidth="1"/>
    <col min="10" max="10" width="9.33203125" style="1" bestFit="1" customWidth="1"/>
    <col min="11" max="11" width="8.88671875" style="1"/>
    <col min="12" max="12" width="8.33203125" style="1" bestFit="1" customWidth="1"/>
    <col min="13" max="13" width="12.33203125" style="1" bestFit="1" customWidth="1"/>
    <col min="14" max="14" width="10.109375" style="1" bestFit="1" customWidth="1"/>
    <col min="15" max="17" width="8.88671875" style="1"/>
    <col min="18" max="18" width="12.33203125" style="1" bestFit="1" customWidth="1"/>
    <col min="19" max="19" width="10.109375" style="1" bestFit="1" customWidth="1"/>
    <col min="20" max="20" width="9.33203125" style="1" bestFit="1" customWidth="1"/>
    <col min="21" max="21" width="8.88671875" style="1"/>
  </cols>
  <sheetData>
    <row r="2" spans="2:20" x14ac:dyDescent="0.3">
      <c r="B2" s="1" t="s">
        <v>16</v>
      </c>
      <c r="G2" s="1" t="s">
        <v>17</v>
      </c>
      <c r="L2" s="1" t="s">
        <v>18</v>
      </c>
      <c r="Q2" s="1" t="s">
        <v>19</v>
      </c>
    </row>
    <row r="4" spans="2:20" x14ac:dyDescent="0.3">
      <c r="B4" s="1" t="s">
        <v>20</v>
      </c>
      <c r="C4" s="1" t="s">
        <v>21</v>
      </c>
      <c r="D4" s="1" t="s">
        <v>22</v>
      </c>
      <c r="E4" s="1" t="s">
        <v>23</v>
      </c>
      <c r="G4" s="1" t="s">
        <v>20</v>
      </c>
      <c r="H4" s="1" t="s">
        <v>21</v>
      </c>
      <c r="I4" s="1" t="s">
        <v>22</v>
      </c>
      <c r="J4" s="1" t="s">
        <v>23</v>
      </c>
      <c r="L4" s="1" t="s">
        <v>20</v>
      </c>
      <c r="M4" s="1" t="s">
        <v>21</v>
      </c>
      <c r="N4" s="1" t="s">
        <v>22</v>
      </c>
      <c r="O4" s="1" t="s">
        <v>23</v>
      </c>
      <c r="Q4" s="1" t="s">
        <v>20</v>
      </c>
      <c r="R4" s="1" t="s">
        <v>21</v>
      </c>
      <c r="S4" s="1" t="s">
        <v>22</v>
      </c>
      <c r="T4" s="1" t="s">
        <v>23</v>
      </c>
    </row>
    <row r="5" spans="2:20" x14ac:dyDescent="0.3">
      <c r="B5" s="1">
        <v>1</v>
      </c>
      <c r="C5" s="1">
        <v>10</v>
      </c>
      <c r="D5" s="1">
        <v>33</v>
      </c>
      <c r="E5" s="1">
        <v>10</v>
      </c>
      <c r="G5" s="1">
        <v>1</v>
      </c>
      <c r="H5" s="1">
        <v>60</v>
      </c>
      <c r="I5" s="1">
        <v>185</v>
      </c>
      <c r="J5" s="1">
        <v>60</v>
      </c>
      <c r="L5" s="1">
        <v>1</v>
      </c>
      <c r="M5" s="1">
        <v>160</v>
      </c>
      <c r="N5" s="1">
        <v>487</v>
      </c>
      <c r="O5" s="1">
        <v>160</v>
      </c>
      <c r="Q5" s="1">
        <v>1</v>
      </c>
      <c r="R5" s="1">
        <v>660</v>
      </c>
      <c r="S5" s="1">
        <v>1898</v>
      </c>
      <c r="T5" s="1">
        <v>660</v>
      </c>
    </row>
    <row r="7" spans="2:20" x14ac:dyDescent="0.3">
      <c r="B7" s="1" t="s">
        <v>5</v>
      </c>
      <c r="G7" s="1" t="s">
        <v>6</v>
      </c>
      <c r="L7" s="1" t="s">
        <v>12</v>
      </c>
      <c r="Q7" s="1" t="s">
        <v>13</v>
      </c>
    </row>
    <row r="9" spans="2:20" x14ac:dyDescent="0.3">
      <c r="B9" s="1" t="s">
        <v>20</v>
      </c>
      <c r="C9" s="1" t="s">
        <v>21</v>
      </c>
      <c r="D9" s="1" t="s">
        <v>22</v>
      </c>
      <c r="E9" s="1" t="s">
        <v>23</v>
      </c>
      <c r="G9" s="1" t="s">
        <v>20</v>
      </c>
      <c r="H9" s="1" t="s">
        <v>21</v>
      </c>
      <c r="I9" s="1" t="s">
        <v>22</v>
      </c>
      <c r="J9" s="1" t="s">
        <v>23</v>
      </c>
      <c r="L9" s="1" t="s">
        <v>20</v>
      </c>
      <c r="M9" s="1" t="s">
        <v>21</v>
      </c>
      <c r="N9" s="1" t="s">
        <v>22</v>
      </c>
      <c r="O9" s="1" t="s">
        <v>23</v>
      </c>
      <c r="Q9" s="1" t="s">
        <v>20</v>
      </c>
      <c r="R9" s="1" t="s">
        <v>21</v>
      </c>
      <c r="S9" s="1" t="s">
        <v>22</v>
      </c>
      <c r="T9" s="1" t="s">
        <v>23</v>
      </c>
    </row>
    <row r="10" spans="2:20" x14ac:dyDescent="0.3">
      <c r="B10" s="1">
        <v>1</v>
      </c>
      <c r="C10" s="1">
        <v>1660</v>
      </c>
      <c r="D10" s="1">
        <v>4991</v>
      </c>
      <c r="E10" s="1">
        <v>1660</v>
      </c>
      <c r="G10" s="1">
        <v>1</v>
      </c>
      <c r="H10" s="1">
        <v>6660</v>
      </c>
      <c r="I10" s="1">
        <v>19993</v>
      </c>
      <c r="J10" s="1">
        <v>6660</v>
      </c>
      <c r="L10" s="1">
        <v>1</v>
      </c>
      <c r="M10" s="1">
        <v>16660</v>
      </c>
      <c r="N10" s="1">
        <v>49995</v>
      </c>
      <c r="O10" s="1">
        <v>16660</v>
      </c>
      <c r="Q10" s="1">
        <v>1</v>
      </c>
      <c r="R10" s="1">
        <v>66660</v>
      </c>
      <c r="S10" s="1">
        <v>199997</v>
      </c>
      <c r="T10" s="1">
        <v>66660</v>
      </c>
    </row>
    <row r="12" spans="2:20" x14ac:dyDescent="0.3">
      <c r="B12" s="1" t="s">
        <v>14</v>
      </c>
      <c r="G12" s="1" t="s">
        <v>15</v>
      </c>
    </row>
    <row r="14" spans="2:20" x14ac:dyDescent="0.3">
      <c r="B14" s="1" t="s">
        <v>20</v>
      </c>
      <c r="C14" s="1" t="s">
        <v>21</v>
      </c>
      <c r="D14" s="1" t="s">
        <v>22</v>
      </c>
      <c r="E14" s="1" t="s">
        <v>23</v>
      </c>
      <c r="G14" s="1" t="s">
        <v>20</v>
      </c>
      <c r="H14" s="1" t="s">
        <v>21</v>
      </c>
      <c r="I14" s="1" t="s">
        <v>22</v>
      </c>
      <c r="J14" s="1" t="s">
        <v>23</v>
      </c>
    </row>
    <row r="15" spans="2:20" x14ac:dyDescent="0.3">
      <c r="B15" s="1">
        <v>1</v>
      </c>
      <c r="C15" s="1">
        <v>166660</v>
      </c>
      <c r="D15" s="1">
        <v>499999</v>
      </c>
      <c r="E15" s="1">
        <v>166660</v>
      </c>
      <c r="G15" s="1">
        <v>1</v>
      </c>
      <c r="H15" s="1">
        <v>666660</v>
      </c>
      <c r="I15" s="1">
        <v>2000001</v>
      </c>
      <c r="J15" s="1">
        <v>666660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7840-C4C2-452E-BB9B-7198C9431065}">
  <dimension ref="A2:Q15"/>
  <sheetViews>
    <sheetView showGridLines="0" workbookViewId="0">
      <selection activeCell="D21" sqref="D21"/>
    </sheetView>
  </sheetViews>
  <sheetFormatPr defaultRowHeight="15" customHeight="1" x14ac:dyDescent="0.3"/>
  <cols>
    <col min="1" max="1" width="8.88671875" style="3"/>
    <col min="2" max="12" width="12.88671875" style="3" customWidth="1"/>
    <col min="13" max="13" width="11.6640625" style="3" bestFit="1" customWidth="1"/>
    <col min="14" max="17" width="8.88671875" style="3"/>
  </cols>
  <sheetData>
    <row r="2" spans="2:13" thickBot="1" x14ac:dyDescent="0.35"/>
    <row r="3" spans="2:13" thickBot="1" x14ac:dyDescent="0.35">
      <c r="B3" s="14" t="s">
        <v>24</v>
      </c>
      <c r="C3" s="4" t="s">
        <v>25</v>
      </c>
      <c r="D3" s="24" t="s">
        <v>26</v>
      </c>
      <c r="E3" s="24" t="s">
        <v>27</v>
      </c>
      <c r="F3" s="24" t="s">
        <v>28</v>
      </c>
      <c r="G3" s="24" t="s">
        <v>29</v>
      </c>
      <c r="H3" s="24" t="s">
        <v>30</v>
      </c>
      <c r="I3" s="7" t="s">
        <v>31</v>
      </c>
      <c r="J3" s="10" t="s">
        <v>21</v>
      </c>
      <c r="K3" s="10" t="s">
        <v>32</v>
      </c>
      <c r="L3" s="10" t="s">
        <v>33</v>
      </c>
      <c r="M3" s="39" t="s">
        <v>34</v>
      </c>
    </row>
    <row r="4" spans="2:13" ht="14.4" x14ac:dyDescent="0.3">
      <c r="B4" s="36">
        <v>0</v>
      </c>
      <c r="C4" s="18">
        <v>10</v>
      </c>
      <c r="D4" s="25">
        <v>18143</v>
      </c>
      <c r="E4" s="26">
        <v>15045</v>
      </c>
      <c r="F4" s="26">
        <v>16607</v>
      </c>
      <c r="G4" s="26">
        <v>15208</v>
      </c>
      <c r="H4" s="27">
        <v>17586</v>
      </c>
      <c r="I4" s="21">
        <f t="shared" ref="I4:I13" si="0">AVERAGE(D4:H4)</f>
        <v>16517.8</v>
      </c>
      <c r="J4" s="11">
        <f>C4</f>
        <v>10</v>
      </c>
      <c r="K4" s="11">
        <f>J4</f>
        <v>10</v>
      </c>
      <c r="L4" s="11">
        <v>33</v>
      </c>
      <c r="M4" s="40">
        <f>SUM(J4:L4)</f>
        <v>53</v>
      </c>
    </row>
    <row r="5" spans="2:13" ht="14.4" x14ac:dyDescent="0.3">
      <c r="B5" s="37">
        <v>1</v>
      </c>
      <c r="C5" s="19">
        <v>50</v>
      </c>
      <c r="D5" s="28">
        <v>352</v>
      </c>
      <c r="E5" s="5">
        <v>70</v>
      </c>
      <c r="F5" s="5">
        <v>192</v>
      </c>
      <c r="G5" s="5">
        <v>151</v>
      </c>
      <c r="H5" s="29">
        <v>208</v>
      </c>
      <c r="I5" s="22">
        <f t="shared" si="0"/>
        <v>194.6</v>
      </c>
      <c r="J5" s="12">
        <f>J4+C5</f>
        <v>60</v>
      </c>
      <c r="K5" s="12">
        <f>J5</f>
        <v>60</v>
      </c>
      <c r="L5" s="12">
        <v>185</v>
      </c>
      <c r="M5" s="41">
        <f t="shared" ref="M5:M13" si="1">SUM(J5:L5)</f>
        <v>305</v>
      </c>
    </row>
    <row r="6" spans="2:13" ht="14.4" x14ac:dyDescent="0.3">
      <c r="B6" s="37">
        <v>2</v>
      </c>
      <c r="C6" s="19">
        <f>C4*10</f>
        <v>100</v>
      </c>
      <c r="D6" s="28">
        <v>204</v>
      </c>
      <c r="E6" s="5">
        <v>75</v>
      </c>
      <c r="F6" s="5">
        <v>153</v>
      </c>
      <c r="G6" s="5">
        <v>481</v>
      </c>
      <c r="H6" s="29">
        <v>271</v>
      </c>
      <c r="I6" s="22">
        <f t="shared" si="0"/>
        <v>236.8</v>
      </c>
      <c r="J6" s="12">
        <f>J5+C6</f>
        <v>160</v>
      </c>
      <c r="K6" s="12">
        <f>J6</f>
        <v>160</v>
      </c>
      <c r="L6" s="12">
        <v>487</v>
      </c>
      <c r="M6" s="41">
        <f t="shared" si="1"/>
        <v>807</v>
      </c>
    </row>
    <row r="7" spans="2:13" ht="14.4" x14ac:dyDescent="0.3">
      <c r="B7" s="37">
        <v>3</v>
      </c>
      <c r="C7" s="19">
        <f>C5*10</f>
        <v>500</v>
      </c>
      <c r="D7" s="28">
        <v>204</v>
      </c>
      <c r="E7" s="5">
        <v>169</v>
      </c>
      <c r="F7" s="5">
        <v>208</v>
      </c>
      <c r="G7" s="5">
        <v>255</v>
      </c>
      <c r="H7" s="29">
        <v>1194</v>
      </c>
      <c r="I7" s="22">
        <f t="shared" si="0"/>
        <v>406</v>
      </c>
      <c r="J7" s="12">
        <f t="shared" ref="J7:J13" si="2">J6+C7</f>
        <v>660</v>
      </c>
      <c r="K7" s="12">
        <f t="shared" ref="K7:K12" si="3">J7</f>
        <v>660</v>
      </c>
      <c r="L7" s="12">
        <v>1898</v>
      </c>
      <c r="M7" s="41">
        <f t="shared" si="1"/>
        <v>3218</v>
      </c>
    </row>
    <row r="8" spans="2:13" ht="14.4" x14ac:dyDescent="0.3">
      <c r="B8" s="37">
        <v>4</v>
      </c>
      <c r="C8" s="19">
        <f t="shared" ref="C8:C12" si="4">C6*10</f>
        <v>1000</v>
      </c>
      <c r="D8" s="28">
        <v>228</v>
      </c>
      <c r="E8" s="5">
        <v>187</v>
      </c>
      <c r="F8" s="5">
        <v>268</v>
      </c>
      <c r="G8" s="5">
        <v>299</v>
      </c>
      <c r="H8" s="29">
        <v>410</v>
      </c>
      <c r="I8" s="22">
        <f t="shared" si="0"/>
        <v>278.39999999999998</v>
      </c>
      <c r="J8" s="12">
        <f t="shared" si="2"/>
        <v>1660</v>
      </c>
      <c r="K8" s="12">
        <f t="shared" si="3"/>
        <v>1660</v>
      </c>
      <c r="L8" s="12">
        <v>4991</v>
      </c>
      <c r="M8" s="41">
        <f t="shared" si="1"/>
        <v>8311</v>
      </c>
    </row>
    <row r="9" spans="2:13" ht="14.4" x14ac:dyDescent="0.3">
      <c r="B9" s="37">
        <v>5</v>
      </c>
      <c r="C9" s="19">
        <f t="shared" si="4"/>
        <v>5000</v>
      </c>
      <c r="D9" s="28">
        <v>212</v>
      </c>
      <c r="E9" s="5">
        <v>322</v>
      </c>
      <c r="F9" s="5">
        <v>309</v>
      </c>
      <c r="G9" s="5">
        <v>276</v>
      </c>
      <c r="H9" s="29">
        <v>440</v>
      </c>
      <c r="I9" s="22">
        <f t="shared" si="0"/>
        <v>311.8</v>
      </c>
      <c r="J9" s="12">
        <f t="shared" si="2"/>
        <v>6660</v>
      </c>
      <c r="K9" s="12">
        <f t="shared" si="3"/>
        <v>6660</v>
      </c>
      <c r="L9" s="12">
        <v>19993</v>
      </c>
      <c r="M9" s="41">
        <f t="shared" si="1"/>
        <v>33313</v>
      </c>
    </row>
    <row r="10" spans="2:13" ht="14.4" x14ac:dyDescent="0.3">
      <c r="B10" s="37">
        <v>6</v>
      </c>
      <c r="C10" s="19">
        <f t="shared" si="4"/>
        <v>10000</v>
      </c>
      <c r="D10" s="28">
        <v>248</v>
      </c>
      <c r="E10" s="5">
        <v>463</v>
      </c>
      <c r="F10" s="5">
        <v>370</v>
      </c>
      <c r="G10" s="5">
        <v>265</v>
      </c>
      <c r="H10" s="29">
        <v>292</v>
      </c>
      <c r="I10" s="22">
        <f t="shared" si="0"/>
        <v>327.60000000000002</v>
      </c>
      <c r="J10" s="12">
        <f t="shared" si="2"/>
        <v>16660</v>
      </c>
      <c r="K10" s="12">
        <f t="shared" si="3"/>
        <v>16660</v>
      </c>
      <c r="L10" s="12">
        <v>49995</v>
      </c>
      <c r="M10" s="41">
        <f t="shared" si="1"/>
        <v>83315</v>
      </c>
    </row>
    <row r="11" spans="2:13" ht="14.4" x14ac:dyDescent="0.3">
      <c r="B11" s="37">
        <v>7</v>
      </c>
      <c r="C11" s="19">
        <f t="shared" si="4"/>
        <v>50000</v>
      </c>
      <c r="D11" s="28">
        <v>875</v>
      </c>
      <c r="E11" s="5">
        <v>1574</v>
      </c>
      <c r="F11" s="5">
        <v>895</v>
      </c>
      <c r="G11" s="5">
        <v>926</v>
      </c>
      <c r="H11" s="29">
        <v>705</v>
      </c>
      <c r="I11" s="22">
        <f t="shared" si="0"/>
        <v>995</v>
      </c>
      <c r="J11" s="12">
        <f t="shared" si="2"/>
        <v>66660</v>
      </c>
      <c r="K11" s="12">
        <f t="shared" si="3"/>
        <v>66660</v>
      </c>
      <c r="L11" s="12">
        <v>199997</v>
      </c>
      <c r="M11" s="41">
        <f t="shared" si="1"/>
        <v>333317</v>
      </c>
    </row>
    <row r="12" spans="2:13" ht="14.4" x14ac:dyDescent="0.3">
      <c r="B12" s="37">
        <v>8</v>
      </c>
      <c r="C12" s="19">
        <f t="shared" si="4"/>
        <v>100000</v>
      </c>
      <c r="D12" s="28">
        <v>1467</v>
      </c>
      <c r="E12" s="5">
        <v>1524</v>
      </c>
      <c r="F12" s="5">
        <v>1478</v>
      </c>
      <c r="G12" s="5">
        <v>1654</v>
      </c>
      <c r="H12" s="29">
        <v>1384</v>
      </c>
      <c r="I12" s="22">
        <f t="shared" si="0"/>
        <v>1501.4</v>
      </c>
      <c r="J12" s="12">
        <f t="shared" si="2"/>
        <v>166660</v>
      </c>
      <c r="K12" s="12">
        <f t="shared" si="3"/>
        <v>166660</v>
      </c>
      <c r="L12" s="12">
        <v>499999</v>
      </c>
      <c r="M12" s="41">
        <f t="shared" si="1"/>
        <v>833319</v>
      </c>
    </row>
    <row r="13" spans="2:13" thickBot="1" x14ac:dyDescent="0.35">
      <c r="B13" s="38">
        <v>9</v>
      </c>
      <c r="C13" s="20">
        <f>C11*10</f>
        <v>500000</v>
      </c>
      <c r="D13" s="30">
        <v>3020</v>
      </c>
      <c r="E13" s="6">
        <v>3658</v>
      </c>
      <c r="F13" s="6">
        <v>4815</v>
      </c>
      <c r="G13" s="6">
        <v>3246</v>
      </c>
      <c r="H13" s="31">
        <v>6060</v>
      </c>
      <c r="I13" s="23">
        <f t="shared" si="0"/>
        <v>4159.8</v>
      </c>
      <c r="J13" s="13">
        <f t="shared" si="2"/>
        <v>666660</v>
      </c>
      <c r="K13" s="13">
        <f>J13</f>
        <v>666660</v>
      </c>
      <c r="L13" s="13">
        <v>2000001</v>
      </c>
      <c r="M13" s="42">
        <f t="shared" si="1"/>
        <v>3333321</v>
      </c>
    </row>
    <row r="14" spans="2:13" thickBot="1" x14ac:dyDescent="0.35">
      <c r="J14" s="1"/>
    </row>
    <row r="15" spans="2:13" ht="14.4" x14ac:dyDescent="0.3">
      <c r="E15" s="61" t="s">
        <v>35</v>
      </c>
      <c r="F15" s="62"/>
      <c r="G15" s="62"/>
      <c r="H15" s="63"/>
    </row>
  </sheetData>
  <mergeCells count="1">
    <mergeCell ref="E15:H1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355C-BE54-453A-B933-59254ED042D8}">
  <dimension ref="B2:V21"/>
  <sheetViews>
    <sheetView workbookViewId="0">
      <selection activeCell="L16" sqref="L16:L20"/>
    </sheetView>
  </sheetViews>
  <sheetFormatPr defaultRowHeight="14.4" x14ac:dyDescent="0.3"/>
  <cols>
    <col min="22" max="22" width="11.44140625" bestFit="1" customWidth="1"/>
  </cols>
  <sheetData>
    <row r="2" spans="2:22" x14ac:dyDescent="0.3">
      <c r="B2" s="1" t="s">
        <v>0</v>
      </c>
      <c r="C2" s="1"/>
      <c r="D2" s="1"/>
      <c r="E2" s="1" t="s">
        <v>1</v>
      </c>
      <c r="F2" s="1"/>
      <c r="G2" s="1"/>
      <c r="H2" s="1" t="s">
        <v>2</v>
      </c>
      <c r="I2" s="1"/>
      <c r="J2" s="1"/>
      <c r="K2" s="1" t="s">
        <v>3</v>
      </c>
      <c r="L2" s="1" t="s">
        <v>4</v>
      </c>
      <c r="M2" s="1"/>
      <c r="N2" s="1" t="s">
        <v>5</v>
      </c>
      <c r="O2" s="1"/>
      <c r="P2" s="1"/>
      <c r="Q2" s="1" t="s">
        <v>6</v>
      </c>
      <c r="R2" s="1"/>
      <c r="S2" s="1"/>
      <c r="T2" s="1"/>
      <c r="U2" s="1"/>
      <c r="V2" s="1"/>
    </row>
    <row r="3" spans="2:2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 t="s">
        <v>7</v>
      </c>
      <c r="V3" s="1" t="s">
        <v>8</v>
      </c>
    </row>
    <row r="4" spans="2:22" x14ac:dyDescent="0.3">
      <c r="B4" s="1" t="s">
        <v>9</v>
      </c>
      <c r="C4" s="1" t="s">
        <v>10</v>
      </c>
      <c r="D4" s="1"/>
      <c r="E4" s="1" t="s">
        <v>9</v>
      </c>
      <c r="F4" s="1" t="s">
        <v>10</v>
      </c>
      <c r="G4" s="1"/>
      <c r="H4" s="1" t="s">
        <v>9</v>
      </c>
      <c r="I4" s="1" t="s">
        <v>10</v>
      </c>
      <c r="J4" s="1"/>
      <c r="K4" s="1" t="s">
        <v>9</v>
      </c>
      <c r="L4" s="1" t="s">
        <v>10</v>
      </c>
      <c r="M4" s="1"/>
      <c r="N4" s="1" t="s">
        <v>9</v>
      </c>
      <c r="O4" s="1" t="s">
        <v>10</v>
      </c>
      <c r="P4" s="1"/>
      <c r="Q4" s="1" t="s">
        <v>9</v>
      </c>
      <c r="R4" s="1" t="s">
        <v>10</v>
      </c>
      <c r="S4" s="1"/>
      <c r="T4" s="1"/>
      <c r="U4" s="1">
        <v>10</v>
      </c>
      <c r="V4" s="1">
        <f>C10</f>
        <v>19601.2</v>
      </c>
    </row>
    <row r="5" spans="2:22" x14ac:dyDescent="0.3">
      <c r="B5" s="1">
        <v>1</v>
      </c>
      <c r="C5" s="1">
        <v>32063</v>
      </c>
      <c r="D5" s="1"/>
      <c r="E5" s="1">
        <v>1</v>
      </c>
      <c r="F5" s="1">
        <v>607</v>
      </c>
      <c r="G5" s="1"/>
      <c r="H5" s="1">
        <v>1</v>
      </c>
      <c r="I5" s="1">
        <v>524</v>
      </c>
      <c r="J5" s="1"/>
      <c r="K5" s="1">
        <v>1</v>
      </c>
      <c r="L5" s="1">
        <v>293</v>
      </c>
      <c r="M5" s="1"/>
      <c r="N5" s="1">
        <v>1</v>
      </c>
      <c r="O5" s="1">
        <v>375</v>
      </c>
      <c r="P5" s="1"/>
      <c r="Q5" s="1">
        <v>1</v>
      </c>
      <c r="R5" s="1">
        <v>1013</v>
      </c>
      <c r="S5" s="1"/>
      <c r="T5" s="1"/>
      <c r="U5" s="1">
        <v>50</v>
      </c>
      <c r="V5" s="1">
        <f>F10</f>
        <v>243.6</v>
      </c>
    </row>
    <row r="6" spans="2:22" x14ac:dyDescent="0.3">
      <c r="B6" s="1">
        <v>2</v>
      </c>
      <c r="C6" s="1">
        <v>17778</v>
      </c>
      <c r="D6" s="1"/>
      <c r="E6" s="1">
        <v>2</v>
      </c>
      <c r="F6" s="1">
        <v>69</v>
      </c>
      <c r="G6" s="1"/>
      <c r="H6" s="1">
        <v>2</v>
      </c>
      <c r="I6" s="1">
        <v>59</v>
      </c>
      <c r="J6" s="1"/>
      <c r="K6" s="1">
        <v>2</v>
      </c>
      <c r="L6" s="1">
        <v>171</v>
      </c>
      <c r="M6" s="1"/>
      <c r="N6" s="1">
        <v>2</v>
      </c>
      <c r="O6" s="1">
        <v>239</v>
      </c>
      <c r="P6" s="1"/>
      <c r="Q6" s="1">
        <v>2</v>
      </c>
      <c r="R6" s="1">
        <v>359</v>
      </c>
      <c r="S6" s="1"/>
      <c r="T6" s="1"/>
      <c r="U6" s="1">
        <v>100</v>
      </c>
      <c r="V6" s="1">
        <f>I10</f>
        <v>278.60000000000002</v>
      </c>
    </row>
    <row r="7" spans="2:22" x14ac:dyDescent="0.3">
      <c r="B7" s="1">
        <v>3</v>
      </c>
      <c r="C7" s="1">
        <v>17966</v>
      </c>
      <c r="D7" s="1"/>
      <c r="E7" s="1">
        <v>3</v>
      </c>
      <c r="F7" s="1">
        <v>160</v>
      </c>
      <c r="G7" s="1"/>
      <c r="H7" s="1">
        <v>3</v>
      </c>
      <c r="I7" s="1">
        <v>440</v>
      </c>
      <c r="J7" s="1"/>
      <c r="K7" s="1">
        <v>3</v>
      </c>
      <c r="L7" s="1">
        <v>227</v>
      </c>
      <c r="M7" s="1"/>
      <c r="N7" s="1">
        <v>3</v>
      </c>
      <c r="O7" s="1">
        <v>282</v>
      </c>
      <c r="P7" s="1"/>
      <c r="Q7" s="1">
        <v>3</v>
      </c>
      <c r="R7" s="1">
        <v>750</v>
      </c>
      <c r="S7" s="1"/>
      <c r="T7" s="1"/>
      <c r="U7" s="1">
        <v>500</v>
      </c>
      <c r="V7" s="1">
        <f>L10</f>
        <v>220.2</v>
      </c>
    </row>
    <row r="8" spans="2:22" x14ac:dyDescent="0.3">
      <c r="B8" s="1">
        <v>4</v>
      </c>
      <c r="C8" s="1">
        <v>17266</v>
      </c>
      <c r="D8" s="1"/>
      <c r="E8" s="1">
        <v>4</v>
      </c>
      <c r="F8" s="1">
        <v>204</v>
      </c>
      <c r="G8" s="1"/>
      <c r="H8" s="1">
        <v>4</v>
      </c>
      <c r="I8" s="1">
        <v>225</v>
      </c>
      <c r="J8" s="1"/>
      <c r="K8" s="1">
        <v>4</v>
      </c>
      <c r="L8" s="1">
        <v>246</v>
      </c>
      <c r="M8" s="1"/>
      <c r="N8" s="1">
        <v>4</v>
      </c>
      <c r="O8" s="1">
        <v>228</v>
      </c>
      <c r="P8" s="1"/>
      <c r="Q8" s="1">
        <v>4</v>
      </c>
      <c r="R8" s="1">
        <v>485</v>
      </c>
      <c r="S8" s="1"/>
      <c r="T8" s="1"/>
      <c r="U8" s="1">
        <v>1000</v>
      </c>
      <c r="V8" s="1">
        <f>O10</f>
        <v>270.39999999999998</v>
      </c>
    </row>
    <row r="9" spans="2:22" x14ac:dyDescent="0.3">
      <c r="B9" s="1">
        <v>5</v>
      </c>
      <c r="C9" s="1">
        <v>12933</v>
      </c>
      <c r="D9" s="1"/>
      <c r="E9" s="1">
        <v>5</v>
      </c>
      <c r="F9" s="1">
        <v>178</v>
      </c>
      <c r="G9" s="1"/>
      <c r="H9" s="1">
        <v>5</v>
      </c>
      <c r="I9" s="1">
        <v>145</v>
      </c>
      <c r="J9" s="1"/>
      <c r="K9" s="1">
        <v>5</v>
      </c>
      <c r="L9" s="1">
        <v>164</v>
      </c>
      <c r="M9" s="1"/>
      <c r="N9" s="1">
        <v>5</v>
      </c>
      <c r="O9" s="1">
        <v>228</v>
      </c>
      <c r="P9" s="1"/>
      <c r="Q9" s="1">
        <v>5</v>
      </c>
      <c r="R9" s="1">
        <v>371</v>
      </c>
      <c r="S9" s="1"/>
      <c r="T9" s="1"/>
      <c r="U9" s="1">
        <v>5000</v>
      </c>
      <c r="V9" s="1">
        <f>R10</f>
        <v>595.6</v>
      </c>
    </row>
    <row r="10" spans="2:22" x14ac:dyDescent="0.3">
      <c r="B10" s="1" t="s">
        <v>11</v>
      </c>
      <c r="C10" s="1">
        <f>AVERAGE(C5:C9)</f>
        <v>19601.2</v>
      </c>
      <c r="D10" s="1"/>
      <c r="E10" s="1" t="s">
        <v>11</v>
      </c>
      <c r="F10" s="1">
        <f>AVERAGE(F5:F9)</f>
        <v>243.6</v>
      </c>
      <c r="G10" s="1"/>
      <c r="H10" s="1" t="s">
        <v>11</v>
      </c>
      <c r="I10" s="1">
        <f>AVERAGE(I5:I9)</f>
        <v>278.60000000000002</v>
      </c>
      <c r="J10" s="1"/>
      <c r="K10" s="1" t="s">
        <v>11</v>
      </c>
      <c r="L10" s="1">
        <f>AVERAGE(L5:L9)</f>
        <v>220.2</v>
      </c>
      <c r="M10" s="1"/>
      <c r="N10" s="1" t="s">
        <v>11</v>
      </c>
      <c r="O10" s="1">
        <f>AVERAGE(O5:O9)</f>
        <v>270.39999999999998</v>
      </c>
      <c r="P10" s="1"/>
      <c r="Q10" s="1" t="s">
        <v>11</v>
      </c>
      <c r="R10" s="1">
        <f>AVERAGE(R5:R9)</f>
        <v>595.6</v>
      </c>
      <c r="S10" s="1"/>
      <c r="T10" s="1"/>
      <c r="U10" s="1">
        <v>10000</v>
      </c>
      <c r="V10" s="1">
        <f>C21</f>
        <v>1847.4</v>
      </c>
    </row>
    <row r="11" spans="2:2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50000</v>
      </c>
      <c r="V11" s="1">
        <f>F21</f>
        <v>2896.8</v>
      </c>
    </row>
    <row r="12" spans="2:22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100000</v>
      </c>
      <c r="V12" s="1">
        <f>I21</f>
        <v>3642</v>
      </c>
    </row>
    <row r="13" spans="2:22" x14ac:dyDescent="0.3">
      <c r="B13" s="1" t="s">
        <v>12</v>
      </c>
      <c r="C13" s="1"/>
      <c r="D13" s="1"/>
      <c r="E13" s="1" t="s">
        <v>13</v>
      </c>
      <c r="F13" s="1"/>
      <c r="G13" s="1"/>
      <c r="H13" s="1" t="s">
        <v>14</v>
      </c>
      <c r="I13" s="1"/>
      <c r="J13" s="1"/>
      <c r="K13" s="1" t="s">
        <v>15</v>
      </c>
      <c r="L13" s="1"/>
      <c r="M13" s="1"/>
      <c r="N13" s="1"/>
      <c r="O13" s="1"/>
      <c r="P13" s="1"/>
      <c r="Q13" s="1"/>
      <c r="R13" s="1"/>
      <c r="S13" s="1"/>
      <c r="T13" s="1"/>
      <c r="U13" s="1">
        <v>500000</v>
      </c>
      <c r="V13" s="1">
        <f>L21</f>
        <v>10969.8</v>
      </c>
    </row>
    <row r="14" spans="2:2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3">
      <c r="B15" s="1" t="s">
        <v>9</v>
      </c>
      <c r="C15" s="1" t="s">
        <v>10</v>
      </c>
      <c r="D15" s="1"/>
      <c r="E15" s="1" t="s">
        <v>9</v>
      </c>
      <c r="F15" s="1" t="s">
        <v>10</v>
      </c>
      <c r="G15" s="1"/>
      <c r="H15" s="1" t="s">
        <v>9</v>
      </c>
      <c r="I15" s="1" t="s">
        <v>10</v>
      </c>
      <c r="J15" s="1"/>
      <c r="K15" s="1" t="s">
        <v>9</v>
      </c>
      <c r="L15" s="1" t="s">
        <v>10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3">
      <c r="B16" s="1">
        <v>1</v>
      </c>
      <c r="C16" s="1">
        <v>1337</v>
      </c>
      <c r="D16" s="1"/>
      <c r="E16" s="1">
        <v>1</v>
      </c>
      <c r="F16" s="1">
        <v>5101</v>
      </c>
      <c r="G16" s="1"/>
      <c r="H16" s="1">
        <v>1</v>
      </c>
      <c r="I16" s="1">
        <v>4215</v>
      </c>
      <c r="J16" s="1"/>
      <c r="K16" s="1">
        <v>1</v>
      </c>
      <c r="L16" s="1">
        <v>29532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3">
      <c r="B17" s="1">
        <v>2</v>
      </c>
      <c r="C17" s="1">
        <v>823</v>
      </c>
      <c r="D17" s="1"/>
      <c r="E17" s="1">
        <v>2</v>
      </c>
      <c r="F17" s="1">
        <v>2879</v>
      </c>
      <c r="G17" s="1"/>
      <c r="H17" s="1">
        <v>2</v>
      </c>
      <c r="I17" s="1">
        <v>4001</v>
      </c>
      <c r="J17" s="1"/>
      <c r="K17" s="1">
        <v>2</v>
      </c>
      <c r="L17" s="1">
        <v>5111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3">
      <c r="B18" s="1">
        <v>3</v>
      </c>
      <c r="C18" s="1">
        <v>6112</v>
      </c>
      <c r="D18" s="1"/>
      <c r="E18" s="1">
        <v>3</v>
      </c>
      <c r="F18" s="1">
        <v>2658</v>
      </c>
      <c r="G18" s="1"/>
      <c r="H18" s="1">
        <v>3</v>
      </c>
      <c r="I18" s="1">
        <v>2609</v>
      </c>
      <c r="J18" s="1"/>
      <c r="K18" s="1">
        <v>3</v>
      </c>
      <c r="L18" s="1">
        <v>6091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3">
      <c r="B19" s="1">
        <v>4</v>
      </c>
      <c r="C19" s="1">
        <v>478</v>
      </c>
      <c r="D19" s="1"/>
      <c r="E19" s="1">
        <v>4</v>
      </c>
      <c r="F19" s="1">
        <v>1490</v>
      </c>
      <c r="G19" s="1"/>
      <c r="H19" s="1">
        <v>4</v>
      </c>
      <c r="I19" s="1">
        <v>3314</v>
      </c>
      <c r="J19" s="1"/>
      <c r="K19" s="1">
        <v>4</v>
      </c>
      <c r="L19" s="1">
        <v>7096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3">
      <c r="B20" s="1">
        <v>5</v>
      </c>
      <c r="C20" s="1">
        <v>487</v>
      </c>
      <c r="D20" s="1"/>
      <c r="E20" s="1">
        <v>5</v>
      </c>
      <c r="F20" s="1">
        <v>2356</v>
      </c>
      <c r="G20" s="1"/>
      <c r="H20" s="1">
        <v>5</v>
      </c>
      <c r="I20" s="1">
        <v>4071</v>
      </c>
      <c r="J20" s="1"/>
      <c r="K20" s="1">
        <v>5</v>
      </c>
      <c r="L20" s="1">
        <v>7019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3">
      <c r="B21" s="1" t="s">
        <v>11</v>
      </c>
      <c r="C21" s="1">
        <f>AVERAGE(C16:C20)</f>
        <v>1847.4</v>
      </c>
      <c r="D21" s="1"/>
      <c r="E21" s="1" t="s">
        <v>11</v>
      </c>
      <c r="F21" s="1">
        <f>AVERAGE(F16:F20)</f>
        <v>2896.8</v>
      </c>
      <c r="G21" s="1"/>
      <c r="H21" s="1" t="s">
        <v>11</v>
      </c>
      <c r="I21" s="1">
        <f>AVERAGE(I16:I20)</f>
        <v>3642</v>
      </c>
      <c r="J21" s="1"/>
      <c r="K21" s="1" t="s">
        <v>11</v>
      </c>
      <c r="L21" s="1">
        <f>AVERAGE(L16:L20)</f>
        <v>10969.8</v>
      </c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072A-38FA-4234-854D-19B554B2EFB3}">
  <dimension ref="B2:T15"/>
  <sheetViews>
    <sheetView workbookViewId="0">
      <selection activeCell="I15" sqref="I15"/>
    </sheetView>
  </sheetViews>
  <sheetFormatPr defaultRowHeight="14.4" x14ac:dyDescent="0.3"/>
  <cols>
    <col min="2" max="2" width="9.33203125" bestFit="1" customWidth="1"/>
    <col min="3" max="3" width="12.33203125" bestFit="1" customWidth="1"/>
    <col min="4" max="4" width="10.109375" bestFit="1" customWidth="1"/>
    <col min="5" max="5" width="9.33203125" bestFit="1" customWidth="1"/>
    <col min="7" max="7" width="9.33203125" bestFit="1" customWidth="1"/>
    <col min="8" max="8" width="12.33203125" bestFit="1" customWidth="1"/>
    <col min="9" max="9" width="10.109375" bestFit="1" customWidth="1"/>
    <col min="10" max="10" width="9.33203125" bestFit="1" customWidth="1"/>
    <col min="12" max="12" width="8.33203125" bestFit="1" customWidth="1"/>
    <col min="13" max="13" width="12.33203125" bestFit="1" customWidth="1"/>
    <col min="14" max="14" width="10.109375" bestFit="1" customWidth="1"/>
    <col min="15" max="15" width="9.33203125" bestFit="1" customWidth="1"/>
    <col min="17" max="17" width="8.33203125" bestFit="1" customWidth="1"/>
    <col min="18" max="18" width="12.33203125" bestFit="1" customWidth="1"/>
    <col min="19" max="19" width="10.109375" bestFit="1" customWidth="1"/>
    <col min="20" max="20" width="9.33203125" bestFit="1" customWidth="1"/>
  </cols>
  <sheetData>
    <row r="2" spans="2:20" x14ac:dyDescent="0.3">
      <c r="B2" s="1" t="s">
        <v>16</v>
      </c>
      <c r="C2" s="1"/>
      <c r="D2" s="1"/>
      <c r="E2" s="1"/>
      <c r="F2" s="1"/>
      <c r="G2" s="1" t="s">
        <v>17</v>
      </c>
      <c r="H2" s="1"/>
      <c r="I2" s="1"/>
      <c r="J2" s="1"/>
      <c r="K2" s="1"/>
      <c r="L2" s="1" t="s">
        <v>18</v>
      </c>
      <c r="M2" s="1"/>
      <c r="N2" s="1"/>
      <c r="O2" s="1"/>
      <c r="P2" s="1"/>
      <c r="Q2" s="1" t="s">
        <v>19</v>
      </c>
      <c r="R2" s="1"/>
      <c r="S2" s="1"/>
      <c r="T2" s="1"/>
    </row>
    <row r="3" spans="2:2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">
      <c r="B4" s="1" t="s">
        <v>20</v>
      </c>
      <c r="C4" s="1" t="s">
        <v>21</v>
      </c>
      <c r="D4" s="1" t="s">
        <v>22</v>
      </c>
      <c r="E4" s="1" t="s">
        <v>23</v>
      </c>
      <c r="F4" s="1"/>
      <c r="G4" s="1" t="s">
        <v>20</v>
      </c>
      <c r="H4" s="1" t="s">
        <v>21</v>
      </c>
      <c r="I4" s="1" t="s">
        <v>22</v>
      </c>
      <c r="J4" s="1" t="s">
        <v>23</v>
      </c>
      <c r="K4" s="1"/>
      <c r="L4" s="1" t="s">
        <v>20</v>
      </c>
      <c r="M4" s="1" t="s">
        <v>21</v>
      </c>
      <c r="N4" s="1" t="s">
        <v>22</v>
      </c>
      <c r="O4" s="1" t="s">
        <v>23</v>
      </c>
      <c r="P4" s="1"/>
      <c r="Q4" s="1" t="s">
        <v>20</v>
      </c>
      <c r="R4" s="1" t="s">
        <v>21</v>
      </c>
      <c r="S4" s="1" t="s">
        <v>22</v>
      </c>
      <c r="T4" s="1" t="s">
        <v>23</v>
      </c>
    </row>
    <row r="5" spans="2:20" x14ac:dyDescent="0.3">
      <c r="B5" s="1">
        <v>1</v>
      </c>
      <c r="C5" s="1">
        <v>20</v>
      </c>
      <c r="D5" s="1">
        <v>54</v>
      </c>
      <c r="E5" s="1">
        <v>20</v>
      </c>
      <c r="F5" s="1"/>
      <c r="G5" s="1">
        <v>1</v>
      </c>
      <c r="H5" s="1">
        <v>120</v>
      </c>
      <c r="I5" s="1">
        <v>306</v>
      </c>
      <c r="J5" s="1">
        <v>120</v>
      </c>
      <c r="K5" s="1"/>
      <c r="L5" s="1">
        <v>1</v>
      </c>
      <c r="M5" s="1">
        <v>320</v>
      </c>
      <c r="N5" s="1">
        <v>808</v>
      </c>
      <c r="O5" s="1">
        <v>320</v>
      </c>
      <c r="P5" s="1"/>
      <c r="Q5" s="1">
        <v>1</v>
      </c>
      <c r="R5" s="1">
        <v>1320</v>
      </c>
      <c r="S5" s="1">
        <v>3310</v>
      </c>
      <c r="T5" s="1">
        <v>1320</v>
      </c>
    </row>
    <row r="6" spans="2:20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">
      <c r="B7" s="1" t="s">
        <v>5</v>
      </c>
      <c r="C7" s="1"/>
      <c r="D7" s="1"/>
      <c r="E7" s="1"/>
      <c r="F7" s="1"/>
      <c r="G7" s="1" t="s">
        <v>6</v>
      </c>
      <c r="H7" s="1"/>
      <c r="I7" s="1"/>
      <c r="J7" s="1"/>
      <c r="K7" s="1"/>
      <c r="L7" s="1" t="s">
        <v>12</v>
      </c>
      <c r="M7" s="1"/>
      <c r="N7" s="1"/>
      <c r="O7" s="1"/>
      <c r="P7" s="1"/>
      <c r="Q7" s="1" t="s">
        <v>13</v>
      </c>
      <c r="R7" s="1"/>
      <c r="S7" s="1"/>
      <c r="T7" s="1"/>
    </row>
    <row r="8" spans="2:2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x14ac:dyDescent="0.3">
      <c r="B9" s="1" t="s">
        <v>20</v>
      </c>
      <c r="C9" s="1" t="s">
        <v>21</v>
      </c>
      <c r="D9" s="1" t="s">
        <v>22</v>
      </c>
      <c r="E9" s="1" t="s">
        <v>23</v>
      </c>
      <c r="F9" s="1"/>
      <c r="G9" s="1" t="s">
        <v>20</v>
      </c>
      <c r="H9" s="1" t="s">
        <v>21</v>
      </c>
      <c r="I9" s="1" t="s">
        <v>22</v>
      </c>
      <c r="J9" s="1" t="s">
        <v>23</v>
      </c>
      <c r="K9" s="1"/>
      <c r="L9" s="1" t="s">
        <v>20</v>
      </c>
      <c r="M9" s="1" t="s">
        <v>21</v>
      </c>
      <c r="N9" s="1" t="s">
        <v>22</v>
      </c>
      <c r="O9" s="1" t="s">
        <v>23</v>
      </c>
      <c r="P9" s="1"/>
      <c r="Q9" s="1" t="s">
        <v>20</v>
      </c>
      <c r="R9" s="1" t="s">
        <v>21</v>
      </c>
      <c r="S9" s="1" t="s">
        <v>22</v>
      </c>
      <c r="T9" s="1" t="s">
        <v>23</v>
      </c>
    </row>
    <row r="10" spans="2:20" x14ac:dyDescent="0.3">
      <c r="B10" s="1">
        <v>1</v>
      </c>
      <c r="C10" s="1">
        <v>3320</v>
      </c>
      <c r="D10" s="1">
        <v>8312</v>
      </c>
      <c r="E10" s="1">
        <v>3320</v>
      </c>
      <c r="F10" s="1"/>
      <c r="G10" s="1">
        <v>1</v>
      </c>
      <c r="H10" s="1">
        <v>13320</v>
      </c>
      <c r="I10" s="1">
        <v>3314</v>
      </c>
      <c r="J10" s="1">
        <v>13320</v>
      </c>
      <c r="K10" s="1"/>
      <c r="L10" s="1">
        <v>1</v>
      </c>
      <c r="M10" s="1">
        <v>33320</v>
      </c>
      <c r="N10" s="1">
        <v>83316</v>
      </c>
      <c r="O10" s="1">
        <v>33320</v>
      </c>
      <c r="P10" s="1"/>
      <c r="Q10" s="1">
        <v>1</v>
      </c>
      <c r="R10" s="1">
        <v>133320</v>
      </c>
      <c r="S10" s="1">
        <v>333318</v>
      </c>
      <c r="T10" s="1">
        <v>133320</v>
      </c>
    </row>
    <row r="11" spans="2:20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x14ac:dyDescent="0.3">
      <c r="B12" s="1" t="s">
        <v>14</v>
      </c>
      <c r="C12" s="1"/>
      <c r="D12" s="1"/>
      <c r="E12" s="1"/>
      <c r="F12" s="1"/>
      <c r="G12" s="1" t="s">
        <v>15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3">
      <c r="B14" s="1" t="s">
        <v>20</v>
      </c>
      <c r="C14" s="1" t="s">
        <v>21</v>
      </c>
      <c r="D14" s="1" t="s">
        <v>22</v>
      </c>
      <c r="E14" s="1" t="s">
        <v>23</v>
      </c>
      <c r="F14" s="1"/>
      <c r="G14" s="1" t="s">
        <v>20</v>
      </c>
      <c r="H14" s="1" t="s">
        <v>21</v>
      </c>
      <c r="I14" s="1" t="s">
        <v>22</v>
      </c>
      <c r="J14" s="1" t="s">
        <v>23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3">
      <c r="B15" s="1">
        <v>1</v>
      </c>
      <c r="C15" s="1">
        <v>333320</v>
      </c>
      <c r="D15" s="1">
        <v>833320</v>
      </c>
      <c r="E15" s="1">
        <v>333320</v>
      </c>
      <c r="F15" s="1"/>
      <c r="G15" s="1">
        <v>1</v>
      </c>
      <c r="H15" s="1">
        <v>1333320</v>
      </c>
      <c r="I15" s="1">
        <v>3333322</v>
      </c>
      <c r="J15" s="1">
        <v>1333320</v>
      </c>
      <c r="K15" s="1"/>
      <c r="L15" s="1"/>
      <c r="M15" s="1"/>
      <c r="N15" s="1"/>
      <c r="O15" s="1"/>
      <c r="P15" s="1"/>
      <c r="Q15" s="1"/>
      <c r="R15" s="1"/>
      <c r="S15" s="1"/>
      <c r="T15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0566-1BF1-484D-AE36-CA5C7085B389}">
  <dimension ref="B1:M14"/>
  <sheetViews>
    <sheetView workbookViewId="0">
      <selection activeCell="B2" sqref="B2:M12"/>
    </sheetView>
  </sheetViews>
  <sheetFormatPr defaultRowHeight="14.4" x14ac:dyDescent="0.3"/>
  <cols>
    <col min="1" max="14" width="11.88671875" customWidth="1"/>
  </cols>
  <sheetData>
    <row r="1" spans="2:13" ht="15" thickBot="1" x14ac:dyDescent="0.35"/>
    <row r="2" spans="2:13" ht="15" thickBot="1" x14ac:dyDescent="0.35">
      <c r="B2" s="14" t="s">
        <v>24</v>
      </c>
      <c r="C2" s="4" t="s">
        <v>25</v>
      </c>
      <c r="D2" s="24" t="s">
        <v>26</v>
      </c>
      <c r="E2" s="24" t="s">
        <v>27</v>
      </c>
      <c r="F2" s="24" t="s">
        <v>28</v>
      </c>
      <c r="G2" s="24" t="s">
        <v>29</v>
      </c>
      <c r="H2" s="24" t="s">
        <v>30</v>
      </c>
      <c r="I2" s="7" t="s">
        <v>31</v>
      </c>
      <c r="J2" s="10" t="s">
        <v>21</v>
      </c>
      <c r="K2" s="10" t="s">
        <v>32</v>
      </c>
      <c r="L2" s="10" t="s">
        <v>33</v>
      </c>
      <c r="M2" s="39" t="s">
        <v>34</v>
      </c>
    </row>
    <row r="3" spans="2:13" x14ac:dyDescent="0.3">
      <c r="B3" s="36">
        <v>0</v>
      </c>
      <c r="C3" s="50">
        <v>10</v>
      </c>
      <c r="D3" s="47">
        <v>32063</v>
      </c>
      <c r="E3" s="26">
        <v>17778</v>
      </c>
      <c r="F3" s="26">
        <v>17966</v>
      </c>
      <c r="G3" s="26">
        <v>17266</v>
      </c>
      <c r="H3" s="43">
        <v>12933</v>
      </c>
      <c r="I3" s="46">
        <f t="shared" ref="I3:I12" si="0">AVERAGE(D3:H3)</f>
        <v>19601.2</v>
      </c>
      <c r="J3" s="11">
        <f>C3*2</f>
        <v>20</v>
      </c>
      <c r="K3" s="11">
        <f>J3</f>
        <v>20</v>
      </c>
      <c r="L3" s="11">
        <v>54</v>
      </c>
      <c r="M3" s="40">
        <f>SUM(J3:L3)</f>
        <v>94</v>
      </c>
    </row>
    <row r="4" spans="2:13" x14ac:dyDescent="0.3">
      <c r="B4" s="37">
        <v>1</v>
      </c>
      <c r="C4" s="32">
        <v>50</v>
      </c>
      <c r="D4" s="48">
        <v>607</v>
      </c>
      <c r="E4" s="5">
        <v>69</v>
      </c>
      <c r="F4" s="5">
        <v>160</v>
      </c>
      <c r="G4" s="5">
        <v>204</v>
      </c>
      <c r="H4" s="44">
        <v>178</v>
      </c>
      <c r="I4" s="8">
        <f t="shared" si="0"/>
        <v>243.6</v>
      </c>
      <c r="J4" s="12">
        <f>J3+C4+C4</f>
        <v>120</v>
      </c>
      <c r="K4" s="12">
        <f>J4</f>
        <v>120</v>
      </c>
      <c r="L4" s="12">
        <v>306</v>
      </c>
      <c r="M4" s="41">
        <f t="shared" ref="M4:M11" si="1">SUM(J4:L4)</f>
        <v>546</v>
      </c>
    </row>
    <row r="5" spans="2:13" x14ac:dyDescent="0.3">
      <c r="B5" s="37">
        <v>2</v>
      </c>
      <c r="C5" s="32">
        <f>C3*10</f>
        <v>100</v>
      </c>
      <c r="D5" s="48">
        <v>524</v>
      </c>
      <c r="E5" s="5">
        <v>59</v>
      </c>
      <c r="F5" s="5">
        <v>440</v>
      </c>
      <c r="G5" s="5">
        <v>225</v>
      </c>
      <c r="H5" s="44">
        <v>145</v>
      </c>
      <c r="I5" s="8">
        <f t="shared" si="0"/>
        <v>278.60000000000002</v>
      </c>
      <c r="J5" s="12">
        <f>J4+C5+C5</f>
        <v>320</v>
      </c>
      <c r="K5" s="12">
        <f>J5</f>
        <v>320</v>
      </c>
      <c r="L5" s="12">
        <v>808</v>
      </c>
      <c r="M5" s="41">
        <f t="shared" si="1"/>
        <v>1448</v>
      </c>
    </row>
    <row r="6" spans="2:13" x14ac:dyDescent="0.3">
      <c r="B6" s="37">
        <v>3</v>
      </c>
      <c r="C6" s="32">
        <f>C4*10</f>
        <v>500</v>
      </c>
      <c r="D6" s="48">
        <v>293</v>
      </c>
      <c r="E6" s="5">
        <v>171</v>
      </c>
      <c r="F6" s="5">
        <v>227</v>
      </c>
      <c r="G6" s="5">
        <v>246</v>
      </c>
      <c r="H6" s="44">
        <v>164</v>
      </c>
      <c r="I6" s="8">
        <f t="shared" si="0"/>
        <v>220.2</v>
      </c>
      <c r="J6" s="12">
        <f t="shared" ref="J6:J12" si="2">J5+C6+C6</f>
        <v>1320</v>
      </c>
      <c r="K6" s="12">
        <f t="shared" ref="K6:K11" si="3">J6</f>
        <v>1320</v>
      </c>
      <c r="L6" s="12">
        <v>3310</v>
      </c>
      <c r="M6" s="41">
        <f t="shared" si="1"/>
        <v>5950</v>
      </c>
    </row>
    <row r="7" spans="2:13" x14ac:dyDescent="0.3">
      <c r="B7" s="37">
        <v>4</v>
      </c>
      <c r="C7" s="32">
        <f t="shared" ref="C7:C11" si="4">C5*10</f>
        <v>1000</v>
      </c>
      <c r="D7" s="48">
        <v>375</v>
      </c>
      <c r="E7" s="5">
        <v>239</v>
      </c>
      <c r="F7" s="5">
        <v>282</v>
      </c>
      <c r="G7" s="5">
        <v>228</v>
      </c>
      <c r="H7" s="44">
        <v>228</v>
      </c>
      <c r="I7" s="8">
        <f t="shared" si="0"/>
        <v>270.39999999999998</v>
      </c>
      <c r="J7" s="12">
        <f t="shared" si="2"/>
        <v>3320</v>
      </c>
      <c r="K7" s="12">
        <f t="shared" si="3"/>
        <v>3320</v>
      </c>
      <c r="L7" s="12">
        <v>8312</v>
      </c>
      <c r="M7" s="41">
        <f t="shared" si="1"/>
        <v>14952</v>
      </c>
    </row>
    <row r="8" spans="2:13" x14ac:dyDescent="0.3">
      <c r="B8" s="37">
        <v>5</v>
      </c>
      <c r="C8" s="32">
        <f t="shared" si="4"/>
        <v>5000</v>
      </c>
      <c r="D8" s="48">
        <v>1013</v>
      </c>
      <c r="E8" s="5">
        <v>359</v>
      </c>
      <c r="F8" s="5">
        <v>750</v>
      </c>
      <c r="G8" s="5">
        <v>485</v>
      </c>
      <c r="H8" s="44">
        <v>371</v>
      </c>
      <c r="I8" s="8">
        <f t="shared" si="0"/>
        <v>595.6</v>
      </c>
      <c r="J8" s="12">
        <f t="shared" si="2"/>
        <v>13320</v>
      </c>
      <c r="K8" s="12">
        <f t="shared" si="3"/>
        <v>13320</v>
      </c>
      <c r="L8" s="12">
        <v>3314</v>
      </c>
      <c r="M8" s="41">
        <f t="shared" si="1"/>
        <v>29954</v>
      </c>
    </row>
    <row r="9" spans="2:13" x14ac:dyDescent="0.3">
      <c r="B9" s="37">
        <v>6</v>
      </c>
      <c r="C9" s="32">
        <f t="shared" si="4"/>
        <v>10000</v>
      </c>
      <c r="D9" s="48">
        <v>1337</v>
      </c>
      <c r="E9" s="5">
        <v>823</v>
      </c>
      <c r="F9" s="5">
        <v>6112</v>
      </c>
      <c r="G9" s="5">
        <v>478</v>
      </c>
      <c r="H9" s="44">
        <v>487</v>
      </c>
      <c r="I9" s="8">
        <f t="shared" si="0"/>
        <v>1847.4</v>
      </c>
      <c r="J9" s="12">
        <f t="shared" si="2"/>
        <v>33320</v>
      </c>
      <c r="K9" s="12">
        <f t="shared" si="3"/>
        <v>33320</v>
      </c>
      <c r="L9" s="12">
        <v>83316</v>
      </c>
      <c r="M9" s="41">
        <f t="shared" si="1"/>
        <v>149956</v>
      </c>
    </row>
    <row r="10" spans="2:13" x14ac:dyDescent="0.3">
      <c r="B10" s="37">
        <v>7</v>
      </c>
      <c r="C10" s="32">
        <f t="shared" si="4"/>
        <v>50000</v>
      </c>
      <c r="D10" s="48">
        <v>5101</v>
      </c>
      <c r="E10" s="5">
        <v>2879</v>
      </c>
      <c r="F10" s="5">
        <v>2658</v>
      </c>
      <c r="G10" s="5">
        <v>1490</v>
      </c>
      <c r="H10" s="44">
        <v>2356</v>
      </c>
      <c r="I10" s="8">
        <f t="shared" si="0"/>
        <v>2896.8</v>
      </c>
      <c r="J10" s="12">
        <f t="shared" si="2"/>
        <v>133320</v>
      </c>
      <c r="K10" s="12">
        <f t="shared" si="3"/>
        <v>133320</v>
      </c>
      <c r="L10" s="12">
        <v>333318</v>
      </c>
      <c r="M10" s="41">
        <f t="shared" si="1"/>
        <v>599958</v>
      </c>
    </row>
    <row r="11" spans="2:13" x14ac:dyDescent="0.3">
      <c r="B11" s="37">
        <v>8</v>
      </c>
      <c r="C11" s="32">
        <f t="shared" si="4"/>
        <v>100000</v>
      </c>
      <c r="D11" s="48">
        <v>4215</v>
      </c>
      <c r="E11" s="5">
        <v>4001</v>
      </c>
      <c r="F11" s="5">
        <v>2609</v>
      </c>
      <c r="G11" s="5">
        <v>3314</v>
      </c>
      <c r="H11" s="44">
        <v>4071</v>
      </c>
      <c r="I11" s="8">
        <f t="shared" si="0"/>
        <v>3642</v>
      </c>
      <c r="J11" s="12">
        <f t="shared" si="2"/>
        <v>333320</v>
      </c>
      <c r="K11" s="12">
        <f t="shared" si="3"/>
        <v>333320</v>
      </c>
      <c r="L11" s="12">
        <v>833320</v>
      </c>
      <c r="M11" s="41">
        <f t="shared" si="1"/>
        <v>1499960</v>
      </c>
    </row>
    <row r="12" spans="2:13" ht="15" thickBot="1" x14ac:dyDescent="0.35">
      <c r="B12" s="38">
        <v>9</v>
      </c>
      <c r="C12" s="33">
        <f>C10*10</f>
        <v>500000</v>
      </c>
      <c r="D12" s="49">
        <v>29532</v>
      </c>
      <c r="E12" s="6">
        <v>5111</v>
      </c>
      <c r="F12" s="6">
        <v>6091</v>
      </c>
      <c r="G12" s="6">
        <v>7096</v>
      </c>
      <c r="H12" s="45">
        <v>7019</v>
      </c>
      <c r="I12" s="9">
        <f t="shared" si="0"/>
        <v>10969.8</v>
      </c>
      <c r="J12" s="13">
        <f t="shared" si="2"/>
        <v>1333320</v>
      </c>
      <c r="K12" s="13">
        <f>J12</f>
        <v>1333320</v>
      </c>
      <c r="L12" s="13">
        <v>3333322</v>
      </c>
      <c r="M12" s="42">
        <f>SUM(J12:L12)</f>
        <v>5999962</v>
      </c>
    </row>
    <row r="13" spans="2:13" ht="15" thickBot="1" x14ac:dyDescent="0.35">
      <c r="B13" s="3"/>
      <c r="C13" s="3"/>
      <c r="D13" s="3"/>
      <c r="E13" s="3"/>
      <c r="F13" s="3"/>
      <c r="G13" s="3"/>
      <c r="H13" s="3"/>
      <c r="I13" s="3"/>
      <c r="J13" s="1"/>
      <c r="K13" s="3"/>
      <c r="L13" s="3"/>
    </row>
    <row r="14" spans="2:13" ht="15" thickBot="1" x14ac:dyDescent="0.35">
      <c r="B14" s="3"/>
      <c r="C14" s="3"/>
      <c r="D14" s="3"/>
      <c r="E14" s="61" t="s">
        <v>35</v>
      </c>
      <c r="F14" s="62"/>
      <c r="G14" s="62"/>
      <c r="H14" s="63"/>
      <c r="I14" s="3"/>
      <c r="J14" s="1"/>
      <c r="K14" s="3"/>
      <c r="L14" s="3"/>
    </row>
  </sheetData>
  <mergeCells count="1">
    <mergeCell ref="E14:H1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56DF-A431-452C-9F30-E7819DC8CB3F}">
  <dimension ref="C2:W21"/>
  <sheetViews>
    <sheetView zoomScaleNormal="100" workbookViewId="0">
      <selection activeCell="D16" sqref="D16:D20"/>
    </sheetView>
  </sheetViews>
  <sheetFormatPr defaultRowHeight="14.4" x14ac:dyDescent="0.3"/>
  <cols>
    <col min="10" max="10" width="10.109375" bestFit="1" customWidth="1"/>
    <col min="23" max="23" width="11.44140625" bestFit="1" customWidth="1"/>
  </cols>
  <sheetData>
    <row r="2" spans="3:23" x14ac:dyDescent="0.3">
      <c r="C2" s="1" t="s">
        <v>0</v>
      </c>
      <c r="D2" s="1" t="s">
        <v>36</v>
      </c>
      <c r="E2" s="1"/>
      <c r="F2" s="1" t="s">
        <v>1</v>
      </c>
      <c r="G2" s="1" t="s">
        <v>37</v>
      </c>
      <c r="H2" s="1"/>
      <c r="I2" s="1" t="s">
        <v>2</v>
      </c>
      <c r="J2" s="1" t="s">
        <v>38</v>
      </c>
      <c r="K2" s="1"/>
      <c r="L2" s="1" t="s">
        <v>3</v>
      </c>
      <c r="M2" s="1" t="s">
        <v>39</v>
      </c>
      <c r="N2" s="1"/>
      <c r="O2" s="1" t="s">
        <v>5</v>
      </c>
      <c r="P2" s="1" t="s">
        <v>40</v>
      </c>
      <c r="Q2" s="1"/>
      <c r="R2" s="1" t="s">
        <v>6</v>
      </c>
      <c r="S2" s="1" t="s">
        <v>41</v>
      </c>
      <c r="T2" s="1"/>
      <c r="U2" s="1"/>
      <c r="V2" s="1"/>
      <c r="W2" s="1"/>
    </row>
    <row r="3" spans="3:23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7</v>
      </c>
      <c r="W3" s="1" t="s">
        <v>8</v>
      </c>
    </row>
    <row r="4" spans="3:23" x14ac:dyDescent="0.3">
      <c r="C4" s="1" t="s">
        <v>9</v>
      </c>
      <c r="D4" s="1" t="s">
        <v>10</v>
      </c>
      <c r="E4" s="1"/>
      <c r="F4" s="1" t="s">
        <v>9</v>
      </c>
      <c r="G4" s="1" t="s">
        <v>10</v>
      </c>
      <c r="H4" s="1"/>
      <c r="I4" s="1" t="s">
        <v>9</v>
      </c>
      <c r="J4" s="1" t="s">
        <v>10</v>
      </c>
      <c r="K4" s="1"/>
      <c r="L4" s="1" t="s">
        <v>9</v>
      </c>
      <c r="M4" s="1" t="s">
        <v>10</v>
      </c>
      <c r="N4" s="1"/>
      <c r="O4" s="1" t="s">
        <v>9</v>
      </c>
      <c r="P4" s="1" t="s">
        <v>10</v>
      </c>
      <c r="Q4" s="1"/>
      <c r="R4" s="1" t="s">
        <v>9</v>
      </c>
      <c r="S4" s="1" t="s">
        <v>10</v>
      </c>
      <c r="T4" s="1"/>
      <c r="U4" s="1"/>
      <c r="V4" s="1">
        <f>10*10</f>
        <v>100</v>
      </c>
      <c r="W4" s="1">
        <f>D10</f>
        <v>20236.599999999999</v>
      </c>
    </row>
    <row r="5" spans="3:23" x14ac:dyDescent="0.3">
      <c r="C5" s="1">
        <v>1</v>
      </c>
      <c r="D5" s="1">
        <v>22745</v>
      </c>
      <c r="E5" s="1"/>
      <c r="F5" s="1">
        <v>1</v>
      </c>
      <c r="G5" s="1">
        <v>24237</v>
      </c>
      <c r="H5" s="1"/>
      <c r="I5" s="1">
        <v>1</v>
      </c>
      <c r="J5" s="1">
        <v>22001</v>
      </c>
      <c r="K5" s="1"/>
      <c r="L5" s="1">
        <v>1</v>
      </c>
      <c r="M5" s="1">
        <v>22000</v>
      </c>
      <c r="N5" s="1"/>
      <c r="O5" s="1">
        <v>1</v>
      </c>
      <c r="P5" s="1">
        <v>28230</v>
      </c>
      <c r="Q5" s="1"/>
      <c r="R5" s="1">
        <v>1</v>
      </c>
      <c r="S5" s="1">
        <v>231289</v>
      </c>
      <c r="T5" s="1"/>
      <c r="U5" s="1"/>
      <c r="V5" s="1">
        <f>50*75</f>
        <v>3750</v>
      </c>
      <c r="W5" s="1">
        <f>G10</f>
        <v>20471.599999999999</v>
      </c>
    </row>
    <row r="6" spans="3:23" x14ac:dyDescent="0.3">
      <c r="C6" s="1">
        <v>2</v>
      </c>
      <c r="D6" s="1">
        <v>20271</v>
      </c>
      <c r="E6" s="1"/>
      <c r="F6" s="1">
        <v>2</v>
      </c>
      <c r="G6" s="1">
        <v>22567</v>
      </c>
      <c r="H6" s="1"/>
      <c r="I6" s="1">
        <v>2</v>
      </c>
      <c r="J6" s="1">
        <v>32304</v>
      </c>
      <c r="K6" s="1"/>
      <c r="L6" s="1">
        <v>2</v>
      </c>
      <c r="M6" s="1">
        <v>19728</v>
      </c>
      <c r="N6" s="1"/>
      <c r="O6" s="1">
        <v>2</v>
      </c>
      <c r="P6" s="1">
        <v>28951</v>
      </c>
      <c r="Q6" s="1"/>
      <c r="R6" s="1">
        <v>2</v>
      </c>
      <c r="S6" s="1">
        <v>193712</v>
      </c>
      <c r="T6" s="1"/>
      <c r="U6" s="1"/>
      <c r="V6" s="1">
        <f>10000*1</f>
        <v>10000</v>
      </c>
      <c r="W6" s="1">
        <f>D21</f>
        <v>17887.2</v>
      </c>
    </row>
    <row r="7" spans="3:23" x14ac:dyDescent="0.3">
      <c r="C7" s="1">
        <v>3</v>
      </c>
      <c r="D7" s="1">
        <v>17403</v>
      </c>
      <c r="E7" s="1"/>
      <c r="F7" s="1">
        <v>3</v>
      </c>
      <c r="G7" s="1">
        <v>22315</v>
      </c>
      <c r="H7" s="1"/>
      <c r="I7" s="1">
        <v>3</v>
      </c>
      <c r="J7" s="1">
        <v>20967</v>
      </c>
      <c r="K7" s="1"/>
      <c r="L7" s="1">
        <v>3</v>
      </c>
      <c r="M7" s="1">
        <v>17826</v>
      </c>
      <c r="N7" s="1"/>
      <c r="O7" s="1">
        <v>3</v>
      </c>
      <c r="P7" s="1">
        <v>27184</v>
      </c>
      <c r="Q7" s="1"/>
      <c r="R7" s="1">
        <v>3</v>
      </c>
      <c r="S7" s="1">
        <v>212272</v>
      </c>
      <c r="T7" s="1"/>
      <c r="U7" s="1"/>
      <c r="V7" s="1">
        <f>100*300</f>
        <v>30000</v>
      </c>
      <c r="W7" s="1">
        <f>J10</f>
        <v>24560.2</v>
      </c>
    </row>
    <row r="8" spans="3:23" x14ac:dyDescent="0.3">
      <c r="C8" s="1">
        <v>4</v>
      </c>
      <c r="D8" s="1">
        <v>18847</v>
      </c>
      <c r="E8" s="1"/>
      <c r="F8" s="1">
        <v>4</v>
      </c>
      <c r="G8" s="1">
        <v>16708</v>
      </c>
      <c r="H8" s="1"/>
      <c r="I8" s="1">
        <v>4</v>
      </c>
      <c r="J8" s="1">
        <v>16296</v>
      </c>
      <c r="K8" s="1"/>
      <c r="L8" s="1">
        <v>4</v>
      </c>
      <c r="M8" s="1">
        <v>19500</v>
      </c>
      <c r="N8" s="1"/>
      <c r="O8" s="1">
        <v>4</v>
      </c>
      <c r="P8" s="1">
        <v>25508</v>
      </c>
      <c r="Q8" s="1"/>
      <c r="R8" s="1">
        <v>4</v>
      </c>
      <c r="S8" s="1">
        <v>216911</v>
      </c>
      <c r="T8" s="1"/>
      <c r="U8" s="1"/>
      <c r="V8" s="1">
        <f>500*200</f>
        <v>100000</v>
      </c>
      <c r="W8" s="1">
        <f>M10</f>
        <v>20385</v>
      </c>
    </row>
    <row r="9" spans="3:23" x14ac:dyDescent="0.3">
      <c r="C9" s="1">
        <v>5</v>
      </c>
      <c r="D9" s="1">
        <v>21917</v>
      </c>
      <c r="E9" s="1"/>
      <c r="F9" s="1">
        <v>5</v>
      </c>
      <c r="G9" s="1">
        <v>16531</v>
      </c>
      <c r="H9" s="1"/>
      <c r="I9" s="1">
        <v>5</v>
      </c>
      <c r="J9" s="1">
        <v>31233</v>
      </c>
      <c r="K9" s="1"/>
      <c r="L9" s="1">
        <v>5</v>
      </c>
      <c r="M9" s="1">
        <v>22871</v>
      </c>
      <c r="N9" s="1"/>
      <c r="O9" s="1">
        <v>5</v>
      </c>
      <c r="P9" s="1">
        <v>31267</v>
      </c>
      <c r="Q9" s="1"/>
      <c r="R9" s="1">
        <v>5</v>
      </c>
      <c r="S9" s="1">
        <v>192567</v>
      </c>
      <c r="T9" s="1"/>
      <c r="U9" s="1"/>
      <c r="V9" s="1">
        <f>1000*1000</f>
        <v>1000000</v>
      </c>
      <c r="W9" s="1">
        <f>P10</f>
        <v>28228</v>
      </c>
    </row>
    <row r="10" spans="3:23" x14ac:dyDescent="0.3">
      <c r="C10" s="1" t="s">
        <v>11</v>
      </c>
      <c r="D10" s="1">
        <f>AVERAGE(D5:D9)</f>
        <v>20236.599999999999</v>
      </c>
      <c r="E10" s="1"/>
      <c r="F10" s="1" t="s">
        <v>11</v>
      </c>
      <c r="G10" s="1">
        <f>AVERAGE(G5:G9)</f>
        <v>20471.599999999999</v>
      </c>
      <c r="H10" s="1"/>
      <c r="I10" s="1" t="s">
        <v>11</v>
      </c>
      <c r="J10" s="1">
        <f>AVERAGE(J5:J9)</f>
        <v>24560.2</v>
      </c>
      <c r="K10" s="1"/>
      <c r="L10" s="1" t="s">
        <v>11</v>
      </c>
      <c r="M10" s="1">
        <f>AVERAGE(M5:M9)</f>
        <v>20385</v>
      </c>
      <c r="N10" s="1"/>
      <c r="O10" s="1" t="s">
        <v>11</v>
      </c>
      <c r="P10" s="1">
        <f>AVERAGE(P5:P9)</f>
        <v>28228</v>
      </c>
      <c r="Q10" s="1"/>
      <c r="R10" s="1" t="s">
        <v>11</v>
      </c>
      <c r="S10" s="1">
        <f>AVERAGE(S5:S9)</f>
        <v>209350.2</v>
      </c>
      <c r="T10" s="1"/>
      <c r="U10" s="1"/>
      <c r="V10" s="1">
        <f>5000*7000</f>
        <v>35000000</v>
      </c>
      <c r="W10" s="1">
        <f>S10</f>
        <v>209350.2</v>
      </c>
    </row>
    <row r="11" spans="3:23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50000</v>
      </c>
      <c r="W11" s="1" t="e">
        <f>G21</f>
        <v>#DIV/0!</v>
      </c>
    </row>
    <row r="12" spans="3:23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100000</v>
      </c>
      <c r="W12" s="1" t="e">
        <f>J21</f>
        <v>#DIV/0!</v>
      </c>
    </row>
    <row r="13" spans="3:23" x14ac:dyDescent="0.3">
      <c r="C13" s="1" t="s">
        <v>12</v>
      </c>
      <c r="D13" s="1" t="s">
        <v>42</v>
      </c>
      <c r="E13" s="1"/>
      <c r="F13" s="1" t="s">
        <v>13</v>
      </c>
      <c r="G13" s="1" t="s">
        <v>43</v>
      </c>
      <c r="H13" s="1"/>
      <c r="I13" s="1" t="s">
        <v>14</v>
      </c>
      <c r="J13" s="1" t="s">
        <v>44</v>
      </c>
      <c r="K13" s="1"/>
      <c r="L13" s="1" t="s">
        <v>15</v>
      </c>
      <c r="M13" s="1" t="s">
        <v>45</v>
      </c>
      <c r="N13" s="1"/>
      <c r="O13" s="1"/>
      <c r="P13" s="1"/>
      <c r="Q13" s="1"/>
      <c r="R13" s="1"/>
      <c r="S13" s="1"/>
      <c r="T13" s="1"/>
      <c r="U13" s="1"/>
      <c r="V13" s="1">
        <v>500000</v>
      </c>
      <c r="W13" s="1" t="e">
        <f>M21</f>
        <v>#DIV/0!</v>
      </c>
    </row>
    <row r="14" spans="3:23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 x14ac:dyDescent="0.3">
      <c r="C15" s="1" t="s">
        <v>9</v>
      </c>
      <c r="D15" s="1" t="s">
        <v>10</v>
      </c>
      <c r="E15" s="1"/>
      <c r="F15" s="1" t="s">
        <v>9</v>
      </c>
      <c r="G15" s="1" t="s">
        <v>10</v>
      </c>
      <c r="H15" s="1"/>
      <c r="I15" s="1" t="s">
        <v>9</v>
      </c>
      <c r="J15" s="1" t="s">
        <v>10</v>
      </c>
      <c r="K15" s="1"/>
      <c r="L15" s="1" t="s">
        <v>9</v>
      </c>
      <c r="M15" s="1" t="s">
        <v>10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 x14ac:dyDescent="0.3">
      <c r="C16" s="1">
        <v>1</v>
      </c>
      <c r="D16" s="1">
        <v>17329</v>
      </c>
      <c r="E16" s="1"/>
      <c r="F16" s="1">
        <v>1</v>
      </c>
      <c r="G16" s="2" t="s">
        <v>46</v>
      </c>
      <c r="H16" s="1"/>
      <c r="I16" s="1">
        <v>1</v>
      </c>
      <c r="J16" s="2" t="s">
        <v>46</v>
      </c>
      <c r="K16" s="1"/>
      <c r="L16" s="1">
        <v>1</v>
      </c>
      <c r="M16" s="2" t="s">
        <v>46</v>
      </c>
      <c r="N16" s="1"/>
      <c r="O16" s="1"/>
      <c r="P16" s="1"/>
      <c r="Q16" s="1"/>
      <c r="R16" s="1"/>
      <c r="S16" s="1"/>
      <c r="T16" s="1"/>
      <c r="U16" s="1"/>
      <c r="V16" s="1"/>
    </row>
    <row r="17" spans="3:23" x14ac:dyDescent="0.3">
      <c r="C17" s="1">
        <v>2</v>
      </c>
      <c r="D17" s="1">
        <v>16664</v>
      </c>
      <c r="E17" s="1"/>
      <c r="F17" s="1">
        <v>2</v>
      </c>
      <c r="G17" s="2" t="s">
        <v>46</v>
      </c>
      <c r="H17" s="1"/>
      <c r="I17" s="1">
        <v>2</v>
      </c>
      <c r="J17" s="2" t="s">
        <v>46</v>
      </c>
      <c r="K17" s="1"/>
      <c r="L17" s="1">
        <v>2</v>
      </c>
      <c r="M17" s="2" t="s">
        <v>46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 x14ac:dyDescent="0.3">
      <c r="C18" s="1">
        <v>3</v>
      </c>
      <c r="D18" s="1">
        <v>16761</v>
      </c>
      <c r="E18" s="1"/>
      <c r="F18" s="1">
        <v>3</v>
      </c>
      <c r="G18" s="2" t="s">
        <v>46</v>
      </c>
      <c r="H18" s="1"/>
      <c r="I18" s="1">
        <v>3</v>
      </c>
      <c r="J18" s="2" t="s">
        <v>46</v>
      </c>
      <c r="K18" s="1"/>
      <c r="L18" s="1">
        <v>3</v>
      </c>
      <c r="M18" s="2" t="s">
        <v>46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 x14ac:dyDescent="0.3">
      <c r="C19" s="1">
        <v>4</v>
      </c>
      <c r="D19" s="1">
        <v>16678</v>
      </c>
      <c r="E19" s="1"/>
      <c r="F19" s="1">
        <v>4</v>
      </c>
      <c r="G19" s="2" t="s">
        <v>46</v>
      </c>
      <c r="H19" s="1"/>
      <c r="I19" s="1">
        <v>4</v>
      </c>
      <c r="J19" s="2" t="s">
        <v>46</v>
      </c>
      <c r="K19" s="1"/>
      <c r="L19" s="1">
        <v>4</v>
      </c>
      <c r="M19" s="2" t="s">
        <v>46</v>
      </c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x14ac:dyDescent="0.3">
      <c r="C20" s="1">
        <v>5</v>
      </c>
      <c r="D20" s="1">
        <v>22004</v>
      </c>
      <c r="E20" s="1"/>
      <c r="F20" s="1">
        <v>5</v>
      </c>
      <c r="G20" s="2" t="s">
        <v>46</v>
      </c>
      <c r="H20" s="1"/>
      <c r="I20" s="1">
        <v>5</v>
      </c>
      <c r="J20" s="2" t="s">
        <v>46</v>
      </c>
      <c r="K20" s="1"/>
      <c r="L20" s="1">
        <v>5</v>
      </c>
      <c r="M20" s="2" t="s">
        <v>46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x14ac:dyDescent="0.3">
      <c r="C21" s="1" t="s">
        <v>11</v>
      </c>
      <c r="D21" s="1">
        <f>AVERAGE(D16:D20)</f>
        <v>17887.2</v>
      </c>
      <c r="E21" s="1"/>
      <c r="F21" s="1" t="s">
        <v>11</v>
      </c>
      <c r="G21" s="1" t="e">
        <f>AVERAGE(G16:G20)</f>
        <v>#DIV/0!</v>
      </c>
      <c r="H21" s="1"/>
      <c r="I21" s="1" t="s">
        <v>11</v>
      </c>
      <c r="J21" s="1" t="e">
        <f>AVERAGE(J16:J20)</f>
        <v>#DIV/0!</v>
      </c>
      <c r="K21" s="1"/>
      <c r="L21" s="1" t="s">
        <v>11</v>
      </c>
      <c r="M21" s="1" t="e">
        <f>AVERAGE(M16:M20)</f>
        <v>#DIV/0!</v>
      </c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359F-CDDF-4AB4-801F-9A6AF4EEB844}">
  <dimension ref="B2:T15"/>
  <sheetViews>
    <sheetView zoomScaleNormal="100" workbookViewId="0">
      <selection activeCell="N10" sqref="N10"/>
    </sheetView>
  </sheetViews>
  <sheetFormatPr defaultRowHeight="14.4" x14ac:dyDescent="0.3"/>
  <cols>
    <col min="2" max="2" width="9.33203125" bestFit="1" customWidth="1"/>
    <col min="3" max="3" width="12.33203125" bestFit="1" customWidth="1"/>
    <col min="4" max="4" width="10.109375" bestFit="1" customWidth="1"/>
    <col min="5" max="5" width="9.33203125" bestFit="1" customWidth="1"/>
    <col min="7" max="7" width="9.33203125" bestFit="1" customWidth="1"/>
    <col min="8" max="8" width="12.33203125" bestFit="1" customWidth="1"/>
    <col min="9" max="9" width="10.109375" bestFit="1" customWidth="1"/>
    <col min="10" max="10" width="9.33203125" bestFit="1" customWidth="1"/>
    <col min="12" max="12" width="8.33203125" bestFit="1" customWidth="1"/>
    <col min="13" max="13" width="12.33203125" bestFit="1" customWidth="1"/>
    <col min="14" max="14" width="10.109375" bestFit="1" customWidth="1"/>
    <col min="15" max="15" width="9.33203125" bestFit="1" customWidth="1"/>
    <col min="17" max="17" width="8.33203125" bestFit="1" customWidth="1"/>
    <col min="18" max="18" width="12.33203125" bestFit="1" customWidth="1"/>
    <col min="19" max="19" width="10.109375" bestFit="1" customWidth="1"/>
    <col min="20" max="20" width="9.33203125" bestFit="1" customWidth="1"/>
  </cols>
  <sheetData>
    <row r="2" spans="2:20" x14ac:dyDescent="0.3">
      <c r="B2" s="1" t="s">
        <v>16</v>
      </c>
      <c r="C2" s="1" t="s">
        <v>36</v>
      </c>
      <c r="D2" s="1"/>
      <c r="E2" s="1"/>
      <c r="F2" s="1"/>
      <c r="G2" s="1" t="s">
        <v>17</v>
      </c>
      <c r="H2" s="1" t="s">
        <v>47</v>
      </c>
      <c r="I2" s="1"/>
      <c r="J2" s="1"/>
      <c r="K2" s="1"/>
      <c r="L2" s="1" t="s">
        <v>18</v>
      </c>
      <c r="M2" s="1" t="s">
        <v>38</v>
      </c>
      <c r="N2" s="1"/>
      <c r="O2" s="1"/>
      <c r="P2" s="1"/>
      <c r="Q2" s="1" t="s">
        <v>19</v>
      </c>
      <c r="R2" s="1" t="s">
        <v>39</v>
      </c>
      <c r="S2" s="1"/>
      <c r="T2" s="1"/>
    </row>
    <row r="3" spans="2:2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">
      <c r="B4" s="1" t="s">
        <v>20</v>
      </c>
      <c r="C4" s="1" t="s">
        <v>21</v>
      </c>
      <c r="D4" s="1" t="s">
        <v>22</v>
      </c>
      <c r="E4" s="1" t="s">
        <v>23</v>
      </c>
      <c r="F4" s="1"/>
      <c r="G4" s="1" t="s">
        <v>20</v>
      </c>
      <c r="H4" s="1" t="s">
        <v>21</v>
      </c>
      <c r="I4" s="1" t="s">
        <v>22</v>
      </c>
      <c r="J4" s="1" t="s">
        <v>23</v>
      </c>
      <c r="K4" s="1"/>
      <c r="L4" s="1" t="s">
        <v>20</v>
      </c>
      <c r="M4" s="1" t="s">
        <v>21</v>
      </c>
      <c r="N4" s="1" t="s">
        <v>22</v>
      </c>
      <c r="O4" s="1" t="s">
        <v>23</v>
      </c>
      <c r="P4" s="1"/>
      <c r="Q4" s="1" t="s">
        <v>20</v>
      </c>
      <c r="R4" s="1" t="s">
        <v>21</v>
      </c>
      <c r="S4" s="1" t="s">
        <v>22</v>
      </c>
      <c r="T4" s="1" t="s">
        <v>23</v>
      </c>
    </row>
    <row r="5" spans="2:20" x14ac:dyDescent="0.3">
      <c r="B5" s="1">
        <v>1</v>
      </c>
      <c r="C5" s="1">
        <v>110</v>
      </c>
      <c r="D5" s="1">
        <v>323</v>
      </c>
      <c r="E5" s="1">
        <v>110</v>
      </c>
      <c r="F5" s="1"/>
      <c r="G5" s="1">
        <v>1</v>
      </c>
      <c r="H5" s="1">
        <v>3800</v>
      </c>
      <c r="I5" s="1">
        <v>11353</v>
      </c>
      <c r="J5" s="1">
        <v>3800</v>
      </c>
      <c r="K5" s="1"/>
      <c r="L5" s="1">
        <v>1</v>
      </c>
      <c r="M5" s="1">
        <v>30100</v>
      </c>
      <c r="N5" s="1">
        <v>90203</v>
      </c>
      <c r="O5" s="1">
        <v>30100</v>
      </c>
      <c r="P5" s="1"/>
      <c r="Q5" s="1">
        <v>1</v>
      </c>
      <c r="R5" s="1">
        <v>100500</v>
      </c>
      <c r="S5" s="1">
        <v>301003</v>
      </c>
      <c r="T5" s="1">
        <v>100500</v>
      </c>
    </row>
    <row r="6" spans="2:20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">
      <c r="B7" s="1" t="s">
        <v>5</v>
      </c>
      <c r="C7" s="1" t="s">
        <v>45</v>
      </c>
      <c r="D7" s="1"/>
      <c r="E7" s="1"/>
      <c r="F7" s="1"/>
      <c r="G7" s="1" t="s">
        <v>6</v>
      </c>
      <c r="H7" s="1" t="s">
        <v>48</v>
      </c>
      <c r="I7" s="1"/>
      <c r="J7" s="1"/>
      <c r="K7" s="1"/>
      <c r="L7" s="1" t="s">
        <v>12</v>
      </c>
      <c r="M7" s="1" t="s">
        <v>49</v>
      </c>
      <c r="N7" s="1"/>
      <c r="O7" s="1"/>
      <c r="P7" s="1"/>
      <c r="Q7" s="1" t="s">
        <v>13</v>
      </c>
      <c r="R7" s="1" t="s">
        <v>43</v>
      </c>
      <c r="S7" s="1"/>
      <c r="T7" s="1"/>
    </row>
    <row r="8" spans="2:2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x14ac:dyDescent="0.3">
      <c r="B9" s="1" t="s">
        <v>20</v>
      </c>
      <c r="C9" s="1" t="s">
        <v>21</v>
      </c>
      <c r="D9" s="1" t="s">
        <v>22</v>
      </c>
      <c r="E9" s="1" t="s">
        <v>23</v>
      </c>
      <c r="F9" s="1"/>
      <c r="G9" s="1" t="s">
        <v>20</v>
      </c>
      <c r="H9" s="1" t="s">
        <v>21</v>
      </c>
      <c r="I9" s="1" t="s">
        <v>22</v>
      </c>
      <c r="J9" s="1" t="s">
        <v>23</v>
      </c>
      <c r="K9" s="1"/>
      <c r="L9" s="1" t="s">
        <v>20</v>
      </c>
      <c r="M9" s="1" t="s">
        <v>21</v>
      </c>
      <c r="N9" s="1" t="s">
        <v>22</v>
      </c>
      <c r="O9" s="1" t="s">
        <v>23</v>
      </c>
      <c r="P9" s="1"/>
      <c r="Q9" s="1" t="s">
        <v>20</v>
      </c>
      <c r="R9" s="1" t="s">
        <v>21</v>
      </c>
      <c r="S9" s="1" t="s">
        <v>22</v>
      </c>
      <c r="T9" s="1" t="s">
        <v>23</v>
      </c>
    </row>
    <row r="10" spans="2:20" x14ac:dyDescent="0.3">
      <c r="B10" s="1">
        <v>1</v>
      </c>
      <c r="C10" s="1">
        <v>1001000</v>
      </c>
      <c r="D10" s="1">
        <v>3002003</v>
      </c>
      <c r="E10" s="1">
        <v>1001000</v>
      </c>
      <c r="F10" s="1"/>
      <c r="G10" s="1">
        <v>1</v>
      </c>
      <c r="H10" s="1">
        <v>35005000</v>
      </c>
      <c r="I10" s="1">
        <v>105010003</v>
      </c>
      <c r="J10" s="1">
        <v>35005000</v>
      </c>
      <c r="K10" s="1"/>
      <c r="L10" s="1">
        <v>1</v>
      </c>
      <c r="M10" s="1">
        <v>20000</v>
      </c>
      <c r="N10" s="1">
        <v>50003</v>
      </c>
      <c r="O10" s="1">
        <v>20000</v>
      </c>
      <c r="P10" s="1"/>
      <c r="Q10" s="1">
        <v>1</v>
      </c>
      <c r="R10" s="1" t="s">
        <v>50</v>
      </c>
      <c r="S10" s="1" t="s">
        <v>50</v>
      </c>
      <c r="T10" s="1" t="s">
        <v>50</v>
      </c>
    </row>
    <row r="11" spans="2:20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x14ac:dyDescent="0.3">
      <c r="B12" s="1" t="s">
        <v>14</v>
      </c>
      <c r="C12" s="1" t="s">
        <v>51</v>
      </c>
      <c r="D12" s="1"/>
      <c r="E12" s="1"/>
      <c r="F12" s="1"/>
      <c r="G12" s="1" t="s">
        <v>15</v>
      </c>
      <c r="H12" s="1" t="s">
        <v>52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3">
      <c r="B14" s="1" t="s">
        <v>20</v>
      </c>
      <c r="C14" s="1" t="s">
        <v>21</v>
      </c>
      <c r="D14" s="1" t="s">
        <v>22</v>
      </c>
      <c r="E14" s="1" t="s">
        <v>23</v>
      </c>
      <c r="F14" s="1"/>
      <c r="G14" s="1" t="s">
        <v>20</v>
      </c>
      <c r="H14" s="1" t="s">
        <v>21</v>
      </c>
      <c r="I14" s="1" t="s">
        <v>22</v>
      </c>
      <c r="J14" s="1" t="s">
        <v>23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3">
      <c r="B15" s="1">
        <v>1</v>
      </c>
      <c r="C15" s="1" t="s">
        <v>50</v>
      </c>
      <c r="D15" s="1" t="s">
        <v>50</v>
      </c>
      <c r="E15" s="1" t="s">
        <v>50</v>
      </c>
      <c r="F15" s="1"/>
      <c r="G15" s="1">
        <v>1</v>
      </c>
      <c r="H15" s="1" t="s">
        <v>50</v>
      </c>
      <c r="I15" s="1" t="s">
        <v>50</v>
      </c>
      <c r="J15" s="1" t="s">
        <v>50</v>
      </c>
      <c r="K15" s="1"/>
      <c r="L15" s="1"/>
      <c r="M15" s="1"/>
      <c r="N15" s="1"/>
      <c r="O15" s="1"/>
      <c r="P15" s="1"/>
      <c r="Q15" s="1"/>
      <c r="R15" s="1"/>
      <c r="S15" s="1"/>
      <c r="T15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359C-9257-40BC-A74C-4DC6AAB77F71}">
  <dimension ref="B1:O14"/>
  <sheetViews>
    <sheetView zoomScale="85" zoomScaleNormal="85" workbookViewId="0">
      <selection activeCell="O2" sqref="O2:O12"/>
    </sheetView>
  </sheetViews>
  <sheetFormatPr defaultRowHeight="14.4" x14ac:dyDescent="0.3"/>
  <cols>
    <col min="1" max="2" width="10.88671875" customWidth="1"/>
    <col min="3" max="4" width="13.6640625" customWidth="1"/>
    <col min="5" max="5" width="13.6640625" style="3" customWidth="1"/>
    <col min="6" max="14" width="13.6640625" customWidth="1"/>
    <col min="15" max="16" width="11.6640625" bestFit="1" customWidth="1"/>
  </cols>
  <sheetData>
    <row r="1" spans="2:15" ht="15" thickBot="1" x14ac:dyDescent="0.35"/>
    <row r="2" spans="2:15" ht="15" thickBot="1" x14ac:dyDescent="0.35">
      <c r="B2" s="14" t="s">
        <v>24</v>
      </c>
      <c r="C2" s="4" t="s">
        <v>25</v>
      </c>
      <c r="D2" s="4" t="s">
        <v>53</v>
      </c>
      <c r="E2" s="24" t="s">
        <v>26</v>
      </c>
      <c r="F2" s="24" t="s">
        <v>27</v>
      </c>
      <c r="G2" s="24" t="s">
        <v>28</v>
      </c>
      <c r="H2" s="24" t="s">
        <v>29</v>
      </c>
      <c r="I2" s="24" t="s">
        <v>30</v>
      </c>
      <c r="J2" s="7" t="s">
        <v>31</v>
      </c>
      <c r="K2" s="10" t="s">
        <v>21</v>
      </c>
      <c r="L2" s="10" t="s">
        <v>32</v>
      </c>
      <c r="M2" s="10" t="s">
        <v>33</v>
      </c>
      <c r="N2" s="14" t="s">
        <v>54</v>
      </c>
      <c r="O2" s="39" t="s">
        <v>34</v>
      </c>
    </row>
    <row r="3" spans="2:15" x14ac:dyDescent="0.3">
      <c r="B3" s="36">
        <v>0</v>
      </c>
      <c r="C3" s="50">
        <v>10</v>
      </c>
      <c r="D3" s="50">
        <v>10</v>
      </c>
      <c r="E3" s="26">
        <v>22745</v>
      </c>
      <c r="F3" s="26">
        <v>20271</v>
      </c>
      <c r="G3" s="26">
        <v>17403</v>
      </c>
      <c r="H3" s="43">
        <v>18847</v>
      </c>
      <c r="I3" s="26">
        <v>21917</v>
      </c>
      <c r="J3" s="46">
        <f t="shared" ref="J3:J9" si="0">AVERAGE(E3:I3)</f>
        <v>20236.599999999999</v>
      </c>
      <c r="K3" s="11">
        <v>110</v>
      </c>
      <c r="L3" s="11">
        <f>K3</f>
        <v>110</v>
      </c>
      <c r="M3" s="11">
        <v>323</v>
      </c>
      <c r="N3" s="36">
        <f>C3*D3</f>
        <v>100</v>
      </c>
      <c r="O3" s="40">
        <f t="shared" ref="O3:O9" si="1">SUM(K3:M3)</f>
        <v>543</v>
      </c>
    </row>
    <row r="4" spans="2:15" x14ac:dyDescent="0.3">
      <c r="B4" s="37">
        <v>1</v>
      </c>
      <c r="C4" s="32">
        <v>50</v>
      </c>
      <c r="D4" s="32">
        <v>75</v>
      </c>
      <c r="E4" s="5">
        <v>24237</v>
      </c>
      <c r="F4" s="5">
        <v>22567</v>
      </c>
      <c r="G4" s="5">
        <v>22315</v>
      </c>
      <c r="H4" s="44">
        <v>16708</v>
      </c>
      <c r="I4" s="5">
        <v>16531</v>
      </c>
      <c r="J4" s="8">
        <f t="shared" si="0"/>
        <v>20471.599999999999</v>
      </c>
      <c r="K4" s="12">
        <v>3800</v>
      </c>
      <c r="L4" s="12">
        <f t="shared" ref="L4:L9" si="2">K4</f>
        <v>3800</v>
      </c>
      <c r="M4" s="12">
        <v>11353</v>
      </c>
      <c r="N4" s="37">
        <f t="shared" ref="N4" si="3">C4*D4</f>
        <v>3750</v>
      </c>
      <c r="O4" s="41">
        <f t="shared" si="1"/>
        <v>18953</v>
      </c>
    </row>
    <row r="5" spans="2:15" x14ac:dyDescent="0.3">
      <c r="B5" s="37">
        <v>2</v>
      </c>
      <c r="C5" s="32">
        <f>C3*10</f>
        <v>100</v>
      </c>
      <c r="D5" s="32">
        <v>300</v>
      </c>
      <c r="E5" s="5">
        <v>22001</v>
      </c>
      <c r="F5" s="5">
        <v>32304</v>
      </c>
      <c r="G5" s="5">
        <v>20967</v>
      </c>
      <c r="H5" s="44">
        <v>16296</v>
      </c>
      <c r="I5" s="5">
        <v>31233</v>
      </c>
      <c r="J5" s="8">
        <f t="shared" si="0"/>
        <v>24560.2</v>
      </c>
      <c r="K5" s="12">
        <v>30100</v>
      </c>
      <c r="L5" s="12">
        <f t="shared" si="2"/>
        <v>30100</v>
      </c>
      <c r="M5" s="12">
        <v>90203</v>
      </c>
      <c r="N5" s="37">
        <f>C5*D5</f>
        <v>30000</v>
      </c>
      <c r="O5" s="41">
        <f t="shared" si="1"/>
        <v>150403</v>
      </c>
    </row>
    <row r="6" spans="2:15" x14ac:dyDescent="0.3">
      <c r="B6" s="37">
        <v>3</v>
      </c>
      <c r="C6" s="32">
        <f>C4*10</f>
        <v>500</v>
      </c>
      <c r="D6" s="32">
        <v>200</v>
      </c>
      <c r="E6" s="5">
        <v>22000</v>
      </c>
      <c r="F6" s="5">
        <v>19728</v>
      </c>
      <c r="G6" s="5">
        <v>17826</v>
      </c>
      <c r="H6" s="44">
        <v>19500</v>
      </c>
      <c r="I6" s="5">
        <v>22871</v>
      </c>
      <c r="J6" s="8">
        <f t="shared" si="0"/>
        <v>20385</v>
      </c>
      <c r="K6" s="12">
        <v>100500</v>
      </c>
      <c r="L6" s="12">
        <f t="shared" si="2"/>
        <v>100500</v>
      </c>
      <c r="M6" s="12">
        <v>301003</v>
      </c>
      <c r="N6" s="37">
        <f>C6*D6</f>
        <v>100000</v>
      </c>
      <c r="O6" s="41">
        <f t="shared" si="1"/>
        <v>502003</v>
      </c>
    </row>
    <row r="7" spans="2:15" x14ac:dyDescent="0.3">
      <c r="B7" s="37">
        <v>4</v>
      </c>
      <c r="C7" s="32">
        <f t="shared" ref="C7:C11" si="4">C5*10</f>
        <v>1000</v>
      </c>
      <c r="D7" s="32">
        <v>1000</v>
      </c>
      <c r="E7" s="5">
        <v>28230</v>
      </c>
      <c r="F7" s="5">
        <v>28951</v>
      </c>
      <c r="G7" s="5">
        <v>27184</v>
      </c>
      <c r="H7" s="44">
        <v>25508</v>
      </c>
      <c r="I7" s="5">
        <v>31267</v>
      </c>
      <c r="J7" s="8">
        <f t="shared" si="0"/>
        <v>28228</v>
      </c>
      <c r="K7" s="12">
        <v>1001000</v>
      </c>
      <c r="L7" s="12">
        <f t="shared" si="2"/>
        <v>1001000</v>
      </c>
      <c r="M7" s="12">
        <v>3002003</v>
      </c>
      <c r="N7" s="37">
        <f>C7*D7</f>
        <v>1000000</v>
      </c>
      <c r="O7" s="41">
        <f t="shared" si="1"/>
        <v>5004003</v>
      </c>
    </row>
    <row r="8" spans="2:15" x14ac:dyDescent="0.3">
      <c r="B8" s="37">
        <v>5</v>
      </c>
      <c r="C8" s="32">
        <f t="shared" si="4"/>
        <v>5000</v>
      </c>
      <c r="D8" s="32">
        <v>7000</v>
      </c>
      <c r="E8" s="5">
        <v>231289</v>
      </c>
      <c r="F8" s="5">
        <v>193712</v>
      </c>
      <c r="G8" s="5">
        <v>212272</v>
      </c>
      <c r="H8" s="44">
        <v>216911</v>
      </c>
      <c r="I8" s="5">
        <v>192567</v>
      </c>
      <c r="J8" s="8">
        <f t="shared" si="0"/>
        <v>209350.2</v>
      </c>
      <c r="K8" s="12">
        <v>35005000</v>
      </c>
      <c r="L8" s="12">
        <f t="shared" si="2"/>
        <v>35005000</v>
      </c>
      <c r="M8" s="12">
        <v>105010003</v>
      </c>
      <c r="N8" s="37">
        <f>C8*D8</f>
        <v>35000000</v>
      </c>
      <c r="O8" s="41">
        <f t="shared" si="1"/>
        <v>175020003</v>
      </c>
    </row>
    <row r="9" spans="2:15" x14ac:dyDescent="0.3">
      <c r="B9" s="37">
        <v>6</v>
      </c>
      <c r="C9" s="32">
        <f t="shared" si="4"/>
        <v>10000</v>
      </c>
      <c r="D9" s="32">
        <v>1</v>
      </c>
      <c r="E9" s="5">
        <v>17329</v>
      </c>
      <c r="F9" s="5">
        <v>16664</v>
      </c>
      <c r="G9" s="5">
        <v>16761</v>
      </c>
      <c r="H9" s="44">
        <v>16678</v>
      </c>
      <c r="I9" s="5">
        <v>22004</v>
      </c>
      <c r="J9" s="8">
        <f t="shared" si="0"/>
        <v>17887.2</v>
      </c>
      <c r="K9" s="12">
        <v>20000</v>
      </c>
      <c r="L9" s="12">
        <f t="shared" si="2"/>
        <v>20000</v>
      </c>
      <c r="M9" s="12">
        <v>50003</v>
      </c>
      <c r="N9" s="37">
        <f>C9*D9</f>
        <v>10000</v>
      </c>
      <c r="O9" s="41">
        <f t="shared" si="1"/>
        <v>90003</v>
      </c>
    </row>
    <row r="10" spans="2:15" x14ac:dyDescent="0.3">
      <c r="B10" s="37">
        <v>7</v>
      </c>
      <c r="C10" s="32">
        <f t="shared" si="4"/>
        <v>50000</v>
      </c>
      <c r="D10" s="32">
        <v>25000</v>
      </c>
      <c r="E10" s="5" t="s">
        <v>46</v>
      </c>
      <c r="F10" s="5" t="s">
        <v>46</v>
      </c>
      <c r="G10" s="5" t="s">
        <v>46</v>
      </c>
      <c r="H10" s="44" t="s">
        <v>46</v>
      </c>
      <c r="I10" s="5" t="s">
        <v>46</v>
      </c>
      <c r="J10" s="8" t="s">
        <v>46</v>
      </c>
      <c r="K10" s="12" t="s">
        <v>46</v>
      </c>
      <c r="L10" s="12" t="s">
        <v>46</v>
      </c>
      <c r="M10" s="12" t="s">
        <v>46</v>
      </c>
      <c r="N10" s="51" t="s">
        <v>46</v>
      </c>
      <c r="O10" s="53" t="s">
        <v>46</v>
      </c>
    </row>
    <row r="11" spans="2:15" x14ac:dyDescent="0.3">
      <c r="B11" s="37">
        <v>8</v>
      </c>
      <c r="C11" s="32">
        <f t="shared" si="4"/>
        <v>100000</v>
      </c>
      <c r="D11" s="32">
        <v>100000</v>
      </c>
      <c r="E11" s="5" t="s">
        <v>46</v>
      </c>
      <c r="F11" s="5" t="s">
        <v>46</v>
      </c>
      <c r="G11" s="5" t="s">
        <v>46</v>
      </c>
      <c r="H11" s="44" t="s">
        <v>46</v>
      </c>
      <c r="I11" s="5" t="s">
        <v>46</v>
      </c>
      <c r="J11" s="8" t="s">
        <v>46</v>
      </c>
      <c r="K11" s="12" t="s">
        <v>46</v>
      </c>
      <c r="L11" s="12" t="s">
        <v>46</v>
      </c>
      <c r="M11" s="12" t="s">
        <v>46</v>
      </c>
      <c r="N11" s="51" t="s">
        <v>46</v>
      </c>
      <c r="O11" s="53" t="s">
        <v>46</v>
      </c>
    </row>
    <row r="12" spans="2:15" ht="15" thickBot="1" x14ac:dyDescent="0.35">
      <c r="B12" s="38">
        <v>9</v>
      </c>
      <c r="C12" s="33">
        <f>C10*10</f>
        <v>500000</v>
      </c>
      <c r="D12" s="33">
        <v>1000</v>
      </c>
      <c r="E12" s="6" t="s">
        <v>46</v>
      </c>
      <c r="F12" s="6" t="s">
        <v>46</v>
      </c>
      <c r="G12" s="6" t="s">
        <v>46</v>
      </c>
      <c r="H12" s="45" t="s">
        <v>46</v>
      </c>
      <c r="I12" s="6" t="s">
        <v>46</v>
      </c>
      <c r="J12" s="9" t="s">
        <v>46</v>
      </c>
      <c r="K12" s="13" t="s">
        <v>46</v>
      </c>
      <c r="L12" s="13" t="s">
        <v>46</v>
      </c>
      <c r="M12" s="13" t="s">
        <v>46</v>
      </c>
      <c r="N12" s="52" t="s">
        <v>46</v>
      </c>
      <c r="O12" s="54" t="s">
        <v>46</v>
      </c>
    </row>
    <row r="13" spans="2:15" ht="15" thickBot="1" x14ac:dyDescent="0.35">
      <c r="D13" s="3"/>
      <c r="F13" s="3"/>
      <c r="G13" s="3"/>
      <c r="H13" s="3"/>
      <c r="I13" s="3"/>
      <c r="J13" s="3"/>
      <c r="K13" s="3"/>
      <c r="L13" s="1"/>
      <c r="M13" s="3"/>
      <c r="N13" s="3"/>
    </row>
    <row r="14" spans="2:15" ht="15" thickBot="1" x14ac:dyDescent="0.35">
      <c r="D14" s="3"/>
      <c r="F14" s="3"/>
      <c r="G14" s="15" t="s">
        <v>35</v>
      </c>
      <c r="H14" s="16"/>
      <c r="I14" s="16"/>
      <c r="J14" s="17"/>
      <c r="K14" s="3"/>
      <c r="L14" s="1"/>
      <c r="M14" s="3"/>
      <c r="N14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Ex1- Tempo</vt:lpstr>
      <vt:lpstr>Ex1 - Ações</vt:lpstr>
      <vt:lpstr>Resumo Ex1</vt:lpstr>
      <vt:lpstr>Ex2 -Tempo</vt:lpstr>
      <vt:lpstr>Ex2 - Ações</vt:lpstr>
      <vt:lpstr>Resumo Ex2</vt:lpstr>
      <vt:lpstr>Ex3 - Tempo</vt:lpstr>
      <vt:lpstr>Ex3 - Ações </vt:lpstr>
      <vt:lpstr>Resumo Ex3</vt:lpstr>
      <vt:lpstr>Ex4 - Tempo</vt:lpstr>
      <vt:lpstr>Ex4 - Ações</vt:lpstr>
      <vt:lpstr>Resumo Ex4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CAROLINA AMBRIZZI RAMIN</dc:creator>
  <cp:keywords/>
  <dc:description/>
  <cp:lastModifiedBy>AMANDA CAROLINA AMBRIZZI RAMIN</cp:lastModifiedBy>
  <cp:revision/>
  <dcterms:created xsi:type="dcterms:W3CDTF">2024-02-29T20:30:16Z</dcterms:created>
  <dcterms:modified xsi:type="dcterms:W3CDTF">2024-03-06T20:02:26Z</dcterms:modified>
  <cp:category/>
  <cp:contentStatus/>
</cp:coreProperties>
</file>