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cram\Downloads\curso Excel\"/>
    </mc:Choice>
  </mc:AlternateContent>
  <xr:revisionPtr revIDLastSave="0" documentId="13_ncr:1_{495A355E-2D96-4377-A41C-D6788E56FFF8}" xr6:coauthVersionLast="47" xr6:coauthVersionMax="47" xr10:uidLastSave="{00000000-0000-0000-0000-000000000000}"/>
  <bookViews>
    <workbookView xWindow="-12" yWindow="-12" windowWidth="23064" windowHeight="12528" tabRatio="71" activeTab="1" xr2:uid="{00000000-000D-0000-FFFF-FFFF00000000}"/>
  </bookViews>
  <sheets>
    <sheet name="Plan1" sheetId="1" r:id="rId1"/>
    <sheet name="Planilha1" sheetId="2" r:id="rId2"/>
  </sheets>
  <definedNames>
    <definedName name="aporte">Planilha1!$D$11</definedName>
    <definedName name="patrimonio_acc">Planilha1!$D$14</definedName>
    <definedName name="qtd_anos">Planilha1!$D$12</definedName>
    <definedName name="rendimento_carteira">Planilha1!$D$6</definedName>
    <definedName name="salario">Planilha1!$D$5</definedName>
    <definedName name="sugestao_invest">Planilha1!$D$7</definedName>
    <definedName name="taxa_mensal">Planilha1!$D$13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2" l="1"/>
  <c r="C32" i="2"/>
  <c r="C33" i="2"/>
  <c r="C34" i="2"/>
  <c r="C35" i="2"/>
  <c r="C30" i="2"/>
  <c r="B21" i="1"/>
  <c r="B22" i="1"/>
  <c r="B23" i="1"/>
  <c r="B24" i="1"/>
  <c r="B25" i="1"/>
  <c r="B26" i="1"/>
  <c r="B27" i="1"/>
  <c r="B28" i="1"/>
  <c r="B29" i="1"/>
  <c r="B30" i="1"/>
  <c r="B31" i="1"/>
  <c r="B32" i="1"/>
  <c r="B16" i="1"/>
  <c r="B17" i="1"/>
  <c r="B18" i="1"/>
  <c r="B19" i="1"/>
  <c r="B20" i="1"/>
  <c r="B15" i="1"/>
  <c r="D27" i="2"/>
  <c r="D14" i="2"/>
  <c r="D15" i="2" s="1"/>
  <c r="D7" i="2"/>
  <c r="C20" i="2"/>
  <c r="D20" i="2" s="1"/>
  <c r="C21" i="2"/>
  <c r="D21" i="2" s="1"/>
  <c r="C22" i="2"/>
  <c r="D22" i="2" s="1"/>
  <c r="C23" i="2"/>
  <c r="D23" i="2" s="1"/>
  <c r="C19" i="2"/>
  <c r="D19" i="2" s="1"/>
  <c r="D35" i="2" l="1"/>
  <c r="D34" i="2"/>
  <c r="D33" i="2"/>
  <c r="D32" i="2"/>
  <c r="D31" i="2"/>
  <c r="C36" i="2"/>
  <c r="D30" i="2"/>
  <c r="D36" i="2" s="1"/>
</calcChain>
</file>

<file path=xl/sharedStrings.xml><?xml version="1.0" encoding="utf-8"?>
<sst xmlns="http://schemas.openxmlformats.org/spreadsheetml/2006/main" count="77" uniqueCount="42">
  <si>
    <t>Perguntas de Negócio</t>
  </si>
  <si>
    <t>Quanto investir por mês?</t>
  </si>
  <si>
    <t>Por quanto tempo?</t>
  </si>
  <si>
    <t>Qual taxa de rendimento mensal?</t>
  </si>
  <si>
    <t>Quanto de patrimônio acumulado?</t>
  </si>
  <si>
    <t>Quais são os dividendos mensais?</t>
  </si>
  <si>
    <t>InvesTable</t>
  </si>
  <si>
    <t>Por quantos anos?</t>
  </si>
  <si>
    <t>Dividendos Mensais?</t>
  </si>
  <si>
    <t>Taxa de redimento?</t>
  </si>
  <si>
    <t>Patrimônio acumulado?</t>
  </si>
  <si>
    <t>Investimento Mensal</t>
  </si>
  <si>
    <t>Qunato em 2 anos?</t>
  </si>
  <si>
    <t>Qunato em 5 anos?</t>
  </si>
  <si>
    <t>Qunato em 10 anos?</t>
  </si>
  <si>
    <t>Qunato em 20 anos?</t>
  </si>
  <si>
    <t>Qunato em 30 anos?</t>
  </si>
  <si>
    <t>Cenários</t>
  </si>
  <si>
    <t>Dividendo</t>
  </si>
  <si>
    <t>Configurações</t>
  </si>
  <si>
    <t>Salário</t>
  </si>
  <si>
    <t>Redimento da Carteira</t>
  </si>
  <si>
    <t>Sugestão de Investimento</t>
  </si>
  <si>
    <t>Perfil do investidor</t>
  </si>
  <si>
    <t>Valor a ser investido por mês</t>
  </si>
  <si>
    <t>Tipo de FII</t>
  </si>
  <si>
    <t>Percentual  Sugerido</t>
  </si>
  <si>
    <t>Valor</t>
  </si>
  <si>
    <t>Papel</t>
  </si>
  <si>
    <t>Tijolo</t>
  </si>
  <si>
    <t>Hidrído</t>
  </si>
  <si>
    <t>FOFs</t>
  </si>
  <si>
    <t>Desenvolvimento</t>
  </si>
  <si>
    <t>Hotelarias</t>
  </si>
  <si>
    <t>Total</t>
  </si>
  <si>
    <t>Perfil</t>
  </si>
  <si>
    <t>Conservador</t>
  </si>
  <si>
    <t>%</t>
  </si>
  <si>
    <t>Moderado</t>
  </si>
  <si>
    <t>Agressivo</t>
  </si>
  <si>
    <t>Chave composta</t>
  </si>
  <si>
    <t>agressivo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</si>
</sst>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3500"/>
      <name val="Calibri"/>
      <family val="2"/>
      <scheme val="minor"/>
    </font>
    <font>
      <sz val="53"/>
      <color rgb="FF003500"/>
      <name val="Calibri"/>
      <family val="2"/>
      <scheme val="minor"/>
    </font>
    <font>
      <sz val="20"/>
      <color rgb="FF003500"/>
      <name val="Calibri"/>
      <family val="2"/>
      <scheme val="minor"/>
    </font>
    <font>
      <sz val="16"/>
      <color rgb="FF0035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3500"/>
      <name val="Calibri"/>
      <family val="2"/>
      <scheme val="minor"/>
    </font>
    <font>
      <b/>
      <sz val="12"/>
      <color rgb="FF003500"/>
      <name val="Calibri"/>
      <family val="2"/>
      <scheme val="minor"/>
    </font>
    <font>
      <sz val="11"/>
      <name val="Calibri"/>
      <family val="2"/>
      <scheme val="minor"/>
    </font>
    <font>
      <sz val="14"/>
      <color rgb="FF003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0" fillId="0" borderId="4" xfId="0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0" fontId="3" fillId="0" borderId="0" xfId="0" applyFont="1"/>
    <xf numFmtId="0" fontId="7" fillId="2" borderId="7" xfId="0" applyFont="1" applyFill="1" applyBorder="1" applyAlignment="1">
      <alignment horizontal="left" vertical="center"/>
    </xf>
    <xf numFmtId="164" fontId="2" fillId="3" borderId="4" xfId="0" applyNumberFormat="1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left" vertical="center"/>
    </xf>
    <xf numFmtId="164" fontId="0" fillId="0" borderId="6" xfId="1" applyNumberFormat="1" applyFont="1" applyBorder="1" applyAlignment="1">
      <alignment horizontal="left" vertical="center"/>
    </xf>
    <xf numFmtId="164" fontId="4" fillId="0" borderId="8" xfId="1" applyNumberFormat="1" applyFont="1" applyBorder="1" applyAlignment="1">
      <alignment horizontal="left"/>
    </xf>
    <xf numFmtId="164" fontId="4" fillId="0" borderId="9" xfId="1" applyNumberFormat="1" applyFont="1" applyBorder="1" applyAlignment="1">
      <alignment horizontal="left"/>
    </xf>
    <xf numFmtId="164" fontId="0" fillId="0" borderId="4" xfId="1" applyNumberFormat="1" applyFont="1" applyBorder="1" applyAlignment="1">
      <alignment horizontal="center"/>
    </xf>
    <xf numFmtId="164" fontId="0" fillId="5" borderId="6" xfId="1" applyNumberFormat="1" applyFont="1" applyFill="1" applyBorder="1" applyAlignment="1">
      <alignment horizontal="center"/>
    </xf>
    <xf numFmtId="0" fontId="9" fillId="4" borderId="3" xfId="0" applyFont="1" applyFill="1" applyBorder="1"/>
    <xf numFmtId="0" fontId="9" fillId="4" borderId="5" xfId="0" applyFont="1" applyFill="1" applyBorder="1"/>
    <xf numFmtId="0" fontId="11" fillId="0" borderId="0" xfId="0" applyFont="1"/>
    <xf numFmtId="0" fontId="12" fillId="2" borderId="0" xfId="0" applyFont="1" applyFill="1" applyAlignment="1">
      <alignment horizontal="left" vertical="center"/>
    </xf>
    <xf numFmtId="0" fontId="0" fillId="6" borderId="0" xfId="0" applyFill="1"/>
    <xf numFmtId="0" fontId="8" fillId="6" borderId="0" xfId="0" applyFont="1" applyFill="1"/>
    <xf numFmtId="164" fontId="0" fillId="6" borderId="0" xfId="0" applyNumberFormat="1" applyFill="1" applyAlignment="1">
      <alignment horizontal="left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>
      <alignment horizontal="right"/>
    </xf>
    <xf numFmtId="9" fontId="2" fillId="7" borderId="0" xfId="0" applyNumberFormat="1" applyFont="1" applyFill="1"/>
    <xf numFmtId="164" fontId="2" fillId="7" borderId="0" xfId="0" applyNumberFormat="1" applyFont="1" applyFill="1"/>
    <xf numFmtId="0" fontId="6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indent="3"/>
    </xf>
    <xf numFmtId="0" fontId="8" fillId="4" borderId="10" xfId="0" applyFont="1" applyFill="1" applyBorder="1" applyAlignment="1">
      <alignment horizontal="left" indent="3"/>
    </xf>
    <xf numFmtId="0" fontId="8" fillId="4" borderId="5" xfId="0" applyFont="1" applyFill="1" applyBorder="1" applyAlignment="1">
      <alignment horizontal="left" indent="3"/>
    </xf>
    <xf numFmtId="0" fontId="8" fillId="4" borderId="12" xfId="0" applyFont="1" applyFill="1" applyBorder="1" applyAlignment="1">
      <alignment horizontal="left" indent="3"/>
    </xf>
    <xf numFmtId="0" fontId="9" fillId="0" borderId="3" xfId="0" applyFont="1" applyBorder="1" applyAlignment="1">
      <alignment horizontal="left" indent="3"/>
    </xf>
    <xf numFmtId="0" fontId="9" fillId="0" borderId="10" xfId="0" applyFont="1" applyBorder="1" applyAlignment="1">
      <alignment horizontal="left" indent="3"/>
    </xf>
    <xf numFmtId="0" fontId="10" fillId="3" borderId="3" xfId="0" applyFont="1" applyFill="1" applyBorder="1" applyAlignment="1">
      <alignment horizontal="left" indent="3"/>
    </xf>
    <xf numFmtId="0" fontId="10" fillId="3" borderId="10" xfId="0" applyFont="1" applyFill="1" applyBorder="1" applyAlignment="1">
      <alignment horizontal="left" indent="3"/>
    </xf>
    <xf numFmtId="0" fontId="10" fillId="3" borderId="5" xfId="0" applyFont="1" applyFill="1" applyBorder="1" applyAlignment="1">
      <alignment horizontal="left" indent="3"/>
    </xf>
    <xf numFmtId="0" fontId="10" fillId="3" borderId="12" xfId="0" applyFont="1" applyFill="1" applyBorder="1" applyAlignment="1">
      <alignment horizontal="left" indent="3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9" fontId="0" fillId="0" borderId="13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9" fontId="0" fillId="0" borderId="14" xfId="0" applyNumberForma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0" borderId="0" xfId="0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253236</xdr:colOff>
      <xdr:row>0</xdr:row>
      <xdr:rowOff>110172</xdr:rowOff>
    </xdr:from>
    <xdr:to>
      <xdr:col>5</xdr:col>
      <xdr:colOff>29566</xdr:colOff>
      <xdr:row>0</xdr:row>
      <xdr:rowOff>1024572</xdr:rowOff>
    </xdr:to>
    <xdr:pic>
      <xdr:nvPicPr>
        <xdr:cNvPr id="3" name="Gráfico 2" descr="Cofrinho com preenchimento sólido">
          <a:extLst>
            <a:ext uri="{FF2B5EF4-FFF2-40B4-BE49-F238E27FC236}">
              <a16:creationId xmlns:a16="http://schemas.microsoft.com/office/drawing/2014/main" id="{E5B10B38-021C-EBE5-129C-F13F64EE3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689856" y="110172"/>
          <a:ext cx="91933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2"/>
  <sheetViews>
    <sheetView zoomScale="85" zoomScaleNormal="85" workbookViewId="0">
      <selection activeCell="E25" sqref="E25"/>
    </sheetView>
  </sheetViews>
  <sheetFormatPr defaultRowHeight="14.4" x14ac:dyDescent="0.3"/>
  <cols>
    <col min="2" max="2" width="26.5546875" bestFit="1" customWidth="1"/>
    <col min="3" max="3" width="29.88671875" bestFit="1" customWidth="1"/>
    <col min="4" max="4" width="19.88671875" customWidth="1"/>
    <col min="5" max="5" width="12.77734375" style="43" customWidth="1"/>
  </cols>
  <sheetData>
    <row r="2" spans="2:5" x14ac:dyDescent="0.3">
      <c r="C2" t="s">
        <v>0</v>
      </c>
    </row>
    <row r="4" spans="2:5" x14ac:dyDescent="0.3">
      <c r="C4" t="s">
        <v>1</v>
      </c>
    </row>
    <row r="5" spans="2:5" x14ac:dyDescent="0.3">
      <c r="C5" t="s">
        <v>2</v>
      </c>
    </row>
    <row r="6" spans="2:5" x14ac:dyDescent="0.3">
      <c r="C6" t="s">
        <v>3</v>
      </c>
    </row>
    <row r="7" spans="2:5" x14ac:dyDescent="0.3">
      <c r="C7" t="s">
        <v>4</v>
      </c>
    </row>
    <row r="8" spans="2:5" x14ac:dyDescent="0.3">
      <c r="C8" t="s">
        <v>5</v>
      </c>
    </row>
    <row r="14" spans="2:5" x14ac:dyDescent="0.3">
      <c r="B14" s="51" t="s">
        <v>40</v>
      </c>
      <c r="C14" s="52" t="s">
        <v>35</v>
      </c>
      <c r="D14" s="52" t="s">
        <v>25</v>
      </c>
      <c r="E14" s="52" t="s">
        <v>37</v>
      </c>
    </row>
    <row r="15" spans="2:5" x14ac:dyDescent="0.3">
      <c r="B15" t="str">
        <f>C15&amp;"-"&amp;D15</f>
        <v>Conservador-Papel</v>
      </c>
      <c r="C15" s="43" t="s">
        <v>36</v>
      </c>
      <c r="D15" s="43" t="s">
        <v>28</v>
      </c>
      <c r="E15" s="44">
        <v>0.3</v>
      </c>
    </row>
    <row r="16" spans="2:5" x14ac:dyDescent="0.3">
      <c r="B16" t="str">
        <f t="shared" ref="B16:B32" si="0">C16&amp;"-"&amp;D16</f>
        <v>Conservador-Tijolo</v>
      </c>
      <c r="C16" s="43" t="s">
        <v>36</v>
      </c>
      <c r="D16" s="43" t="s">
        <v>29</v>
      </c>
      <c r="E16" s="44">
        <v>0.5</v>
      </c>
    </row>
    <row r="17" spans="2:5" x14ac:dyDescent="0.3">
      <c r="B17" t="str">
        <f t="shared" si="0"/>
        <v>Conservador-Hidrído</v>
      </c>
      <c r="C17" s="43" t="s">
        <v>36</v>
      </c>
      <c r="D17" s="43" t="s">
        <v>30</v>
      </c>
      <c r="E17" s="44">
        <v>0.1</v>
      </c>
    </row>
    <row r="18" spans="2:5" x14ac:dyDescent="0.3">
      <c r="B18" t="str">
        <f t="shared" si="0"/>
        <v>Conservador-FOFs</v>
      </c>
      <c r="C18" s="43" t="s">
        <v>36</v>
      </c>
      <c r="D18" s="43" t="s">
        <v>31</v>
      </c>
      <c r="E18" s="44">
        <v>0.1</v>
      </c>
    </row>
    <row r="19" spans="2:5" x14ac:dyDescent="0.3">
      <c r="B19" t="str">
        <f t="shared" si="0"/>
        <v>Conservador-Desenvolvimento</v>
      </c>
      <c r="C19" s="43" t="s">
        <v>36</v>
      </c>
      <c r="D19" s="43" t="s">
        <v>32</v>
      </c>
      <c r="E19" s="44">
        <v>0</v>
      </c>
    </row>
    <row r="20" spans="2:5" x14ac:dyDescent="0.3">
      <c r="B20" t="str">
        <f t="shared" si="0"/>
        <v>Conservador-Hotelarias</v>
      </c>
      <c r="C20" s="43" t="s">
        <v>36</v>
      </c>
      <c r="D20" s="43" t="s">
        <v>33</v>
      </c>
      <c r="E20" s="44">
        <v>0</v>
      </c>
    </row>
    <row r="21" spans="2:5" x14ac:dyDescent="0.3">
      <c r="B21" s="45" t="str">
        <f t="shared" si="0"/>
        <v>Moderado-Papel</v>
      </c>
      <c r="C21" s="46" t="s">
        <v>38</v>
      </c>
      <c r="D21" s="46" t="s">
        <v>28</v>
      </c>
      <c r="E21" s="53">
        <v>0.32</v>
      </c>
    </row>
    <row r="22" spans="2:5" x14ac:dyDescent="0.3">
      <c r="B22" s="47" t="str">
        <f t="shared" si="0"/>
        <v>Moderado-Tijolo</v>
      </c>
      <c r="C22" s="48" t="s">
        <v>38</v>
      </c>
      <c r="D22" s="48" t="s">
        <v>29</v>
      </c>
      <c r="E22" s="54">
        <v>0.35</v>
      </c>
    </row>
    <row r="23" spans="2:5" x14ac:dyDescent="0.3">
      <c r="B23" s="47" t="str">
        <f t="shared" si="0"/>
        <v>Moderado-Hidrído</v>
      </c>
      <c r="C23" s="48" t="s">
        <v>38</v>
      </c>
      <c r="D23" s="48" t="s">
        <v>30</v>
      </c>
      <c r="E23" s="54">
        <v>0.08</v>
      </c>
    </row>
    <row r="24" spans="2:5" x14ac:dyDescent="0.3">
      <c r="B24" s="47" t="str">
        <f t="shared" si="0"/>
        <v>Moderado-FOFs</v>
      </c>
      <c r="C24" s="48" t="s">
        <v>38</v>
      </c>
      <c r="D24" s="48" t="s">
        <v>31</v>
      </c>
      <c r="E24" s="54">
        <v>0.05</v>
      </c>
    </row>
    <row r="25" spans="2:5" x14ac:dyDescent="0.3">
      <c r="B25" s="47" t="str">
        <f t="shared" si="0"/>
        <v>Moderado-Desenvolvimento</v>
      </c>
      <c r="C25" s="48" t="s">
        <v>38</v>
      </c>
      <c r="D25" s="48" t="s">
        <v>32</v>
      </c>
      <c r="E25" s="55">
        <v>0.1</v>
      </c>
    </row>
    <row r="26" spans="2:5" x14ac:dyDescent="0.3">
      <c r="B26" s="49" t="str">
        <f t="shared" si="0"/>
        <v>Moderado-Hotelarias</v>
      </c>
      <c r="C26" s="50" t="s">
        <v>38</v>
      </c>
      <c r="D26" s="50" t="s">
        <v>33</v>
      </c>
      <c r="E26" s="56">
        <v>0.1</v>
      </c>
    </row>
    <row r="27" spans="2:5" x14ac:dyDescent="0.3">
      <c r="B27" t="str">
        <f t="shared" si="0"/>
        <v>Agressivo-Papel</v>
      </c>
      <c r="C27" s="43" t="s">
        <v>39</v>
      </c>
      <c r="D27" s="43" t="s">
        <v>28</v>
      </c>
      <c r="E27" s="44">
        <v>0.5</v>
      </c>
    </row>
    <row r="28" spans="2:5" x14ac:dyDescent="0.3">
      <c r="B28" t="str">
        <f t="shared" si="0"/>
        <v>Agressivo-Tijolo</v>
      </c>
      <c r="C28" s="43" t="s">
        <v>39</v>
      </c>
      <c r="D28" s="43" t="s">
        <v>29</v>
      </c>
      <c r="E28" s="44">
        <v>0.1</v>
      </c>
    </row>
    <row r="29" spans="2:5" x14ac:dyDescent="0.3">
      <c r="B29" t="str">
        <f t="shared" si="0"/>
        <v>Agressivo-Hidrído</v>
      </c>
      <c r="C29" s="43" t="s">
        <v>39</v>
      </c>
      <c r="D29" s="43" t="s">
        <v>30</v>
      </c>
      <c r="E29" s="44">
        <v>0.05</v>
      </c>
    </row>
    <row r="30" spans="2:5" x14ac:dyDescent="0.3">
      <c r="B30" t="str">
        <f t="shared" si="0"/>
        <v>Agressivo-FOFs</v>
      </c>
      <c r="C30" s="43" t="s">
        <v>39</v>
      </c>
      <c r="D30" s="43" t="s">
        <v>31</v>
      </c>
      <c r="E30" s="44">
        <v>0.05</v>
      </c>
    </row>
    <row r="31" spans="2:5" x14ac:dyDescent="0.3">
      <c r="B31" t="str">
        <f t="shared" si="0"/>
        <v>Agressivo-Desenvolvimento</v>
      </c>
      <c r="C31" s="43" t="s">
        <v>39</v>
      </c>
      <c r="D31" s="43" t="s">
        <v>32</v>
      </c>
      <c r="E31" s="44">
        <v>0.2</v>
      </c>
    </row>
    <row r="32" spans="2:5" x14ac:dyDescent="0.3">
      <c r="B32" t="str">
        <f t="shared" si="0"/>
        <v>Agressivo-Hotelarias</v>
      </c>
      <c r="C32" s="43" t="s">
        <v>39</v>
      </c>
      <c r="D32" s="43" t="s">
        <v>33</v>
      </c>
      <c r="E32" s="44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42D5F-6EB1-468A-A7C3-84252267B715}">
  <dimension ref="A1:G36"/>
  <sheetViews>
    <sheetView showGridLines="0" showRowColHeaders="0" tabSelected="1" zoomScaleNormal="100" workbookViewId="0">
      <selection activeCell="G1" sqref="G1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3" bestFit="1" customWidth="1"/>
    <col min="2" max="2" width="28.5546875" bestFit="1" customWidth="1"/>
    <col min="3" max="3" width="18.5546875" bestFit="1" customWidth="1"/>
    <col min="4" max="4" width="13.5546875" bestFit="1" customWidth="1"/>
    <col min="5" max="5" width="3.109375" customWidth="1"/>
  </cols>
  <sheetData>
    <row r="1" spans="1:7" s="59" customFormat="1" ht="84.6" customHeight="1" x14ac:dyDescent="0.3">
      <c r="A1" s="1"/>
      <c r="B1" s="29" t="s">
        <v>6</v>
      </c>
      <c r="C1" s="29"/>
      <c r="D1" s="29"/>
      <c r="E1" s="1"/>
      <c r="F1" s="1"/>
      <c r="G1" s="1"/>
    </row>
    <row r="3" spans="1:7" ht="15" thickBot="1" x14ac:dyDescent="0.35"/>
    <row r="4" spans="1:7" ht="25.8" x14ac:dyDescent="0.3">
      <c r="B4" s="30" t="s">
        <v>19</v>
      </c>
      <c r="C4" s="31"/>
      <c r="D4" s="32"/>
    </row>
    <row r="5" spans="1:7" ht="15.6" x14ac:dyDescent="0.3">
      <c r="B5" s="33" t="s">
        <v>20</v>
      </c>
      <c r="C5" s="34"/>
      <c r="D5" s="13">
        <v>2000</v>
      </c>
    </row>
    <row r="6" spans="1:7" ht="15.6" x14ac:dyDescent="0.3">
      <c r="B6" s="33" t="s">
        <v>21</v>
      </c>
      <c r="C6" s="34"/>
      <c r="D6" s="57">
        <v>6.0000000000000001E-3</v>
      </c>
    </row>
    <row r="7" spans="1:7" ht="16.2" thickBot="1" x14ac:dyDescent="0.35">
      <c r="B7" s="35" t="s">
        <v>22</v>
      </c>
      <c r="C7" s="36"/>
      <c r="D7" s="14">
        <f>D5*30%</f>
        <v>600</v>
      </c>
    </row>
    <row r="9" spans="1:7" ht="15" thickBot="1" x14ac:dyDescent="0.35"/>
    <row r="10" spans="1:7" ht="25.8" x14ac:dyDescent="0.3">
      <c r="B10" s="30" t="s">
        <v>11</v>
      </c>
      <c r="C10" s="31"/>
      <c r="D10" s="32"/>
    </row>
    <row r="11" spans="1:7" ht="15.6" x14ac:dyDescent="0.3">
      <c r="A11" s="17"/>
      <c r="B11" s="37" t="s">
        <v>1</v>
      </c>
      <c r="C11" s="38"/>
      <c r="D11" s="8">
        <v>600</v>
      </c>
    </row>
    <row r="12" spans="1:7" ht="15.6" x14ac:dyDescent="0.3">
      <c r="B12" s="37" t="s">
        <v>7</v>
      </c>
      <c r="C12" s="38"/>
      <c r="D12" s="2">
        <v>5</v>
      </c>
    </row>
    <row r="13" spans="1:7" ht="15.6" x14ac:dyDescent="0.3">
      <c r="B13" s="37" t="s">
        <v>9</v>
      </c>
      <c r="C13" s="38"/>
      <c r="D13" s="3">
        <v>1.0789999999999999E-2</v>
      </c>
    </row>
    <row r="14" spans="1:7" ht="15.6" x14ac:dyDescent="0.3">
      <c r="B14" s="39" t="s">
        <v>10</v>
      </c>
      <c r="C14" s="40"/>
      <c r="D14" s="6">
        <f>FV(taxa_mensal,qtd_anos*12,aporte*-1)</f>
        <v>50266.148399092584</v>
      </c>
    </row>
    <row r="15" spans="1:7" ht="16.2" thickBot="1" x14ac:dyDescent="0.35">
      <c r="B15" s="41" t="s">
        <v>8</v>
      </c>
      <c r="C15" s="42"/>
      <c r="D15" s="7">
        <f>patrimonio_acc*rendimento_carteira</f>
        <v>301.59689039455549</v>
      </c>
    </row>
    <row r="17" spans="1:4" ht="15" thickBot="1" x14ac:dyDescent="0.35"/>
    <row r="18" spans="1:4" ht="25.8" x14ac:dyDescent="0.3">
      <c r="B18" s="27" t="s">
        <v>17</v>
      </c>
      <c r="C18" s="28"/>
      <c r="D18" s="5" t="s">
        <v>18</v>
      </c>
    </row>
    <row r="19" spans="1:4" ht="15.6" x14ac:dyDescent="0.3">
      <c r="A19" s="4">
        <v>2</v>
      </c>
      <c r="B19" s="15" t="s">
        <v>12</v>
      </c>
      <c r="C19" s="9">
        <f>FV($D$13,$A19*12,$D$11*-1)</f>
        <v>16336.57637858713</v>
      </c>
      <c r="D19" s="11">
        <f>C19*rendimento_carteira</f>
        <v>98.01945827152278</v>
      </c>
    </row>
    <row r="20" spans="1:4" ht="15.6" x14ac:dyDescent="0.3">
      <c r="A20" s="4">
        <v>5</v>
      </c>
      <c r="B20" s="15" t="s">
        <v>13</v>
      </c>
      <c r="C20" s="9">
        <f>FV($D$13,$A20*12,$D$11*-1)</f>
        <v>50266.148399092584</v>
      </c>
      <c r="D20" s="11">
        <f>C20*rendimento_carteira</f>
        <v>301.59689039455549</v>
      </c>
    </row>
    <row r="21" spans="1:4" ht="15.6" x14ac:dyDescent="0.3">
      <c r="A21" s="4">
        <v>10</v>
      </c>
      <c r="B21" s="15" t="s">
        <v>14</v>
      </c>
      <c r="C21" s="9">
        <f>FV($D$13,$A21*12,$D$11*-1)</f>
        <v>145970.52751810331</v>
      </c>
      <c r="D21" s="11">
        <f>C21*rendimento_carteira</f>
        <v>875.82316510861983</v>
      </c>
    </row>
    <row r="22" spans="1:4" ht="15.6" x14ac:dyDescent="0.3">
      <c r="A22" s="4">
        <v>20</v>
      </c>
      <c r="B22" s="15" t="s">
        <v>15</v>
      </c>
      <c r="C22" s="9">
        <f>FV($D$13,$A22*12,$D$11*-1)</f>
        <v>675119.04005824833</v>
      </c>
      <c r="D22" s="11">
        <f>C22*rendimento_carteira</f>
        <v>4050.71424034949</v>
      </c>
    </row>
    <row r="23" spans="1:4" ht="16.2" thickBot="1" x14ac:dyDescent="0.35">
      <c r="A23" s="4">
        <v>30</v>
      </c>
      <c r="B23" s="16" t="s">
        <v>16</v>
      </c>
      <c r="C23" s="10">
        <f>FV($D$13,$A23*12,$D$11*-1)</f>
        <v>2593301.7930028285</v>
      </c>
      <c r="D23" s="12">
        <f>C23*rendimento_carteira</f>
        <v>15559.810758016971</v>
      </c>
    </row>
    <row r="26" spans="1:4" ht="25.8" x14ac:dyDescent="0.3">
      <c r="B26" s="26" t="s">
        <v>23</v>
      </c>
      <c r="C26" s="26"/>
      <c r="D26" s="18" t="s">
        <v>41</v>
      </c>
    </row>
    <row r="27" spans="1:4" ht="15.6" x14ac:dyDescent="0.3">
      <c r="B27" s="20" t="s">
        <v>24</v>
      </c>
      <c r="C27" s="19"/>
      <c r="D27" s="21">
        <f>aporte</f>
        <v>600</v>
      </c>
    </row>
    <row r="29" spans="1:4" x14ac:dyDescent="0.3">
      <c r="B29" s="22" t="s">
        <v>25</v>
      </c>
      <c r="C29" s="22" t="s">
        <v>26</v>
      </c>
      <c r="D29" s="22" t="s">
        <v>27</v>
      </c>
    </row>
    <row r="30" spans="1:4" x14ac:dyDescent="0.3">
      <c r="B30" s="43" t="s">
        <v>28</v>
      </c>
      <c r="C30" s="44">
        <f>VLOOKUP($D$26&amp;"-"&amp;B30,Plan1!B14:E32,4,FALSE)</f>
        <v>0.5</v>
      </c>
      <c r="D30" s="58">
        <f>$D$27*C30</f>
        <v>300</v>
      </c>
    </row>
    <row r="31" spans="1:4" x14ac:dyDescent="0.3">
      <c r="B31" s="43" t="s">
        <v>29</v>
      </c>
      <c r="C31" s="44">
        <f>VLOOKUP($D$26&amp;"-"&amp;B31,Plan1!B15:E33,4,FALSE)</f>
        <v>0.1</v>
      </c>
      <c r="D31" s="58">
        <f t="shared" ref="D31:D35" si="0">$D$27*C31</f>
        <v>60</v>
      </c>
    </row>
    <row r="32" spans="1:4" x14ac:dyDescent="0.3">
      <c r="B32" s="43" t="s">
        <v>30</v>
      </c>
      <c r="C32" s="44">
        <f>VLOOKUP($D$26&amp;"-"&amp;B32,Plan1!B16:E34,4,FALSE)</f>
        <v>0.05</v>
      </c>
      <c r="D32" s="58">
        <f t="shared" si="0"/>
        <v>30</v>
      </c>
    </row>
    <row r="33" spans="2:4" x14ac:dyDescent="0.3">
      <c r="B33" s="43" t="s">
        <v>31</v>
      </c>
      <c r="C33" s="44">
        <f>VLOOKUP($D$26&amp;"-"&amp;B33,Plan1!B17:E35,4,FALSE)</f>
        <v>0.05</v>
      </c>
      <c r="D33" s="58">
        <f t="shared" si="0"/>
        <v>30</v>
      </c>
    </row>
    <row r="34" spans="2:4" x14ac:dyDescent="0.3">
      <c r="B34" s="43" t="s">
        <v>32</v>
      </c>
      <c r="C34" s="44">
        <f>VLOOKUP($D$26&amp;"-"&amp;B34,Plan1!B18:E36,4,FALSE)</f>
        <v>0.2</v>
      </c>
      <c r="D34" s="58">
        <f t="shared" si="0"/>
        <v>120</v>
      </c>
    </row>
    <row r="35" spans="2:4" x14ac:dyDescent="0.3">
      <c r="B35" s="43" t="s">
        <v>33</v>
      </c>
      <c r="C35" s="44">
        <f>VLOOKUP($D$26&amp;"-"&amp;B35,Plan1!B19:E37,4,FALSE)</f>
        <v>0.1</v>
      </c>
      <c r="D35" s="58">
        <f t="shared" si="0"/>
        <v>60</v>
      </c>
    </row>
    <row r="36" spans="2:4" x14ac:dyDescent="0.3">
      <c r="B36" s="23" t="s">
        <v>34</v>
      </c>
      <c r="C36" s="24">
        <f>SUM(C30:C35)</f>
        <v>1.0000000000000002</v>
      </c>
      <c r="D36" s="25">
        <f>SUM(D30:D35)</f>
        <v>600</v>
      </c>
    </row>
  </sheetData>
  <mergeCells count="13">
    <mergeCell ref="B26:C26"/>
    <mergeCell ref="B18:C18"/>
    <mergeCell ref="B4:D4"/>
    <mergeCell ref="B5:C5"/>
    <mergeCell ref="B6:C6"/>
    <mergeCell ref="B7:C7"/>
    <mergeCell ref="B11:C11"/>
    <mergeCell ref="B10:D10"/>
    <mergeCell ref="B12:C12"/>
    <mergeCell ref="B13:C13"/>
    <mergeCell ref="B14:C14"/>
    <mergeCell ref="B15:C15"/>
    <mergeCell ref="B1:D1"/>
  </mergeCells>
  <dataValidations count="1">
    <dataValidation type="list" allowBlank="1" showInputMessage="1" showErrorMessage="1" sqref="D26" xr:uid="{B20C4624-0495-471A-BCDD-0ECCD3B5ACAD}">
      <formula1>"conservador,moderado,agressivo"</formula1>
    </dataValidation>
  </dataValidations>
  <pageMargins left="0.51181102362204722" right="0.51181102362204722" top="0.78740157480314965" bottom="0.78740157480314965" header="0.31496062992125984" footer="0.31496062992125984"/>
  <pageSetup paperSize="9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Plan1</vt:lpstr>
      <vt:lpstr>Planilha1</vt:lpstr>
      <vt:lpstr>aporte</vt:lpstr>
      <vt:lpstr>patrimonio_acc</vt:lpstr>
      <vt:lpstr>qtd_anos</vt:lpstr>
      <vt:lpstr>rendimento_carteira</vt:lpstr>
      <vt:lpstr>salario</vt:lpstr>
      <vt:lpstr>sugestao_invest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Ramin</dc:creator>
  <cp:lastModifiedBy>AMANDA CAROLINA AMBRIZZI RAMIN</cp:lastModifiedBy>
  <cp:lastPrinted>2025-05-28T23:44:03Z</cp:lastPrinted>
  <dcterms:created xsi:type="dcterms:W3CDTF">2015-06-05T18:19:34Z</dcterms:created>
  <dcterms:modified xsi:type="dcterms:W3CDTF">2025-05-28T23:46:45Z</dcterms:modified>
</cp:coreProperties>
</file>