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2\Documents\Cours\Gestion\"/>
    </mc:Choice>
  </mc:AlternateContent>
  <xr:revisionPtr revIDLastSave="0" documentId="13_ncr:1_{D69777A7-FDDD-40A9-B831-85D8BC5D6018}" xr6:coauthVersionLast="47" xr6:coauthVersionMax="47" xr10:uidLastSave="{00000000-0000-0000-0000-000000000000}"/>
  <bookViews>
    <workbookView xWindow="12710" yWindow="0" windowWidth="12980" windowHeight="16090" xr2:uid="{66FE9760-F59F-4B87-B598-EF9B3D0209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1" l="1"/>
  <c r="G50" i="1"/>
  <c r="E50" i="1"/>
  <c r="G38" i="1"/>
  <c r="G40" i="1" s="1"/>
  <c r="F38" i="1"/>
  <c r="F40" i="1" s="1"/>
  <c r="C40" i="1"/>
  <c r="D40" i="1"/>
  <c r="E40" i="1"/>
  <c r="B40" i="1"/>
  <c r="C47" i="1"/>
  <c r="D47" i="1"/>
  <c r="E47" i="1"/>
  <c r="F47" i="1"/>
  <c r="G47" i="1"/>
  <c r="B47" i="1"/>
  <c r="G68" i="1"/>
  <c r="C55" i="1"/>
  <c r="B68" i="1" s="1"/>
  <c r="D56" i="1"/>
  <c r="D39" i="1" s="1"/>
  <c r="D57" i="1"/>
  <c r="E39" i="1" s="1"/>
  <c r="D58" i="1"/>
  <c r="F39" i="1" s="1"/>
  <c r="D59" i="1"/>
  <c r="G39" i="1" s="1"/>
  <c r="D55" i="1"/>
  <c r="E55" i="1" s="1"/>
  <c r="B7" i="1"/>
  <c r="C7" i="1"/>
  <c r="D7" i="1"/>
  <c r="E7" i="1"/>
  <c r="F7" i="1"/>
  <c r="G7" i="1"/>
  <c r="B12" i="1"/>
  <c r="B23" i="1"/>
  <c r="B26" i="1" s="1"/>
  <c r="C10" i="1" s="1"/>
  <c r="C12" i="1" s="1"/>
  <c r="B24" i="1"/>
  <c r="B29" i="1"/>
  <c r="B48" i="1" l="1"/>
  <c r="B50" i="1" s="1"/>
  <c r="F55" i="1"/>
  <c r="B56" i="1" s="1"/>
  <c r="B13" i="1"/>
  <c r="B15" i="1" s="1"/>
  <c r="C39" i="1"/>
  <c r="C13" i="1"/>
  <c r="F56" i="1"/>
  <c r="B57" i="1" s="1"/>
  <c r="C56" i="1"/>
  <c r="F67" i="1"/>
  <c r="C67" i="1"/>
  <c r="G67" i="1"/>
  <c r="G69" i="1" s="1"/>
  <c r="E67" i="1"/>
  <c r="D67" i="1"/>
  <c r="B67" i="1"/>
  <c r="B69" i="1" s="1"/>
  <c r="C15" i="1"/>
  <c r="G10" i="1"/>
  <c r="G12" i="1" s="1"/>
  <c r="G13" i="1" s="1"/>
  <c r="F10" i="1"/>
  <c r="F12" i="1" s="1"/>
  <c r="F13" i="1" s="1"/>
  <c r="D10" i="1"/>
  <c r="D12" i="1" s="1"/>
  <c r="D13" i="1" s="1"/>
  <c r="E10" i="1"/>
  <c r="E12" i="1" s="1"/>
  <c r="E13" i="1" s="1"/>
  <c r="C43" i="1" l="1"/>
  <c r="B71" i="1"/>
  <c r="C38" i="1" s="1"/>
  <c r="C48" i="1" s="1"/>
  <c r="C50" i="1" s="1"/>
  <c r="E56" i="1"/>
  <c r="C68" i="1"/>
  <c r="C69" i="1" s="1"/>
  <c r="F57" i="1"/>
  <c r="B58" i="1" s="1"/>
  <c r="C57" i="1"/>
  <c r="D15" i="1"/>
  <c r="E15" i="1" s="1"/>
  <c r="F15" i="1" s="1"/>
  <c r="G15" i="1" s="1"/>
  <c r="D43" i="1" l="1"/>
  <c r="C71" i="1"/>
  <c r="D38" i="1" s="1"/>
  <c r="D68" i="1"/>
  <c r="D69" i="1" s="1"/>
  <c r="E57" i="1"/>
  <c r="C58" i="1"/>
  <c r="F58" i="1"/>
  <c r="B59" i="1" s="1"/>
  <c r="E58" i="1" l="1"/>
  <c r="E68" i="1"/>
  <c r="E69" i="1" s="1"/>
  <c r="E43" i="1"/>
  <c r="D71" i="1"/>
  <c r="E38" i="1" s="1"/>
  <c r="C59" i="1"/>
  <c r="F59" i="1"/>
  <c r="D48" i="1"/>
  <c r="D50" i="1" s="1"/>
  <c r="E59" i="1" l="1"/>
  <c r="F68" i="1"/>
  <c r="F69" i="1" s="1"/>
  <c r="E48" i="1"/>
  <c r="E71" i="1"/>
  <c r="F43" i="1"/>
  <c r="F48" i="1" l="1"/>
  <c r="F71" i="1"/>
  <c r="G43" i="1"/>
  <c r="G48" i="1" l="1"/>
</calcChain>
</file>

<file path=xl/sharedStrings.xml><?xml version="1.0" encoding="utf-8"?>
<sst xmlns="http://schemas.openxmlformats.org/spreadsheetml/2006/main" count="78" uniqueCount="51">
  <si>
    <t>Plan de financement initial</t>
  </si>
  <si>
    <t>Date</t>
  </si>
  <si>
    <t>Emplois(ou besoins)</t>
  </si>
  <si>
    <t>Total Emplois</t>
  </si>
  <si>
    <t>Ressources</t>
  </si>
  <si>
    <t>Total Ressources</t>
  </si>
  <si>
    <t xml:space="preserve"> Ecart annuel (Ressources - Emplois)</t>
  </si>
  <si>
    <t>Trésorerie initiale</t>
  </si>
  <si>
    <t>Tresorerie (finale) à la date considérée</t>
  </si>
  <si>
    <t>F0 D1</t>
  </si>
  <si>
    <t>F1 D2</t>
  </si>
  <si>
    <t>F2 D3</t>
  </si>
  <si>
    <t>F3 D4</t>
  </si>
  <si>
    <t>F4 D5</t>
  </si>
  <si>
    <t>F5 D6</t>
  </si>
  <si>
    <t>Investissement</t>
  </si>
  <si>
    <t>Application 3 Chap 4 ( En milliers )</t>
  </si>
  <si>
    <t xml:space="preserve">Cession d'actif </t>
  </si>
  <si>
    <t>CAF</t>
  </si>
  <si>
    <t>Augmentation du BFR</t>
  </si>
  <si>
    <t>Diminution du BFR</t>
  </si>
  <si>
    <t>Dividende</t>
  </si>
  <si>
    <t>- CV</t>
  </si>
  <si>
    <t>- CF</t>
  </si>
  <si>
    <t>- Ammortissement</t>
  </si>
  <si>
    <t>+ Amortissement</t>
  </si>
  <si>
    <t>= Resultat avant impot</t>
  </si>
  <si>
    <t>D0 F1</t>
  </si>
  <si>
    <t>Calcul de la CAF : (pareil pour les autres années)</t>
  </si>
  <si>
    <t>- IS (impot)</t>
  </si>
  <si>
    <t>CA (chiffres d'affaires)</t>
  </si>
  <si>
    <t>BFR = CA*(3/12)</t>
  </si>
  <si>
    <t>3 car 90 jours  donc 3 mois du chiffres d'affaires ( 3mois/12 )</t>
  </si>
  <si>
    <t>Il faut prendre les 2 financement</t>
  </si>
  <si>
    <t>Il faut prendre les 2 financements :</t>
  </si>
  <si>
    <t>Remboursement par amortissement constants</t>
  </si>
  <si>
    <t>Période</t>
  </si>
  <si>
    <t>Capital dû en début de période</t>
  </si>
  <si>
    <t>Intérêts</t>
  </si>
  <si>
    <t>Amortissement</t>
  </si>
  <si>
    <t>Annuité</t>
  </si>
  <si>
    <t>Capital dû en fin de période</t>
  </si>
  <si>
    <t xml:space="preserve">Calcul de la nouvelle CAF : </t>
  </si>
  <si>
    <t>Ancienne CAF</t>
  </si>
  <si>
    <t>- 3/4 intérêt</t>
  </si>
  <si>
    <t>= Nouvelle CAF</t>
  </si>
  <si>
    <t>- Amortissement</t>
  </si>
  <si>
    <t>= Nouveau resultat</t>
  </si>
  <si>
    <t>Remboursement d'emprunts</t>
  </si>
  <si>
    <t>Augmentation du capital</t>
  </si>
  <si>
    <t>Nouvel emprunts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</si>
</sst>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2" xfId="0" applyBorder="1" applyAlignment="1">
      <alignment horizontal="right"/>
    </xf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6" xfId="0" applyNumberFormat="1" applyBorder="1"/>
    <xf numFmtId="49" fontId="0" fillId="0" borderId="4" xfId="0" applyNumberFormat="1" applyBorder="1"/>
    <xf numFmtId="0" fontId="1" fillId="0" borderId="3" xfId="0" applyFont="1" applyBorder="1"/>
    <xf numFmtId="49" fontId="0" fillId="0" borderId="16" xfId="0" applyNumberFormat="1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9" xfId="0" applyBorder="1"/>
    <xf numFmtId="1" fontId="0" fillId="0" borderId="13" xfId="0" applyNumberFormat="1" applyBorder="1"/>
    <xf numFmtId="1" fontId="0" fillId="0" borderId="18" xfId="0" applyNumberFormat="1" applyBorder="1"/>
    <xf numFmtId="1" fontId="0" fillId="0" borderId="3" xfId="0" applyNumberFormat="1" applyBorder="1"/>
    <xf numFmtId="0" fontId="0" fillId="0" borderId="15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D7A5-AB4B-4595-98B9-912592BD7B97}">
  <dimension ref="A1:H74"/>
  <sheetViews>
    <sheetView tabSelected="1" topLeftCell="B33" workbookViewId="0">
      <selection activeCell="F56" sqref="C56:F69"/>
    </sheetView>
  </sheetViews>
  <sheetFormatPr baseColWidth="10" defaultRowHeight="14.5" x14ac:dyDescent="0.35"/>
  <cols>
    <col min="1" max="1" width="42" customWidth="1"/>
    <col min="2" max="2" width="16.81640625" customWidth="1"/>
    <col min="4" max="4" width="14.26953125" customWidth="1"/>
    <col min="6" max="6" width="13.08984375" customWidth="1"/>
  </cols>
  <sheetData>
    <row r="1" spans="1:8" ht="15" thickBot="1" x14ac:dyDescent="0.4">
      <c r="A1" t="s">
        <v>16</v>
      </c>
      <c r="B1" s="37" t="s">
        <v>0</v>
      </c>
      <c r="C1" s="37"/>
      <c r="D1" s="37"/>
      <c r="E1" s="37"/>
      <c r="F1" s="37"/>
      <c r="G1" s="37"/>
    </row>
    <row r="2" spans="1:8" ht="15.5" thickTop="1" thickBot="1" x14ac:dyDescent="0.4">
      <c r="A2" s="15" t="s">
        <v>1</v>
      </c>
      <c r="B2" s="16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7" t="s">
        <v>14</v>
      </c>
    </row>
    <row r="3" spans="1:8" ht="15" thickTop="1" x14ac:dyDescent="0.35">
      <c r="A3" s="40" t="s">
        <v>2</v>
      </c>
      <c r="B3" s="6"/>
      <c r="C3" s="6"/>
      <c r="D3" s="6"/>
      <c r="E3" s="6"/>
      <c r="F3" s="6"/>
      <c r="G3" s="7"/>
    </row>
    <row r="4" spans="1:8" x14ac:dyDescent="0.35">
      <c r="A4" s="8" t="s">
        <v>15</v>
      </c>
      <c r="B4" s="2">
        <v>6000</v>
      </c>
      <c r="C4" s="2"/>
      <c r="D4" s="2"/>
      <c r="E4" s="2"/>
      <c r="F4" s="2"/>
      <c r="G4" s="9"/>
    </row>
    <row r="5" spans="1:8" x14ac:dyDescent="0.35">
      <c r="A5" s="8" t="s">
        <v>19</v>
      </c>
      <c r="B5" s="2">
        <v>4000</v>
      </c>
      <c r="C5" s="2">
        <v>0</v>
      </c>
      <c r="D5" s="2">
        <v>0</v>
      </c>
      <c r="E5" s="2">
        <v>0</v>
      </c>
      <c r="F5" s="2">
        <v>0</v>
      </c>
      <c r="G5" s="9"/>
    </row>
    <row r="6" spans="1:8" ht="15" thickBot="1" x14ac:dyDescent="0.4">
      <c r="A6" s="8" t="s">
        <v>21</v>
      </c>
      <c r="B6" s="2"/>
      <c r="C6" s="2">
        <v>135</v>
      </c>
      <c r="D6" s="2">
        <v>135</v>
      </c>
      <c r="E6" s="2">
        <v>135</v>
      </c>
      <c r="F6" s="2">
        <v>135</v>
      </c>
      <c r="G6" s="9">
        <v>135</v>
      </c>
    </row>
    <row r="7" spans="1:8" ht="15.5" thickTop="1" thickBot="1" x14ac:dyDescent="0.4">
      <c r="A7" s="18" t="s">
        <v>3</v>
      </c>
      <c r="B7" s="14">
        <f>B4+B5+B6</f>
        <v>10000</v>
      </c>
      <c r="C7" s="14">
        <f t="shared" ref="C7:G7" si="0">C4+C5+C6</f>
        <v>135</v>
      </c>
      <c r="D7" s="14">
        <f t="shared" si="0"/>
        <v>135</v>
      </c>
      <c r="E7" s="14">
        <f t="shared" si="0"/>
        <v>135</v>
      </c>
      <c r="F7" s="14">
        <f t="shared" si="0"/>
        <v>135</v>
      </c>
      <c r="G7" s="28">
        <f t="shared" si="0"/>
        <v>135</v>
      </c>
      <c r="H7" s="29"/>
    </row>
    <row r="8" spans="1:8" ht="15" thickTop="1" x14ac:dyDescent="0.35">
      <c r="A8" s="40" t="s">
        <v>4</v>
      </c>
      <c r="B8" s="6"/>
      <c r="C8" s="6"/>
      <c r="D8" s="6"/>
      <c r="E8" s="6"/>
      <c r="F8" s="6"/>
      <c r="G8" s="7"/>
    </row>
    <row r="9" spans="1:8" x14ac:dyDescent="0.35">
      <c r="A9" s="8" t="s">
        <v>17</v>
      </c>
      <c r="B9" s="2">
        <v>250</v>
      </c>
      <c r="C9" s="2"/>
      <c r="D9" s="2"/>
      <c r="E9" s="2"/>
      <c r="F9" s="2"/>
      <c r="G9" s="9"/>
    </row>
    <row r="10" spans="1:8" x14ac:dyDescent="0.35">
      <c r="A10" s="8" t="s">
        <v>18</v>
      </c>
      <c r="B10" s="2"/>
      <c r="C10" s="2">
        <f>B26</f>
        <v>2550</v>
      </c>
      <c r="D10" s="2">
        <f>B26</f>
        <v>2550</v>
      </c>
      <c r="E10" s="2">
        <f>B26</f>
        <v>2550</v>
      </c>
      <c r="F10" s="2">
        <f>B26</f>
        <v>2550</v>
      </c>
      <c r="G10" s="9">
        <f>B26</f>
        <v>2550</v>
      </c>
    </row>
    <row r="11" spans="1:8" ht="15" thickBot="1" x14ac:dyDescent="0.4">
      <c r="A11" s="8" t="s">
        <v>20</v>
      </c>
      <c r="B11" s="2"/>
      <c r="C11" s="2"/>
      <c r="D11" s="2"/>
      <c r="E11" s="2"/>
      <c r="F11" s="2"/>
      <c r="G11" s="9">
        <v>4000</v>
      </c>
    </row>
    <row r="12" spans="1:8" ht="15.5" thickTop="1" thickBot="1" x14ac:dyDescent="0.4">
      <c r="A12" s="18" t="s">
        <v>5</v>
      </c>
      <c r="B12" s="14">
        <f t="shared" ref="B12:G12" si="1">B9+B10+B11</f>
        <v>250</v>
      </c>
      <c r="C12" s="14">
        <f t="shared" si="1"/>
        <v>2550</v>
      </c>
      <c r="D12" s="14">
        <f t="shared" si="1"/>
        <v>2550</v>
      </c>
      <c r="E12" s="14">
        <f t="shared" si="1"/>
        <v>2550</v>
      </c>
      <c r="F12" s="14">
        <f t="shared" si="1"/>
        <v>2550</v>
      </c>
      <c r="G12" s="28">
        <f t="shared" si="1"/>
        <v>6550</v>
      </c>
      <c r="H12" s="29"/>
    </row>
    <row r="13" spans="1:8" ht="15.5" thickTop="1" thickBot="1" x14ac:dyDescent="0.4">
      <c r="A13" s="13" t="s">
        <v>6</v>
      </c>
      <c r="B13" s="14">
        <f t="shared" ref="B13:G13" si="2">B12-B7</f>
        <v>-9750</v>
      </c>
      <c r="C13" s="14">
        <f t="shared" si="2"/>
        <v>2415</v>
      </c>
      <c r="D13" s="14">
        <f t="shared" si="2"/>
        <v>2415</v>
      </c>
      <c r="E13" s="14">
        <f t="shared" si="2"/>
        <v>2415</v>
      </c>
      <c r="F13" s="14">
        <f t="shared" si="2"/>
        <v>2415</v>
      </c>
      <c r="G13" s="28">
        <f t="shared" si="2"/>
        <v>6415</v>
      </c>
      <c r="H13" s="29"/>
    </row>
    <row r="14" spans="1:8" ht="15" thickTop="1" x14ac:dyDescent="0.35">
      <c r="A14" s="5" t="s">
        <v>7</v>
      </c>
      <c r="B14" s="6">
        <v>-100</v>
      </c>
      <c r="C14" s="6"/>
      <c r="D14" s="6"/>
      <c r="E14" s="6"/>
      <c r="F14" s="6"/>
      <c r="G14" s="7"/>
    </row>
    <row r="15" spans="1:8" ht="15" thickBot="1" x14ac:dyDescent="0.4">
      <c r="A15" s="10" t="s">
        <v>8</v>
      </c>
      <c r="B15" s="11">
        <f>B14+B13</f>
        <v>-9850</v>
      </c>
      <c r="C15" s="11">
        <f>B15+C13</f>
        <v>-7435</v>
      </c>
      <c r="D15" s="11">
        <f t="shared" ref="D15:G15" si="3">C15+D13</f>
        <v>-5020</v>
      </c>
      <c r="E15" s="11">
        <f t="shared" si="3"/>
        <v>-2605</v>
      </c>
      <c r="F15" s="11">
        <f t="shared" si="3"/>
        <v>-190</v>
      </c>
      <c r="G15" s="12">
        <f t="shared" si="3"/>
        <v>6225</v>
      </c>
    </row>
    <row r="16" spans="1:8" ht="15" thickTop="1" x14ac:dyDescent="0.35"/>
    <row r="18" spans="1:5" ht="15" thickBot="1" x14ac:dyDescent="0.4">
      <c r="A18" s="25" t="s">
        <v>28</v>
      </c>
      <c r="B18" s="3" t="s">
        <v>27</v>
      </c>
      <c r="E18" t="s">
        <v>33</v>
      </c>
    </row>
    <row r="19" spans="1:5" ht="15" thickTop="1" x14ac:dyDescent="0.35">
      <c r="A19" s="24" t="s">
        <v>30</v>
      </c>
      <c r="B19" s="6">
        <v>16000</v>
      </c>
    </row>
    <row r="20" spans="1:5" x14ac:dyDescent="0.35">
      <c r="A20" s="21" t="s">
        <v>22</v>
      </c>
      <c r="B20" s="2">
        <v>11200</v>
      </c>
    </row>
    <row r="21" spans="1:5" x14ac:dyDescent="0.35">
      <c r="A21" s="21" t="s">
        <v>23</v>
      </c>
      <c r="B21" s="2">
        <v>1800</v>
      </c>
    </row>
    <row r="22" spans="1:5" ht="15" thickBot="1" x14ac:dyDescent="0.4">
      <c r="A22" s="22" t="s">
        <v>24</v>
      </c>
      <c r="B22" s="3">
        <v>1200</v>
      </c>
    </row>
    <row r="23" spans="1:5" ht="15" thickTop="1" x14ac:dyDescent="0.35">
      <c r="A23" s="23" t="s">
        <v>26</v>
      </c>
      <c r="B23" s="6">
        <f>B19-B20-B21-B22</f>
        <v>1800</v>
      </c>
    </row>
    <row r="24" spans="1:5" x14ac:dyDescent="0.35">
      <c r="A24" s="26" t="s">
        <v>29</v>
      </c>
      <c r="B24" s="27">
        <f>1800*0.25</f>
        <v>450</v>
      </c>
    </row>
    <row r="25" spans="1:5" ht="15" thickBot="1" x14ac:dyDescent="0.4">
      <c r="A25" s="22" t="s">
        <v>25</v>
      </c>
      <c r="B25" s="11">
        <v>1200</v>
      </c>
    </row>
    <row r="26" spans="1:5" ht="15" thickTop="1" x14ac:dyDescent="0.35">
      <c r="A26" s="23" t="s">
        <v>18</v>
      </c>
      <c r="B26" s="4">
        <f>B23+B25-B24</f>
        <v>2550</v>
      </c>
    </row>
    <row r="27" spans="1:5" x14ac:dyDescent="0.35">
      <c r="A27" s="19"/>
    </row>
    <row r="28" spans="1:5" x14ac:dyDescent="0.35">
      <c r="A28" s="19"/>
    </row>
    <row r="29" spans="1:5" x14ac:dyDescent="0.35">
      <c r="A29" t="s">
        <v>31</v>
      </c>
      <c r="B29">
        <f>B19*(3/12)</f>
        <v>4000</v>
      </c>
    </row>
    <row r="30" spans="1:5" x14ac:dyDescent="0.35">
      <c r="A30" s="38" t="s">
        <v>32</v>
      </c>
      <c r="B30" s="38"/>
    </row>
    <row r="31" spans="1:5" x14ac:dyDescent="0.35">
      <c r="A31" s="19"/>
    </row>
    <row r="32" spans="1:5" x14ac:dyDescent="0.35">
      <c r="A32" s="19" t="s">
        <v>34</v>
      </c>
    </row>
    <row r="33" spans="1:7" ht="15" thickBot="1" x14ac:dyDescent="0.4"/>
    <row r="34" spans="1:7" ht="15.5" thickTop="1" thickBot="1" x14ac:dyDescent="0.4">
      <c r="A34" s="15" t="s">
        <v>1</v>
      </c>
      <c r="B34" s="16" t="s">
        <v>9</v>
      </c>
      <c r="C34" s="16" t="s">
        <v>10</v>
      </c>
      <c r="D34" s="16" t="s">
        <v>11</v>
      </c>
      <c r="E34" s="16" t="s">
        <v>12</v>
      </c>
      <c r="F34" s="16" t="s">
        <v>13</v>
      </c>
      <c r="G34" s="17" t="s">
        <v>14</v>
      </c>
    </row>
    <row r="35" spans="1:7" ht="15" thickTop="1" x14ac:dyDescent="0.35">
      <c r="A35" s="40" t="s">
        <v>2</v>
      </c>
      <c r="B35" s="6"/>
      <c r="C35" s="6"/>
      <c r="D35" s="6"/>
      <c r="E35" s="6"/>
      <c r="F35" s="6"/>
      <c r="G35" s="7"/>
    </row>
    <row r="36" spans="1:7" x14ac:dyDescent="0.35">
      <c r="A36" s="8" t="s">
        <v>15</v>
      </c>
      <c r="B36" s="2">
        <v>6000</v>
      </c>
      <c r="C36" s="2"/>
      <c r="D36" s="2"/>
      <c r="E36" s="2"/>
      <c r="F36" s="2"/>
      <c r="G36" s="9"/>
    </row>
    <row r="37" spans="1:7" x14ac:dyDescent="0.35">
      <c r="A37" s="8" t="s">
        <v>19</v>
      </c>
      <c r="B37" s="2">
        <v>4000</v>
      </c>
      <c r="C37" s="2">
        <v>0</v>
      </c>
      <c r="D37" s="2">
        <v>0</v>
      </c>
      <c r="E37" s="2">
        <v>0</v>
      </c>
      <c r="F37" s="2">
        <v>0</v>
      </c>
      <c r="G37" s="9"/>
    </row>
    <row r="38" spans="1:7" x14ac:dyDescent="0.35">
      <c r="A38" s="8" t="s">
        <v>21</v>
      </c>
      <c r="B38" s="2"/>
      <c r="C38" s="2">
        <f>B71/10</f>
        <v>99</v>
      </c>
      <c r="D38" s="32">
        <f>C71/10</f>
        <v>106.2</v>
      </c>
      <c r="E38" s="32">
        <f>D71/10</f>
        <v>113.4</v>
      </c>
      <c r="F38" s="32">
        <f>ROUNDDOWN(E71/10,0)</f>
        <v>120</v>
      </c>
      <c r="G38" s="32">
        <f>ROUNDDOWN(F71/10,0)</f>
        <v>127</v>
      </c>
    </row>
    <row r="39" spans="1:7" ht="15" thickBot="1" x14ac:dyDescent="0.4">
      <c r="A39" s="33" t="s">
        <v>48</v>
      </c>
      <c r="B39" s="27"/>
      <c r="C39" s="27">
        <f>D55</f>
        <v>1600</v>
      </c>
      <c r="D39" s="27">
        <f>D56</f>
        <v>1600</v>
      </c>
      <c r="E39" s="27">
        <f>D57</f>
        <v>1600</v>
      </c>
      <c r="F39" s="27">
        <f>D58</f>
        <v>1600</v>
      </c>
      <c r="G39" s="27">
        <f>D59</f>
        <v>1600</v>
      </c>
    </row>
    <row r="40" spans="1:7" ht="15.5" thickTop="1" thickBot="1" x14ac:dyDescent="0.4">
      <c r="A40" s="18" t="s">
        <v>3</v>
      </c>
      <c r="B40" s="14">
        <f>B36+B37+B38+B39</f>
        <v>10000</v>
      </c>
      <c r="C40" s="14">
        <f t="shared" ref="C40:G40" si="4">C36+C37+C38+C39</f>
        <v>1699</v>
      </c>
      <c r="D40" s="34">
        <f t="shared" si="4"/>
        <v>1706.2</v>
      </c>
      <c r="E40" s="34">
        <f t="shared" si="4"/>
        <v>1713.4</v>
      </c>
      <c r="F40" s="34">
        <f t="shared" si="4"/>
        <v>1720</v>
      </c>
      <c r="G40" s="34">
        <f t="shared" si="4"/>
        <v>1727</v>
      </c>
    </row>
    <row r="41" spans="1:7" ht="15" thickTop="1" x14ac:dyDescent="0.35">
      <c r="A41" s="40" t="s">
        <v>4</v>
      </c>
      <c r="B41" s="6"/>
      <c r="C41" s="6"/>
      <c r="D41" s="6"/>
      <c r="E41" s="6"/>
      <c r="F41" s="6"/>
      <c r="G41" s="7"/>
    </row>
    <row r="42" spans="1:7" x14ac:dyDescent="0.35">
      <c r="A42" s="8" t="s">
        <v>17</v>
      </c>
      <c r="B42" s="2">
        <v>250</v>
      </c>
      <c r="C42" s="2"/>
      <c r="D42" s="2"/>
      <c r="E42" s="2"/>
      <c r="F42" s="2"/>
      <c r="G42" s="9"/>
    </row>
    <row r="43" spans="1:7" x14ac:dyDescent="0.35">
      <c r="A43" s="8" t="s">
        <v>18</v>
      </c>
      <c r="B43" s="2"/>
      <c r="C43" s="2">
        <f>B69</f>
        <v>2190</v>
      </c>
      <c r="D43" s="2">
        <f t="shared" ref="D43:G43" si="5">C69</f>
        <v>2262</v>
      </c>
      <c r="E43" s="2">
        <f t="shared" si="5"/>
        <v>2334</v>
      </c>
      <c r="F43" s="2">
        <f t="shared" si="5"/>
        <v>2406</v>
      </c>
      <c r="G43" s="9">
        <f t="shared" si="5"/>
        <v>2478</v>
      </c>
    </row>
    <row r="44" spans="1:7" x14ac:dyDescent="0.35">
      <c r="A44" s="8" t="s">
        <v>20</v>
      </c>
      <c r="B44" s="2"/>
      <c r="C44" s="2"/>
      <c r="D44" s="2"/>
      <c r="E44" s="2"/>
      <c r="F44" s="2"/>
      <c r="G44" s="9">
        <v>4000</v>
      </c>
    </row>
    <row r="45" spans="1:7" x14ac:dyDescent="0.35">
      <c r="A45" s="8" t="s">
        <v>49</v>
      </c>
      <c r="B45" s="2">
        <v>2000</v>
      </c>
      <c r="C45" s="2"/>
      <c r="D45" s="2"/>
      <c r="E45" s="2"/>
      <c r="F45" s="2"/>
      <c r="G45" s="9"/>
    </row>
    <row r="46" spans="1:7" ht="15" thickBot="1" x14ac:dyDescent="0.4">
      <c r="A46" s="10" t="s">
        <v>50</v>
      </c>
      <c r="B46" s="11">
        <v>8000</v>
      </c>
      <c r="C46" s="11"/>
      <c r="D46" s="11"/>
      <c r="E46" s="11"/>
      <c r="F46" s="11"/>
      <c r="G46" s="12"/>
    </row>
    <row r="47" spans="1:7" ht="15.5" thickTop="1" thickBot="1" x14ac:dyDescent="0.4">
      <c r="A47" s="18" t="s">
        <v>5</v>
      </c>
      <c r="B47" s="14">
        <f>B42+B43+B44+B45+B46</f>
        <v>10250</v>
      </c>
      <c r="C47" s="14">
        <f t="shared" ref="C47:G47" si="6">C42+C43+C44+C45+C46</f>
        <v>2190</v>
      </c>
      <c r="D47" s="14">
        <f t="shared" si="6"/>
        <v>2262</v>
      </c>
      <c r="E47" s="14">
        <f t="shared" si="6"/>
        <v>2334</v>
      </c>
      <c r="F47" s="14">
        <f t="shared" si="6"/>
        <v>2406</v>
      </c>
      <c r="G47" s="14">
        <f t="shared" si="6"/>
        <v>6478</v>
      </c>
    </row>
    <row r="48" spans="1:7" ht="15.5" thickTop="1" thickBot="1" x14ac:dyDescent="0.4">
      <c r="A48" s="13" t="s">
        <v>6</v>
      </c>
      <c r="B48" s="14">
        <f>B47-B40</f>
        <v>250</v>
      </c>
      <c r="C48" s="14">
        <f t="shared" ref="C48" si="7">C47-C40</f>
        <v>491</v>
      </c>
      <c r="D48" s="34">
        <f t="shared" ref="D48" si="8">D47-D40</f>
        <v>555.79999999999995</v>
      </c>
      <c r="E48" s="34">
        <f t="shared" ref="E48" si="9">E47-E40</f>
        <v>620.59999999999991</v>
      </c>
      <c r="F48" s="34">
        <f t="shared" ref="F48" si="10">F47-F40</f>
        <v>686</v>
      </c>
      <c r="G48" s="35">
        <f t="shared" ref="G48" si="11">G47-G40</f>
        <v>4751</v>
      </c>
    </row>
    <row r="49" spans="1:7" ht="15" thickTop="1" x14ac:dyDescent="0.35">
      <c r="A49" s="5" t="s">
        <v>7</v>
      </c>
      <c r="B49" s="6">
        <v>-100</v>
      </c>
      <c r="C49" s="6"/>
      <c r="D49" s="6"/>
      <c r="E49" s="6"/>
      <c r="F49" s="6"/>
      <c r="G49" s="7"/>
    </row>
    <row r="50" spans="1:7" ht="15" thickBot="1" x14ac:dyDescent="0.4">
      <c r="A50" s="10" t="s">
        <v>8</v>
      </c>
      <c r="B50" s="11">
        <f>B49+B48</f>
        <v>150</v>
      </c>
      <c r="C50" s="11">
        <f>B50+C48</f>
        <v>641</v>
      </c>
      <c r="D50" s="36">
        <f t="shared" ref="D50" si="12">C50+D48</f>
        <v>1196.8</v>
      </c>
      <c r="E50" s="36">
        <f>ROUNDUP(D50+E48,0)</f>
        <v>1818</v>
      </c>
      <c r="F50" s="36">
        <f t="shared" ref="F50:G50" si="13">ROUNDUP(E50+F48,0)</f>
        <v>2504</v>
      </c>
      <c r="G50" s="36">
        <f t="shared" si="13"/>
        <v>7255</v>
      </c>
    </row>
    <row r="51" spans="1:7" ht="15" thickTop="1" x14ac:dyDescent="0.35"/>
    <row r="53" spans="1:7" x14ac:dyDescent="0.35">
      <c r="B53" s="39" t="s">
        <v>35</v>
      </c>
      <c r="C53" s="39"/>
      <c r="D53" s="39"/>
      <c r="E53" s="39"/>
      <c r="F53" s="39"/>
      <c r="G53" s="39"/>
    </row>
    <row r="54" spans="1:7" ht="37" customHeight="1" x14ac:dyDescent="0.35">
      <c r="A54" s="2" t="s">
        <v>36</v>
      </c>
      <c r="B54" s="30" t="s">
        <v>37</v>
      </c>
      <c r="C54" s="2" t="s">
        <v>38</v>
      </c>
      <c r="D54" s="2" t="s">
        <v>39</v>
      </c>
      <c r="E54" s="2" t="s">
        <v>40</v>
      </c>
      <c r="F54" s="30" t="s">
        <v>41</v>
      </c>
    </row>
    <row r="55" spans="1:7" x14ac:dyDescent="0.35">
      <c r="A55" s="31">
        <v>1</v>
      </c>
      <c r="B55" s="2">
        <v>8000</v>
      </c>
      <c r="C55" s="2">
        <f>B55*0.06</f>
        <v>480</v>
      </c>
      <c r="D55" s="2">
        <f>$B$55/5</f>
        <v>1600</v>
      </c>
      <c r="E55" s="2">
        <f>C55+D55</f>
        <v>2080</v>
      </c>
      <c r="F55" s="2">
        <f>B55-D55</f>
        <v>6400</v>
      </c>
    </row>
    <row r="56" spans="1:7" x14ac:dyDescent="0.35">
      <c r="A56" s="31">
        <v>2</v>
      </c>
      <c r="B56" s="2">
        <f>F55</f>
        <v>6400</v>
      </c>
      <c r="C56" s="2">
        <f t="shared" ref="C56:C59" si="14">B56*0.06</f>
        <v>384</v>
      </c>
      <c r="D56" s="2">
        <f t="shared" ref="D56:D59" si="15">$B$55/5</f>
        <v>1600</v>
      </c>
      <c r="E56" s="2">
        <f>D56+C56</f>
        <v>1984</v>
      </c>
      <c r="F56" s="2">
        <f>B56-D56</f>
        <v>4800</v>
      </c>
    </row>
    <row r="57" spans="1:7" x14ac:dyDescent="0.35">
      <c r="A57" s="31">
        <v>3</v>
      </c>
      <c r="B57" s="2">
        <f t="shared" ref="B57:B59" si="16">F56</f>
        <v>4800</v>
      </c>
      <c r="C57" s="2">
        <f t="shared" si="14"/>
        <v>288</v>
      </c>
      <c r="D57" s="2">
        <f t="shared" si="15"/>
        <v>1600</v>
      </c>
      <c r="E57" s="2">
        <f t="shared" ref="E57:E59" si="17">D57+C57</f>
        <v>1888</v>
      </c>
      <c r="F57" s="2">
        <f t="shared" ref="F57:F59" si="18">B57-D57</f>
        <v>3200</v>
      </c>
    </row>
    <row r="58" spans="1:7" x14ac:dyDescent="0.35">
      <c r="A58" s="31">
        <v>4</v>
      </c>
      <c r="B58" s="2">
        <f t="shared" si="16"/>
        <v>3200</v>
      </c>
      <c r="C58" s="2">
        <f t="shared" si="14"/>
        <v>192</v>
      </c>
      <c r="D58" s="2">
        <f t="shared" si="15"/>
        <v>1600</v>
      </c>
      <c r="E58" s="2">
        <f t="shared" si="17"/>
        <v>1792</v>
      </c>
      <c r="F58" s="2">
        <f t="shared" si="18"/>
        <v>1600</v>
      </c>
    </row>
    <row r="59" spans="1:7" x14ac:dyDescent="0.35">
      <c r="A59" s="31">
        <v>5</v>
      </c>
      <c r="B59" s="2">
        <f t="shared" si="16"/>
        <v>1600</v>
      </c>
      <c r="C59" s="2">
        <f t="shared" si="14"/>
        <v>96</v>
      </c>
      <c r="D59" s="2">
        <f t="shared" si="15"/>
        <v>1600</v>
      </c>
      <c r="E59" s="2">
        <f t="shared" si="17"/>
        <v>1696</v>
      </c>
      <c r="F59" s="2">
        <f t="shared" si="18"/>
        <v>0</v>
      </c>
    </row>
    <row r="66" spans="1:7" x14ac:dyDescent="0.35">
      <c r="A66" s="20" t="s">
        <v>42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13</v>
      </c>
      <c r="G66" s="1" t="s">
        <v>14</v>
      </c>
    </row>
    <row r="67" spans="1:7" x14ac:dyDescent="0.35">
      <c r="A67" s="21" t="s">
        <v>43</v>
      </c>
      <c r="B67" s="2">
        <f>$B$26</f>
        <v>2550</v>
      </c>
      <c r="C67" s="2">
        <f t="shared" ref="C67:G67" si="19">$B$26</f>
        <v>2550</v>
      </c>
      <c r="D67" s="2">
        <f t="shared" si="19"/>
        <v>2550</v>
      </c>
      <c r="E67" s="2">
        <f t="shared" si="19"/>
        <v>2550</v>
      </c>
      <c r="F67" s="2">
        <f t="shared" si="19"/>
        <v>2550</v>
      </c>
      <c r="G67" s="2">
        <f t="shared" si="19"/>
        <v>2550</v>
      </c>
    </row>
    <row r="68" spans="1:7" x14ac:dyDescent="0.35">
      <c r="A68" s="21" t="s">
        <v>44</v>
      </c>
      <c r="B68" s="2">
        <f>$C55*3/4</f>
        <v>360</v>
      </c>
      <c r="C68" s="2">
        <f>$C56*3/4</f>
        <v>288</v>
      </c>
      <c r="D68" s="2">
        <f>$C57*3/4</f>
        <v>216</v>
      </c>
      <c r="E68" s="2">
        <f>$C58*3/4</f>
        <v>144</v>
      </c>
      <c r="F68" s="2">
        <f>$C59*3/4</f>
        <v>72</v>
      </c>
      <c r="G68" s="2">
        <f>$C60*3/4</f>
        <v>0</v>
      </c>
    </row>
    <row r="69" spans="1:7" x14ac:dyDescent="0.35">
      <c r="A69" s="22" t="s">
        <v>45</v>
      </c>
      <c r="B69" s="3">
        <f>B67-B68</f>
        <v>2190</v>
      </c>
      <c r="C69" s="3">
        <f t="shared" ref="C69:G69" si="20">C67-C68</f>
        <v>2262</v>
      </c>
      <c r="D69" s="3">
        <f t="shared" si="20"/>
        <v>2334</v>
      </c>
      <c r="E69" s="3">
        <f t="shared" si="20"/>
        <v>2406</v>
      </c>
      <c r="F69" s="3">
        <f t="shared" si="20"/>
        <v>2478</v>
      </c>
      <c r="G69" s="3">
        <f t="shared" si="20"/>
        <v>2550</v>
      </c>
    </row>
    <row r="70" spans="1:7" x14ac:dyDescent="0.35">
      <c r="A70" s="21" t="s">
        <v>46</v>
      </c>
      <c r="B70" s="2">
        <v>1200</v>
      </c>
      <c r="C70" s="2">
        <v>1200</v>
      </c>
      <c r="D70" s="2">
        <v>1200</v>
      </c>
      <c r="E70" s="2">
        <v>1200</v>
      </c>
      <c r="F70" s="2">
        <v>1200</v>
      </c>
      <c r="G70" s="2"/>
    </row>
    <row r="71" spans="1:7" x14ac:dyDescent="0.35">
      <c r="A71" s="21" t="s">
        <v>47</v>
      </c>
      <c r="B71" s="2">
        <f>B69-B70</f>
        <v>990</v>
      </c>
      <c r="C71" s="2">
        <f t="shared" ref="C71:F71" si="21">C69-C70</f>
        <v>1062</v>
      </c>
      <c r="D71" s="2">
        <f t="shared" si="21"/>
        <v>1134</v>
      </c>
      <c r="E71" s="2">
        <f t="shared" si="21"/>
        <v>1206</v>
      </c>
      <c r="F71" s="2">
        <f t="shared" si="21"/>
        <v>1278</v>
      </c>
      <c r="G71" s="2"/>
    </row>
    <row r="72" spans="1:7" x14ac:dyDescent="0.35">
      <c r="A72" s="19"/>
    </row>
    <row r="73" spans="1:7" x14ac:dyDescent="0.35">
      <c r="A73" s="19"/>
    </row>
    <row r="74" spans="1:7" x14ac:dyDescent="0.35">
      <c r="A74" s="19"/>
    </row>
  </sheetData>
  <mergeCells count="3">
    <mergeCell ref="B1:G1"/>
    <mergeCell ref="A30:B30"/>
    <mergeCell ref="B53:G5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lalanne</dc:creator>
  <cp:lastModifiedBy>bastien lalanne</cp:lastModifiedBy>
  <dcterms:created xsi:type="dcterms:W3CDTF">2023-03-27T13:58:09Z</dcterms:created>
  <dcterms:modified xsi:type="dcterms:W3CDTF">2023-03-27T15:45:26Z</dcterms:modified>
</cp:coreProperties>
</file>