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snier/Desktop/PDM/Modelling_data/Environmental impacts/"/>
    </mc:Choice>
  </mc:AlternateContent>
  <xr:revisionPtr revIDLastSave="0" documentId="13_ncr:1_{FABDE29D-B639-3E48-897C-D44336CD6A88}" xr6:coauthVersionLast="47" xr6:coauthVersionMax="47" xr10:uidLastSave="{00000000-0000-0000-0000-000000000000}"/>
  <bookViews>
    <workbookView xWindow="0" yWindow="760" windowWidth="30240" windowHeight="17400" firstSheet="2" activeTab="6" xr2:uid="{347C1FF5-455A-5743-8F9C-5129FA6D713B}"/>
  </bookViews>
  <sheets>
    <sheet name="total_impacts" sheetId="1" r:id="rId1"/>
    <sheet name="impact_change_diet_prod" sheetId="7" r:id="rId2"/>
    <sheet name="reference_2018_processing" sheetId="8" r:id="rId3"/>
    <sheet name="reference_2018_to_code" sheetId="9" r:id="rId4"/>
    <sheet name="normalized_impacts" sheetId="2" r:id="rId5"/>
    <sheet name="normalized_impacts_T" sheetId="3" r:id="rId6"/>
    <sheet name="comparison_ConvBASE_T" sheetId="11" r:id="rId7"/>
    <sheet name="comparison_ConvBASE" sheetId="10" r:id="rId8"/>
    <sheet name="normalized_2018_2050" sheetId="4" r:id="rId9"/>
    <sheet name="normalized_2018_2050_T" sheetId="5" r:id="rId10"/>
    <sheet name="base_0_2018_2050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4" i="8" l="1"/>
  <c r="B73" i="8"/>
  <c r="B72" i="8"/>
  <c r="T3" i="7" l="1"/>
  <c r="U3" i="7"/>
  <c r="J2" i="9" l="1"/>
  <c r="I2" i="9"/>
  <c r="H2" i="9"/>
  <c r="G2" i="9"/>
  <c r="E2" i="9"/>
  <c r="F2" i="9"/>
  <c r="D2" i="9"/>
  <c r="C2" i="9"/>
  <c r="B2" i="9"/>
  <c r="AD70" i="8"/>
  <c r="AE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D70" i="8"/>
  <c r="I8" i="7"/>
  <c r="G8" i="7"/>
  <c r="Q9" i="7" s="1"/>
  <c r="G5" i="7"/>
  <c r="Q6" i="7" s="1"/>
  <c r="G6" i="7"/>
  <c r="Q7" i="7" s="1"/>
  <c r="G7" i="7"/>
  <c r="Q8" i="7" s="1"/>
  <c r="H8" i="7"/>
  <c r="K8" i="7" s="1"/>
  <c r="F2" i="7"/>
  <c r="P3" i="7" s="1"/>
  <c r="H3" i="7"/>
  <c r="S4" i="7" s="1"/>
  <c r="I3" i="7"/>
  <c r="T4" i="7" s="1"/>
  <c r="G3" i="7"/>
  <c r="Q4" i="7" s="1"/>
  <c r="F3" i="7"/>
  <c r="J3" i="7" s="1"/>
  <c r="I4" i="7"/>
  <c r="T5" i="7" s="1"/>
  <c r="I5" i="7"/>
  <c r="T6" i="7" s="1"/>
  <c r="I6" i="7"/>
  <c r="T7" i="7" s="1"/>
  <c r="I7" i="7"/>
  <c r="T8" i="7" s="1"/>
  <c r="T9" i="7"/>
  <c r="I9" i="7"/>
  <c r="T10" i="7" s="1"/>
  <c r="I10" i="7"/>
  <c r="T11" i="7" s="1"/>
  <c r="I2" i="7"/>
  <c r="H4" i="7"/>
  <c r="H5" i="7"/>
  <c r="H6" i="7"/>
  <c r="H7" i="7"/>
  <c r="H9" i="7"/>
  <c r="H10" i="7"/>
  <c r="H2" i="7"/>
  <c r="G4" i="7"/>
  <c r="Q5" i="7" s="1"/>
  <c r="G9" i="7"/>
  <c r="Q10" i="7" s="1"/>
  <c r="G10" i="7"/>
  <c r="Q11" i="7" s="1"/>
  <c r="G2" i="7"/>
  <c r="Q3" i="7" s="1"/>
  <c r="F4" i="7"/>
  <c r="J4" i="7" s="1"/>
  <c r="F5" i="7"/>
  <c r="P6" i="7" s="1"/>
  <c r="F6" i="7"/>
  <c r="F7" i="7"/>
  <c r="P8" i="7" s="1"/>
  <c r="F8" i="7"/>
  <c r="J8" i="7" s="1"/>
  <c r="F9" i="7"/>
  <c r="F10" i="7"/>
  <c r="E10" i="6"/>
  <c r="B3" i="6"/>
  <c r="C3" i="6"/>
  <c r="D3" i="6"/>
  <c r="E3" i="6"/>
  <c r="B4" i="6"/>
  <c r="C4" i="6"/>
  <c r="D4" i="6"/>
  <c r="E4" i="6"/>
  <c r="B5" i="6"/>
  <c r="C5" i="6"/>
  <c r="D5" i="6"/>
  <c r="E5" i="6"/>
  <c r="B6" i="6"/>
  <c r="C6" i="6"/>
  <c r="D6" i="6"/>
  <c r="E6" i="6"/>
  <c r="B7" i="6"/>
  <c r="C7" i="6"/>
  <c r="D7" i="6"/>
  <c r="E7" i="6"/>
  <c r="B8" i="6"/>
  <c r="C8" i="6"/>
  <c r="D8" i="6"/>
  <c r="E8" i="6"/>
  <c r="B9" i="6"/>
  <c r="C9" i="6"/>
  <c r="D9" i="6"/>
  <c r="E9" i="6"/>
  <c r="B10" i="6"/>
  <c r="C10" i="6"/>
  <c r="D10" i="6"/>
  <c r="C2" i="6"/>
  <c r="D2" i="6"/>
  <c r="E2" i="6"/>
  <c r="B2" i="6"/>
  <c r="J10" i="7" l="1"/>
  <c r="K10" i="7"/>
  <c r="K9" i="7"/>
  <c r="K7" i="7"/>
  <c r="J6" i="7"/>
  <c r="K6" i="7"/>
  <c r="K5" i="7"/>
  <c r="K4" i="7"/>
  <c r="K2" i="7"/>
  <c r="J9" i="7"/>
  <c r="S6" i="7"/>
  <c r="U6" i="7" s="1"/>
  <c r="S8" i="7"/>
  <c r="U8" i="7" s="1"/>
  <c r="S7" i="7"/>
  <c r="U7" i="7" s="1"/>
  <c r="R3" i="7"/>
  <c r="S9" i="7"/>
  <c r="U9" i="7" s="1"/>
  <c r="U4" i="7"/>
  <c r="P4" i="7"/>
  <c r="R4" i="7" s="1"/>
  <c r="S5" i="7"/>
  <c r="U5" i="7" s="1"/>
  <c r="S3" i="7"/>
  <c r="S11" i="7"/>
  <c r="U11" i="7" s="1"/>
  <c r="R6" i="7"/>
  <c r="P9" i="7"/>
  <c r="R9" i="7" s="1"/>
  <c r="S10" i="7"/>
  <c r="U10" i="7" s="1"/>
  <c r="R8" i="7"/>
  <c r="J7" i="7"/>
  <c r="P7" i="7"/>
  <c r="R7" i="7" s="1"/>
  <c r="J5" i="7"/>
  <c r="K3" i="7"/>
  <c r="P5" i="7"/>
  <c r="R5" i="7" s="1"/>
  <c r="J2" i="7"/>
  <c r="P11" i="7"/>
  <c r="R11" i="7" s="1"/>
  <c r="P10" i="7"/>
  <c r="R10" i="7" s="1"/>
</calcChain>
</file>

<file path=xl/sharedStrings.xml><?xml version="1.0" encoding="utf-8"?>
<sst xmlns="http://schemas.openxmlformats.org/spreadsheetml/2006/main" count="677" uniqueCount="284">
  <si>
    <t>Climate change [ kg CO2 eq]</t>
  </si>
  <si>
    <t>Acidification [ mol H+ eq]</t>
  </si>
  <si>
    <t>Eutrophication, freshwater [ kg P eq]</t>
  </si>
  <si>
    <t>Eutrophication, marine [ kg N eq]</t>
  </si>
  <si>
    <t>Eutrophication, terrestrial [ mol N eq]</t>
  </si>
  <si>
    <t>Ecotoxicity, freshwater [ CTUe]</t>
  </si>
  <si>
    <t>Land use [ Pt]</t>
  </si>
  <si>
    <t>Water use [ m3 depriv,]</t>
  </si>
  <si>
    <t>Resource use, fossils [ MJ]</t>
  </si>
  <si>
    <t>Scenario</t>
  </si>
  <si>
    <t>BAU swiss</t>
  </si>
  <si>
    <t>OA swiss</t>
  </si>
  <si>
    <t>OA lancet</t>
  </si>
  <si>
    <t>BAU lancet</t>
  </si>
  <si>
    <t>1.000000</t>
  </si>
  <si>
    <t>Change BAU to OA (swiss diet)</t>
  </si>
  <si>
    <t>Change BAU to OA (lancet diet)</t>
  </si>
  <si>
    <t>Change Swiss to Lancet (BAU)</t>
  </si>
  <si>
    <t>Change Swiss to Lancet (OA)</t>
  </si>
  <si>
    <t>Average change BAU to OA (%)</t>
  </si>
  <si>
    <t>Average change Swiss to Lancet (%)</t>
  </si>
  <si>
    <t>Climate change</t>
  </si>
  <si>
    <t>Acidification</t>
  </si>
  <si>
    <t>Eutrophication, freshwater</t>
  </si>
  <si>
    <t>Eutrophication, marine</t>
  </si>
  <si>
    <t>Eutrophication, terrestrial</t>
  </si>
  <si>
    <t>Ecotoxicity, freshwater</t>
  </si>
  <si>
    <t>Land use</t>
  </si>
  <si>
    <t>Water use</t>
  </si>
  <si>
    <t>Resource use, fossils</t>
  </si>
  <si>
    <t>kg CO2 eq</t>
  </si>
  <si>
    <t>mol H+ eq</t>
  </si>
  <si>
    <t>kg P eq</t>
  </si>
  <si>
    <t>kg N eq</t>
  </si>
  <si>
    <t>mol N eq</t>
  </si>
  <si>
    <t>CTUe</t>
  </si>
  <si>
    <t>Pt</t>
  </si>
  <si>
    <t>m3 depriv</t>
  </si>
  <si>
    <t>MJ</t>
  </si>
  <si>
    <t>Conv to Org</t>
  </si>
  <si>
    <t>SFP</t>
  </si>
  <si>
    <t>EAT</t>
  </si>
  <si>
    <t>Conv</t>
  </si>
  <si>
    <t>Org</t>
  </si>
  <si>
    <t>SFP to EAT</t>
  </si>
  <si>
    <t>Average</t>
  </si>
  <si>
    <t>ConvSFP</t>
  </si>
  <si>
    <t>ConvEAT</t>
  </si>
  <si>
    <t>OrgSFP</t>
  </si>
  <si>
    <t>OrgEAT</t>
  </si>
  <si>
    <t>2466919353.147337</t>
  </si>
  <si>
    <t>39703496.31768</t>
  </si>
  <si>
    <t>401145.800164</t>
  </si>
  <si>
    <t>18889906.064432</t>
  </si>
  <si>
    <t>173062126.955642</t>
  </si>
  <si>
    <t>79416582445.317383</t>
  </si>
  <si>
    <t>221827590113.56189</t>
  </si>
  <si>
    <t>4134816267.31383</t>
  </si>
  <si>
    <t>11848537470.603806</t>
  </si>
  <si>
    <t>1929756908.677047</t>
  </si>
  <si>
    <t>34530500.752146</t>
  </si>
  <si>
    <t>432961.575254</t>
  </si>
  <si>
    <t>19378937.269652</t>
  </si>
  <si>
    <t>149132862.069573</t>
  </si>
  <si>
    <t>73343584679.429718</t>
  </si>
  <si>
    <t>189615659509.826508</t>
  </si>
  <si>
    <t>4148587409.074055</t>
  </si>
  <si>
    <t>12090413490.747799</t>
  </si>
  <si>
    <t>2318033397.563185</t>
  </si>
  <si>
    <t>48602105.546124</t>
  </si>
  <si>
    <t>431608.31611</t>
  </si>
  <si>
    <t>26760336.320846</t>
  </si>
  <si>
    <t>215365410.918368</t>
  </si>
  <si>
    <t>82448404156.167908</t>
  </si>
  <si>
    <t>267442553316.926483</t>
  </si>
  <si>
    <t>4189181483.716</t>
  </si>
  <si>
    <t>10417057023.50625</t>
  </si>
  <si>
    <t>2012000878.199556</t>
  </si>
  <si>
    <t>52740533.61479</t>
  </si>
  <si>
    <t>506485.051601</t>
  </si>
  <si>
    <t>31089011.529248</t>
  </si>
  <si>
    <t>232881092.441737</t>
  </si>
  <si>
    <t>58386076244.202553</t>
  </si>
  <si>
    <t>275450070593.537659</t>
  </si>
  <si>
    <t>4455869482.942636</t>
  </si>
  <si>
    <t>12383486870.296612</t>
  </si>
  <si>
    <t>0.752808</t>
  </si>
  <si>
    <t>0.792019</t>
  </si>
  <si>
    <t>0.607607</t>
  </si>
  <si>
    <t>0.743135</t>
  </si>
  <si>
    <t>0.963228</t>
  </si>
  <si>
    <t>0.805328</t>
  </si>
  <si>
    <t>0.927948</t>
  </si>
  <si>
    <t>0.956801</t>
  </si>
  <si>
    <t>0.782254</t>
  </si>
  <si>
    <t>0.654724</t>
  </si>
  <si>
    <t>0.854836</t>
  </si>
  <si>
    <t>0.623337</t>
  </si>
  <si>
    <t>0.640382</t>
  </si>
  <si>
    <t>0.889569</t>
  </si>
  <si>
    <t>0.688385</t>
  </si>
  <si>
    <t>0.931039</t>
  </si>
  <si>
    <t>0.976334</t>
  </si>
  <si>
    <t>0.939647</t>
  </si>
  <si>
    <t>0.921532</t>
  </si>
  <si>
    <t>0.852164</t>
  </si>
  <si>
    <t>0.860765</t>
  </si>
  <si>
    <t>0.924787</t>
  </si>
  <si>
    <t>0.970929</t>
  </si>
  <si>
    <t>0.940149</t>
  </si>
  <si>
    <t>0.841205</t>
  </si>
  <si>
    <t>0.815592</t>
  </si>
  <si>
    <t>0.708153</t>
  </si>
  <si>
    <t>Scenario 2018</t>
  </si>
  <si>
    <t>Item_x</t>
  </si>
  <si>
    <t>Mass of organic production (from crop primary) (t)</t>
  </si>
  <si>
    <t>Ozone depletion [kg CFC11 eq]</t>
  </si>
  <si>
    <t>Ionising radiation [ kBq U-235 eq]</t>
  </si>
  <si>
    <t>Photochemical ozone formation [ kg NMVOC eq]</t>
  </si>
  <si>
    <t>Particulate matter [ disease inc,]</t>
  </si>
  <si>
    <t>Human toxicity, non-cancer [ CTUh]</t>
  </si>
  <si>
    <t>Human toxicity, cancer [ CTUh]</t>
  </si>
  <si>
    <t>Resource use, minerals and metals [ kg Sb eq]</t>
  </si>
  <si>
    <t>Climate change - Fossil [ kg CO2 eq]</t>
  </si>
  <si>
    <t>Climate change - Biogenic [ kg CO2 eq]</t>
  </si>
  <si>
    <t>Climate change - Land use and LU change [ kg CO2 eq]</t>
  </si>
  <si>
    <t>Human toxicity, non-cancer - organics [ CTUh]</t>
  </si>
  <si>
    <t>Human toxicity, non-cancer - inorganics [ CTUh]</t>
  </si>
  <si>
    <t>Human toxicity, non-cancer - metals [ CTUh]</t>
  </si>
  <si>
    <t>Human toxicity, cancer - organics [ CTUh]</t>
  </si>
  <si>
    <t>Human toxicity, cancer - inorganics [ CTUh]</t>
  </si>
  <si>
    <t>Human toxicity, cancer - metals [ CTUh]</t>
  </si>
  <si>
    <t>Ecotoxicity, freshwater - organics [ CTUe]</t>
  </si>
  <si>
    <t>Ecotoxicity, freshwater - inorganics [ CTUe]</t>
  </si>
  <si>
    <t>Ecotoxicity, freshwater - metals [ CTUe]</t>
  </si>
  <si>
    <t>Wheat and products</t>
  </si>
  <si>
    <t>Potatoes and products</t>
  </si>
  <si>
    <t>Apples and products</t>
  </si>
  <si>
    <t>Barley and products</t>
  </si>
  <si>
    <t>Grapes and products (excl wine)</t>
  </si>
  <si>
    <t>Maize and products</t>
  </si>
  <si>
    <t>Rape and Mustardseed</t>
  </si>
  <si>
    <t>Tomatoes and products</t>
  </si>
  <si>
    <t>Peas</t>
  </si>
  <si>
    <t>Rye and products</t>
  </si>
  <si>
    <t>Soyabeans</t>
  </si>
  <si>
    <t>ORGANIC PLANTS</t>
  </si>
  <si>
    <t>CONVENTIONNAL PLANTS</t>
  </si>
  <si>
    <t>Item</t>
  </si>
  <si>
    <t>Production (1000 tons)</t>
  </si>
  <si>
    <t>Cereals, Other</t>
  </si>
  <si>
    <t>Fruits, other</t>
  </si>
  <si>
    <t>Millet and products</t>
  </si>
  <si>
    <t>Nuts and products</t>
  </si>
  <si>
    <t>Oats</t>
  </si>
  <si>
    <t>Onions</t>
  </si>
  <si>
    <t>Pulses, Other and products</t>
  </si>
  <si>
    <t>Sugar beet</t>
  </si>
  <si>
    <t>Sunflower seed</t>
  </si>
  <si>
    <t>Vegetables, other</t>
  </si>
  <si>
    <t>LIVESTOCK</t>
  </si>
  <si>
    <t>Lifetime LCA [y]</t>
  </si>
  <si>
    <t>Producing animals 2018 [head]</t>
  </si>
  <si>
    <t>Dairy cows - Conv</t>
  </si>
  <si>
    <t>Non dairy cows - Conv</t>
  </si>
  <si>
    <t>Other cattle - Conv</t>
  </si>
  <si>
    <t>Young cattle (-1 year) - Conv</t>
  </si>
  <si>
    <t>Sheep (meat) - Conv</t>
  </si>
  <si>
    <t>Sheep (milk) - Conv</t>
  </si>
  <si>
    <t>Goats (meat) - Conv</t>
  </si>
  <si>
    <t>Goats (milk) - Conv</t>
  </si>
  <si>
    <t>Swine / pigs - Conv</t>
  </si>
  <si>
    <t>Egg chickens - Conv</t>
  </si>
  <si>
    <t>Poultry (meat) - Conv</t>
  </si>
  <si>
    <t>Dairy cows - Org</t>
  </si>
  <si>
    <t>Non dairy cows - Org</t>
  </si>
  <si>
    <t>Other cattle - Org</t>
  </si>
  <si>
    <t>Young cattle (-1 year) - Org</t>
  </si>
  <si>
    <t>Sheep (meat) - Org</t>
  </si>
  <si>
    <t>Sheep (milk) - Org</t>
  </si>
  <si>
    <t>Goats (meat) - Org</t>
  </si>
  <si>
    <t>Goats (milk) - Org</t>
  </si>
  <si>
    <t>Swine / pigs - Org</t>
  </si>
  <si>
    <t>Egg chickens - Org</t>
  </si>
  <si>
    <t>Poultry (meat) - Org</t>
  </si>
  <si>
    <t>FISH</t>
  </si>
  <si>
    <t>Freshwater Fish</t>
  </si>
  <si>
    <t>TOTAL</t>
  </si>
  <si>
    <t>0.390813</t>
  </si>
  <si>
    <t>0.339216</t>
  </si>
  <si>
    <t xml:space="preserve">Crop </t>
  </si>
  <si>
    <t>Livestock</t>
  </si>
  <si>
    <t>Fish</t>
  </si>
  <si>
    <t>CC [kg CO2 eq]</t>
  </si>
  <si>
    <t>0.82258</t>
  </si>
  <si>
    <t>0.865306</t>
  </si>
  <si>
    <t>0.678128</t>
  </si>
  <si>
    <t>0.811726</t>
  </si>
  <si>
    <t>0.673967</t>
  </si>
  <si>
    <t>0.74793</t>
  </si>
  <si>
    <t>0.86309</t>
  </si>
  <si>
    <t>ConvBASE</t>
  </si>
  <si>
    <t>OrgBASE</t>
  </si>
  <si>
    <t>0.91825</t>
  </si>
  <si>
    <t>0.413223</t>
  </si>
  <si>
    <t>0.424637</t>
  </si>
  <si>
    <t>0.470137</t>
  </si>
  <si>
    <t>0.412312</t>
  </si>
  <si>
    <t>0.421484</t>
  </si>
  <si>
    <t>0.418898</t>
  </si>
  <si>
    <t>0.614562</t>
  </si>
  <si>
    <t>0.448408</t>
  </si>
  <si>
    <t>0.498304</t>
  </si>
  <si>
    <t>0.546185</t>
  </si>
  <si>
    <t>0.445846</t>
  </si>
  <si>
    <t>0.298475</t>
  </si>
  <si>
    <t>0.43144</t>
  </si>
  <si>
    <t>0.653686</t>
  </si>
  <si>
    <t>0.974462</t>
  </si>
  <si>
    <t>0.768913</t>
  </si>
  <si>
    <t>0.912599</t>
  </si>
  <si>
    <t>0.801897</t>
  </si>
  <si>
    <t>0.870699</t>
  </si>
  <si>
    <t>0.687398</t>
  </si>
  <si>
    <t>0.758169</t>
  </si>
  <si>
    <t>0.779802</t>
  </si>
  <si>
    <t>0.827798</t>
  </si>
  <si>
    <t>0.34362</t>
  </si>
  <si>
    <t>0.419436</t>
  </si>
  <si>
    <t>0.402549</t>
  </si>
  <si>
    <t>0.401306</t>
  </si>
  <si>
    <t>0.347475</t>
  </si>
  <si>
    <t>0.33709</t>
  </si>
  <si>
    <t>0.350832</t>
  </si>
  <si>
    <t>0.472453</t>
  </si>
  <si>
    <t>0.540637</t>
  </si>
  <si>
    <t>0.294768</t>
  </si>
  <si>
    <t>0.326039</t>
  </si>
  <si>
    <t>0.374267</t>
  </si>
  <si>
    <t>0.427266</t>
  </si>
  <si>
    <t>0.343509</t>
  </si>
  <si>
    <t>0.286639</t>
  </si>
  <si>
    <t>0.297658</t>
  </si>
  <si>
    <t>0.484008</t>
  </si>
  <si>
    <t>0.595712</t>
  </si>
  <si>
    <t>0.988025</t>
  </si>
  <si>
    <t>0.41741</t>
  </si>
  <si>
    <t>0.496204</t>
  </si>
  <si>
    <t>0.443272</t>
  </si>
  <si>
    <t>0.455436</t>
  </si>
  <si>
    <t>0.489892</t>
  </si>
  <si>
    <t>0.451009</t>
  </si>
  <si>
    <t>0.490257</t>
  </si>
  <si>
    <t>0.441319</t>
  </si>
  <si>
    <t>0.445149</t>
  </si>
  <si>
    <t>0.465152</t>
  </si>
  <si>
    <t>0.626438</t>
  </si>
  <si>
    <t>0.380247</t>
  </si>
  <si>
    <t>0.354034</t>
  </si>
  <si>
    <t>0.45546</t>
  </si>
  <si>
    <t>0.48015</t>
  </si>
  <si>
    <t>0.484648</t>
  </si>
  <si>
    <t>0.375265</t>
  </si>
  <si>
    <t>0.377679</t>
  </si>
  <si>
    <t>0.476505</t>
  </si>
  <si>
    <t>0.690215</t>
  </si>
  <si>
    <t>0.533066</t>
  </si>
  <si>
    <t>0.424348</t>
  </si>
  <si>
    <t>0.512948</t>
  </si>
  <si>
    <t>0.477269</t>
  </si>
  <si>
    <t>0.663342</t>
  </si>
  <si>
    <t>0.539804</t>
  </si>
  <si>
    <t>0.531513</t>
  </si>
  <si>
    <t>0.410982</t>
  </si>
  <si>
    <t>0.712146</t>
  </si>
  <si>
    <t>0.578456</t>
  </si>
  <si>
    <t>0.368325</t>
  </si>
  <si>
    <t>0.363246</t>
  </si>
  <si>
    <t>0.560067</t>
  </si>
  <si>
    <t>0.770642</t>
  </si>
  <si>
    <t>0.583707</t>
  </si>
  <si>
    <t>0.547427</t>
  </si>
  <si>
    <t>0.488564</t>
  </si>
  <si>
    <t>0.757482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</si>
</sst>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0" xfId="0" applyFont="1"/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A6EB-7787-3749-AEBF-3B9D9CB57D6B}">
  <dimension ref="A1:K12"/>
  <sheetViews>
    <sheetView workbookViewId="0">
      <selection activeCell="N18" sqref="N18"/>
    </sheetView>
  </sheetViews>
  <sheetFormatPr baseColWidth="10" defaultRowHeight="16" x14ac:dyDescent="0.2"/>
  <sheetData>
    <row r="1" spans="1:11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2">
      <c r="A2" s="1" t="s">
        <v>10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</row>
    <row r="3" spans="1:11" x14ac:dyDescent="0.2">
      <c r="A3" s="1" t="s">
        <v>13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</row>
    <row r="4" spans="1:11" x14ac:dyDescent="0.2">
      <c r="A4" s="1" t="s">
        <v>11</v>
      </c>
      <c r="B4" s="2" t="s">
        <v>68</v>
      </c>
      <c r="C4" s="2" t="s">
        <v>69</v>
      </c>
      <c r="D4" s="2" t="s">
        <v>70</v>
      </c>
      <c r="E4" s="2" t="s">
        <v>71</v>
      </c>
      <c r="F4" s="2" t="s">
        <v>72</v>
      </c>
      <c r="G4" s="2" t="s">
        <v>73</v>
      </c>
      <c r="H4" s="2" t="s">
        <v>74</v>
      </c>
      <c r="I4" s="2" t="s">
        <v>75</v>
      </c>
      <c r="J4" s="2" t="s">
        <v>76</v>
      </c>
    </row>
    <row r="5" spans="1:11" x14ac:dyDescent="0.2">
      <c r="A5" s="1" t="s">
        <v>12</v>
      </c>
      <c r="B5" s="2" t="s">
        <v>77</v>
      </c>
      <c r="C5" s="2" t="s">
        <v>78</v>
      </c>
      <c r="D5" s="2" t="s">
        <v>79</v>
      </c>
      <c r="E5" s="2" t="s">
        <v>80</v>
      </c>
      <c r="F5" s="2" t="s">
        <v>81</v>
      </c>
      <c r="G5" s="2" t="s">
        <v>82</v>
      </c>
      <c r="H5" s="2" t="s">
        <v>83</v>
      </c>
      <c r="I5" s="2" t="s">
        <v>84</v>
      </c>
      <c r="J5" s="2" t="s">
        <v>85</v>
      </c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BB91-5E69-1F4C-B166-3FBD95E04962}">
  <dimension ref="A1:U11"/>
  <sheetViews>
    <sheetView topLeftCell="E1" zoomScale="109" workbookViewId="0">
      <selection activeCell="P10" sqref="P10"/>
    </sheetView>
  </sheetViews>
  <sheetFormatPr baseColWidth="10" defaultRowHeight="16" x14ac:dyDescent="0.2"/>
  <cols>
    <col min="1" max="1" width="15.5" customWidth="1"/>
    <col min="2" max="2" width="14.83203125" bestFit="1" customWidth="1"/>
    <col min="3" max="3" width="15.1640625" bestFit="1" customWidth="1"/>
    <col min="4" max="5" width="14.6640625" bestFit="1" customWidth="1"/>
    <col min="6" max="11" width="12.83203125" bestFit="1" customWidth="1"/>
    <col min="14" max="14" width="21" customWidth="1"/>
    <col min="15" max="15" width="14.1640625" customWidth="1"/>
  </cols>
  <sheetData>
    <row r="1" spans="1:21" ht="68" x14ac:dyDescent="0.2">
      <c r="A1" s="3" t="s">
        <v>9</v>
      </c>
      <c r="B1" s="3" t="s">
        <v>10</v>
      </c>
      <c r="C1" s="3" t="s">
        <v>13</v>
      </c>
      <c r="D1" s="3" t="s">
        <v>11</v>
      </c>
      <c r="E1" s="3" t="s">
        <v>12</v>
      </c>
      <c r="F1" s="3" t="s">
        <v>15</v>
      </c>
      <c r="G1" s="3" t="s">
        <v>16</v>
      </c>
      <c r="H1" s="3" t="s">
        <v>17</v>
      </c>
      <c r="I1" s="3" t="s">
        <v>18</v>
      </c>
      <c r="J1" s="5" t="s">
        <v>19</v>
      </c>
      <c r="K1" s="5" t="s">
        <v>20</v>
      </c>
      <c r="L1" s="6"/>
      <c r="M1" s="6"/>
      <c r="N1" s="3"/>
      <c r="O1" s="3"/>
      <c r="P1" s="19" t="s">
        <v>39</v>
      </c>
      <c r="Q1" s="19"/>
      <c r="R1" s="19"/>
      <c r="S1" s="19" t="s">
        <v>44</v>
      </c>
      <c r="T1" s="19"/>
      <c r="U1" s="19"/>
    </row>
    <row r="2" spans="1:21" ht="51" x14ac:dyDescent="0.2">
      <c r="A2" s="3" t="s">
        <v>0</v>
      </c>
      <c r="B2" s="2">
        <v>2466919353.1473298</v>
      </c>
      <c r="C2" s="2">
        <v>1929756908.6770401</v>
      </c>
      <c r="D2" s="2">
        <v>2318033397.56318</v>
      </c>
      <c r="E2" s="2">
        <v>2012000878.1995499</v>
      </c>
      <c r="F2" s="6">
        <f>(D2-B2)/B2</f>
        <v>-6.0352988594539615E-2</v>
      </c>
      <c r="G2" s="6">
        <f>(E2-C2)/C2</f>
        <v>4.2618823724741996E-2</v>
      </c>
      <c r="H2" s="6">
        <f>(C2-B2)/B2</f>
        <v>-0.21774625254164487</v>
      </c>
      <c r="I2" s="6">
        <f>(E2-D2)/D2</f>
        <v>-0.13202248064473321</v>
      </c>
      <c r="J2" s="6">
        <f>100*AVERAGE(F2,G2)</f>
        <v>-0.88670824348988098</v>
      </c>
      <c r="K2" s="6">
        <f>100*AVERAGE(H2,I2)</f>
        <v>-17.488436659318904</v>
      </c>
      <c r="L2" s="6"/>
      <c r="M2" s="6"/>
      <c r="N2" s="3"/>
      <c r="O2" s="3"/>
      <c r="P2" s="7" t="s">
        <v>40</v>
      </c>
      <c r="Q2" s="7" t="s">
        <v>41</v>
      </c>
      <c r="R2" s="7" t="s">
        <v>45</v>
      </c>
      <c r="S2" s="7" t="s">
        <v>42</v>
      </c>
      <c r="T2" s="7" t="s">
        <v>43</v>
      </c>
      <c r="U2" s="7" t="s">
        <v>45</v>
      </c>
    </row>
    <row r="3" spans="1:21" ht="34" x14ac:dyDescent="0.2">
      <c r="A3" s="3" t="s">
        <v>1</v>
      </c>
      <c r="B3" s="2">
        <v>39703496.317680001</v>
      </c>
      <c r="C3" s="2">
        <v>34530500.752145998</v>
      </c>
      <c r="D3" s="2">
        <v>48602105.546123996</v>
      </c>
      <c r="E3" s="2">
        <v>52740533.61479</v>
      </c>
      <c r="F3" s="6">
        <f>(D3-B3)/B3</f>
        <v>0.22412658968982127</v>
      </c>
      <c r="G3" s="6">
        <f>(E3-C3)/C3</f>
        <v>0.52736081047166061</v>
      </c>
      <c r="H3" s="6">
        <f>(C3-B3)/B3</f>
        <v>-0.13029068080411002</v>
      </c>
      <c r="I3" s="6">
        <f>(E3-D3)/D3</f>
        <v>8.5149151917679466E-2</v>
      </c>
      <c r="J3" s="6">
        <f>100*AVERAGE(F3,G3)</f>
        <v>37.574370008074091</v>
      </c>
      <c r="K3" s="6">
        <f t="shared" ref="K3:K10" si="0">100*AVERAGE(H3,I3)</f>
        <v>-2.2570764443215277</v>
      </c>
      <c r="L3" s="6"/>
      <c r="M3" s="6"/>
      <c r="N3" s="4" t="s">
        <v>21</v>
      </c>
      <c r="O3" s="4" t="s">
        <v>30</v>
      </c>
      <c r="P3" s="8">
        <f>F2*100</f>
        <v>-6.0352988594539614</v>
      </c>
      <c r="Q3" s="8">
        <f>G2*100</f>
        <v>4.2618823724741999</v>
      </c>
      <c r="R3" s="8">
        <f t="shared" ref="R3:R11" si="1">(P3+Q3)/2</f>
        <v>-0.88670824348988075</v>
      </c>
      <c r="S3" s="8">
        <f>100*H2</f>
        <v>-21.774625254164487</v>
      </c>
      <c r="T3" s="8">
        <f>100*I2</f>
        <v>-13.20224806447332</v>
      </c>
      <c r="U3" s="8">
        <f>(S3+T3)/2</f>
        <v>-17.488436659318904</v>
      </c>
    </row>
    <row r="4" spans="1:21" ht="51" x14ac:dyDescent="0.2">
      <c r="A4" s="3" t="s">
        <v>2</v>
      </c>
      <c r="B4" s="2">
        <v>401145.80016400001</v>
      </c>
      <c r="C4" s="2">
        <v>432961.57525400002</v>
      </c>
      <c r="D4" s="2">
        <v>431608.31611000001</v>
      </c>
      <c r="E4" s="2">
        <v>506485.05160100001</v>
      </c>
      <c r="F4" s="6">
        <f t="shared" ref="F4:F10" si="2">(D4-B4)/B4</f>
        <v>7.5938763246545374E-2</v>
      </c>
      <c r="G4" s="6">
        <f t="shared" ref="G4:G10" si="3">(E4-C4)/C4</f>
        <v>0.16981524585378485</v>
      </c>
      <c r="H4" s="6">
        <f t="shared" ref="H4:H10" si="4">(C4-B4)/B4</f>
        <v>7.9312247758776988E-2</v>
      </c>
      <c r="I4" s="6">
        <f t="shared" ref="I4:I10" si="5">(E4-D4)/D4</f>
        <v>0.17348306947801456</v>
      </c>
      <c r="J4" s="6">
        <f t="shared" ref="J4:J10" si="6">100*AVERAGE(F4,G4)</f>
        <v>12.287700455016513</v>
      </c>
      <c r="K4" s="6">
        <f t="shared" si="0"/>
        <v>12.639765861839578</v>
      </c>
      <c r="L4" s="6"/>
      <c r="M4" s="6"/>
      <c r="N4" s="4" t="s">
        <v>22</v>
      </c>
      <c r="O4" s="4" t="s">
        <v>31</v>
      </c>
      <c r="P4" s="8">
        <f t="shared" ref="P4:P11" si="7">F3*100</f>
        <v>22.412658968982129</v>
      </c>
      <c r="Q4" s="8">
        <f t="shared" ref="Q4:Q11" si="8">G3*100</f>
        <v>52.73608104716606</v>
      </c>
      <c r="R4" s="8">
        <f t="shared" si="1"/>
        <v>37.574370008074098</v>
      </c>
      <c r="S4" s="8">
        <f t="shared" ref="S4:S11" si="9">100*H3</f>
        <v>-13.029068080411003</v>
      </c>
      <c r="T4" s="8">
        <f t="shared" ref="T4:T11" si="10">100*I3</f>
        <v>8.5149151917679475</v>
      </c>
      <c r="U4" s="8">
        <f t="shared" ref="U4:U11" si="11">(S4+T4)/2</f>
        <v>-2.2570764443215277</v>
      </c>
    </row>
    <row r="5" spans="1:21" ht="51" x14ac:dyDescent="0.2">
      <c r="A5" s="3" t="s">
        <v>3</v>
      </c>
      <c r="B5" s="2">
        <v>18889906.064431999</v>
      </c>
      <c r="C5" s="2">
        <v>19378937.269652002</v>
      </c>
      <c r="D5" s="2">
        <v>26760336.320845999</v>
      </c>
      <c r="E5" s="2">
        <v>31089011.529247999</v>
      </c>
      <c r="F5" s="6">
        <f t="shared" si="2"/>
        <v>0.41664740044596171</v>
      </c>
      <c r="G5" s="6">
        <f>(E5-C5)/C5</f>
        <v>0.60426813383282507</v>
      </c>
      <c r="H5" s="6">
        <f t="shared" si="4"/>
        <v>2.5888493227650539E-2</v>
      </c>
      <c r="I5" s="6">
        <f t="shared" si="5"/>
        <v>0.16175713027306057</v>
      </c>
      <c r="J5" s="6">
        <f>100*AVERAGE(F5,G5)</f>
        <v>51.04577671393934</v>
      </c>
      <c r="K5" s="6">
        <f t="shared" si="0"/>
        <v>9.3822811750355566</v>
      </c>
      <c r="L5" s="6"/>
      <c r="M5" s="6"/>
      <c r="N5" s="4" t="s">
        <v>23</v>
      </c>
      <c r="O5" s="4" t="s">
        <v>32</v>
      </c>
      <c r="P5" s="8">
        <f t="shared" si="7"/>
        <v>7.5938763246545378</v>
      </c>
      <c r="Q5" s="8">
        <f t="shared" si="8"/>
        <v>16.981524585378484</v>
      </c>
      <c r="R5" s="8">
        <f t="shared" si="1"/>
        <v>12.287700455016511</v>
      </c>
      <c r="S5" s="8">
        <f t="shared" si="9"/>
        <v>7.9312247758776984</v>
      </c>
      <c r="T5" s="8">
        <f t="shared" si="10"/>
        <v>17.348306947801458</v>
      </c>
      <c r="U5" s="8">
        <f t="shared" si="11"/>
        <v>12.639765861839578</v>
      </c>
    </row>
    <row r="6" spans="1:21" ht="51" x14ac:dyDescent="0.2">
      <c r="A6" s="3" t="s">
        <v>4</v>
      </c>
      <c r="B6" s="2">
        <v>173062126.95564201</v>
      </c>
      <c r="C6" s="2">
        <v>149132862.06957299</v>
      </c>
      <c r="D6" s="2">
        <v>215365410.91836801</v>
      </c>
      <c r="E6" s="2">
        <v>232881092.441737</v>
      </c>
      <c r="F6" s="6">
        <f t="shared" si="2"/>
        <v>0.24443987085382846</v>
      </c>
      <c r="G6" s="6">
        <f>(E6-C6)/C6</f>
        <v>0.5615679147436603</v>
      </c>
      <c r="H6" s="6">
        <f t="shared" si="4"/>
        <v>-0.13826979540244758</v>
      </c>
      <c r="I6" s="6">
        <f t="shared" si="5"/>
        <v>8.1330058753065593E-2</v>
      </c>
      <c r="J6" s="6">
        <f t="shared" si="6"/>
        <v>40.300389279874437</v>
      </c>
      <c r="K6" s="6">
        <f t="shared" si="0"/>
        <v>-2.8469868324690992</v>
      </c>
      <c r="L6" s="6"/>
      <c r="M6" s="6"/>
      <c r="N6" s="4" t="s">
        <v>24</v>
      </c>
      <c r="O6" s="4" t="s">
        <v>33</v>
      </c>
      <c r="P6" s="8">
        <f t="shared" si="7"/>
        <v>41.664740044596172</v>
      </c>
      <c r="Q6" s="8">
        <f t="shared" si="8"/>
        <v>60.426813383282507</v>
      </c>
      <c r="R6" s="8">
        <f t="shared" si="1"/>
        <v>51.04577671393934</v>
      </c>
      <c r="S6" s="8">
        <f t="shared" si="9"/>
        <v>2.588849322765054</v>
      </c>
      <c r="T6" s="8">
        <f t="shared" si="10"/>
        <v>16.175713027306056</v>
      </c>
      <c r="U6" s="8">
        <f t="shared" si="11"/>
        <v>9.3822811750355548</v>
      </c>
    </row>
    <row r="7" spans="1:21" ht="51" x14ac:dyDescent="0.2">
      <c r="A7" s="3" t="s">
        <v>5</v>
      </c>
      <c r="B7" s="2">
        <v>79416582445.317307</v>
      </c>
      <c r="C7" s="2">
        <v>73343584679.429703</v>
      </c>
      <c r="D7" s="2">
        <v>82448404156.167892</v>
      </c>
      <c r="E7" s="2">
        <v>58386076244.202499</v>
      </c>
      <c r="F7" s="6">
        <f t="shared" si="2"/>
        <v>3.8176179552150365E-2</v>
      </c>
      <c r="G7" s="6">
        <f>(E7-C7)/C7</f>
        <v>-0.20393751547055566</v>
      </c>
      <c r="H7" s="6">
        <f t="shared" si="4"/>
        <v>-7.6470147403650837E-2</v>
      </c>
      <c r="I7" s="6">
        <f t="shared" si="5"/>
        <v>-0.29184710314572304</v>
      </c>
      <c r="J7" s="6">
        <f t="shared" si="6"/>
        <v>-8.2880667959202654</v>
      </c>
      <c r="K7" s="6">
        <f t="shared" si="0"/>
        <v>-18.415862527468693</v>
      </c>
      <c r="L7" s="6"/>
      <c r="M7" s="6"/>
      <c r="N7" s="4" t="s">
        <v>25</v>
      </c>
      <c r="O7" s="4" t="s">
        <v>34</v>
      </c>
      <c r="P7" s="8">
        <f t="shared" si="7"/>
        <v>24.443987085382844</v>
      </c>
      <c r="Q7" s="8">
        <f t="shared" si="8"/>
        <v>56.156791474366031</v>
      </c>
      <c r="R7" s="8">
        <f t="shared" si="1"/>
        <v>40.300389279874437</v>
      </c>
      <c r="S7" s="8">
        <f t="shared" si="9"/>
        <v>-13.826979540244757</v>
      </c>
      <c r="T7" s="8">
        <f t="shared" si="10"/>
        <v>8.1330058753065586</v>
      </c>
      <c r="U7" s="8">
        <f t="shared" si="11"/>
        <v>-2.8469868324690992</v>
      </c>
    </row>
    <row r="8" spans="1:21" ht="34" x14ac:dyDescent="0.2">
      <c r="A8" s="3" t="s">
        <v>6</v>
      </c>
      <c r="B8" s="2">
        <v>221827590113.561</v>
      </c>
      <c r="C8" s="2">
        <v>189615659509.82599</v>
      </c>
      <c r="D8" s="2">
        <v>267442553316.92599</v>
      </c>
      <c r="E8" s="2">
        <v>275450070593.53699</v>
      </c>
      <c r="F8" s="6">
        <f t="shared" si="2"/>
        <v>0.20563250576726347</v>
      </c>
      <c r="G8" s="6">
        <f>(E8-C8)/C8</f>
        <v>0.45267575107246355</v>
      </c>
      <c r="H8" s="6">
        <f>(C8-B8)/B8</f>
        <v>-0.14521156086690859</v>
      </c>
      <c r="I8" s="6">
        <f>(E8-D8)/D8</f>
        <v>2.9941073988782509E-2</v>
      </c>
      <c r="J8" s="6">
        <f t="shared" si="6"/>
        <v>32.915412841986353</v>
      </c>
      <c r="K8" s="6">
        <f>100*AVERAGE(H8,I8)</f>
        <v>-5.7635243439063037</v>
      </c>
      <c r="L8" s="6"/>
      <c r="M8" s="6"/>
      <c r="N8" s="4" t="s">
        <v>26</v>
      </c>
      <c r="O8" s="4" t="s">
        <v>35</v>
      </c>
      <c r="P8" s="8">
        <f t="shared" si="7"/>
        <v>3.8176179552150367</v>
      </c>
      <c r="Q8" s="8">
        <f t="shared" si="8"/>
        <v>-20.393751547055565</v>
      </c>
      <c r="R8" s="8">
        <f t="shared" si="1"/>
        <v>-8.2880667959202636</v>
      </c>
      <c r="S8" s="8">
        <f t="shared" si="9"/>
        <v>-7.6470147403650834</v>
      </c>
      <c r="T8" s="8">
        <f t="shared" si="10"/>
        <v>-29.184710314572303</v>
      </c>
      <c r="U8" s="8">
        <f t="shared" si="11"/>
        <v>-18.415862527468693</v>
      </c>
    </row>
    <row r="9" spans="1:21" ht="34" x14ac:dyDescent="0.2">
      <c r="A9" s="3" t="s">
        <v>7</v>
      </c>
      <c r="B9" s="2">
        <v>4134816267.3138299</v>
      </c>
      <c r="C9" s="2">
        <v>4148587409.0740499</v>
      </c>
      <c r="D9" s="2">
        <v>4189181483.7160001</v>
      </c>
      <c r="E9" s="2">
        <v>4455869482.9426298</v>
      </c>
      <c r="F9" s="6">
        <f t="shared" si="2"/>
        <v>1.3148157714269701E-2</v>
      </c>
      <c r="G9" s="6">
        <f t="shared" si="3"/>
        <v>7.4069085105082588E-2</v>
      </c>
      <c r="H9" s="6">
        <f t="shared" si="4"/>
        <v>3.3305329354250675E-3</v>
      </c>
      <c r="I9" s="6">
        <f t="shared" si="5"/>
        <v>6.3661123363427316E-2</v>
      </c>
      <c r="J9" s="6">
        <f t="shared" si="6"/>
        <v>4.3608621409676145</v>
      </c>
      <c r="K9" s="6">
        <f t="shared" si="0"/>
        <v>3.349582814942619</v>
      </c>
      <c r="L9" s="6"/>
      <c r="M9" s="6"/>
      <c r="N9" s="4" t="s">
        <v>27</v>
      </c>
      <c r="O9" s="4" t="s">
        <v>36</v>
      </c>
      <c r="P9" s="8">
        <f t="shared" si="7"/>
        <v>20.563250576726347</v>
      </c>
      <c r="Q9" s="8">
        <f t="shared" si="8"/>
        <v>45.267575107246358</v>
      </c>
      <c r="R9" s="8">
        <f t="shared" si="1"/>
        <v>32.915412841986353</v>
      </c>
      <c r="S9" s="8">
        <f t="shared" si="9"/>
        <v>-14.521156086690858</v>
      </c>
      <c r="T9" s="8">
        <f t="shared" si="10"/>
        <v>2.9941073988782509</v>
      </c>
      <c r="U9" s="8">
        <f t="shared" si="11"/>
        <v>-5.7635243439063037</v>
      </c>
    </row>
    <row r="10" spans="1:21" ht="34" x14ac:dyDescent="0.2">
      <c r="A10" s="3" t="s">
        <v>8</v>
      </c>
      <c r="B10" s="2">
        <v>11848537470.6038</v>
      </c>
      <c r="C10" s="2">
        <v>12090413490.7477</v>
      </c>
      <c r="D10" s="2">
        <v>10417057023.506201</v>
      </c>
      <c r="E10" s="2">
        <v>12383486870.2966</v>
      </c>
      <c r="F10" s="6">
        <f t="shared" si="2"/>
        <v>-0.12081494873515819</v>
      </c>
      <c r="G10" s="6">
        <f t="shared" si="3"/>
        <v>2.4240145283135082E-2</v>
      </c>
      <c r="H10" s="6">
        <f t="shared" si="4"/>
        <v>2.0413997992916332E-2</v>
      </c>
      <c r="I10" s="6">
        <f t="shared" si="5"/>
        <v>0.1887701912692932</v>
      </c>
      <c r="J10" s="6">
        <f t="shared" si="6"/>
        <v>-4.8287401726011554</v>
      </c>
      <c r="K10" s="6">
        <f t="shared" si="0"/>
        <v>10.459209463110476</v>
      </c>
      <c r="L10" s="6"/>
      <c r="M10" s="6"/>
      <c r="N10" s="4" t="s">
        <v>28</v>
      </c>
      <c r="O10" s="4" t="s">
        <v>37</v>
      </c>
      <c r="P10" s="8">
        <f t="shared" si="7"/>
        <v>1.3148157714269701</v>
      </c>
      <c r="Q10" s="8">
        <f t="shared" si="8"/>
        <v>7.4069085105082593</v>
      </c>
      <c r="R10" s="8">
        <f t="shared" si="1"/>
        <v>4.3608621409676145</v>
      </c>
      <c r="S10" s="8">
        <f t="shared" si="9"/>
        <v>0.33305329354250673</v>
      </c>
      <c r="T10" s="8">
        <f t="shared" si="10"/>
        <v>6.3661123363427317</v>
      </c>
      <c r="U10" s="8">
        <f t="shared" si="11"/>
        <v>3.349582814942619</v>
      </c>
    </row>
    <row r="11" spans="1:21" ht="17" x14ac:dyDescent="0.2">
      <c r="N11" s="4" t="s">
        <v>29</v>
      </c>
      <c r="O11" s="4" t="s">
        <v>38</v>
      </c>
      <c r="P11" s="8">
        <f t="shared" si="7"/>
        <v>-12.081494873515819</v>
      </c>
      <c r="Q11" s="8">
        <f t="shared" si="8"/>
        <v>2.4240145283135082</v>
      </c>
      <c r="R11" s="8">
        <f t="shared" si="1"/>
        <v>-4.8287401726011554</v>
      </c>
      <c r="S11" s="8">
        <f t="shared" si="9"/>
        <v>2.0413997992916331</v>
      </c>
      <c r="T11" s="8">
        <f t="shared" si="10"/>
        <v>18.877019126929319</v>
      </c>
      <c r="U11" s="8">
        <f t="shared" si="11"/>
        <v>10.459209463110476</v>
      </c>
    </row>
  </sheetData>
  <mergeCells count="2">
    <mergeCell ref="P1:R1"/>
    <mergeCell ref="S1:U1"/>
  </mergeCells>
  <conditionalFormatting sqref="P3:U11">
    <cfRule type="colorScale" priority="1">
      <colorScale>
        <cfvo type="num" val="0"/>
        <cfvo type="num" val="0"/>
        <color theme="9" tint="0.59999389629810485"/>
        <color theme="5" tint="0.59999389629810485"/>
      </colorScale>
    </cfRule>
    <cfRule type="colorScale" priority="2">
      <colorScale>
        <cfvo type="num" val="0"/>
        <cfvo type="num" val="0"/>
        <color theme="9"/>
        <color theme="5" tint="-0.499984740745262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8765-AF71-6245-8C94-4F5286556C53}">
  <dimension ref="A1:AE74"/>
  <sheetViews>
    <sheetView topLeftCell="A69" zoomScale="125" zoomScaleNormal="120" workbookViewId="0">
      <selection activeCell="G63" sqref="G63"/>
    </sheetView>
  </sheetViews>
  <sheetFormatPr baseColWidth="10" defaultRowHeight="16" x14ac:dyDescent="0.2"/>
  <cols>
    <col min="2" max="3" width="11" bestFit="1" customWidth="1"/>
    <col min="4" max="4" width="11.33203125" bestFit="1" customWidth="1"/>
    <col min="5" max="14" width="11" bestFit="1" customWidth="1"/>
    <col min="15" max="16" width="12.1640625" bestFit="1" customWidth="1"/>
    <col min="17" max="17" width="11.1640625" bestFit="1" customWidth="1"/>
    <col min="18" max="18" width="12.1640625" bestFit="1" customWidth="1"/>
    <col min="19" max="19" width="11" bestFit="1" customWidth="1"/>
    <col min="20" max="21" width="11.1640625" bestFit="1" customWidth="1"/>
    <col min="22" max="23" width="11" bestFit="1" customWidth="1"/>
  </cols>
  <sheetData>
    <row r="1" spans="1:31" x14ac:dyDescent="0.2">
      <c r="A1" t="s">
        <v>146</v>
      </c>
    </row>
    <row r="2" spans="1:31" x14ac:dyDescent="0.2">
      <c r="B2" s="9" t="s">
        <v>114</v>
      </c>
      <c r="C2" s="9" t="s">
        <v>115</v>
      </c>
      <c r="D2" s="9" t="s">
        <v>0</v>
      </c>
      <c r="E2" s="9" t="s">
        <v>116</v>
      </c>
      <c r="F2" s="9" t="s">
        <v>117</v>
      </c>
      <c r="G2" s="9" t="s">
        <v>118</v>
      </c>
      <c r="H2" s="9" t="s">
        <v>119</v>
      </c>
      <c r="I2" s="9" t="s">
        <v>120</v>
      </c>
      <c r="J2" s="9" t="s">
        <v>121</v>
      </c>
      <c r="K2" s="9" t="s">
        <v>1</v>
      </c>
      <c r="L2" s="9" t="s">
        <v>2</v>
      </c>
      <c r="M2" s="9" t="s">
        <v>3</v>
      </c>
      <c r="N2" s="9" t="s">
        <v>4</v>
      </c>
      <c r="O2" s="9" t="s">
        <v>5</v>
      </c>
      <c r="P2" s="9" t="s">
        <v>6</v>
      </c>
      <c r="Q2" s="9" t="s">
        <v>7</v>
      </c>
      <c r="R2" s="9" t="s">
        <v>8</v>
      </c>
      <c r="S2" s="9" t="s">
        <v>122</v>
      </c>
      <c r="T2" s="9" t="s">
        <v>123</v>
      </c>
      <c r="U2" s="9" t="s">
        <v>124</v>
      </c>
      <c r="V2" s="9" t="s">
        <v>125</v>
      </c>
      <c r="W2" s="9" t="s">
        <v>126</v>
      </c>
      <c r="X2" s="9" t="s">
        <v>127</v>
      </c>
      <c r="Y2" s="9" t="s">
        <v>128</v>
      </c>
      <c r="Z2" s="9" t="s">
        <v>129</v>
      </c>
      <c r="AA2" s="9" t="s">
        <v>130</v>
      </c>
      <c r="AB2" s="9" t="s">
        <v>131</v>
      </c>
      <c r="AC2" s="9" t="s">
        <v>132</v>
      </c>
      <c r="AD2" s="9" t="s">
        <v>133</v>
      </c>
      <c r="AE2" s="9" t="s">
        <v>134</v>
      </c>
    </row>
    <row r="3" spans="1:31" x14ac:dyDescent="0.2">
      <c r="B3" t="s">
        <v>135</v>
      </c>
      <c r="C3">
        <v>31091.86886980497</v>
      </c>
      <c r="D3">
        <v>12617923.5988506</v>
      </c>
      <c r="E3">
        <v>0.79162217595941131</v>
      </c>
      <c r="F3">
        <v>494071.31191445893</v>
      </c>
      <c r="G3">
        <v>58208.620540297161</v>
      </c>
      <c r="H3">
        <v>4.866842880652885</v>
      </c>
      <c r="I3">
        <v>6.0884837607331184</v>
      </c>
      <c r="J3">
        <v>5.4162116410059323E-2</v>
      </c>
      <c r="K3">
        <v>723821.03917922487</v>
      </c>
      <c r="L3">
        <v>4907.4687601929272</v>
      </c>
      <c r="M3">
        <v>666539.18330189062</v>
      </c>
      <c r="N3">
        <v>3222631.4780070661</v>
      </c>
      <c r="O3">
        <v>172184851.43267071</v>
      </c>
      <c r="P3">
        <v>232860002.36715701</v>
      </c>
      <c r="Q3">
        <v>3911256.0552476379</v>
      </c>
      <c r="R3">
        <v>67442691.060734034</v>
      </c>
      <c r="S3">
        <v>80.950603238211002</v>
      </c>
      <c r="T3">
        <v>12606784.00407193</v>
      </c>
      <c r="U3">
        <v>7121.0751959308354</v>
      </c>
      <c r="V3">
        <v>4018.134043568904</v>
      </c>
      <c r="W3">
        <v>3.2814125216175639E-3</v>
      </c>
      <c r="X3">
        <v>3.6324381665642183E-2</v>
      </c>
      <c r="Y3">
        <v>6.0491945206357904</v>
      </c>
      <c r="Z3">
        <v>2.3975326246517968E-3</v>
      </c>
      <c r="AA3">
        <v>0</v>
      </c>
      <c r="AB3">
        <v>5.176458509126601E-2</v>
      </c>
      <c r="AC3">
        <v>3111497.3237562119</v>
      </c>
      <c r="AD3">
        <v>37879590.728136063</v>
      </c>
      <c r="AE3">
        <v>131193763.69169711</v>
      </c>
    </row>
    <row r="4" spans="1:31" x14ac:dyDescent="0.2">
      <c r="B4" t="s">
        <v>136</v>
      </c>
      <c r="C4">
        <v>25965.379869236229</v>
      </c>
      <c r="D4">
        <v>3303237.9904784239</v>
      </c>
      <c r="E4">
        <v>0.24589635634974391</v>
      </c>
      <c r="F4">
        <v>152157.78295783501</v>
      </c>
      <c r="G4">
        <v>16774.492772369889</v>
      </c>
      <c r="H4">
        <v>0.52073109740529577</v>
      </c>
      <c r="I4">
        <v>0.72441576679350317</v>
      </c>
      <c r="J4">
        <v>8.8808124252749039E-3</v>
      </c>
      <c r="K4">
        <v>76114.164149200864</v>
      </c>
      <c r="L4">
        <v>1278.495499833853</v>
      </c>
      <c r="M4">
        <v>76406.523940376515</v>
      </c>
      <c r="N4">
        <v>322151.92276463669</v>
      </c>
      <c r="O4">
        <v>168258961.75243211</v>
      </c>
      <c r="P4">
        <v>676825873.29618967</v>
      </c>
      <c r="Q4">
        <v>812416.3599427049</v>
      </c>
      <c r="R4">
        <v>23790359.18534141</v>
      </c>
      <c r="S4">
        <v>70.698203951094087</v>
      </c>
      <c r="T4">
        <v>3296521.0063600522</v>
      </c>
      <c r="U4">
        <v>3284.0661925981749</v>
      </c>
      <c r="V4">
        <v>3432.9651827659081</v>
      </c>
      <c r="W4">
        <v>2.4685086448604089E-3</v>
      </c>
      <c r="X4">
        <v>1.589196170768559E-2</v>
      </c>
      <c r="Y4">
        <v>0.70620388304163961</v>
      </c>
      <c r="Z4">
        <v>1.3183721954833499E-3</v>
      </c>
      <c r="AA4">
        <v>0</v>
      </c>
      <c r="AB4">
        <v>7.562440255756934E-3</v>
      </c>
      <c r="AC4">
        <v>993834.46975480858</v>
      </c>
      <c r="AD4">
        <v>7339624.0607926557</v>
      </c>
      <c r="AE4">
        <v>159925505.50683811</v>
      </c>
    </row>
    <row r="5" spans="1:31" x14ac:dyDescent="0.2">
      <c r="B5" t="s">
        <v>137</v>
      </c>
      <c r="C5">
        <v>21646.039174484511</v>
      </c>
      <c r="D5">
        <v>2552717.399846958</v>
      </c>
      <c r="E5">
        <v>0.47064766516689932</v>
      </c>
      <c r="F5">
        <v>754364.46523078519</v>
      </c>
      <c r="G5">
        <v>22295.42034971905</v>
      </c>
      <c r="H5">
        <v>0.19777076860081169</v>
      </c>
      <c r="I5">
        <v>0.39025211106894642</v>
      </c>
      <c r="J5">
        <v>5.2058724214635249E-3</v>
      </c>
      <c r="K5">
        <v>36581.806204878827</v>
      </c>
      <c r="L5">
        <v>917.66002015917888</v>
      </c>
      <c r="M5">
        <v>35932.425029644277</v>
      </c>
      <c r="N5">
        <v>161695.9126333993</v>
      </c>
      <c r="O5">
        <v>1054557797.393505</v>
      </c>
      <c r="P5">
        <v>543167091.45082414</v>
      </c>
      <c r="Q5">
        <v>113910549.4725908</v>
      </c>
      <c r="R5">
        <v>43422387.504799418</v>
      </c>
      <c r="S5">
        <v>36.337855343382387</v>
      </c>
      <c r="T5">
        <v>2515486.2124668448</v>
      </c>
      <c r="U5">
        <v>36148.885421389132</v>
      </c>
      <c r="V5">
        <v>992.52501124805099</v>
      </c>
      <c r="W5">
        <v>2.335542688809355E-3</v>
      </c>
      <c r="X5">
        <v>7.7420522473811756E-3</v>
      </c>
      <c r="Y5">
        <v>0.37995725483756149</v>
      </c>
      <c r="Z5">
        <v>6.9717995893963194E-4</v>
      </c>
      <c r="AA5">
        <v>0</v>
      </c>
      <c r="AB5">
        <v>4.5086967917317266E-3</v>
      </c>
      <c r="AC5">
        <v>2105293.7701103641</v>
      </c>
      <c r="AD5">
        <v>8063798.9736707136</v>
      </c>
      <c r="AE5">
        <v>1044563604.6462539</v>
      </c>
    </row>
    <row r="6" spans="1:31" x14ac:dyDescent="0.2">
      <c r="B6" t="s">
        <v>138</v>
      </c>
      <c r="C6">
        <v>5026.9584880032371</v>
      </c>
      <c r="D6">
        <v>1724523.4451802899</v>
      </c>
      <c r="E6">
        <v>0.11900871291387891</v>
      </c>
      <c r="F6">
        <v>73763.879687073582</v>
      </c>
      <c r="G6">
        <v>8640.2905038577228</v>
      </c>
      <c r="H6">
        <v>0.61393374350165109</v>
      </c>
      <c r="I6">
        <v>0.77286324796160821</v>
      </c>
      <c r="J6">
        <v>7.0990240260442334E-3</v>
      </c>
      <c r="K6">
        <v>91857.557154739785</v>
      </c>
      <c r="L6">
        <v>752.93759098520047</v>
      </c>
      <c r="M6">
        <v>91707.130448944779</v>
      </c>
      <c r="N6">
        <v>408954.8159740913</v>
      </c>
      <c r="O6">
        <v>23046313.882511862</v>
      </c>
      <c r="P6">
        <v>49759008.771106258</v>
      </c>
      <c r="Q6">
        <v>322905.97972965811</v>
      </c>
      <c r="R6">
        <v>10035545.95621207</v>
      </c>
      <c r="S6">
        <v>11.88825714445395</v>
      </c>
      <c r="T6">
        <v>1722894.358743083</v>
      </c>
      <c r="U6">
        <v>1043.9850151918399</v>
      </c>
      <c r="V6">
        <v>585.08362658232147</v>
      </c>
      <c r="W6">
        <v>4.7383441117047908E-4</v>
      </c>
      <c r="X6">
        <v>5.4427352083708923E-3</v>
      </c>
      <c r="Y6">
        <v>0.76699326853516681</v>
      </c>
      <c r="Z6">
        <v>3.5659871154227743E-4</v>
      </c>
      <c r="AA6">
        <v>0</v>
      </c>
      <c r="AB6">
        <v>6.7424251636932012E-3</v>
      </c>
      <c r="AC6">
        <v>467953.36238144722</v>
      </c>
      <c r="AD6">
        <v>5031433.9891451066</v>
      </c>
      <c r="AE6">
        <v>17546926.36006872</v>
      </c>
    </row>
    <row r="7" spans="1:31" x14ac:dyDescent="0.2">
      <c r="B7" t="s">
        <v>139</v>
      </c>
      <c r="C7">
        <v>8821.3304548963479</v>
      </c>
      <c r="D7">
        <v>3122398.1278151111</v>
      </c>
      <c r="E7">
        <v>0.29213864707393877</v>
      </c>
      <c r="F7">
        <v>237734.85575945661</v>
      </c>
      <c r="G7">
        <v>17378.020996145809</v>
      </c>
      <c r="H7">
        <v>0.4056559380327725</v>
      </c>
      <c r="I7">
        <v>1.2546137239476329</v>
      </c>
      <c r="J7">
        <v>1.9385755807680208E-2</v>
      </c>
      <c r="K7">
        <v>45165.211929069301</v>
      </c>
      <c r="L7">
        <v>1764.2660909792701</v>
      </c>
      <c r="M7">
        <v>35461.748428683321</v>
      </c>
      <c r="N7">
        <v>219915.76824056599</v>
      </c>
      <c r="O7">
        <v>1426202274.3575721</v>
      </c>
      <c r="P7">
        <v>511593500.79823643</v>
      </c>
      <c r="Q7">
        <v>998486.3941897176</v>
      </c>
      <c r="R7">
        <v>31039791.898252878</v>
      </c>
      <c r="S7">
        <v>278.70199652504073</v>
      </c>
      <c r="T7">
        <v>3003310.16667401</v>
      </c>
      <c r="U7">
        <v>117588.3349637683</v>
      </c>
      <c r="V7">
        <v>1499.626177332379</v>
      </c>
      <c r="W7">
        <v>4.1583487124467744E-3</v>
      </c>
      <c r="X7">
        <v>2.1443066496371139E-2</v>
      </c>
      <c r="Y7">
        <v>1.2288730816802449</v>
      </c>
      <c r="Z7">
        <v>3.2187799843653091E-3</v>
      </c>
      <c r="AA7">
        <v>0</v>
      </c>
      <c r="AB7">
        <v>1.6166940537993089E-2</v>
      </c>
      <c r="AC7">
        <v>3256041.2842067908</v>
      </c>
      <c r="AD7">
        <v>13950140.19467763</v>
      </c>
      <c r="AE7">
        <v>1409100890.284492</v>
      </c>
    </row>
    <row r="8" spans="1:31" x14ac:dyDescent="0.2">
      <c r="B8" t="s">
        <v>140</v>
      </c>
      <c r="C8">
        <v>13091.34929990978</v>
      </c>
      <c r="D8">
        <v>4420624.7785978522</v>
      </c>
      <c r="E8">
        <v>0.19977698823561291</v>
      </c>
      <c r="F8">
        <v>169148.3495914003</v>
      </c>
      <c r="G8">
        <v>15360.13249898134</v>
      </c>
      <c r="H8">
        <v>1.4407022049741129</v>
      </c>
      <c r="I8">
        <v>1.917913568021131</v>
      </c>
      <c r="J8">
        <v>1.79750850110507E-2</v>
      </c>
      <c r="K8">
        <v>212753.69658970341</v>
      </c>
      <c r="L8">
        <v>1275.5873524674121</v>
      </c>
      <c r="M8">
        <v>136740.16456280311</v>
      </c>
      <c r="N8">
        <v>947091.37411584554</v>
      </c>
      <c r="O8">
        <v>45496224.835404024</v>
      </c>
      <c r="P8">
        <v>1001775537.286183</v>
      </c>
      <c r="Q8">
        <v>511939.40062830498</v>
      </c>
      <c r="R8">
        <v>17595010.412501071</v>
      </c>
      <c r="S8">
        <v>20.953687714838029</v>
      </c>
      <c r="T8">
        <v>4416892.8276529266</v>
      </c>
      <c r="U8">
        <v>2554.6012608832821</v>
      </c>
      <c r="V8">
        <v>1177.3793752222109</v>
      </c>
      <c r="W8">
        <v>8.949796218088922E-4</v>
      </c>
      <c r="X8">
        <v>9.9903773031574383E-3</v>
      </c>
      <c r="Y8">
        <v>1.9071151685511001</v>
      </c>
      <c r="Z8">
        <v>7.3114782626437682E-4</v>
      </c>
      <c r="AA8">
        <v>0</v>
      </c>
      <c r="AB8">
        <v>1.7243937080055529E-2</v>
      </c>
      <c r="AC8">
        <v>782298.52952787455</v>
      </c>
      <c r="AD8">
        <v>10835700.38976383</v>
      </c>
      <c r="AE8">
        <v>33878225.732833423</v>
      </c>
    </row>
    <row r="9" spans="1:31" x14ac:dyDescent="0.2">
      <c r="B9" t="s">
        <v>141</v>
      </c>
      <c r="C9">
        <v>916.19554820486098</v>
      </c>
      <c r="D9">
        <v>868006.66749068338</v>
      </c>
      <c r="E9">
        <v>4.1177565097967578E-2</v>
      </c>
      <c r="F9">
        <v>31852.39304378847</v>
      </c>
      <c r="G9">
        <v>3255.745224410507</v>
      </c>
      <c r="H9">
        <v>0.32366078234191592</v>
      </c>
      <c r="I9">
        <v>0.53747345653190548</v>
      </c>
      <c r="J9">
        <v>5.064665406505426E-3</v>
      </c>
      <c r="K9">
        <v>47939.825781135762</v>
      </c>
      <c r="L9">
        <v>249.83353434259209</v>
      </c>
      <c r="M9">
        <v>32943.763348419008</v>
      </c>
      <c r="N9">
        <v>213788.91723942471</v>
      </c>
      <c r="O9">
        <v>10203110.941073131</v>
      </c>
      <c r="P9">
        <v>83438853.016324833</v>
      </c>
      <c r="Q9">
        <v>83098.858345559303</v>
      </c>
      <c r="R9">
        <v>3475212.9965163702</v>
      </c>
      <c r="S9">
        <v>4.0708832125941594</v>
      </c>
      <c r="T9">
        <v>867342.636443211</v>
      </c>
      <c r="U9">
        <v>445.39409065164182</v>
      </c>
      <c r="V9">
        <v>218.62634727634699</v>
      </c>
      <c r="W9">
        <v>1.753516921099423E-4</v>
      </c>
      <c r="X9">
        <v>2.0416464032179641E-3</v>
      </c>
      <c r="Y9">
        <v>0.53527234253712075</v>
      </c>
      <c r="Z9">
        <v>1.3699836300680909E-4</v>
      </c>
      <c r="AA9">
        <v>0</v>
      </c>
      <c r="AB9">
        <v>4.9276670526605722E-3</v>
      </c>
      <c r="AC9">
        <v>161709.8610656138</v>
      </c>
      <c r="AD9">
        <v>2352628.8257540441</v>
      </c>
      <c r="AE9">
        <v>7688772.1351480531</v>
      </c>
    </row>
    <row r="10" spans="1:31" x14ac:dyDescent="0.2">
      <c r="B10" t="s">
        <v>142</v>
      </c>
      <c r="C10">
        <v>6279.3286983775124</v>
      </c>
      <c r="D10">
        <v>1314389.0831443809</v>
      </c>
      <c r="E10">
        <v>0.14291500944359281</v>
      </c>
      <c r="F10">
        <v>253873.25927540279</v>
      </c>
      <c r="G10">
        <v>4018.770366961608</v>
      </c>
      <c r="H10">
        <v>0.1043630708999041</v>
      </c>
      <c r="I10">
        <v>0.33272844113675781</v>
      </c>
      <c r="J10">
        <v>3.9385770601546282E-3</v>
      </c>
      <c r="K10">
        <v>10800.44536120932</v>
      </c>
      <c r="L10">
        <v>256.17086564613908</v>
      </c>
      <c r="M10">
        <v>2197.7650444321289</v>
      </c>
      <c r="N10">
        <v>55320.885832705877</v>
      </c>
      <c r="O10">
        <v>41706422.10860566</v>
      </c>
      <c r="P10">
        <v>-69184764.492705658</v>
      </c>
      <c r="Q10">
        <v>8219452.8863152107</v>
      </c>
      <c r="R10">
        <v>22318680.785930172</v>
      </c>
      <c r="S10">
        <v>28.97502037935827</v>
      </c>
      <c r="T10">
        <v>1273761.8264658779</v>
      </c>
      <c r="U10">
        <v>39999.323808664747</v>
      </c>
      <c r="V10">
        <v>596.5437615403016</v>
      </c>
      <c r="W10">
        <v>7.4349135587399248E-4</v>
      </c>
      <c r="X10">
        <v>3.747082652168908E-3</v>
      </c>
      <c r="Y10">
        <v>0.3280340150018507</v>
      </c>
      <c r="Z10">
        <v>4.9458504559900631E-4</v>
      </c>
      <c r="AA10">
        <v>0</v>
      </c>
      <c r="AB10">
        <v>3.4439920145556218E-3</v>
      </c>
      <c r="AC10">
        <v>456883.95609394781</v>
      </c>
      <c r="AD10">
        <v>3991266.9072627141</v>
      </c>
      <c r="AE10">
        <v>37281316.381572053</v>
      </c>
    </row>
    <row r="11" spans="1:31" x14ac:dyDescent="0.2">
      <c r="B11" t="s">
        <v>143</v>
      </c>
      <c r="C11">
        <v>1628.5532768061321</v>
      </c>
      <c r="D11">
        <v>1065035.686027935</v>
      </c>
      <c r="E11">
        <v>5.5182143514290502E-2</v>
      </c>
      <c r="F11">
        <v>37701.138642324098</v>
      </c>
      <c r="G11">
        <v>4280.0103123832014</v>
      </c>
      <c r="H11">
        <v>0.2225408118580591</v>
      </c>
      <c r="I11">
        <v>0.27297274231796309</v>
      </c>
      <c r="J11">
        <v>2.826321315120851E-3</v>
      </c>
      <c r="K11">
        <v>33712.686268823563</v>
      </c>
      <c r="L11">
        <v>332.03807340760119</v>
      </c>
      <c r="M11">
        <v>24616.673909620142</v>
      </c>
      <c r="N11">
        <v>149811.3080685387</v>
      </c>
      <c r="O11">
        <v>9112271.6722637285</v>
      </c>
      <c r="P11">
        <v>266300575.82842121</v>
      </c>
      <c r="Q11">
        <v>198914.33091180259</v>
      </c>
      <c r="R11">
        <v>4693602.2625100613</v>
      </c>
      <c r="S11">
        <v>5.522842374131077</v>
      </c>
      <c r="T11">
        <v>1064117.7031168649</v>
      </c>
      <c r="U11">
        <v>577.43035399301755</v>
      </c>
      <c r="V11">
        <v>340.5327701547497</v>
      </c>
      <c r="W11">
        <v>2.3783100543440201E-4</v>
      </c>
      <c r="X11">
        <v>2.6167025686627322E-3</v>
      </c>
      <c r="Y11">
        <v>0.27014094873812161</v>
      </c>
      <c r="Z11">
        <v>1.7553566691767771E-4</v>
      </c>
      <c r="AA11">
        <v>0</v>
      </c>
      <c r="AB11">
        <v>2.6507855830610418E-3</v>
      </c>
      <c r="AC11">
        <v>217472.03749719661</v>
      </c>
      <c r="AD11">
        <v>1987693.570991013</v>
      </c>
      <c r="AE11">
        <v>6907106.1452031815</v>
      </c>
    </row>
    <row r="12" spans="1:31" x14ac:dyDescent="0.2">
      <c r="B12" t="s">
        <v>144</v>
      </c>
      <c r="C12">
        <v>1776.0506993631841</v>
      </c>
      <c r="D12">
        <v>579348.85704421136</v>
      </c>
      <c r="E12">
        <v>3.9947404759562773E-2</v>
      </c>
      <c r="F12">
        <v>19933.513904556199</v>
      </c>
      <c r="G12">
        <v>2943.6212785775142</v>
      </c>
      <c r="H12">
        <v>0.1908097582389858</v>
      </c>
      <c r="I12">
        <v>0.2318388737811985</v>
      </c>
      <c r="J12">
        <v>2.132013529522212E-3</v>
      </c>
      <c r="K12">
        <v>28689.923386105522</v>
      </c>
      <c r="L12">
        <v>257.12287362138881</v>
      </c>
      <c r="M12">
        <v>33987.974976942271</v>
      </c>
      <c r="N12">
        <v>127820.0439828029</v>
      </c>
      <c r="O12">
        <v>7254033.6313422741</v>
      </c>
      <c r="P12">
        <v>22897133.33640347</v>
      </c>
      <c r="Q12">
        <v>42622.263212403377</v>
      </c>
      <c r="R12">
        <v>3298815.2563887858</v>
      </c>
      <c r="S12">
        <v>3.3961978922855689</v>
      </c>
      <c r="T12">
        <v>578869.07470828539</v>
      </c>
      <c r="U12">
        <v>280.31155988849832</v>
      </c>
      <c r="V12">
        <v>199.4748787145879</v>
      </c>
      <c r="W12">
        <v>1.4019594355476451E-4</v>
      </c>
      <c r="X12">
        <v>1.8525073731048599E-3</v>
      </c>
      <c r="Y12">
        <v>0.22986184518469541</v>
      </c>
      <c r="Z12">
        <v>1.172947288538539E-4</v>
      </c>
      <c r="AA12">
        <v>0</v>
      </c>
      <c r="AB12">
        <v>2.0147188788145879E-3</v>
      </c>
      <c r="AC12">
        <v>157811.6278222689</v>
      </c>
      <c r="AD12">
        <v>1584799.21955476</v>
      </c>
      <c r="AE12">
        <v>5511422.9473619098</v>
      </c>
    </row>
    <row r="13" spans="1:31" x14ac:dyDescent="0.2">
      <c r="B13" t="s">
        <v>145</v>
      </c>
      <c r="C13">
        <v>636.46189545676589</v>
      </c>
      <c r="D13">
        <v>391158.41287536628</v>
      </c>
      <c r="E13">
        <v>2.1064646484361259E-2</v>
      </c>
      <c r="F13">
        <v>18844.10730654006</v>
      </c>
      <c r="G13">
        <v>1606.386481077797</v>
      </c>
      <c r="H13">
        <v>2.4175433556143131E-2</v>
      </c>
      <c r="I13">
        <v>3.4461653849590858E-2</v>
      </c>
      <c r="J13">
        <v>4.4896908696940641E-4</v>
      </c>
      <c r="K13">
        <v>4113.9326134367357</v>
      </c>
      <c r="L13">
        <v>155.4756628472154</v>
      </c>
      <c r="M13">
        <v>10880.931561486321</v>
      </c>
      <c r="N13">
        <v>18163.073348082558</v>
      </c>
      <c r="O13">
        <v>2442209.6909574978</v>
      </c>
      <c r="P13">
        <v>123720007.5768197</v>
      </c>
      <c r="Q13">
        <v>99273.474349230572</v>
      </c>
      <c r="R13">
        <v>1849139.539916341</v>
      </c>
      <c r="S13">
        <v>2.275106620305325</v>
      </c>
      <c r="T13">
        <v>390764.35385741323</v>
      </c>
      <c r="U13">
        <v>277.1837698201636</v>
      </c>
      <c r="V13">
        <v>116.8698954883976</v>
      </c>
      <c r="W13">
        <v>9.4031650553676109E-5</v>
      </c>
      <c r="X13">
        <v>9.8398892964826558E-4</v>
      </c>
      <c r="Y13">
        <v>3.3392157919088908E-2</v>
      </c>
      <c r="Z13">
        <v>6.7224677459025393E-5</v>
      </c>
      <c r="AA13">
        <v>0</v>
      </c>
      <c r="AB13">
        <v>3.8174440951038101E-4</v>
      </c>
      <c r="AC13">
        <v>82527.990035051276</v>
      </c>
      <c r="AD13">
        <v>426324.63195261348</v>
      </c>
      <c r="AE13">
        <v>1933357.068969833</v>
      </c>
    </row>
    <row r="15" spans="1:31" x14ac:dyDescent="0.2">
      <c r="A15" t="s">
        <v>147</v>
      </c>
    </row>
    <row r="16" spans="1:31" x14ac:dyDescent="0.2">
      <c r="A16" s="10" t="s">
        <v>148</v>
      </c>
      <c r="B16" s="11" t="s">
        <v>149</v>
      </c>
      <c r="C16" s="11" t="s">
        <v>115</v>
      </c>
      <c r="D16" s="11" t="s">
        <v>0</v>
      </c>
      <c r="E16" s="11" t="s">
        <v>116</v>
      </c>
      <c r="F16" s="11" t="s">
        <v>117</v>
      </c>
      <c r="G16" s="11" t="s">
        <v>118</v>
      </c>
      <c r="H16" s="11" t="s">
        <v>119</v>
      </c>
      <c r="I16" s="11" t="s">
        <v>120</v>
      </c>
      <c r="J16" s="11" t="s">
        <v>121</v>
      </c>
      <c r="K16" s="11" t="s">
        <v>1</v>
      </c>
      <c r="L16" s="11" t="s">
        <v>2</v>
      </c>
      <c r="M16" s="11" t="s">
        <v>3</v>
      </c>
      <c r="N16" s="11" t="s">
        <v>4</v>
      </c>
      <c r="O16" s="11" t="s">
        <v>5</v>
      </c>
      <c r="P16" s="11" t="s">
        <v>6</v>
      </c>
      <c r="Q16" s="11" t="s">
        <v>7</v>
      </c>
      <c r="R16" s="11" t="s">
        <v>8</v>
      </c>
      <c r="S16" s="11" t="s">
        <v>122</v>
      </c>
      <c r="T16" s="11" t="s">
        <v>123</v>
      </c>
      <c r="U16" s="11" t="s">
        <v>124</v>
      </c>
      <c r="V16" s="11" t="s">
        <v>125</v>
      </c>
      <c r="W16" s="11" t="s">
        <v>126</v>
      </c>
      <c r="X16" s="11" t="s">
        <v>127</v>
      </c>
      <c r="Y16" s="11" t="s">
        <v>128</v>
      </c>
      <c r="Z16" s="11" t="s">
        <v>129</v>
      </c>
      <c r="AA16" s="11" t="s">
        <v>130</v>
      </c>
      <c r="AB16" s="11" t="s">
        <v>131</v>
      </c>
      <c r="AC16" s="11" t="s">
        <v>132</v>
      </c>
      <c r="AD16" s="11" t="s">
        <v>133</v>
      </c>
      <c r="AE16" s="11" t="s">
        <v>134</v>
      </c>
    </row>
    <row r="17" spans="1:31" x14ac:dyDescent="0.2">
      <c r="A17" s="12" t="s">
        <v>137</v>
      </c>
      <c r="B17" s="12">
        <v>200.35400000000001</v>
      </c>
      <c r="C17" s="12">
        <v>21646.04</v>
      </c>
      <c r="D17" s="12">
        <v>17210405</v>
      </c>
      <c r="E17" s="12">
        <v>4.177861</v>
      </c>
      <c r="F17" s="12">
        <v>3434067</v>
      </c>
      <c r="G17" s="12">
        <v>150265.5</v>
      </c>
      <c r="H17" s="12">
        <v>0.93466899999999997</v>
      </c>
      <c r="I17" s="12">
        <v>0.71435199999999999</v>
      </c>
      <c r="J17" s="12">
        <v>2.0604000000000001E-2</v>
      </c>
      <c r="K17" s="12">
        <v>194343.3</v>
      </c>
      <c r="L17" s="12">
        <v>5107.8040000000001</v>
      </c>
      <c r="M17" s="12">
        <v>86152.2</v>
      </c>
      <c r="N17" s="12">
        <v>749323.8</v>
      </c>
      <c r="O17" s="12">
        <v>2320000000</v>
      </c>
      <c r="P17" s="12">
        <v>2490000000</v>
      </c>
      <c r="Q17" s="12">
        <v>406000000</v>
      </c>
      <c r="R17" s="12">
        <v>282000000</v>
      </c>
      <c r="S17" s="12">
        <v>245.39349999999999</v>
      </c>
      <c r="T17" s="12">
        <v>17184359</v>
      </c>
      <c r="U17" s="12">
        <v>12588.96</v>
      </c>
      <c r="V17" s="12">
        <v>12993.4</v>
      </c>
      <c r="W17" s="12">
        <v>4.6061999999999999E-2</v>
      </c>
      <c r="X17" s="12">
        <v>8.6467000000000002E-2</v>
      </c>
      <c r="Y17" s="12">
        <v>0.57805099999999998</v>
      </c>
      <c r="Z17" s="12">
        <v>7.5599999999999999E-3</v>
      </c>
      <c r="AA17" s="12">
        <v>0</v>
      </c>
      <c r="AB17" s="12">
        <v>1.3044E-2</v>
      </c>
      <c r="AC17" s="12">
        <v>955000000</v>
      </c>
      <c r="AD17" s="12">
        <v>84142653</v>
      </c>
      <c r="AE17" s="12">
        <v>1280000000</v>
      </c>
    </row>
    <row r="18" spans="1:31" x14ac:dyDescent="0.2">
      <c r="A18" s="12" t="s">
        <v>138</v>
      </c>
      <c r="B18" s="12">
        <v>176.97300000000001</v>
      </c>
      <c r="C18" s="12">
        <v>5026.9579999999996</v>
      </c>
      <c r="D18" s="12">
        <v>70673547</v>
      </c>
      <c r="E18" s="12">
        <v>7.0847429999999996</v>
      </c>
      <c r="F18" s="12">
        <v>4431432</v>
      </c>
      <c r="G18" s="12">
        <v>230349.2</v>
      </c>
      <c r="H18" s="12">
        <v>10.901529999999999</v>
      </c>
      <c r="I18" s="12">
        <v>6.1179189999999997</v>
      </c>
      <c r="J18" s="12">
        <v>0.11897099999999999</v>
      </c>
      <c r="K18" s="12">
        <v>1619911</v>
      </c>
      <c r="L18" s="12">
        <v>18545.84</v>
      </c>
      <c r="M18" s="12">
        <v>1823438</v>
      </c>
      <c r="N18" s="12">
        <v>6693350</v>
      </c>
      <c r="O18" s="12">
        <v>4440000000</v>
      </c>
      <c r="P18" s="12">
        <v>13900000000</v>
      </c>
      <c r="Q18" s="12">
        <v>172000000</v>
      </c>
      <c r="R18" s="12">
        <v>601000000</v>
      </c>
      <c r="S18" s="12">
        <v>668.82060000000001</v>
      </c>
      <c r="T18" s="12">
        <v>70572053</v>
      </c>
      <c r="U18" s="12">
        <v>46457.84</v>
      </c>
      <c r="V18" s="12">
        <v>54597.8</v>
      </c>
      <c r="W18" s="12">
        <v>6.7913000000000001E-2</v>
      </c>
      <c r="X18" s="12">
        <v>0.241063</v>
      </c>
      <c r="Y18" s="12">
        <v>5.8121640000000001</v>
      </c>
      <c r="Z18" s="12">
        <v>1.0455000000000001E-2</v>
      </c>
      <c r="AA18" s="12">
        <v>0</v>
      </c>
      <c r="AB18" s="12">
        <v>0.108516</v>
      </c>
      <c r="AC18" s="12">
        <v>647000000</v>
      </c>
      <c r="AD18" s="12">
        <v>832000000</v>
      </c>
      <c r="AE18" s="12">
        <v>2960000000</v>
      </c>
    </row>
    <row r="19" spans="1:31" x14ac:dyDescent="0.2">
      <c r="A19" s="12" t="s">
        <v>150</v>
      </c>
      <c r="B19" s="12">
        <v>49</v>
      </c>
      <c r="C19" s="12">
        <v>0</v>
      </c>
      <c r="D19" s="12">
        <v>19567974</v>
      </c>
      <c r="E19" s="12">
        <v>1.9616119999999999</v>
      </c>
      <c r="F19" s="12">
        <v>1226967</v>
      </c>
      <c r="G19" s="12">
        <v>63778.7</v>
      </c>
      <c r="H19" s="12">
        <v>3.0183979999999999</v>
      </c>
      <c r="I19" s="12">
        <v>1.693919</v>
      </c>
      <c r="J19" s="12">
        <v>3.2940999999999998E-2</v>
      </c>
      <c r="K19" s="12">
        <v>448518.2</v>
      </c>
      <c r="L19" s="12">
        <v>5134.9409999999998</v>
      </c>
      <c r="M19" s="12">
        <v>504870.5</v>
      </c>
      <c r="N19" s="12">
        <v>1853244</v>
      </c>
      <c r="O19" s="12">
        <v>1230000000</v>
      </c>
      <c r="P19" s="12">
        <v>3850000000</v>
      </c>
      <c r="Q19" s="12">
        <v>47654892</v>
      </c>
      <c r="R19" s="12">
        <v>166000000</v>
      </c>
      <c r="S19" s="12">
        <v>185.18190000000001</v>
      </c>
      <c r="T19" s="12">
        <v>19539872</v>
      </c>
      <c r="U19" s="12">
        <v>12863.17</v>
      </c>
      <c r="V19" s="12">
        <v>15116.95</v>
      </c>
      <c r="W19" s="12">
        <v>1.8804000000000001E-2</v>
      </c>
      <c r="X19" s="12">
        <v>6.6744999999999999E-2</v>
      </c>
      <c r="Y19" s="12">
        <v>1.609262</v>
      </c>
      <c r="Z19" s="12">
        <v>2.895E-3</v>
      </c>
      <c r="AA19" s="12">
        <v>0</v>
      </c>
      <c r="AB19" s="12">
        <v>3.0046E-2</v>
      </c>
      <c r="AC19" s="12">
        <v>179000000</v>
      </c>
      <c r="AD19" s="12">
        <v>230000000</v>
      </c>
      <c r="AE19" s="12">
        <v>819000000</v>
      </c>
    </row>
    <row r="20" spans="1:31" x14ac:dyDescent="0.2">
      <c r="A20" s="12" t="s">
        <v>151</v>
      </c>
      <c r="B20" s="12">
        <v>73</v>
      </c>
      <c r="C20" s="12">
        <v>0</v>
      </c>
      <c r="D20" s="12">
        <v>4471980</v>
      </c>
      <c r="E20" s="12">
        <v>1.1169</v>
      </c>
      <c r="F20" s="12">
        <v>2304610</v>
      </c>
      <c r="G20" s="12">
        <v>33580</v>
      </c>
      <c r="H20" s="12">
        <v>0.26863999999999999</v>
      </c>
      <c r="I20" s="12">
        <v>4.7742E-2</v>
      </c>
      <c r="J20" s="12">
        <v>5.4019999999999997E-3</v>
      </c>
      <c r="K20" s="12">
        <v>54020</v>
      </c>
      <c r="L20" s="12">
        <v>970.9</v>
      </c>
      <c r="M20" s="12">
        <v>35770</v>
      </c>
      <c r="N20" s="12">
        <v>227760</v>
      </c>
      <c r="O20" s="12">
        <v>1090000000</v>
      </c>
      <c r="P20" s="12">
        <v>848000000</v>
      </c>
      <c r="Q20" s="12">
        <v>455000000</v>
      </c>
      <c r="R20" s="12">
        <v>92737740</v>
      </c>
      <c r="S20" s="12">
        <v>27.448</v>
      </c>
      <c r="T20" s="12">
        <v>4467600</v>
      </c>
      <c r="U20" s="12">
        <v>2737.5</v>
      </c>
      <c r="V20" s="12">
        <v>1613.3</v>
      </c>
      <c r="W20" s="12">
        <v>6.0299999999999998E-3</v>
      </c>
      <c r="X20" s="12">
        <v>2.6717999999999999E-2</v>
      </c>
      <c r="Y20" s="12">
        <v>1.4746E-2</v>
      </c>
      <c r="Z20" s="12">
        <v>1.9780000000000002E-3</v>
      </c>
      <c r="AA20" s="12">
        <v>0</v>
      </c>
      <c r="AB20" s="12">
        <v>3.4160000000000002E-3</v>
      </c>
      <c r="AC20" s="12">
        <v>31381970</v>
      </c>
      <c r="AD20" s="12">
        <v>20770690</v>
      </c>
      <c r="AE20" s="12">
        <v>1040000000</v>
      </c>
    </row>
    <row r="21" spans="1:31" x14ac:dyDescent="0.2">
      <c r="A21" s="12" t="s">
        <v>139</v>
      </c>
      <c r="B21" s="12">
        <v>132.17869999999999</v>
      </c>
      <c r="C21" s="12">
        <v>8821.33</v>
      </c>
      <c r="D21" s="12">
        <v>16733820</v>
      </c>
      <c r="E21" s="12">
        <v>3.2279089999999999</v>
      </c>
      <c r="F21" s="12">
        <v>1128806</v>
      </c>
      <c r="G21" s="12">
        <v>144074.70000000001</v>
      </c>
      <c r="H21" s="12">
        <v>1.0024630000000001</v>
      </c>
      <c r="I21" s="12">
        <v>2.357367</v>
      </c>
      <c r="J21" s="12">
        <v>4.3089000000000002E-2</v>
      </c>
      <c r="K21" s="12">
        <v>218094.8</v>
      </c>
      <c r="L21" s="12">
        <v>7813.174</v>
      </c>
      <c r="M21" s="12">
        <v>380674.6</v>
      </c>
      <c r="N21" s="12">
        <v>945077.5</v>
      </c>
      <c r="O21" s="12">
        <v>6220000000</v>
      </c>
      <c r="P21" s="12">
        <v>6420000000</v>
      </c>
      <c r="Q21" s="12">
        <v>2849772</v>
      </c>
      <c r="R21" s="12">
        <v>188000000</v>
      </c>
      <c r="S21" s="12">
        <v>105.28279999999999</v>
      </c>
      <c r="T21" s="12">
        <v>16719280</v>
      </c>
      <c r="U21" s="12">
        <v>7004.518</v>
      </c>
      <c r="V21" s="12">
        <v>6944.02</v>
      </c>
      <c r="W21" s="12">
        <v>6.7666000000000004E-2</v>
      </c>
      <c r="X21" s="12">
        <v>8.1791000000000003E-2</v>
      </c>
      <c r="Y21" s="12">
        <v>2.2052689999999999</v>
      </c>
      <c r="Z21" s="12">
        <v>8.0560000000000007E-3</v>
      </c>
      <c r="AA21" s="12">
        <v>0</v>
      </c>
      <c r="AB21" s="12">
        <v>3.5033000000000002E-2</v>
      </c>
      <c r="AC21" s="12">
        <v>285000000</v>
      </c>
      <c r="AD21" s="12">
        <v>103000000</v>
      </c>
      <c r="AE21" s="12">
        <v>5840000000</v>
      </c>
    </row>
    <row r="22" spans="1:31" x14ac:dyDescent="0.2">
      <c r="A22" s="12" t="s">
        <v>140</v>
      </c>
      <c r="B22" s="12">
        <v>121.9087</v>
      </c>
      <c r="C22" s="12">
        <v>13091.35</v>
      </c>
      <c r="D22" s="12">
        <v>55555998</v>
      </c>
      <c r="E22" s="12">
        <v>2.4959699999999998</v>
      </c>
      <c r="F22" s="12">
        <v>1353440</v>
      </c>
      <c r="G22" s="12">
        <v>166998.1</v>
      </c>
      <c r="H22" s="12">
        <v>6.6102800000000004</v>
      </c>
      <c r="I22" s="12">
        <v>0.74709899999999996</v>
      </c>
      <c r="J22" s="12">
        <v>3.4139999999999997E-2</v>
      </c>
      <c r="K22" s="12">
        <v>665345.9</v>
      </c>
      <c r="L22" s="12">
        <v>22218.06</v>
      </c>
      <c r="M22" s="12">
        <v>394787.5</v>
      </c>
      <c r="N22" s="12">
        <v>2330079</v>
      </c>
      <c r="O22" s="12">
        <v>5170000000</v>
      </c>
      <c r="P22" s="12">
        <v>4460000000</v>
      </c>
      <c r="Q22" s="12">
        <v>772000000</v>
      </c>
      <c r="R22" s="12">
        <v>415000000</v>
      </c>
      <c r="S22" s="12">
        <v>275.15410000000003</v>
      </c>
      <c r="T22" s="12">
        <v>55484882</v>
      </c>
      <c r="U22" s="12">
        <v>40804.04</v>
      </c>
      <c r="V22" s="12">
        <v>30245.73</v>
      </c>
      <c r="W22" s="12">
        <v>0.19741</v>
      </c>
      <c r="X22" s="12">
        <v>0.18457599999999999</v>
      </c>
      <c r="Y22" s="12">
        <v>0.37052000000000002</v>
      </c>
      <c r="Z22" s="12">
        <v>2.1602E-2</v>
      </c>
      <c r="AA22" s="12">
        <v>0</v>
      </c>
      <c r="AB22" s="12">
        <v>1.2539E-2</v>
      </c>
      <c r="AC22" s="12">
        <v>2090000000</v>
      </c>
      <c r="AD22" s="12">
        <v>473000000</v>
      </c>
      <c r="AE22" s="12">
        <v>2610000000</v>
      </c>
    </row>
    <row r="23" spans="1:31" x14ac:dyDescent="0.2">
      <c r="A23" s="12" t="s">
        <v>152</v>
      </c>
      <c r="B23" s="12">
        <v>1</v>
      </c>
      <c r="C23" s="12">
        <v>0</v>
      </c>
      <c r="D23" s="12">
        <v>585450</v>
      </c>
      <c r="E23" s="12">
        <v>5.8104000000000003E-2</v>
      </c>
      <c r="F23" s="12">
        <v>35960</v>
      </c>
      <c r="G23" s="12">
        <v>1790</v>
      </c>
      <c r="H23" s="12">
        <v>8.2108E-2</v>
      </c>
      <c r="I23" s="12">
        <v>3.6233000000000001E-2</v>
      </c>
      <c r="J23" s="12">
        <v>7.3999999999999999E-4</v>
      </c>
      <c r="K23" s="12">
        <v>11140</v>
      </c>
      <c r="L23" s="12">
        <v>160</v>
      </c>
      <c r="M23" s="12">
        <v>11090</v>
      </c>
      <c r="N23" s="12">
        <v>46540</v>
      </c>
      <c r="O23" s="12">
        <v>18710390</v>
      </c>
      <c r="P23" s="12">
        <v>80941830</v>
      </c>
      <c r="Q23" s="12">
        <v>1060610</v>
      </c>
      <c r="R23" s="12">
        <v>4370400</v>
      </c>
      <c r="S23" s="12">
        <v>2.2869700000000002</v>
      </c>
      <c r="T23" s="12">
        <v>583830</v>
      </c>
      <c r="U23" s="12">
        <v>410</v>
      </c>
      <c r="V23" s="12">
        <v>1210</v>
      </c>
      <c r="W23" s="12">
        <v>1.6919999999999999E-3</v>
      </c>
      <c r="X23" s="12">
        <v>1.8799999999999999E-3</v>
      </c>
      <c r="Y23" s="12">
        <v>3.2314000000000002E-2</v>
      </c>
      <c r="Z23" s="12">
        <v>1.17E-4</v>
      </c>
      <c r="AA23" s="12">
        <v>0</v>
      </c>
      <c r="AB23" s="12">
        <v>6.2299999999999996E-4</v>
      </c>
      <c r="AC23" s="12">
        <v>1888490</v>
      </c>
      <c r="AD23" s="12">
        <v>2517170</v>
      </c>
      <c r="AE23" s="12">
        <v>14321370</v>
      </c>
    </row>
    <row r="24" spans="1:31" x14ac:dyDescent="0.2">
      <c r="A24" s="12" t="s">
        <v>153</v>
      </c>
      <c r="B24" s="12">
        <v>3</v>
      </c>
      <c r="C24" s="12">
        <v>0</v>
      </c>
      <c r="D24" s="12">
        <v>7763400</v>
      </c>
      <c r="E24" s="12">
        <v>0.597549</v>
      </c>
      <c r="F24" s="12">
        <v>612300</v>
      </c>
      <c r="G24" s="12">
        <v>40620</v>
      </c>
      <c r="H24" s="12">
        <v>0.83032799999999995</v>
      </c>
      <c r="I24" s="12">
        <v>1.2335879999999999</v>
      </c>
      <c r="J24" s="12">
        <v>8.1499999999999993E-3</v>
      </c>
      <c r="K24" s="12">
        <v>108210</v>
      </c>
      <c r="L24" s="12">
        <v>3450</v>
      </c>
      <c r="M24" s="12">
        <v>40770</v>
      </c>
      <c r="N24" s="12">
        <v>394920</v>
      </c>
      <c r="O24" s="12">
        <v>416000000</v>
      </c>
      <c r="P24" s="12">
        <v>546000000</v>
      </c>
      <c r="Q24" s="12">
        <v>232000000</v>
      </c>
      <c r="R24" s="12">
        <v>96925230</v>
      </c>
      <c r="S24" s="12">
        <v>69.611099999999993</v>
      </c>
      <c r="T24" s="12">
        <v>9274230</v>
      </c>
      <c r="U24" s="12">
        <v>151710</v>
      </c>
      <c r="V24" s="12">
        <v>-1662510</v>
      </c>
      <c r="W24" s="12">
        <v>4.7739999999999996E-3</v>
      </c>
      <c r="X24" s="12">
        <v>5.0429000000000002E-2</v>
      </c>
      <c r="Y24" s="12">
        <v>1.16682</v>
      </c>
      <c r="Z24" s="12">
        <v>4.5240000000000002E-3</v>
      </c>
      <c r="AA24" s="12">
        <v>0</v>
      </c>
      <c r="AB24" s="12">
        <v>3.6259999999999999E-3</v>
      </c>
      <c r="AC24" s="12">
        <v>10646340</v>
      </c>
      <c r="AD24" s="12">
        <v>44777490</v>
      </c>
      <c r="AE24" s="12">
        <v>361000000</v>
      </c>
    </row>
    <row r="25" spans="1:31" x14ac:dyDescent="0.2">
      <c r="A25" s="12" t="s">
        <v>154</v>
      </c>
      <c r="B25" s="12">
        <v>8</v>
      </c>
      <c r="C25" s="12">
        <v>0</v>
      </c>
      <c r="D25" s="12">
        <v>6420480</v>
      </c>
      <c r="E25" s="12">
        <v>0.41303400000000001</v>
      </c>
      <c r="F25" s="12">
        <v>200640</v>
      </c>
      <c r="G25" s="12">
        <v>21440</v>
      </c>
      <c r="H25" s="12">
        <v>0.71274599999999999</v>
      </c>
      <c r="I25" s="12">
        <v>-0.48089999999999999</v>
      </c>
      <c r="J25" s="12">
        <v>1.001E-2</v>
      </c>
      <c r="K25" s="12">
        <v>102560</v>
      </c>
      <c r="L25" s="12">
        <v>5600</v>
      </c>
      <c r="M25" s="12">
        <v>414880</v>
      </c>
      <c r="N25" s="12">
        <v>428320</v>
      </c>
      <c r="O25" s="12">
        <v>196000000</v>
      </c>
      <c r="P25" s="12">
        <v>1400000000</v>
      </c>
      <c r="Q25" s="12">
        <v>4648400</v>
      </c>
      <c r="R25" s="12">
        <v>36099200</v>
      </c>
      <c r="S25" s="12">
        <v>17.23376</v>
      </c>
      <c r="T25" s="12">
        <v>6287200</v>
      </c>
      <c r="U25" s="12">
        <v>4240</v>
      </c>
      <c r="V25" s="12">
        <v>129120</v>
      </c>
      <c r="W25" s="12">
        <v>8.319E-3</v>
      </c>
      <c r="X25" s="12">
        <v>1.6476000000000001E-2</v>
      </c>
      <c r="Y25" s="12">
        <v>-0.50892999999999999</v>
      </c>
      <c r="Z25" s="12">
        <v>9.59E-4</v>
      </c>
      <c r="AA25" s="12">
        <v>0</v>
      </c>
      <c r="AB25" s="12">
        <v>9.0519999999999993E-3</v>
      </c>
      <c r="AC25" s="12">
        <v>4580960</v>
      </c>
      <c r="AD25" s="12">
        <v>22945520</v>
      </c>
      <c r="AE25" s="12">
        <v>169000000</v>
      </c>
    </row>
    <row r="26" spans="1:31" x14ac:dyDescent="0.2">
      <c r="A26" s="12" t="s">
        <v>155</v>
      </c>
      <c r="B26" s="12">
        <v>38</v>
      </c>
      <c r="C26" s="12">
        <v>0</v>
      </c>
      <c r="D26" s="12">
        <v>2050100</v>
      </c>
      <c r="E26" s="12">
        <v>0.44154900000000002</v>
      </c>
      <c r="F26" s="12">
        <v>1448180</v>
      </c>
      <c r="G26" s="12">
        <v>12920</v>
      </c>
      <c r="H26" s="12">
        <v>0.15027399999999999</v>
      </c>
      <c r="I26" s="12">
        <v>0.122145</v>
      </c>
      <c r="J26" s="12">
        <v>4.3790000000000001E-3</v>
      </c>
      <c r="K26" s="12">
        <v>25840</v>
      </c>
      <c r="L26" s="12">
        <v>1358.69</v>
      </c>
      <c r="M26" s="12">
        <v>58520</v>
      </c>
      <c r="N26" s="12">
        <v>87020</v>
      </c>
      <c r="O26" s="12">
        <v>367000000</v>
      </c>
      <c r="P26" s="12">
        <v>499000000</v>
      </c>
      <c r="Q26" s="12">
        <v>92049300</v>
      </c>
      <c r="R26" s="12">
        <v>48904100</v>
      </c>
      <c r="S26" s="12">
        <v>22.234259999999999</v>
      </c>
      <c r="T26" s="12">
        <v>2045540</v>
      </c>
      <c r="U26" s="12">
        <v>2059.3150000000001</v>
      </c>
      <c r="V26" s="12">
        <v>2455.989</v>
      </c>
      <c r="W26" s="12">
        <v>7.7400000000000004E-3</v>
      </c>
      <c r="X26" s="12">
        <v>1.2005999999999999E-2</v>
      </c>
      <c r="Y26" s="12">
        <v>0.102173</v>
      </c>
      <c r="Z26" s="12">
        <v>5.0600000000000005E-4</v>
      </c>
      <c r="AA26" s="12">
        <v>0</v>
      </c>
      <c r="AB26" s="12">
        <v>3.8730000000000001E-3</v>
      </c>
      <c r="AC26" s="12">
        <v>18830900</v>
      </c>
      <c r="AD26" s="12">
        <v>16531140</v>
      </c>
      <c r="AE26" s="12">
        <v>331000000</v>
      </c>
    </row>
    <row r="27" spans="1:31" x14ac:dyDescent="0.2">
      <c r="A27" s="12" t="s">
        <v>143</v>
      </c>
      <c r="B27" s="12">
        <v>14.371449999999999</v>
      </c>
      <c r="C27" s="12">
        <v>1628.5530000000001</v>
      </c>
      <c r="D27" s="12">
        <v>4629932</v>
      </c>
      <c r="E27" s="12">
        <v>0.53531399999999996</v>
      </c>
      <c r="F27" s="12">
        <v>374574.6</v>
      </c>
      <c r="G27" s="12">
        <v>22758.47</v>
      </c>
      <c r="H27" s="12">
        <v>0.187082</v>
      </c>
      <c r="I27" s="12">
        <v>0.52631399999999995</v>
      </c>
      <c r="J27" s="12">
        <v>1.1696E-2</v>
      </c>
      <c r="K27" s="12">
        <v>31035.4</v>
      </c>
      <c r="L27" s="12">
        <v>2175.0889999999999</v>
      </c>
      <c r="M27" s="12">
        <v>169403.7</v>
      </c>
      <c r="N27" s="12">
        <v>83125.06</v>
      </c>
      <c r="O27" s="12">
        <v>824000000</v>
      </c>
      <c r="P27" s="12">
        <v>1940000000</v>
      </c>
      <c r="Q27" s="12">
        <v>13354170</v>
      </c>
      <c r="R27" s="12">
        <v>40479266</v>
      </c>
      <c r="S27" s="12">
        <v>49.636969999999998</v>
      </c>
      <c r="T27" s="12">
        <v>4619674</v>
      </c>
      <c r="U27" s="12">
        <v>4512.4369999999999</v>
      </c>
      <c r="V27" s="12">
        <v>5712.5280000000002</v>
      </c>
      <c r="W27" s="12">
        <v>9.0659999999999994E-3</v>
      </c>
      <c r="X27" s="12">
        <v>4.0773999999999998E-2</v>
      </c>
      <c r="Y27" s="12">
        <v>0.476663</v>
      </c>
      <c r="Z27" s="12">
        <v>2.2230000000000001E-3</v>
      </c>
      <c r="AA27" s="12">
        <v>0</v>
      </c>
      <c r="AB27" s="12">
        <v>9.4719999999999995E-3</v>
      </c>
      <c r="AC27" s="12">
        <v>54552263</v>
      </c>
      <c r="AD27" s="12">
        <v>150000000</v>
      </c>
      <c r="AE27" s="12">
        <v>619000000</v>
      </c>
    </row>
    <row r="28" spans="1:31" x14ac:dyDescent="0.2">
      <c r="A28" s="12" t="s">
        <v>136</v>
      </c>
      <c r="B28" s="12">
        <v>422.03460000000001</v>
      </c>
      <c r="C28" s="12">
        <v>25965.38</v>
      </c>
      <c r="D28" s="12">
        <v>26634605</v>
      </c>
      <c r="E28" s="12">
        <v>3.3723939999999999</v>
      </c>
      <c r="F28" s="12">
        <v>4519991</v>
      </c>
      <c r="G28" s="12">
        <v>164593.5</v>
      </c>
      <c r="H28" s="12">
        <v>3.3180529999999999</v>
      </c>
      <c r="I28" s="12">
        <v>2.4511310000000002</v>
      </c>
      <c r="J28" s="12">
        <v>4.7211999999999997E-2</v>
      </c>
      <c r="K28" s="12">
        <v>540204.30000000005</v>
      </c>
      <c r="L28" s="12">
        <v>9199.1309999999994</v>
      </c>
      <c r="M28" s="12">
        <v>337627.7</v>
      </c>
      <c r="N28" s="12">
        <v>2304309</v>
      </c>
      <c r="O28" s="12">
        <v>3560000000</v>
      </c>
      <c r="P28" s="12">
        <v>6100000000</v>
      </c>
      <c r="Q28" s="12">
        <v>215000000</v>
      </c>
      <c r="R28" s="12">
        <v>293000000</v>
      </c>
      <c r="S28" s="12">
        <v>144.7106</v>
      </c>
      <c r="T28" s="12">
        <v>26609283</v>
      </c>
      <c r="U28" s="12">
        <v>12539.83</v>
      </c>
      <c r="V28" s="12">
        <v>14191.63</v>
      </c>
      <c r="W28" s="12">
        <v>0.16861499999999999</v>
      </c>
      <c r="X28" s="12">
        <v>0.103191</v>
      </c>
      <c r="Y28" s="12">
        <v>2.1764410000000001</v>
      </c>
      <c r="Z28" s="12">
        <v>5.3280000000000003E-3</v>
      </c>
      <c r="AA28" s="12">
        <v>0</v>
      </c>
      <c r="AB28" s="12">
        <v>4.1883999999999998E-2</v>
      </c>
      <c r="AC28" s="12">
        <v>322000000</v>
      </c>
      <c r="AD28" s="12">
        <v>173000000</v>
      </c>
      <c r="AE28" s="12">
        <v>3070000000</v>
      </c>
    </row>
    <row r="29" spans="1:31" x14ac:dyDescent="0.2">
      <c r="A29" s="12" t="s">
        <v>156</v>
      </c>
      <c r="B29" s="12">
        <v>3</v>
      </c>
      <c r="C29" s="12">
        <v>0</v>
      </c>
      <c r="D29" s="12">
        <v>2159908</v>
      </c>
      <c r="E29" s="12">
        <v>5.5957E-2</v>
      </c>
      <c r="F29" s="12">
        <v>27822.43</v>
      </c>
      <c r="G29" s="12">
        <v>2742.33</v>
      </c>
      <c r="H29" s="12">
        <v>4.0162000000000003E-2</v>
      </c>
      <c r="I29" s="12">
        <v>-0.14842</v>
      </c>
      <c r="J29" s="12">
        <v>4.8580000000000003E-3</v>
      </c>
      <c r="K29" s="12">
        <v>4675.9639999999999</v>
      </c>
      <c r="L29" s="12">
        <v>1154.617</v>
      </c>
      <c r="M29" s="12">
        <v>753.7328</v>
      </c>
      <c r="N29" s="12">
        <v>14762.62</v>
      </c>
      <c r="O29" s="12">
        <v>256000000</v>
      </c>
      <c r="P29" s="12">
        <v>-42000000000</v>
      </c>
      <c r="Q29" s="12">
        <v>110874.5</v>
      </c>
      <c r="R29" s="12">
        <v>5407362</v>
      </c>
      <c r="S29" s="12">
        <v>11.04792</v>
      </c>
      <c r="T29" s="12">
        <v>478192.7</v>
      </c>
      <c r="U29" s="12">
        <v>1371.8789999999999</v>
      </c>
      <c r="V29" s="12">
        <v>1680340</v>
      </c>
      <c r="W29" s="12">
        <v>1.518E-3</v>
      </c>
      <c r="X29" s="12">
        <v>7.1300000000000001E-3</v>
      </c>
      <c r="Y29" s="12">
        <v>-0.15701000000000001</v>
      </c>
      <c r="Z29" s="12">
        <v>5.0000000000000001E-4</v>
      </c>
      <c r="AA29" s="12">
        <v>0</v>
      </c>
      <c r="AB29" s="12">
        <v>4.3579999999999999E-3</v>
      </c>
      <c r="AC29" s="12">
        <v>233000000</v>
      </c>
      <c r="AD29" s="12">
        <v>3585144</v>
      </c>
      <c r="AE29" s="12">
        <v>19093053</v>
      </c>
    </row>
    <row r="30" spans="1:31" x14ac:dyDescent="0.2">
      <c r="A30" s="12" t="s">
        <v>141</v>
      </c>
      <c r="B30" s="12">
        <v>77.083799999999997</v>
      </c>
      <c r="C30" s="12">
        <v>916.19550000000004</v>
      </c>
      <c r="D30" s="12">
        <v>53012845</v>
      </c>
      <c r="E30" s="12">
        <v>4.9908679999999999</v>
      </c>
      <c r="F30" s="12">
        <v>2051200</v>
      </c>
      <c r="G30" s="12">
        <v>239730.6</v>
      </c>
      <c r="H30" s="12">
        <v>9.1884669999999993</v>
      </c>
      <c r="I30" s="12">
        <v>9.2722569999999997</v>
      </c>
      <c r="J30" s="12">
        <v>0.139678</v>
      </c>
      <c r="K30" s="12">
        <v>1369779</v>
      </c>
      <c r="L30" s="12">
        <v>19270.95</v>
      </c>
      <c r="M30" s="12">
        <v>886463.8</v>
      </c>
      <c r="N30" s="12">
        <v>6263059</v>
      </c>
      <c r="O30" s="12">
        <v>1790000000</v>
      </c>
      <c r="P30" s="12">
        <v>12300000000</v>
      </c>
      <c r="Q30" s="12">
        <v>13238373</v>
      </c>
      <c r="R30" s="12">
        <v>294000000</v>
      </c>
      <c r="S30" s="12">
        <v>89.314689999999999</v>
      </c>
      <c r="T30" s="12">
        <v>52305986</v>
      </c>
      <c r="U30" s="12">
        <v>682191.7</v>
      </c>
      <c r="V30" s="12">
        <v>24666.82</v>
      </c>
      <c r="W30" s="12">
        <v>4.1156999999999999E-2</v>
      </c>
      <c r="X30" s="12">
        <v>0.574909</v>
      </c>
      <c r="Y30" s="12">
        <v>8.6511150000000008</v>
      </c>
      <c r="Z30" s="12">
        <v>9.1439999999999994E-3</v>
      </c>
      <c r="AA30" s="12">
        <v>0</v>
      </c>
      <c r="AB30" s="12">
        <v>0.13053400000000001</v>
      </c>
      <c r="AC30" s="12">
        <v>290000000</v>
      </c>
      <c r="AD30" s="12">
        <v>180000000</v>
      </c>
      <c r="AE30" s="12">
        <v>1320000000</v>
      </c>
    </row>
    <row r="31" spans="1:31" x14ac:dyDescent="0.2">
      <c r="A31" s="12" t="s">
        <v>144</v>
      </c>
      <c r="B31" s="12">
        <v>8.2239489999999993</v>
      </c>
      <c r="C31" s="12">
        <v>1776.0509999999999</v>
      </c>
      <c r="D31" s="12">
        <v>5672778</v>
      </c>
      <c r="E31" s="12">
        <v>0.59951100000000002</v>
      </c>
      <c r="F31" s="12">
        <v>320469.3</v>
      </c>
      <c r="G31" s="12">
        <v>21999.25</v>
      </c>
      <c r="H31" s="12">
        <v>0.44900000000000001</v>
      </c>
      <c r="I31" s="12">
        <v>0.53857200000000005</v>
      </c>
      <c r="J31" s="12">
        <v>7.6109999999999997E-3</v>
      </c>
      <c r="K31" s="12">
        <v>59429.63</v>
      </c>
      <c r="L31" s="12">
        <v>1746.4860000000001</v>
      </c>
      <c r="M31" s="12">
        <v>127866.6</v>
      </c>
      <c r="N31" s="12">
        <v>222987.9</v>
      </c>
      <c r="O31" s="12">
        <v>988000000</v>
      </c>
      <c r="P31" s="12">
        <v>583000000</v>
      </c>
      <c r="Q31" s="12">
        <v>73748539</v>
      </c>
      <c r="R31" s="12">
        <v>57800834</v>
      </c>
      <c r="S31" s="12">
        <v>63.124929999999999</v>
      </c>
      <c r="T31" s="12">
        <v>5659211</v>
      </c>
      <c r="U31" s="12">
        <v>5009.7830000000004</v>
      </c>
      <c r="V31" s="12">
        <v>8539.0290000000005</v>
      </c>
      <c r="W31" s="12">
        <v>9.7780000000000002E-3</v>
      </c>
      <c r="X31" s="12">
        <v>3.6984999999999997E-2</v>
      </c>
      <c r="Y31" s="12">
        <v>0.492149</v>
      </c>
      <c r="Z31" s="12">
        <v>1.354E-3</v>
      </c>
      <c r="AA31" s="12">
        <v>0</v>
      </c>
      <c r="AB31" s="12">
        <v>6.2570000000000004E-3</v>
      </c>
      <c r="AC31" s="12">
        <v>35467116</v>
      </c>
      <c r="AD31" s="12">
        <v>162000000</v>
      </c>
      <c r="AE31" s="12">
        <v>791000000</v>
      </c>
    </row>
    <row r="32" spans="1:31" x14ac:dyDescent="0.2">
      <c r="A32" s="12" t="s">
        <v>145</v>
      </c>
      <c r="B32" s="12">
        <v>3.3635380000000001</v>
      </c>
      <c r="C32" s="12">
        <v>636.46190000000001</v>
      </c>
      <c r="D32" s="12">
        <v>2751909</v>
      </c>
      <c r="E32" s="12">
        <v>0.133574</v>
      </c>
      <c r="F32" s="12">
        <v>76908.27</v>
      </c>
      <c r="G32" s="12">
        <v>7967.2280000000001</v>
      </c>
      <c r="H32" s="12">
        <v>7.6603000000000004E-2</v>
      </c>
      <c r="I32" s="12">
        <v>0.114826</v>
      </c>
      <c r="J32" s="12">
        <v>4.2189999999999997E-3</v>
      </c>
      <c r="K32" s="12">
        <v>13629.94</v>
      </c>
      <c r="L32" s="12">
        <v>746.46169999999995</v>
      </c>
      <c r="M32" s="12">
        <v>31672.99</v>
      </c>
      <c r="N32" s="12">
        <v>51234.51</v>
      </c>
      <c r="O32" s="12">
        <v>141000000</v>
      </c>
      <c r="P32" s="12">
        <v>478000000</v>
      </c>
      <c r="Q32" s="12">
        <v>193137.8</v>
      </c>
      <c r="R32" s="12">
        <v>9001519</v>
      </c>
      <c r="S32" s="12">
        <v>10.509460000000001</v>
      </c>
      <c r="T32" s="12">
        <v>2274289</v>
      </c>
      <c r="U32" s="12">
        <v>1165.7919999999999</v>
      </c>
      <c r="V32" s="12">
        <v>476445.2</v>
      </c>
      <c r="W32" s="12">
        <v>4.5630000000000002E-3</v>
      </c>
      <c r="X32" s="12">
        <v>1.5136999999999999E-2</v>
      </c>
      <c r="Y32" s="12">
        <v>9.5170000000000005E-2</v>
      </c>
      <c r="Z32" s="12">
        <v>8.34E-4</v>
      </c>
      <c r="AA32" s="12">
        <v>0</v>
      </c>
      <c r="AB32" s="12">
        <v>3.385E-3</v>
      </c>
      <c r="AC32" s="12">
        <v>43278682</v>
      </c>
      <c r="AD32" s="12">
        <v>18797642</v>
      </c>
      <c r="AE32" s="12">
        <v>79196620</v>
      </c>
    </row>
    <row r="33" spans="1:31" x14ac:dyDescent="0.2">
      <c r="A33" s="12" t="s">
        <v>157</v>
      </c>
      <c r="B33" s="12">
        <v>1625</v>
      </c>
      <c r="C33" s="12">
        <v>0</v>
      </c>
      <c r="D33" s="12">
        <v>70649969</v>
      </c>
      <c r="E33" s="12">
        <v>4.9124270000000001</v>
      </c>
      <c r="F33" s="12">
        <v>2071325</v>
      </c>
      <c r="G33" s="12">
        <v>284738.2</v>
      </c>
      <c r="H33" s="12">
        <v>8.2526019999999995</v>
      </c>
      <c r="I33" s="12">
        <v>-8.3134099999999993</v>
      </c>
      <c r="J33" s="12">
        <v>-3.381E-2</v>
      </c>
      <c r="K33" s="12">
        <v>1286439</v>
      </c>
      <c r="L33" s="12">
        <v>14833.38</v>
      </c>
      <c r="M33" s="12">
        <v>1333954</v>
      </c>
      <c r="N33" s="12">
        <v>5640293</v>
      </c>
      <c r="O33" s="12">
        <v>3010000000</v>
      </c>
      <c r="P33" s="12">
        <v>12400000000</v>
      </c>
      <c r="Q33" s="12">
        <v>11173943</v>
      </c>
      <c r="R33" s="12">
        <v>393000000</v>
      </c>
      <c r="S33" s="12">
        <v>391.9248</v>
      </c>
      <c r="T33" s="12">
        <v>70443667</v>
      </c>
      <c r="U33" s="12">
        <v>180652.4</v>
      </c>
      <c r="V33" s="12">
        <v>25612.29</v>
      </c>
      <c r="W33" s="12">
        <v>2.7675000000000002E-2</v>
      </c>
      <c r="X33" s="12">
        <v>0.282939</v>
      </c>
      <c r="Y33" s="12">
        <v>-8.62209</v>
      </c>
      <c r="Z33" s="12">
        <v>1.1396E-2</v>
      </c>
      <c r="AA33" s="12">
        <v>0</v>
      </c>
      <c r="AB33" s="12">
        <v>-4.5199999999999997E-2</v>
      </c>
      <c r="AC33" s="12">
        <v>56420783</v>
      </c>
      <c r="AD33" s="12">
        <v>681000000</v>
      </c>
      <c r="AE33" s="12">
        <v>2280000000</v>
      </c>
    </row>
    <row r="34" spans="1:31" x14ac:dyDescent="0.2">
      <c r="A34" s="12" t="s">
        <v>158</v>
      </c>
      <c r="B34" s="12">
        <v>17</v>
      </c>
      <c r="C34" s="12">
        <v>0</v>
      </c>
      <c r="D34" s="12">
        <v>12063918</v>
      </c>
      <c r="E34" s="12">
        <v>0.84262000000000004</v>
      </c>
      <c r="F34" s="12">
        <v>386642.5</v>
      </c>
      <c r="G34" s="12">
        <v>57050.25</v>
      </c>
      <c r="H34" s="12">
        <v>2.8108390000000001</v>
      </c>
      <c r="I34" s="12">
        <v>1.4358690000000001</v>
      </c>
      <c r="J34" s="12">
        <v>2.5472999999999999E-2</v>
      </c>
      <c r="K34" s="12">
        <v>421326.4</v>
      </c>
      <c r="L34" s="12">
        <v>7052.2030000000004</v>
      </c>
      <c r="M34" s="12">
        <v>606578.4</v>
      </c>
      <c r="N34" s="12">
        <v>1808181</v>
      </c>
      <c r="O34" s="12">
        <v>752000000</v>
      </c>
      <c r="P34" s="12">
        <v>3630000000</v>
      </c>
      <c r="Q34" s="12">
        <v>3200032</v>
      </c>
      <c r="R34" s="12">
        <v>79374610</v>
      </c>
      <c r="S34" s="12">
        <v>92.668539999999993</v>
      </c>
      <c r="T34" s="12">
        <v>12024548</v>
      </c>
      <c r="U34" s="12">
        <v>8750.5319999999992</v>
      </c>
      <c r="V34" s="12">
        <v>30606.16</v>
      </c>
      <c r="W34" s="12">
        <v>1.0623E-2</v>
      </c>
      <c r="X34" s="12">
        <v>5.4633000000000001E-2</v>
      </c>
      <c r="Y34" s="12">
        <v>1.371113</v>
      </c>
      <c r="Z34" s="12">
        <v>2.0379999999999999E-3</v>
      </c>
      <c r="AA34" s="12">
        <v>0</v>
      </c>
      <c r="AB34" s="12">
        <v>2.3434E-2</v>
      </c>
      <c r="AC34" s="12">
        <v>295000000</v>
      </c>
      <c r="AD34" s="12">
        <v>96354375</v>
      </c>
      <c r="AE34" s="12">
        <v>360000000</v>
      </c>
    </row>
    <row r="35" spans="1:31" x14ac:dyDescent="0.2">
      <c r="A35" s="12" t="s">
        <v>142</v>
      </c>
      <c r="B35" s="12">
        <v>36.720669999999998</v>
      </c>
      <c r="C35" s="12">
        <v>6279.3289999999997</v>
      </c>
      <c r="D35" s="12">
        <v>86744507</v>
      </c>
      <c r="E35" s="12">
        <v>14.65155</v>
      </c>
      <c r="F35" s="12">
        <v>7431529</v>
      </c>
      <c r="G35" s="12">
        <v>121178.2</v>
      </c>
      <c r="H35" s="12">
        <v>2.0637020000000001</v>
      </c>
      <c r="I35" s="12">
        <v>0.36720700000000001</v>
      </c>
      <c r="J35" s="12">
        <v>2.6107999999999999E-2</v>
      </c>
      <c r="K35" s="12">
        <v>208940.6</v>
      </c>
      <c r="L35" s="12">
        <v>20930.78</v>
      </c>
      <c r="M35" s="12">
        <v>102083.5</v>
      </c>
      <c r="N35" s="12">
        <v>478837.6</v>
      </c>
      <c r="O35" s="12">
        <v>1090000000</v>
      </c>
      <c r="P35" s="12">
        <v>-5346897</v>
      </c>
      <c r="Q35" s="12">
        <v>48400415</v>
      </c>
      <c r="R35" s="12">
        <v>1380000000</v>
      </c>
      <c r="S35" s="12">
        <v>220.69120000000001</v>
      </c>
      <c r="T35" s="12">
        <v>86702279</v>
      </c>
      <c r="U35" s="12">
        <v>29009.33</v>
      </c>
      <c r="V35" s="12">
        <v>12852.23</v>
      </c>
      <c r="W35" s="12">
        <v>3.6537E-2</v>
      </c>
      <c r="X35" s="12">
        <v>7.9684000000000005E-2</v>
      </c>
      <c r="Y35" s="12">
        <v>0.24566099999999999</v>
      </c>
      <c r="Z35" s="12">
        <v>1.2191E-2</v>
      </c>
      <c r="AA35" s="12">
        <v>0</v>
      </c>
      <c r="AB35" s="12">
        <v>1.3917000000000001E-2</v>
      </c>
      <c r="AC35" s="12">
        <v>13835982</v>
      </c>
      <c r="AD35" s="12">
        <v>75665514</v>
      </c>
      <c r="AE35" s="12">
        <v>1000000000</v>
      </c>
    </row>
    <row r="36" spans="1:31" x14ac:dyDescent="0.2">
      <c r="A36" s="12" t="s">
        <v>159</v>
      </c>
      <c r="B36" s="12">
        <v>344</v>
      </c>
      <c r="C36" s="12">
        <v>0</v>
      </c>
      <c r="D36" s="12">
        <v>21716720</v>
      </c>
      <c r="E36" s="12">
        <v>3.3653729999999999</v>
      </c>
      <c r="F36" s="12">
        <v>9102240</v>
      </c>
      <c r="G36" s="12">
        <v>113520</v>
      </c>
      <c r="H36" s="12">
        <v>2.1253869999999999</v>
      </c>
      <c r="I36" s="12">
        <v>0.87175800000000003</v>
      </c>
      <c r="J36" s="12">
        <v>2.5517000000000001E-2</v>
      </c>
      <c r="K36" s="12">
        <v>337120</v>
      </c>
      <c r="L36" s="12">
        <v>8966.8420000000006</v>
      </c>
      <c r="M36" s="12">
        <v>302720</v>
      </c>
      <c r="N36" s="12">
        <v>1038880</v>
      </c>
      <c r="O36" s="12">
        <v>7030000000</v>
      </c>
      <c r="P36" s="12">
        <v>2110000000</v>
      </c>
      <c r="Q36" s="12">
        <v>540000000</v>
      </c>
      <c r="R36" s="12">
        <v>418000000</v>
      </c>
      <c r="S36" s="12">
        <v>491.22859999999997</v>
      </c>
      <c r="T36" s="12">
        <v>21675440</v>
      </c>
      <c r="U36" s="12">
        <v>23144.35</v>
      </c>
      <c r="V36" s="12">
        <v>16875.02</v>
      </c>
      <c r="W36" s="12">
        <v>0.65900400000000003</v>
      </c>
      <c r="X36" s="12">
        <v>0.14410999999999999</v>
      </c>
      <c r="Y36" s="12">
        <v>6.6698999999999994E-2</v>
      </c>
      <c r="Z36" s="12">
        <v>7.1240000000000001E-3</v>
      </c>
      <c r="AA36" s="12">
        <v>0</v>
      </c>
      <c r="AB36" s="12">
        <v>1.8393E-2</v>
      </c>
      <c r="AC36" s="12">
        <v>4140000000</v>
      </c>
      <c r="AD36" s="12">
        <v>214000000</v>
      </c>
      <c r="AE36" s="12">
        <v>2680000000</v>
      </c>
    </row>
    <row r="37" spans="1:31" x14ac:dyDescent="0.2">
      <c r="A37" s="12" t="s">
        <v>135</v>
      </c>
      <c r="B37" s="12">
        <v>465.90809999999999</v>
      </c>
      <c r="C37" s="12">
        <v>31091.87</v>
      </c>
      <c r="D37" s="12">
        <v>260000000</v>
      </c>
      <c r="E37" s="12">
        <v>24.18496</v>
      </c>
      <c r="F37" s="12">
        <v>15738377</v>
      </c>
      <c r="G37" s="12">
        <v>801362</v>
      </c>
      <c r="H37" s="12">
        <v>37.433579999999999</v>
      </c>
      <c r="I37" s="12">
        <v>16.724049999999998</v>
      </c>
      <c r="J37" s="12">
        <v>0.34024700000000002</v>
      </c>
      <c r="K37" s="12">
        <v>5148285</v>
      </c>
      <c r="L37" s="12">
        <v>69886.22</v>
      </c>
      <c r="M37" s="12">
        <v>5157603</v>
      </c>
      <c r="N37" s="12">
        <v>21585524</v>
      </c>
      <c r="O37" s="12">
        <v>8580000000</v>
      </c>
      <c r="P37" s="12">
        <v>37600000000</v>
      </c>
      <c r="Q37" s="12">
        <v>493000000</v>
      </c>
      <c r="R37" s="12">
        <v>1840000000</v>
      </c>
      <c r="S37" s="12">
        <v>1027.761</v>
      </c>
      <c r="T37" s="12">
        <v>259000000</v>
      </c>
      <c r="U37" s="12">
        <v>186363.3</v>
      </c>
      <c r="V37" s="12">
        <v>559089.80000000005</v>
      </c>
      <c r="W37" s="12">
        <v>0.78255799999999998</v>
      </c>
      <c r="X37" s="12">
        <v>0.84483600000000003</v>
      </c>
      <c r="Y37" s="12">
        <v>14.93515</v>
      </c>
      <c r="Z37" s="12">
        <v>5.2054999999999997E-2</v>
      </c>
      <c r="AA37" s="12">
        <v>0</v>
      </c>
      <c r="AB37" s="12">
        <v>0.28819099999999997</v>
      </c>
      <c r="AC37" s="12">
        <v>869000000</v>
      </c>
      <c r="AD37" s="12">
        <v>1140000000</v>
      </c>
      <c r="AE37" s="12">
        <v>6580000000</v>
      </c>
    </row>
    <row r="39" spans="1:31" x14ac:dyDescent="0.2">
      <c r="A39" t="s">
        <v>160</v>
      </c>
    </row>
    <row r="40" spans="1:31" x14ac:dyDescent="0.2">
      <c r="A40" s="10" t="s">
        <v>148</v>
      </c>
      <c r="B40" s="11" t="s">
        <v>161</v>
      </c>
      <c r="C40" s="11" t="s">
        <v>162</v>
      </c>
      <c r="D40" s="11" t="s">
        <v>0</v>
      </c>
      <c r="E40" s="11" t="s">
        <v>116</v>
      </c>
      <c r="F40" s="11" t="s">
        <v>117</v>
      </c>
      <c r="G40" s="11" t="s">
        <v>118</v>
      </c>
      <c r="H40" s="11" t="s">
        <v>119</v>
      </c>
      <c r="I40" s="11" t="s">
        <v>120</v>
      </c>
      <c r="J40" s="11" t="s">
        <v>121</v>
      </c>
      <c r="K40" s="11" t="s">
        <v>1</v>
      </c>
      <c r="L40" s="11" t="s">
        <v>2</v>
      </c>
      <c r="M40" s="11" t="s">
        <v>3</v>
      </c>
      <c r="N40" s="11" t="s">
        <v>4</v>
      </c>
      <c r="O40" s="11" t="s">
        <v>5</v>
      </c>
      <c r="P40" s="11" t="s">
        <v>6</v>
      </c>
      <c r="Q40" s="11" t="s">
        <v>7</v>
      </c>
      <c r="R40" s="11" t="s">
        <v>8</v>
      </c>
      <c r="S40" s="11" t="s">
        <v>122</v>
      </c>
      <c r="T40" s="11" t="s">
        <v>123</v>
      </c>
      <c r="U40" s="11" t="s">
        <v>124</v>
      </c>
      <c r="V40" s="11" t="s">
        <v>125</v>
      </c>
      <c r="W40" s="11" t="s">
        <v>126</v>
      </c>
      <c r="X40" s="11" t="s">
        <v>127</v>
      </c>
      <c r="Y40" s="11" t="s">
        <v>128</v>
      </c>
      <c r="Z40" s="11" t="s">
        <v>129</v>
      </c>
      <c r="AA40" s="11" t="s">
        <v>130</v>
      </c>
      <c r="AB40" s="11" t="s">
        <v>131</v>
      </c>
      <c r="AC40" s="11" t="s">
        <v>132</v>
      </c>
      <c r="AD40" s="11" t="s">
        <v>133</v>
      </c>
      <c r="AE40" s="11" t="s">
        <v>134</v>
      </c>
    </row>
    <row r="41" spans="1:31" x14ac:dyDescent="0.2">
      <c r="A41" s="12" t="s">
        <v>163</v>
      </c>
      <c r="B41" s="12">
        <v>8</v>
      </c>
      <c r="C41" s="12">
        <v>504235.8</v>
      </c>
      <c r="D41" s="12">
        <v>646000000</v>
      </c>
      <c r="E41" s="12">
        <v>9.454421</v>
      </c>
      <c r="F41" s="12">
        <v>9373569</v>
      </c>
      <c r="G41" s="12">
        <v>874515</v>
      </c>
      <c r="H41" s="12">
        <v>68.702129999999997</v>
      </c>
      <c r="I41" s="12">
        <v>10.084720000000001</v>
      </c>
      <c r="J41" s="12">
        <v>0.179227</v>
      </c>
      <c r="K41" s="12">
        <v>10226999</v>
      </c>
      <c r="L41" s="12">
        <v>23228.25</v>
      </c>
      <c r="M41" s="12">
        <v>1830240</v>
      </c>
      <c r="N41" s="12">
        <v>45561546</v>
      </c>
      <c r="O41" s="12">
        <v>2210000000</v>
      </c>
      <c r="P41" s="12">
        <v>33400000000</v>
      </c>
      <c r="Q41" s="12">
        <v>94310320</v>
      </c>
      <c r="R41" s="12">
        <v>791000000</v>
      </c>
      <c r="S41" s="12">
        <v>290.5659</v>
      </c>
      <c r="T41" s="12">
        <v>161000000</v>
      </c>
      <c r="U41" s="12">
        <v>479000000</v>
      </c>
      <c r="V41" s="12">
        <v>5338013</v>
      </c>
      <c r="W41" s="12">
        <v>0.71663900000000003</v>
      </c>
      <c r="X41" s="12">
        <v>0.289937</v>
      </c>
      <c r="Y41" s="12">
        <v>8.8241259999999997</v>
      </c>
      <c r="Z41" s="12">
        <v>3.7945E-2</v>
      </c>
      <c r="AA41" s="12">
        <v>0</v>
      </c>
      <c r="AB41" s="12">
        <v>0.14128199999999999</v>
      </c>
      <c r="AC41" s="12">
        <v>266000000</v>
      </c>
      <c r="AD41" s="12">
        <v>500000000</v>
      </c>
      <c r="AE41" s="12">
        <v>1450000000</v>
      </c>
    </row>
    <row r="42" spans="1:31" x14ac:dyDescent="0.2">
      <c r="A42" s="12" t="s">
        <v>164</v>
      </c>
      <c r="B42" s="12">
        <v>2</v>
      </c>
      <c r="C42" s="12">
        <v>119171.2</v>
      </c>
      <c r="D42" s="12">
        <v>687000000</v>
      </c>
      <c r="E42" s="12">
        <v>12.512980000000001</v>
      </c>
      <c r="F42" s="12">
        <v>17506368</v>
      </c>
      <c r="G42" s="12">
        <v>921522</v>
      </c>
      <c r="H42" s="12">
        <v>56.010480000000001</v>
      </c>
      <c r="I42" s="12">
        <v>3.7989470000000001</v>
      </c>
      <c r="J42" s="12">
        <v>0.165106</v>
      </c>
      <c r="K42" s="12">
        <v>8373099</v>
      </c>
      <c r="L42" s="12">
        <v>38408.29</v>
      </c>
      <c r="M42" s="12">
        <v>1973777</v>
      </c>
      <c r="N42" s="12">
        <v>37164933</v>
      </c>
      <c r="O42" s="12">
        <v>5470000000</v>
      </c>
      <c r="P42" s="12">
        <v>42500000000</v>
      </c>
      <c r="Q42" s="12">
        <v>116000000</v>
      </c>
      <c r="R42" s="12">
        <v>1110000000</v>
      </c>
      <c r="S42" s="12">
        <v>260.38920000000002</v>
      </c>
      <c r="T42" s="12">
        <v>175000000</v>
      </c>
      <c r="U42" s="12">
        <v>498000000</v>
      </c>
      <c r="V42" s="12">
        <v>14034764</v>
      </c>
      <c r="W42" s="12">
        <v>0.83247099999999996</v>
      </c>
      <c r="X42" s="12">
        <v>0.44638699999999998</v>
      </c>
      <c r="Y42" s="12">
        <v>2.5087269999999999</v>
      </c>
      <c r="Z42" s="12">
        <v>3.8231000000000001E-2</v>
      </c>
      <c r="AA42" s="12">
        <v>0</v>
      </c>
      <c r="AB42" s="12">
        <v>0.12687599999999999</v>
      </c>
      <c r="AC42" s="12">
        <v>1400000000</v>
      </c>
      <c r="AD42" s="12">
        <v>539000000</v>
      </c>
      <c r="AE42" s="12">
        <v>3530000000</v>
      </c>
    </row>
    <row r="43" spans="1:31" x14ac:dyDescent="0.2">
      <c r="A43" s="12" t="s">
        <v>165</v>
      </c>
      <c r="B43" s="12">
        <v>2</v>
      </c>
      <c r="C43" s="12">
        <v>214545.8</v>
      </c>
      <c r="D43" s="12">
        <v>1240000000</v>
      </c>
      <c r="E43" s="12">
        <v>22.52731</v>
      </c>
      <c r="F43" s="12">
        <v>31516979</v>
      </c>
      <c r="G43" s="12">
        <v>1659030</v>
      </c>
      <c r="H43" s="12">
        <v>100.8365</v>
      </c>
      <c r="I43" s="12">
        <v>6.8393009999999999</v>
      </c>
      <c r="J43" s="12">
        <v>0.29724400000000001</v>
      </c>
      <c r="K43" s="12">
        <v>15074217</v>
      </c>
      <c r="L43" s="12">
        <v>69147.03</v>
      </c>
      <c r="M43" s="12">
        <v>3553420</v>
      </c>
      <c r="N43" s="12">
        <v>66908591</v>
      </c>
      <c r="O43" s="12">
        <v>9840000000</v>
      </c>
      <c r="P43" s="12">
        <v>76400000000</v>
      </c>
      <c r="Q43" s="12">
        <v>209000000</v>
      </c>
      <c r="R43" s="12">
        <v>2000000000</v>
      </c>
      <c r="S43" s="12">
        <v>468.78250000000003</v>
      </c>
      <c r="T43" s="12">
        <v>315000000</v>
      </c>
      <c r="U43" s="12">
        <v>897000000</v>
      </c>
      <c r="V43" s="12">
        <v>25266999</v>
      </c>
      <c r="W43" s="12">
        <v>1.49871</v>
      </c>
      <c r="X43" s="12">
        <v>0.80363799999999996</v>
      </c>
      <c r="Y43" s="12">
        <v>4.5164999999999997</v>
      </c>
      <c r="Z43" s="12">
        <v>6.8826999999999999E-2</v>
      </c>
      <c r="AA43" s="12">
        <v>0</v>
      </c>
      <c r="AB43" s="12">
        <v>0.22841600000000001</v>
      </c>
      <c r="AC43" s="12">
        <v>2520000000</v>
      </c>
      <c r="AD43" s="12">
        <v>970000000</v>
      </c>
      <c r="AE43" s="12">
        <v>6360000000</v>
      </c>
    </row>
    <row r="44" spans="1:31" x14ac:dyDescent="0.2">
      <c r="A44" s="12" t="s">
        <v>166</v>
      </c>
      <c r="B44" s="12">
        <v>1</v>
      </c>
      <c r="C44" s="12">
        <v>191523.9</v>
      </c>
      <c r="D44" s="12">
        <v>296000000</v>
      </c>
      <c r="E44" s="12">
        <v>7.3653979999999999</v>
      </c>
      <c r="F44" s="12">
        <v>12552609</v>
      </c>
      <c r="G44" s="12">
        <v>516963.3</v>
      </c>
      <c r="H44" s="12">
        <v>22.982869999999998</v>
      </c>
      <c r="I44" s="12">
        <v>5.2216889999999996</v>
      </c>
      <c r="J44" s="12">
        <v>0.15315400000000001</v>
      </c>
      <c r="K44" s="12">
        <v>3327859</v>
      </c>
      <c r="L44" s="12">
        <v>30758.74</v>
      </c>
      <c r="M44" s="12">
        <v>971417.1</v>
      </c>
      <c r="N44" s="12">
        <v>14443864</v>
      </c>
      <c r="O44" s="12">
        <v>2790000000</v>
      </c>
      <c r="P44" s="12">
        <v>18600000000</v>
      </c>
      <c r="Q44" s="12">
        <v>70335522</v>
      </c>
      <c r="R44" s="12">
        <v>790000000</v>
      </c>
      <c r="S44" s="12">
        <v>235.5744</v>
      </c>
      <c r="T44" s="12">
        <v>88309683</v>
      </c>
      <c r="U44" s="12">
        <v>189000000</v>
      </c>
      <c r="V44" s="12">
        <v>18573531</v>
      </c>
      <c r="W44" s="12">
        <v>0.346549</v>
      </c>
      <c r="X44" s="12">
        <v>0.49752200000000002</v>
      </c>
      <c r="Y44" s="12">
        <v>4.370768</v>
      </c>
      <c r="Z44" s="12">
        <v>6.6109000000000001E-2</v>
      </c>
      <c r="AA44" s="12">
        <v>0</v>
      </c>
      <c r="AB44" s="12">
        <v>8.7044999999999997E-2</v>
      </c>
      <c r="AC44" s="12">
        <v>378000000</v>
      </c>
      <c r="AD44" s="12">
        <v>240000000</v>
      </c>
      <c r="AE44" s="12">
        <v>2170000000</v>
      </c>
    </row>
    <row r="45" spans="1:31" x14ac:dyDescent="0.2">
      <c r="A45" s="12" t="s">
        <v>167</v>
      </c>
      <c r="B45" s="12">
        <v>1</v>
      </c>
      <c r="C45" s="12">
        <v>196356.6</v>
      </c>
      <c r="D45" s="12">
        <v>151000000</v>
      </c>
      <c r="E45" s="12">
        <v>3.9598439999999999</v>
      </c>
      <c r="F45" s="12">
        <v>5679977</v>
      </c>
      <c r="G45" s="12">
        <v>255681.8</v>
      </c>
      <c r="H45" s="12">
        <v>15.986330000000001</v>
      </c>
      <c r="I45" s="12">
        <v>0.56008400000000003</v>
      </c>
      <c r="J45" s="12">
        <v>5.0340000000000003E-2</v>
      </c>
      <c r="K45" s="12">
        <v>2384739</v>
      </c>
      <c r="L45" s="12">
        <v>12802.45</v>
      </c>
      <c r="M45" s="12">
        <v>649743.9</v>
      </c>
      <c r="N45" s="12">
        <v>10581161</v>
      </c>
      <c r="O45" s="12">
        <v>1890000000</v>
      </c>
      <c r="P45" s="12">
        <v>15000000000</v>
      </c>
      <c r="Q45" s="12">
        <v>53614544</v>
      </c>
      <c r="R45" s="12">
        <v>362000000</v>
      </c>
      <c r="S45" s="12">
        <v>84.433329999999998</v>
      </c>
      <c r="T45" s="12">
        <v>54409706</v>
      </c>
      <c r="U45" s="12">
        <v>93279701</v>
      </c>
      <c r="V45" s="12">
        <v>3339688</v>
      </c>
      <c r="W45" s="12">
        <v>0.17110500000000001</v>
      </c>
      <c r="X45" s="12">
        <v>0.13813500000000001</v>
      </c>
      <c r="Y45" s="12">
        <v>0.24684</v>
      </c>
      <c r="Z45" s="12">
        <v>1.4448000000000001E-2</v>
      </c>
      <c r="AA45" s="12">
        <v>0</v>
      </c>
      <c r="AB45" s="12">
        <v>3.5892E-2</v>
      </c>
      <c r="AC45" s="12">
        <v>498000000</v>
      </c>
      <c r="AD45" s="12">
        <v>167000000</v>
      </c>
      <c r="AE45" s="12">
        <v>1230000000</v>
      </c>
    </row>
    <row r="46" spans="1:31" x14ac:dyDescent="0.2">
      <c r="A46" s="12" t="s">
        <v>168</v>
      </c>
      <c r="B46" s="12">
        <v>4</v>
      </c>
      <c r="C46" s="12">
        <v>10903.47</v>
      </c>
      <c r="D46" s="12">
        <v>3852071</v>
      </c>
      <c r="E46" s="12">
        <v>6.2629000000000004E-2</v>
      </c>
      <c r="F46" s="12">
        <v>55768.1</v>
      </c>
      <c r="G46" s="12">
        <v>5241.76</v>
      </c>
      <c r="H46" s="12">
        <v>0.35436299999999998</v>
      </c>
      <c r="I46" s="12">
        <v>-1.66E-3</v>
      </c>
      <c r="J46" s="12">
        <v>7.67E-4</v>
      </c>
      <c r="K46" s="12">
        <v>54441.94</v>
      </c>
      <c r="L46" s="12">
        <v>191.4376</v>
      </c>
      <c r="M46" s="12">
        <v>13448.72</v>
      </c>
      <c r="N46" s="12">
        <v>242696</v>
      </c>
      <c r="O46" s="12">
        <v>28473044</v>
      </c>
      <c r="P46" s="12">
        <v>326000000</v>
      </c>
      <c r="Q46" s="12">
        <v>363934.5</v>
      </c>
      <c r="R46" s="12">
        <v>4999604</v>
      </c>
      <c r="S46" s="12">
        <v>1.308416</v>
      </c>
      <c r="T46" s="12">
        <v>1079152</v>
      </c>
      <c r="U46" s="12">
        <v>2729797</v>
      </c>
      <c r="V46" s="12">
        <v>43122.07</v>
      </c>
      <c r="W46" s="12">
        <v>4.2329999999999998E-3</v>
      </c>
      <c r="X46" s="12">
        <v>2.0010000000000002E-3</v>
      </c>
      <c r="Y46" s="12">
        <v>-7.9600000000000001E-3</v>
      </c>
      <c r="Z46" s="12">
        <v>2.05E-4</v>
      </c>
      <c r="AA46" s="12">
        <v>0</v>
      </c>
      <c r="AB46" s="12">
        <v>5.6099999999999998E-4</v>
      </c>
      <c r="AC46" s="12">
        <v>4536523</v>
      </c>
      <c r="AD46" s="12">
        <v>3352770</v>
      </c>
      <c r="AE46" s="12">
        <v>20604732</v>
      </c>
    </row>
    <row r="47" spans="1:31" x14ac:dyDescent="0.2">
      <c r="A47" s="12" t="s">
        <v>169</v>
      </c>
      <c r="B47" s="12">
        <v>1</v>
      </c>
      <c r="C47" s="12">
        <v>35808.39</v>
      </c>
      <c r="D47" s="12">
        <v>1168298</v>
      </c>
      <c r="E47" s="12">
        <v>5.3079000000000001E-2</v>
      </c>
      <c r="F47" s="12">
        <v>115882.7</v>
      </c>
      <c r="G47" s="12">
        <v>3048.3679999999999</v>
      </c>
      <c r="H47" s="12">
        <v>0.19201599999999999</v>
      </c>
      <c r="I47" s="12">
        <v>2.2689999999999998E-2</v>
      </c>
      <c r="J47" s="12">
        <v>6.69E-4</v>
      </c>
      <c r="K47" s="12">
        <v>27865.01</v>
      </c>
      <c r="L47" s="12">
        <v>204.4659</v>
      </c>
      <c r="M47" s="12">
        <v>6638.5169999999998</v>
      </c>
      <c r="N47" s="12">
        <v>121678.3</v>
      </c>
      <c r="O47" s="12">
        <v>25693901</v>
      </c>
      <c r="P47" s="12">
        <v>115000000</v>
      </c>
      <c r="Q47" s="12">
        <v>976257.7</v>
      </c>
      <c r="R47" s="12">
        <v>6133187</v>
      </c>
      <c r="S47" s="12">
        <v>1.254543</v>
      </c>
      <c r="T47" s="12">
        <v>645051.6</v>
      </c>
      <c r="U47" s="12">
        <v>494225.6</v>
      </c>
      <c r="V47" s="12">
        <v>29020.55</v>
      </c>
      <c r="W47" s="12">
        <v>1.3259999999999999E-3</v>
      </c>
      <c r="X47" s="12">
        <v>2.7070000000000002E-3</v>
      </c>
      <c r="Y47" s="12">
        <v>1.8276000000000001E-2</v>
      </c>
      <c r="Z47" s="12">
        <v>1.9000000000000001E-4</v>
      </c>
      <c r="AA47" s="12">
        <v>0</v>
      </c>
      <c r="AB47" s="12">
        <v>4.7800000000000002E-4</v>
      </c>
      <c r="AC47" s="12">
        <v>6544471</v>
      </c>
      <c r="AD47" s="12">
        <v>2022713</v>
      </c>
      <c r="AE47" s="12">
        <v>17142284</v>
      </c>
    </row>
    <row r="48" spans="1:31" x14ac:dyDescent="0.2">
      <c r="A48" s="12" t="s">
        <v>170</v>
      </c>
      <c r="B48" s="12">
        <v>4</v>
      </c>
      <c r="C48" s="12">
        <v>26619.71</v>
      </c>
      <c r="D48" s="12">
        <v>4793440</v>
      </c>
      <c r="E48" s="12">
        <v>0.15814300000000001</v>
      </c>
      <c r="F48" s="12">
        <v>356149.2</v>
      </c>
      <c r="G48" s="12">
        <v>10601.7</v>
      </c>
      <c r="H48" s="12">
        <v>0.99823899999999999</v>
      </c>
      <c r="I48" s="12">
        <v>0.113381</v>
      </c>
      <c r="J48" s="12">
        <v>2.5950000000000001E-3</v>
      </c>
      <c r="K48" s="12">
        <v>143038.1</v>
      </c>
      <c r="L48" s="12">
        <v>453.73289999999997</v>
      </c>
      <c r="M48" s="12">
        <v>21699.39</v>
      </c>
      <c r="N48" s="12">
        <v>637219.6</v>
      </c>
      <c r="O48" s="12">
        <v>73672030</v>
      </c>
      <c r="P48" s="12">
        <v>338000000</v>
      </c>
      <c r="Q48" s="12">
        <v>5080856</v>
      </c>
      <c r="R48" s="12">
        <v>16455258</v>
      </c>
      <c r="S48" s="12">
        <v>3.7267589999999999</v>
      </c>
      <c r="T48" s="12">
        <v>2060605</v>
      </c>
      <c r="U48" s="12">
        <v>2678089</v>
      </c>
      <c r="V48" s="12">
        <v>54745.75</v>
      </c>
      <c r="W48" s="12">
        <v>6.1630000000000001E-3</v>
      </c>
      <c r="X48" s="12">
        <v>5.9319999999999998E-3</v>
      </c>
      <c r="Y48" s="12">
        <v>0.10113</v>
      </c>
      <c r="Z48" s="12">
        <v>5.8900000000000001E-4</v>
      </c>
      <c r="AA48" s="12">
        <v>0</v>
      </c>
      <c r="AB48" s="12">
        <v>2.006E-3</v>
      </c>
      <c r="AC48" s="12">
        <v>30924533</v>
      </c>
      <c r="AD48" s="12">
        <v>7645166</v>
      </c>
      <c r="AE48" s="12">
        <v>35146170</v>
      </c>
    </row>
    <row r="49" spans="1:31" x14ac:dyDescent="0.2">
      <c r="A49" s="12" t="s">
        <v>171</v>
      </c>
      <c r="B49" s="12">
        <v>1</v>
      </c>
      <c r="C49" s="12">
        <v>2505655</v>
      </c>
      <c r="D49" s="12">
        <v>1180000000</v>
      </c>
      <c r="E49" s="12">
        <v>75.384630000000001</v>
      </c>
      <c r="F49" s="12">
        <v>166000000</v>
      </c>
      <c r="G49" s="12">
        <v>3605562</v>
      </c>
      <c r="H49" s="12">
        <v>178.74440000000001</v>
      </c>
      <c r="I49" s="12">
        <v>37.791289999999996</v>
      </c>
      <c r="J49" s="12">
        <v>1.227468</v>
      </c>
      <c r="K49" s="12">
        <v>26445232</v>
      </c>
      <c r="L49" s="12">
        <v>274018.40000000002</v>
      </c>
      <c r="M49" s="12">
        <v>10356072</v>
      </c>
      <c r="N49" s="12">
        <v>117000000</v>
      </c>
      <c r="O49" s="12">
        <v>37900000000</v>
      </c>
      <c r="P49" s="12">
        <v>137000000000</v>
      </c>
      <c r="Q49" s="12">
        <v>782000000</v>
      </c>
      <c r="R49" s="12">
        <v>7810000000</v>
      </c>
      <c r="S49" s="12">
        <v>1403.1669999999999</v>
      </c>
      <c r="T49" s="12">
        <v>726000000</v>
      </c>
      <c r="U49" s="12">
        <v>384000000</v>
      </c>
      <c r="V49" s="12">
        <v>66611782</v>
      </c>
      <c r="W49" s="12">
        <v>1.5838620000000001</v>
      </c>
      <c r="X49" s="12">
        <v>2.978923</v>
      </c>
      <c r="Y49" s="12">
        <v>33.150309999999998</v>
      </c>
      <c r="Z49" s="12">
        <v>0.38575599999999999</v>
      </c>
      <c r="AA49" s="12">
        <v>0</v>
      </c>
      <c r="AB49" s="12">
        <v>0.84171200000000002</v>
      </c>
      <c r="AC49" s="12">
        <v>13400000000</v>
      </c>
      <c r="AD49" s="12">
        <v>2540000000</v>
      </c>
      <c r="AE49" s="12">
        <v>22000000000</v>
      </c>
    </row>
    <row r="50" spans="1:31" x14ac:dyDescent="0.2">
      <c r="A50" s="12" t="s">
        <v>172</v>
      </c>
      <c r="B50" s="12">
        <v>1.4166669999999999</v>
      </c>
      <c r="C50" s="12">
        <v>2805893</v>
      </c>
      <c r="D50" s="12">
        <v>21166621</v>
      </c>
      <c r="E50" s="12">
        <v>1.796281</v>
      </c>
      <c r="F50" s="12">
        <v>3494090</v>
      </c>
      <c r="G50" s="12">
        <v>61993.73</v>
      </c>
      <c r="H50" s="12">
        <v>3.3172980000000001</v>
      </c>
      <c r="I50" s="12">
        <v>0.91941700000000004</v>
      </c>
      <c r="J50" s="12">
        <v>1.9418000000000001E-2</v>
      </c>
      <c r="K50" s="12">
        <v>479847.3</v>
      </c>
      <c r="L50" s="12">
        <v>5110.0259999999998</v>
      </c>
      <c r="M50" s="12">
        <v>114024.9</v>
      </c>
      <c r="N50" s="12">
        <v>2061024</v>
      </c>
      <c r="O50" s="12">
        <v>670000000</v>
      </c>
      <c r="P50" s="12">
        <v>1470000000</v>
      </c>
      <c r="Q50" s="12">
        <v>22037722</v>
      </c>
      <c r="R50" s="12">
        <v>219000000</v>
      </c>
      <c r="S50" s="12">
        <v>29.028320000000001</v>
      </c>
      <c r="T50" s="12">
        <v>17054575</v>
      </c>
      <c r="U50" s="12">
        <v>376260.4</v>
      </c>
      <c r="V50" s="12">
        <v>3735786</v>
      </c>
      <c r="W50" s="12">
        <v>2.2744E-2</v>
      </c>
      <c r="X50" s="12">
        <v>6.8607000000000001E-2</v>
      </c>
      <c r="Y50" s="12">
        <v>0.82705399999999996</v>
      </c>
      <c r="Z50" s="12">
        <v>7.4479999999999998E-3</v>
      </c>
      <c r="AA50" s="12">
        <v>0</v>
      </c>
      <c r="AB50" s="12">
        <v>1.1971000000000001E-2</v>
      </c>
      <c r="AC50" s="12">
        <v>194000000</v>
      </c>
      <c r="AD50" s="12">
        <v>52925396</v>
      </c>
      <c r="AE50" s="12">
        <v>424000000</v>
      </c>
    </row>
    <row r="51" spans="1:31" x14ac:dyDescent="0.2">
      <c r="A51" s="12" t="s">
        <v>173</v>
      </c>
      <c r="B51" s="12">
        <v>1</v>
      </c>
      <c r="C51" s="12">
        <v>69721116</v>
      </c>
      <c r="D51" s="12">
        <v>368000000</v>
      </c>
      <c r="E51" s="12">
        <v>28.302520000000001</v>
      </c>
      <c r="F51" s="12">
        <v>39577889</v>
      </c>
      <c r="G51" s="12">
        <v>1289841</v>
      </c>
      <c r="H51" s="12">
        <v>55.104219999999998</v>
      </c>
      <c r="I51" s="12">
        <v>26.375219999999999</v>
      </c>
      <c r="J51" s="12">
        <v>0.39352799999999999</v>
      </c>
      <c r="K51" s="12">
        <v>7948207</v>
      </c>
      <c r="L51" s="12">
        <v>112948.2</v>
      </c>
      <c r="M51" s="12">
        <v>2360757</v>
      </c>
      <c r="N51" s="12">
        <v>34079681</v>
      </c>
      <c r="O51" s="12">
        <v>14800000000</v>
      </c>
      <c r="P51" s="12">
        <v>31700000000</v>
      </c>
      <c r="Q51" s="12">
        <v>567000000</v>
      </c>
      <c r="R51" s="12">
        <v>2850000000</v>
      </c>
      <c r="S51" s="12">
        <v>604.21780000000001</v>
      </c>
      <c r="T51" s="12">
        <v>254000000</v>
      </c>
      <c r="U51" s="12">
        <v>7401594</v>
      </c>
      <c r="V51" s="12">
        <v>107000000</v>
      </c>
      <c r="W51" s="12">
        <v>0.53583000000000003</v>
      </c>
      <c r="X51" s="12">
        <v>1.610188</v>
      </c>
      <c r="Y51" s="12">
        <v>24.19323</v>
      </c>
      <c r="Z51" s="12">
        <v>0.122893</v>
      </c>
      <c r="AA51" s="12">
        <v>0</v>
      </c>
      <c r="AB51" s="12">
        <v>0.27063500000000001</v>
      </c>
      <c r="AC51" s="12">
        <v>4290000000</v>
      </c>
      <c r="AD51" s="12">
        <v>862000000</v>
      </c>
      <c r="AE51" s="12">
        <v>9680000000</v>
      </c>
    </row>
    <row r="52" spans="1:31" x14ac:dyDescent="0.2">
      <c r="A52" s="12" t="s">
        <v>174</v>
      </c>
      <c r="B52" s="12">
        <v>8</v>
      </c>
      <c r="C52" s="12">
        <v>59954.21</v>
      </c>
      <c r="D52" s="12">
        <v>57425303</v>
      </c>
      <c r="E52" s="12">
        <v>1.049199</v>
      </c>
      <c r="F52" s="12">
        <v>1180579</v>
      </c>
      <c r="G52" s="12">
        <v>84369.52</v>
      </c>
      <c r="H52" s="12">
        <v>5.7705929999999999</v>
      </c>
      <c r="I52" s="12">
        <v>-0.42507</v>
      </c>
      <c r="J52" s="12">
        <v>8.3429999999999997E-3</v>
      </c>
      <c r="K52" s="12">
        <v>870779.4</v>
      </c>
      <c r="L52" s="12">
        <v>2097.123</v>
      </c>
      <c r="M52" s="12">
        <v>214205.3</v>
      </c>
      <c r="N52" s="12">
        <v>3892439</v>
      </c>
      <c r="O52" s="12">
        <v>178000000</v>
      </c>
      <c r="P52" s="12">
        <v>4180000000</v>
      </c>
      <c r="Q52" s="12">
        <v>11039238</v>
      </c>
      <c r="R52" s="12">
        <v>85885162</v>
      </c>
      <c r="S52" s="12">
        <v>21.358689999999999</v>
      </c>
      <c r="T52" s="12">
        <v>14785998</v>
      </c>
      <c r="U52" s="12">
        <v>42636845</v>
      </c>
      <c r="V52" s="12">
        <v>2459.6219999999998</v>
      </c>
      <c r="W52" s="12">
        <v>6.2364000000000003E-2</v>
      </c>
      <c r="X52" s="12">
        <v>1.9924999999999998E-2</v>
      </c>
      <c r="Y52" s="12">
        <v>-0.50780999999999998</v>
      </c>
      <c r="Z52" s="12">
        <v>2.0140000000000002E-3</v>
      </c>
      <c r="AA52" s="12">
        <v>0</v>
      </c>
      <c r="AB52" s="12">
        <v>6.3290000000000004E-3</v>
      </c>
      <c r="AC52" s="12">
        <v>7321827</v>
      </c>
      <c r="AD52" s="12">
        <v>44769259</v>
      </c>
      <c r="AE52" s="12">
        <v>126000000</v>
      </c>
    </row>
    <row r="53" spans="1:31" x14ac:dyDescent="0.2">
      <c r="A53" s="12" t="s">
        <v>175</v>
      </c>
      <c r="B53" s="12">
        <v>2</v>
      </c>
      <c r="C53" s="12">
        <v>43514.76</v>
      </c>
      <c r="D53" s="12">
        <v>199000000</v>
      </c>
      <c r="E53" s="12">
        <v>3.971746</v>
      </c>
      <c r="F53" s="12">
        <v>6469733</v>
      </c>
      <c r="G53" s="12">
        <v>269943.5</v>
      </c>
      <c r="H53" s="12">
        <v>16.597660000000001</v>
      </c>
      <c r="I53" s="12">
        <v>-0.42036000000000001</v>
      </c>
      <c r="J53" s="12">
        <v>2.2356000000000001E-2</v>
      </c>
      <c r="K53" s="12">
        <v>2613717</v>
      </c>
      <c r="L53" s="12">
        <v>9022.7999999999993</v>
      </c>
      <c r="M53" s="12">
        <v>772821.5</v>
      </c>
      <c r="N53" s="12">
        <v>11779182</v>
      </c>
      <c r="O53" s="12">
        <v>996000000</v>
      </c>
      <c r="P53" s="12">
        <v>16600000000</v>
      </c>
      <c r="Q53" s="12">
        <v>44778502</v>
      </c>
      <c r="R53" s="12">
        <v>335000000</v>
      </c>
      <c r="S53" s="12">
        <v>57.604889999999997</v>
      </c>
      <c r="T53" s="12">
        <v>49297720</v>
      </c>
      <c r="U53" s="12">
        <v>155000000</v>
      </c>
      <c r="V53" s="12">
        <v>12196.09</v>
      </c>
      <c r="W53" s="12">
        <v>0.229185</v>
      </c>
      <c r="X53" s="12">
        <v>6.6001000000000004E-2</v>
      </c>
      <c r="Y53" s="12">
        <v>-0.40029999999999999</v>
      </c>
      <c r="Z53" s="12">
        <v>4.3070000000000001E-3</v>
      </c>
      <c r="AA53" s="12"/>
      <c r="AB53" s="12">
        <v>1.9994000000000001E-2</v>
      </c>
      <c r="AC53" s="12">
        <v>83201995</v>
      </c>
      <c r="AD53" s="12">
        <v>150000000</v>
      </c>
      <c r="AE53" s="12">
        <v>674000000</v>
      </c>
    </row>
    <row r="54" spans="1:31" x14ac:dyDescent="0.2">
      <c r="A54" s="12" t="s">
        <v>176</v>
      </c>
      <c r="B54" s="12">
        <v>2</v>
      </c>
      <c r="C54" s="12">
        <v>33633.22</v>
      </c>
      <c r="D54" s="12">
        <v>154000000</v>
      </c>
      <c r="E54" s="12">
        <v>3.0698219999999998</v>
      </c>
      <c r="F54" s="12">
        <v>5000555</v>
      </c>
      <c r="G54" s="12">
        <v>208643.4</v>
      </c>
      <c r="H54" s="12">
        <v>12.828580000000001</v>
      </c>
      <c r="I54" s="12">
        <v>-0.32490000000000002</v>
      </c>
      <c r="J54" s="12">
        <v>1.7278999999999999E-2</v>
      </c>
      <c r="K54" s="12">
        <v>2020181</v>
      </c>
      <c r="L54" s="12">
        <v>6973.8580000000002</v>
      </c>
      <c r="M54" s="12">
        <v>597325.4</v>
      </c>
      <c r="N54" s="12">
        <v>9104308</v>
      </c>
      <c r="O54" s="12">
        <v>770000000</v>
      </c>
      <c r="P54" s="12">
        <v>12900000000</v>
      </c>
      <c r="Q54" s="12">
        <v>34609981</v>
      </c>
      <c r="R54" s="12">
        <v>259000000</v>
      </c>
      <c r="S54" s="12">
        <v>44.523690000000002</v>
      </c>
      <c r="T54" s="12">
        <v>38102953</v>
      </c>
      <c r="U54" s="12">
        <v>119000000</v>
      </c>
      <c r="V54" s="12">
        <v>9426.5400000000009</v>
      </c>
      <c r="W54" s="12">
        <v>0.17713999999999999</v>
      </c>
      <c r="X54" s="12">
        <v>5.1013000000000003E-2</v>
      </c>
      <c r="Y54" s="12">
        <v>-0.30940000000000001</v>
      </c>
      <c r="Z54" s="12">
        <v>3.3289999999999999E-3</v>
      </c>
      <c r="AA54" s="12"/>
      <c r="AB54" s="12">
        <v>1.5454000000000001E-2</v>
      </c>
      <c r="AC54" s="12">
        <v>64308079</v>
      </c>
      <c r="AD54" s="12">
        <v>116000000</v>
      </c>
      <c r="AE54" s="12">
        <v>521000000</v>
      </c>
    </row>
    <row r="55" spans="1:31" x14ac:dyDescent="0.2">
      <c r="A55" s="12" t="s">
        <v>177</v>
      </c>
      <c r="B55" s="12">
        <v>1</v>
      </c>
      <c r="C55" s="12">
        <v>25564.07</v>
      </c>
      <c r="D55" s="12">
        <v>33038333</v>
      </c>
      <c r="E55" s="12">
        <v>0.79161199999999998</v>
      </c>
      <c r="F55" s="12">
        <v>1616751</v>
      </c>
      <c r="G55" s="12">
        <v>54724.480000000003</v>
      </c>
      <c r="H55" s="12">
        <v>2.8120470000000002</v>
      </c>
      <c r="I55" s="12">
        <v>-0.17534</v>
      </c>
      <c r="J55" s="12">
        <v>7.1580000000000003E-3</v>
      </c>
      <c r="K55" s="12">
        <v>441380.2</v>
      </c>
      <c r="L55" s="12">
        <v>2165.2759999999998</v>
      </c>
      <c r="M55" s="12">
        <v>150444</v>
      </c>
      <c r="N55" s="12">
        <v>1961606</v>
      </c>
      <c r="O55" s="12">
        <v>119000000</v>
      </c>
      <c r="P55" s="12">
        <v>2720000000</v>
      </c>
      <c r="Q55" s="12">
        <v>10556034</v>
      </c>
      <c r="R55" s="12">
        <v>77771878</v>
      </c>
      <c r="S55" s="12">
        <v>18.661770000000001</v>
      </c>
      <c r="T55" s="12">
        <v>9102713</v>
      </c>
      <c r="U55" s="12">
        <v>23933427</v>
      </c>
      <c r="V55" s="12">
        <v>2192.63</v>
      </c>
      <c r="W55" s="12">
        <v>3.5896999999999998E-2</v>
      </c>
      <c r="X55" s="12">
        <v>1.5398E-2</v>
      </c>
      <c r="Y55" s="12">
        <v>-0.22750999999999999</v>
      </c>
      <c r="Z55" s="12">
        <v>1.5070000000000001E-3</v>
      </c>
      <c r="AA55" s="12">
        <v>0</v>
      </c>
      <c r="AB55" s="12">
        <v>5.6509999999999998E-3</v>
      </c>
      <c r="AC55" s="12">
        <v>4778632</v>
      </c>
      <c r="AD55" s="12">
        <v>24603088</v>
      </c>
      <c r="AE55" s="12">
        <v>90285204</v>
      </c>
    </row>
    <row r="56" spans="1:31" x14ac:dyDescent="0.2">
      <c r="A56" s="12" t="s">
        <v>178</v>
      </c>
      <c r="B56" s="12">
        <v>1</v>
      </c>
      <c r="C56" s="12">
        <v>64336.43</v>
      </c>
      <c r="D56" s="12">
        <v>33571841</v>
      </c>
      <c r="E56" s="12">
        <v>0.52700899999999995</v>
      </c>
      <c r="F56" s="12">
        <v>269890.7</v>
      </c>
      <c r="G56" s="12">
        <v>39958.07</v>
      </c>
      <c r="H56" s="12">
        <v>1.6886190000000001</v>
      </c>
      <c r="I56" s="12">
        <v>-1.5043500000000001</v>
      </c>
      <c r="J56" s="12">
        <v>-1.093E-2</v>
      </c>
      <c r="K56" s="12">
        <v>260262.1</v>
      </c>
      <c r="L56" s="12">
        <v>1436.6320000000001</v>
      </c>
      <c r="M56" s="12">
        <v>172629.4</v>
      </c>
      <c r="N56" s="12">
        <v>1164289</v>
      </c>
      <c r="O56" s="12">
        <v>30314747</v>
      </c>
      <c r="P56" s="12">
        <v>1050000000</v>
      </c>
      <c r="Q56" s="12">
        <v>1674065</v>
      </c>
      <c r="R56" s="12">
        <v>37061783</v>
      </c>
      <c r="S56" s="12">
        <v>10.29383</v>
      </c>
      <c r="T56" s="12">
        <v>5318767</v>
      </c>
      <c r="U56" s="12">
        <v>28252046</v>
      </c>
      <c r="V56" s="12">
        <v>1027.453</v>
      </c>
      <c r="W56" s="12">
        <v>3.9848000000000001E-2</v>
      </c>
      <c r="X56" s="12">
        <v>8.0409999999999995E-3</v>
      </c>
      <c r="Y56" s="12">
        <v>-1.5523400000000001</v>
      </c>
      <c r="Z56" s="12">
        <v>6.7199999999999996E-4</v>
      </c>
      <c r="AA56" s="12">
        <v>0</v>
      </c>
      <c r="AB56" s="12">
        <v>-1.1599999999999999E-2</v>
      </c>
      <c r="AC56" s="12">
        <v>2332985</v>
      </c>
      <c r="AD56" s="12">
        <v>15239787</v>
      </c>
      <c r="AE56" s="12">
        <v>12960925</v>
      </c>
    </row>
    <row r="57" spans="1:31" x14ac:dyDescent="0.2">
      <c r="A57" s="12" t="s">
        <v>179</v>
      </c>
      <c r="B57" s="12">
        <v>4</v>
      </c>
      <c r="C57" s="12">
        <v>3572.5320000000002</v>
      </c>
      <c r="D57" s="12">
        <v>675977.8</v>
      </c>
      <c r="E57" s="12">
        <v>9.1450000000000004E-3</v>
      </c>
      <c r="F57" s="12">
        <v>4741.643</v>
      </c>
      <c r="G57" s="12">
        <v>721.06200000000001</v>
      </c>
      <c r="H57" s="12">
        <v>2.4674999999999999E-2</v>
      </c>
      <c r="I57" s="12">
        <v>-2.4E-2</v>
      </c>
      <c r="J57" s="12">
        <v>-1.7000000000000001E-4</v>
      </c>
      <c r="K57" s="12">
        <v>3848.2330000000002</v>
      </c>
      <c r="L57" s="12">
        <v>25.76689</v>
      </c>
      <c r="M57" s="12">
        <v>2847.5219999999999</v>
      </c>
      <c r="N57" s="12">
        <v>17218.46</v>
      </c>
      <c r="O57" s="12">
        <v>505548.4</v>
      </c>
      <c r="P57" s="12">
        <v>9810977</v>
      </c>
      <c r="Q57" s="12">
        <v>26108.85</v>
      </c>
      <c r="R57" s="12">
        <v>645798.5</v>
      </c>
      <c r="S57" s="12">
        <v>0.187558</v>
      </c>
      <c r="T57" s="12">
        <v>88860.34</v>
      </c>
      <c r="U57" s="12">
        <v>587098.9</v>
      </c>
      <c r="V57" s="12">
        <v>18.61289</v>
      </c>
      <c r="W57" s="12">
        <v>8.25E-4</v>
      </c>
      <c r="X57" s="12">
        <v>1.4100000000000001E-4</v>
      </c>
      <c r="Y57" s="12">
        <v>-2.4969999999999999E-2</v>
      </c>
      <c r="Z57" s="12">
        <v>1.2099999999999999E-5</v>
      </c>
      <c r="AA57" s="12">
        <v>0</v>
      </c>
      <c r="AB57" s="12">
        <v>-1.8000000000000001E-4</v>
      </c>
      <c r="AC57" s="12">
        <v>41264.18</v>
      </c>
      <c r="AD57" s="12">
        <v>235875.1</v>
      </c>
      <c r="AE57" s="12">
        <v>232205.2</v>
      </c>
    </row>
    <row r="58" spans="1:31" x14ac:dyDescent="0.2">
      <c r="A58" s="12" t="s">
        <v>180</v>
      </c>
      <c r="B58" s="12">
        <v>1</v>
      </c>
      <c r="C58" s="12">
        <v>13722.61</v>
      </c>
      <c r="D58" s="12">
        <v>271767.59999999998</v>
      </c>
      <c r="E58" s="12">
        <v>8.6639999999999998E-3</v>
      </c>
      <c r="F58" s="12">
        <v>8982.0969999999998</v>
      </c>
      <c r="G58" s="12">
        <v>523.83090000000004</v>
      </c>
      <c r="H58" s="12">
        <v>1.968E-2</v>
      </c>
      <c r="I58" s="12">
        <v>0.156004</v>
      </c>
      <c r="J58" s="12">
        <v>-1.7000000000000001E-4</v>
      </c>
      <c r="K58" s="12">
        <v>2930.297</v>
      </c>
      <c r="L58" s="12">
        <v>29.511959999999998</v>
      </c>
      <c r="M58" s="12">
        <v>1853.4570000000001</v>
      </c>
      <c r="N58" s="12">
        <v>12878.23</v>
      </c>
      <c r="O58" s="12">
        <v>507441.7</v>
      </c>
      <c r="P58" s="12">
        <v>6682754</v>
      </c>
      <c r="Q58" s="12">
        <v>58784.53</v>
      </c>
      <c r="R58" s="12">
        <v>830727.1</v>
      </c>
      <c r="S58" s="12">
        <v>0.19461400000000001</v>
      </c>
      <c r="T58" s="12">
        <v>67937.7</v>
      </c>
      <c r="U58" s="12">
        <v>149699.20000000001</v>
      </c>
      <c r="V58" s="12">
        <v>12.546609999999999</v>
      </c>
      <c r="W58" s="12">
        <v>3.3199999999999999E-4</v>
      </c>
      <c r="X58" s="12">
        <v>2.04E-4</v>
      </c>
      <c r="Y58" s="12">
        <v>-3.3689999999999998E-2</v>
      </c>
      <c r="Z58" s="12">
        <v>1.17E-5</v>
      </c>
      <c r="AA58" s="12"/>
      <c r="AB58" s="12">
        <v>-1.8000000000000001E-4</v>
      </c>
      <c r="AC58" s="12">
        <v>52739.4</v>
      </c>
      <c r="AD58" s="12">
        <v>191229.9</v>
      </c>
      <c r="AE58" s="12">
        <v>218693.6</v>
      </c>
    </row>
    <row r="59" spans="1:31" x14ac:dyDescent="0.2">
      <c r="A59" s="12" t="s">
        <v>181</v>
      </c>
      <c r="B59" s="12">
        <v>4</v>
      </c>
      <c r="C59" s="12">
        <v>10201.290000000001</v>
      </c>
      <c r="D59" s="12">
        <v>1115043</v>
      </c>
      <c r="E59" s="12">
        <v>2.5812000000000002E-2</v>
      </c>
      <c r="F59" s="12">
        <v>27605.200000000001</v>
      </c>
      <c r="G59" s="12">
        <v>1821.7929999999999</v>
      </c>
      <c r="H59" s="12">
        <v>0.102313</v>
      </c>
      <c r="I59" s="12">
        <v>0.77955099999999999</v>
      </c>
      <c r="J59" s="12">
        <v>-6.6E-4</v>
      </c>
      <c r="K59" s="12">
        <v>15041.95</v>
      </c>
      <c r="L59" s="12">
        <v>65.490369999999999</v>
      </c>
      <c r="M59" s="12">
        <v>6058.4129999999996</v>
      </c>
      <c r="N59" s="12">
        <v>67442.25</v>
      </c>
      <c r="O59" s="12">
        <v>1454986</v>
      </c>
      <c r="P59" s="12">
        <v>19736540</v>
      </c>
      <c r="Q59" s="12">
        <v>305939.40000000002</v>
      </c>
      <c r="R59" s="12">
        <v>2228830</v>
      </c>
      <c r="S59" s="12">
        <v>0.57812300000000005</v>
      </c>
      <c r="T59" s="12">
        <v>217025.7</v>
      </c>
      <c r="U59" s="12">
        <v>811183.9</v>
      </c>
      <c r="V59" s="12">
        <v>23.668520000000001</v>
      </c>
      <c r="W59" s="12">
        <v>1.542E-3</v>
      </c>
      <c r="X59" s="12">
        <v>4.46E-4</v>
      </c>
      <c r="Y59" s="12">
        <v>-0.18640999999999999</v>
      </c>
      <c r="Z59" s="12">
        <v>3.6300000000000001E-5</v>
      </c>
      <c r="AA59" s="12"/>
      <c r="AB59" s="12">
        <v>-7.6000000000000004E-4</v>
      </c>
      <c r="AC59" s="12">
        <v>249209.1</v>
      </c>
      <c r="AD59" s="12">
        <v>722784</v>
      </c>
      <c r="AE59" s="12">
        <v>448379.1</v>
      </c>
    </row>
    <row r="60" spans="1:31" x14ac:dyDescent="0.2">
      <c r="A60" s="12" t="s">
        <v>182</v>
      </c>
      <c r="B60" s="12">
        <v>1</v>
      </c>
      <c r="C60" s="12">
        <v>69334.149999999994</v>
      </c>
      <c r="D60" s="12">
        <v>35815201</v>
      </c>
      <c r="E60" s="12">
        <v>1.4682759999999999</v>
      </c>
      <c r="F60" s="12">
        <v>2287258</v>
      </c>
      <c r="G60" s="12">
        <v>79386.91</v>
      </c>
      <c r="H60" s="12">
        <v>6.8047310000000003</v>
      </c>
      <c r="I60" s="12">
        <v>-0.58882999999999996</v>
      </c>
      <c r="J60" s="12">
        <v>2.3872000000000001E-2</v>
      </c>
      <c r="K60" s="12">
        <v>1000938</v>
      </c>
      <c r="L60" s="12">
        <v>6595.0649999999996</v>
      </c>
      <c r="M60" s="12">
        <v>344806.40000000002</v>
      </c>
      <c r="N60" s="12">
        <v>4416692</v>
      </c>
      <c r="O60" s="12">
        <v>477000000</v>
      </c>
      <c r="P60" s="12">
        <v>4650000000</v>
      </c>
      <c r="Q60" s="12">
        <v>30276883</v>
      </c>
      <c r="R60" s="12">
        <v>144000000</v>
      </c>
      <c r="S60" s="12">
        <v>38.827129999999997</v>
      </c>
      <c r="T60" s="12">
        <v>27019581</v>
      </c>
      <c r="U60" s="12">
        <v>8789486</v>
      </c>
      <c r="V60" s="12">
        <v>6133.9930000000004</v>
      </c>
      <c r="W60" s="12">
        <v>1.9835999999999999E-2</v>
      </c>
      <c r="X60" s="12">
        <v>3.5728999999999997E-2</v>
      </c>
      <c r="Y60" s="12">
        <v>-0.64836000000000005</v>
      </c>
      <c r="Z60" s="12">
        <v>2.5890000000000002E-3</v>
      </c>
      <c r="AA60" s="12">
        <v>0</v>
      </c>
      <c r="AB60" s="12">
        <v>2.1284000000000001E-2</v>
      </c>
      <c r="AC60" s="12">
        <v>13788007</v>
      </c>
      <c r="AD60" s="12">
        <v>77107882</v>
      </c>
      <c r="AE60" s="12">
        <v>387000000</v>
      </c>
    </row>
    <row r="61" spans="1:31" x14ac:dyDescent="0.2">
      <c r="A61" s="12" t="s">
        <v>183</v>
      </c>
      <c r="B61" s="12">
        <v>1.4166669999999999</v>
      </c>
      <c r="C61" s="12">
        <v>565435.9</v>
      </c>
      <c r="D61" s="12">
        <v>4473726</v>
      </c>
      <c r="E61" s="12">
        <v>0.378139</v>
      </c>
      <c r="F61" s="12">
        <v>732174.3</v>
      </c>
      <c r="G61" s="12">
        <v>13143.39</v>
      </c>
      <c r="H61" s="12">
        <v>0.70694900000000005</v>
      </c>
      <c r="I61" s="12">
        <v>0.19519400000000001</v>
      </c>
      <c r="J61" s="12">
        <v>4.1089999999999998E-3</v>
      </c>
      <c r="K61" s="12">
        <v>102277.4</v>
      </c>
      <c r="L61" s="12">
        <v>1081.646</v>
      </c>
      <c r="M61" s="12">
        <v>24251.21</v>
      </c>
      <c r="N61" s="12">
        <v>439491.4</v>
      </c>
      <c r="O61" s="12">
        <v>142000000</v>
      </c>
      <c r="P61" s="12">
        <v>313000000</v>
      </c>
      <c r="Q61" s="12">
        <v>4681794</v>
      </c>
      <c r="R61" s="12">
        <v>46011375</v>
      </c>
      <c r="S61" s="12">
        <v>6.1348070000000003</v>
      </c>
      <c r="T61" s="12">
        <v>3599397</v>
      </c>
      <c r="U61" s="12">
        <v>79989.89</v>
      </c>
      <c r="V61" s="12">
        <v>794339</v>
      </c>
      <c r="W61" s="12">
        <v>4.8269999999999997E-3</v>
      </c>
      <c r="X61" s="12">
        <v>1.4514000000000001E-2</v>
      </c>
      <c r="Y61" s="12">
        <v>0.17563599999999999</v>
      </c>
      <c r="Z61" s="12">
        <v>1.573E-3</v>
      </c>
      <c r="AA61" s="12">
        <v>0</v>
      </c>
      <c r="AB61" s="12">
        <v>2.5349999999999999E-3</v>
      </c>
      <c r="AC61" s="12">
        <v>41156941</v>
      </c>
      <c r="AD61" s="12">
        <v>11193249</v>
      </c>
      <c r="AE61" s="12">
        <v>90016309</v>
      </c>
    </row>
    <row r="62" spans="1:31" x14ac:dyDescent="0.2">
      <c r="A62" s="12" t="s">
        <v>184</v>
      </c>
      <c r="B62" s="12">
        <v>1</v>
      </c>
      <c r="C62" s="12">
        <v>2640249</v>
      </c>
      <c r="D62" s="12">
        <v>21093188</v>
      </c>
      <c r="E62" s="12">
        <v>1.8426769999999999</v>
      </c>
      <c r="F62" s="12">
        <v>2897594</v>
      </c>
      <c r="G62" s="12">
        <v>82745.41</v>
      </c>
      <c r="H62" s="12">
        <v>4.094868</v>
      </c>
      <c r="I62" s="12">
        <v>0.54874400000000001</v>
      </c>
      <c r="J62" s="12">
        <v>3.0244E-2</v>
      </c>
      <c r="K62" s="12">
        <v>606333.19999999995</v>
      </c>
      <c r="L62" s="12">
        <v>7260.6850000000004</v>
      </c>
      <c r="M62" s="12">
        <v>284909.3</v>
      </c>
      <c r="N62" s="12">
        <v>2653371</v>
      </c>
      <c r="O62" s="12">
        <v>546000000</v>
      </c>
      <c r="P62" s="12">
        <v>4110000000</v>
      </c>
      <c r="Q62" s="12">
        <v>32093891</v>
      </c>
      <c r="R62" s="12">
        <v>197000000</v>
      </c>
      <c r="S62" s="12">
        <v>34.38317</v>
      </c>
      <c r="T62" s="12">
        <v>20435581</v>
      </c>
      <c r="U62" s="12">
        <v>429436.5</v>
      </c>
      <c r="V62" s="12">
        <v>228196.7</v>
      </c>
      <c r="W62" s="12">
        <v>1.4690999999999999E-2</v>
      </c>
      <c r="X62" s="12">
        <v>3.9477999999999999E-2</v>
      </c>
      <c r="Y62" s="12">
        <v>0.49126300000000001</v>
      </c>
      <c r="Z62" s="12">
        <v>6.1619999999999999E-3</v>
      </c>
      <c r="AA62" s="12">
        <v>0</v>
      </c>
      <c r="AB62" s="12">
        <v>2.4081000000000002E-2</v>
      </c>
      <c r="AC62" s="12">
        <v>127000000</v>
      </c>
      <c r="AD62" s="12">
        <v>50392666</v>
      </c>
      <c r="AE62" s="12">
        <v>369000000</v>
      </c>
    </row>
    <row r="64" spans="1:31" x14ac:dyDescent="0.2">
      <c r="A64" s="12" t="s">
        <v>185</v>
      </c>
    </row>
    <row r="65" spans="1:31" x14ac:dyDescent="0.2">
      <c r="B65" s="13" t="s">
        <v>148</v>
      </c>
      <c r="C65" s="14" t="s">
        <v>149</v>
      </c>
      <c r="D65" s="14" t="s">
        <v>0</v>
      </c>
      <c r="E65" s="14" t="s">
        <v>116</v>
      </c>
      <c r="F65" s="14" t="s">
        <v>117</v>
      </c>
      <c r="G65" s="14" t="s">
        <v>118</v>
      </c>
      <c r="H65" s="14" t="s">
        <v>119</v>
      </c>
      <c r="I65" s="14" t="s">
        <v>120</v>
      </c>
      <c r="J65" s="14" t="s">
        <v>121</v>
      </c>
      <c r="K65" s="14" t="s">
        <v>1</v>
      </c>
      <c r="L65" s="14" t="s">
        <v>2</v>
      </c>
      <c r="M65" s="14" t="s">
        <v>3</v>
      </c>
      <c r="N65" s="14" t="s">
        <v>4</v>
      </c>
      <c r="O65" s="14" t="s">
        <v>5</v>
      </c>
      <c r="P65" s="14" t="s">
        <v>6</v>
      </c>
      <c r="Q65" s="14" t="s">
        <v>7</v>
      </c>
      <c r="R65" s="14" t="s">
        <v>8</v>
      </c>
      <c r="S65" s="14" t="s">
        <v>122</v>
      </c>
      <c r="T65" s="14" t="s">
        <v>123</v>
      </c>
      <c r="U65" s="14" t="s">
        <v>124</v>
      </c>
      <c r="V65" s="14" t="s">
        <v>125</v>
      </c>
      <c r="W65" s="14" t="s">
        <v>126</v>
      </c>
      <c r="X65" s="14" t="s">
        <v>127</v>
      </c>
      <c r="Y65" s="14" t="s">
        <v>128</v>
      </c>
      <c r="Z65" s="14" t="s">
        <v>129</v>
      </c>
      <c r="AA65" s="14" t="s">
        <v>130</v>
      </c>
      <c r="AB65" s="14" t="s">
        <v>131</v>
      </c>
      <c r="AC65" s="14" t="s">
        <v>132</v>
      </c>
      <c r="AD65" s="14" t="s">
        <v>133</v>
      </c>
      <c r="AE65" s="14" t="s">
        <v>134</v>
      </c>
    </row>
    <row r="66" spans="1:31" x14ac:dyDescent="0.2">
      <c r="B66" s="12" t="s">
        <v>186</v>
      </c>
      <c r="C66" s="12">
        <v>3.39</v>
      </c>
      <c r="D66" s="12">
        <v>12827591</v>
      </c>
      <c r="E66" s="12">
        <v>1.5709059999999999</v>
      </c>
      <c r="F66" s="12">
        <v>4502123</v>
      </c>
      <c r="G66" s="12">
        <v>51561.9</v>
      </c>
      <c r="H66" s="12">
        <v>1.0280480000000001</v>
      </c>
      <c r="I66" s="12">
        <v>0.42448900000000001</v>
      </c>
      <c r="J66" s="12">
        <v>1.1298000000000001E-2</v>
      </c>
      <c r="K66" s="12">
        <v>145871.70000000001</v>
      </c>
      <c r="L66" s="12">
        <v>37018.800000000003</v>
      </c>
      <c r="M66" s="12">
        <v>220790.7</v>
      </c>
      <c r="N66" s="12">
        <v>587724.30000000005</v>
      </c>
      <c r="O66" s="12">
        <v>430000000</v>
      </c>
      <c r="P66" s="12">
        <v>1030000000</v>
      </c>
      <c r="Q66" s="12">
        <v>66666147</v>
      </c>
      <c r="R66" s="12">
        <v>204000000</v>
      </c>
      <c r="S66" s="12">
        <v>20.27495</v>
      </c>
      <c r="T66" s="12">
        <v>11779877</v>
      </c>
      <c r="U66" s="12">
        <v>69054.3</v>
      </c>
      <c r="V66" s="12">
        <v>978659.1</v>
      </c>
      <c r="W66" s="12">
        <v>1.0736000000000001E-2</v>
      </c>
      <c r="X66" s="12">
        <v>3.5297000000000002E-2</v>
      </c>
      <c r="Y66" s="12">
        <v>0.37780200000000003</v>
      </c>
      <c r="Z66" s="12">
        <v>3.7989999999999999E-3</v>
      </c>
      <c r="AA66" s="12">
        <v>0</v>
      </c>
      <c r="AB66" s="12">
        <v>7.4999999999999997E-3</v>
      </c>
      <c r="AC66" s="12">
        <v>114000000</v>
      </c>
      <c r="AD66" s="12">
        <v>35121654</v>
      </c>
      <c r="AE66" s="12">
        <v>281000000</v>
      </c>
    </row>
    <row r="68" spans="1:31" x14ac:dyDescent="0.2">
      <c r="A68" t="s">
        <v>187</v>
      </c>
    </row>
    <row r="69" spans="1:31" ht="96" x14ac:dyDescent="0.2">
      <c r="C69" s="16"/>
      <c r="D69" s="15" t="s">
        <v>0</v>
      </c>
      <c r="E69" s="15" t="s">
        <v>116</v>
      </c>
      <c r="F69" s="15" t="s">
        <v>117</v>
      </c>
      <c r="G69" s="15" t="s">
        <v>118</v>
      </c>
      <c r="H69" s="15" t="s">
        <v>119</v>
      </c>
      <c r="I69" s="15" t="s">
        <v>120</v>
      </c>
      <c r="J69" s="15" t="s">
        <v>121</v>
      </c>
      <c r="K69" s="15" t="s">
        <v>1</v>
      </c>
      <c r="L69" s="15" t="s">
        <v>2</v>
      </c>
      <c r="M69" s="15" t="s">
        <v>3</v>
      </c>
      <c r="N69" s="15" t="s">
        <v>4</v>
      </c>
      <c r="O69" s="15" t="s">
        <v>5</v>
      </c>
      <c r="P69" s="15" t="s">
        <v>6</v>
      </c>
      <c r="Q69" s="15" t="s">
        <v>7</v>
      </c>
      <c r="R69" s="15" t="s">
        <v>8</v>
      </c>
      <c r="S69" s="15" t="s">
        <v>122</v>
      </c>
      <c r="T69" s="15" t="s">
        <v>123</v>
      </c>
      <c r="U69" s="15" t="s">
        <v>124</v>
      </c>
      <c r="V69" s="15" t="s">
        <v>125</v>
      </c>
      <c r="W69" s="15" t="s">
        <v>126</v>
      </c>
      <c r="X69" s="15" t="s">
        <v>127</v>
      </c>
      <c r="Y69" s="15" t="s">
        <v>128</v>
      </c>
      <c r="Z69" s="15" t="s">
        <v>129</v>
      </c>
      <c r="AA69" s="15" t="s">
        <v>130</v>
      </c>
      <c r="AB69" s="15" t="s">
        <v>131</v>
      </c>
      <c r="AC69" s="15" t="s">
        <v>132</v>
      </c>
      <c r="AD69" s="15" t="s">
        <v>133</v>
      </c>
      <c r="AE69" s="15" t="s">
        <v>134</v>
      </c>
    </row>
    <row r="70" spans="1:31" x14ac:dyDescent="0.2">
      <c r="D70">
        <f>SUM(D3:D13,D17:D37,D41:D62,D66)</f>
        <v>5931318010.4473524</v>
      </c>
      <c r="E70">
        <f t="shared" ref="E70:AE70" si="0">SUM(E3:E13,E17:E37,E41:E62,E66)</f>
        <v>257.92939831499916</v>
      </c>
      <c r="F70">
        <f t="shared" si="0"/>
        <v>371748194.09731358</v>
      </c>
      <c r="G70">
        <f t="shared" si="0"/>
        <v>12949761.663224785</v>
      </c>
      <c r="H70">
        <f t="shared" si="0"/>
        <v>655.07570849006254</v>
      </c>
      <c r="I70">
        <f t="shared" si="0"/>
        <v>139.35384634614334</v>
      </c>
      <c r="J70">
        <f t="shared" si="0"/>
        <v>3.6065992124998458</v>
      </c>
      <c r="K70">
        <f t="shared" si="0"/>
        <v>96749503.552617535</v>
      </c>
      <c r="L70">
        <f t="shared" si="0"/>
        <v>879512.30164448277</v>
      </c>
      <c r="M70">
        <f t="shared" si="0"/>
        <v>38599275.636353239</v>
      </c>
      <c r="N70">
        <f t="shared" si="0"/>
        <v>423993209.03020716</v>
      </c>
      <c r="O70">
        <f t="shared" si="0"/>
        <v>131837796559.79832</v>
      </c>
      <c r="P70">
        <f t="shared" si="0"/>
        <v>477510978023.23499</v>
      </c>
      <c r="Q70">
        <f t="shared" si="0"/>
        <v>5883279897.7554626</v>
      </c>
      <c r="R70">
        <f t="shared" si="0"/>
        <v>24319085100.459099</v>
      </c>
      <c r="S70">
        <f t="shared" si="0"/>
        <v>8390.5077443956961</v>
      </c>
      <c r="T70">
        <f t="shared" si="0"/>
        <v>2750063343.2105603</v>
      </c>
      <c r="U70">
        <f t="shared" si="0"/>
        <v>2935322840.9576325</v>
      </c>
      <c r="V70">
        <f t="shared" si="0"/>
        <v>247522032.98308986</v>
      </c>
      <c r="W70">
        <f t="shared" si="0"/>
        <v>8.5093625282482392</v>
      </c>
      <c r="X70">
        <f t="shared" si="0"/>
        <v>10.190719502555412</v>
      </c>
      <c r="Y70">
        <f t="shared" si="0"/>
        <v>119.45140048666241</v>
      </c>
      <c r="Z70">
        <f t="shared" si="0"/>
        <v>0.94120334978308307</v>
      </c>
      <c r="AA70">
        <f t="shared" si="0"/>
        <v>0</v>
      </c>
      <c r="AB70">
        <f t="shared" si="0"/>
        <v>2.6687829328590982</v>
      </c>
      <c r="AC70">
        <f t="shared" si="0"/>
        <v>34033914015.89225</v>
      </c>
      <c r="AD70">
        <f>SUM(AD3:AD13,AD17:AD37,AD41:AD62,AD66)</f>
        <v>11227053858.491701</v>
      </c>
      <c r="AE70">
        <f t="shared" si="0"/>
        <v>86547196835.800446</v>
      </c>
    </row>
    <row r="71" spans="1:31" x14ac:dyDescent="0.2">
      <c r="B71" s="18" t="s">
        <v>193</v>
      </c>
    </row>
    <row r="72" spans="1:31" x14ac:dyDescent="0.2">
      <c r="A72" s="18" t="s">
        <v>190</v>
      </c>
      <c r="B72">
        <f>SUM(D3:D13,D17:D37)</f>
        <v>779029609.04735184</v>
      </c>
    </row>
    <row r="73" spans="1:31" x14ac:dyDescent="0.2">
      <c r="A73" s="18" t="s">
        <v>191</v>
      </c>
      <c r="B73">
        <f>SUM(D41:D62)</f>
        <v>5139460810.4000006</v>
      </c>
    </row>
    <row r="74" spans="1:31" x14ac:dyDescent="0.2">
      <c r="A74" s="18" t="s">
        <v>192</v>
      </c>
      <c r="B74">
        <f>D66</f>
        <v>12827591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2936-6E9C-1946-A9D9-6DD36D5BCA2D}">
  <dimension ref="A1:K2"/>
  <sheetViews>
    <sheetView workbookViewId="0">
      <selection activeCell="A2" sqref="A2"/>
    </sheetView>
  </sheetViews>
  <sheetFormatPr baseColWidth="10" defaultRowHeight="16" x14ac:dyDescent="0.2"/>
  <cols>
    <col min="1" max="1" width="17.33203125" customWidth="1"/>
    <col min="2" max="3" width="11.1640625" bestFit="1" customWidth="1"/>
    <col min="7" max="7" width="12.1640625" bestFit="1" customWidth="1"/>
    <col min="9" max="9" width="11.1640625" bestFit="1" customWidth="1"/>
  </cols>
  <sheetData>
    <row r="1" spans="1:11" ht="85" x14ac:dyDescent="0.2">
      <c r="A1" t="s">
        <v>148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6"/>
    </row>
    <row r="2" spans="1:11" x14ac:dyDescent="0.2">
      <c r="A2" s="18" t="s">
        <v>113</v>
      </c>
      <c r="B2">
        <f>reference_2018_processing!D70</f>
        <v>5931318010.4473524</v>
      </c>
      <c r="C2">
        <f>reference_2018_processing!K70</f>
        <v>96749503.552617535</v>
      </c>
      <c r="D2">
        <f>reference_2018_processing!L70</f>
        <v>879512.30164448277</v>
      </c>
      <c r="E2">
        <f>reference_2018_processing!M70</f>
        <v>38599275.636353239</v>
      </c>
      <c r="F2">
        <f>reference_2018_processing!N70</f>
        <v>423993209.03020716</v>
      </c>
      <c r="G2">
        <f>reference_2018_processing!O70</f>
        <v>131837796559.79832</v>
      </c>
      <c r="H2">
        <f>reference_2018_processing!P70</f>
        <v>477510978023.23499</v>
      </c>
      <c r="I2">
        <f>reference_2018_processing!Q70</f>
        <v>5883279897.7554626</v>
      </c>
      <c r="J2">
        <f>reference_2018_processing!R70</f>
        <v>24319085100.459099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ABA2-9F8E-8C43-9903-54C6B962E206}">
  <dimension ref="A1:J12"/>
  <sheetViews>
    <sheetView workbookViewId="0">
      <selection sqref="A1:J5"/>
    </sheetView>
  </sheetViews>
  <sheetFormatPr baseColWidth="10" defaultRowHeight="16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10</v>
      </c>
      <c r="B2" s="2" t="s">
        <v>14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</row>
    <row r="3" spans="1:10" x14ac:dyDescent="0.2">
      <c r="A3" s="1" t="s">
        <v>13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98</v>
      </c>
      <c r="G3" s="2" t="s">
        <v>99</v>
      </c>
      <c r="H3" s="2" t="s">
        <v>100</v>
      </c>
      <c r="I3" s="2" t="s">
        <v>101</v>
      </c>
      <c r="J3" s="2" t="s">
        <v>102</v>
      </c>
    </row>
    <row r="4" spans="1:10" x14ac:dyDescent="0.2">
      <c r="A4" s="1" t="s">
        <v>11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107</v>
      </c>
      <c r="G4" s="2" t="s">
        <v>14</v>
      </c>
      <c r="H4" s="2" t="s">
        <v>108</v>
      </c>
      <c r="I4" s="2" t="s">
        <v>109</v>
      </c>
      <c r="J4" s="2" t="s">
        <v>110</v>
      </c>
    </row>
    <row r="5" spans="1:10" x14ac:dyDescent="0.2">
      <c r="A5" s="1" t="s">
        <v>12</v>
      </c>
      <c r="B5" s="2" t="s">
        <v>111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112</v>
      </c>
      <c r="H5" s="2" t="s">
        <v>14</v>
      </c>
      <c r="I5" s="2" t="s">
        <v>14</v>
      </c>
      <c r="J5" s="2" t="s">
        <v>14</v>
      </c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1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1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1"/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D13A-5447-BB49-AFC5-BCDBC25F6247}">
  <dimension ref="A1:E10"/>
  <sheetViews>
    <sheetView workbookViewId="0">
      <selection activeCell="I20" sqref="I20"/>
    </sheetView>
  </sheetViews>
  <sheetFormatPr baseColWidth="10" defaultRowHeight="16" x14ac:dyDescent="0.2"/>
  <sheetData>
    <row r="1" spans="1:5" x14ac:dyDescent="0.2">
      <c r="A1" s="1" t="s">
        <v>9</v>
      </c>
      <c r="B1" s="1" t="s">
        <v>10</v>
      </c>
      <c r="C1" s="1" t="s">
        <v>13</v>
      </c>
      <c r="D1" s="1" t="s">
        <v>11</v>
      </c>
      <c r="E1" s="1" t="s">
        <v>12</v>
      </c>
    </row>
    <row r="2" spans="1:5" x14ac:dyDescent="0.2">
      <c r="A2" s="1" t="s">
        <v>0</v>
      </c>
      <c r="B2" s="2" t="s">
        <v>14</v>
      </c>
      <c r="C2" s="2" t="s">
        <v>94</v>
      </c>
      <c r="D2" s="2" t="s">
        <v>103</v>
      </c>
      <c r="E2" s="2" t="s">
        <v>111</v>
      </c>
    </row>
    <row r="3" spans="1:5" x14ac:dyDescent="0.2">
      <c r="A3" s="1" t="s">
        <v>1</v>
      </c>
      <c r="B3" s="2" t="s">
        <v>86</v>
      </c>
      <c r="C3" s="2" t="s">
        <v>95</v>
      </c>
      <c r="D3" s="2" t="s">
        <v>104</v>
      </c>
      <c r="E3" s="2" t="s">
        <v>14</v>
      </c>
    </row>
    <row r="4" spans="1:5" x14ac:dyDescent="0.2">
      <c r="A4" s="1" t="s">
        <v>2</v>
      </c>
      <c r="B4" s="2" t="s">
        <v>87</v>
      </c>
      <c r="C4" s="2" t="s">
        <v>96</v>
      </c>
      <c r="D4" s="2" t="s">
        <v>105</v>
      </c>
      <c r="E4" s="2" t="s">
        <v>14</v>
      </c>
    </row>
    <row r="5" spans="1:5" x14ac:dyDescent="0.2">
      <c r="A5" s="1" t="s">
        <v>3</v>
      </c>
      <c r="B5" s="2" t="s">
        <v>88</v>
      </c>
      <c r="C5" s="2" t="s">
        <v>97</v>
      </c>
      <c r="D5" s="2" t="s">
        <v>106</v>
      </c>
      <c r="E5" s="2" t="s">
        <v>14</v>
      </c>
    </row>
    <row r="6" spans="1:5" x14ac:dyDescent="0.2">
      <c r="A6" s="1" t="s">
        <v>4</v>
      </c>
      <c r="B6" s="2" t="s">
        <v>89</v>
      </c>
      <c r="C6" s="2" t="s">
        <v>98</v>
      </c>
      <c r="D6" s="2" t="s">
        <v>107</v>
      </c>
      <c r="E6" s="2" t="s">
        <v>14</v>
      </c>
    </row>
    <row r="7" spans="1:5" x14ac:dyDescent="0.2">
      <c r="A7" s="1" t="s">
        <v>5</v>
      </c>
      <c r="B7" s="2" t="s">
        <v>90</v>
      </c>
      <c r="C7" s="2" t="s">
        <v>99</v>
      </c>
      <c r="D7" s="2" t="s">
        <v>14</v>
      </c>
      <c r="E7" s="2" t="s">
        <v>112</v>
      </c>
    </row>
    <row r="8" spans="1:5" x14ac:dyDescent="0.2">
      <c r="A8" s="1" t="s">
        <v>6</v>
      </c>
      <c r="B8" s="2" t="s">
        <v>91</v>
      </c>
      <c r="C8" s="2" t="s">
        <v>100</v>
      </c>
      <c r="D8" s="2" t="s">
        <v>108</v>
      </c>
      <c r="E8" s="2" t="s">
        <v>14</v>
      </c>
    </row>
    <row r="9" spans="1:5" x14ac:dyDescent="0.2">
      <c r="A9" s="1" t="s">
        <v>7</v>
      </c>
      <c r="B9" s="2" t="s">
        <v>92</v>
      </c>
      <c r="C9" s="2" t="s">
        <v>101</v>
      </c>
      <c r="D9" s="2" t="s">
        <v>109</v>
      </c>
      <c r="E9" s="2" t="s">
        <v>14</v>
      </c>
    </row>
    <row r="10" spans="1:5" x14ac:dyDescent="0.2">
      <c r="A10" s="1" t="s">
        <v>8</v>
      </c>
      <c r="B10" s="2" t="s">
        <v>93</v>
      </c>
      <c r="C10" s="2" t="s">
        <v>102</v>
      </c>
      <c r="D10" s="2" t="s">
        <v>110</v>
      </c>
      <c r="E10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8807-2B33-614F-A589-829B6A31DBD9}">
  <dimension ref="A1:E10"/>
  <sheetViews>
    <sheetView tabSelected="1" workbookViewId="0">
      <selection activeCell="J15" sqref="J15"/>
    </sheetView>
  </sheetViews>
  <sheetFormatPr baseColWidth="10" defaultRowHeight="16" x14ac:dyDescent="0.2"/>
  <sheetData>
    <row r="1" spans="1:5" x14ac:dyDescent="0.2">
      <c r="A1" s="1" t="s">
        <v>9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">
      <c r="A2" s="1" t="s">
        <v>1</v>
      </c>
      <c r="B2" s="2" t="s">
        <v>248</v>
      </c>
      <c r="C2" s="2" t="s">
        <v>257</v>
      </c>
      <c r="D2" s="2" t="s">
        <v>266</v>
      </c>
      <c r="E2" s="2" t="s">
        <v>275</v>
      </c>
    </row>
    <row r="3" spans="1:5" x14ac:dyDescent="0.2">
      <c r="A3" s="1" t="s">
        <v>0</v>
      </c>
      <c r="B3" s="2" t="s">
        <v>249</v>
      </c>
      <c r="C3" s="2" t="s">
        <v>258</v>
      </c>
      <c r="D3" s="2" t="s">
        <v>267</v>
      </c>
      <c r="E3" s="2" t="s">
        <v>276</v>
      </c>
    </row>
    <row r="4" spans="1:5" x14ac:dyDescent="0.2">
      <c r="A4" s="1" t="s">
        <v>5</v>
      </c>
      <c r="B4" s="2" t="s">
        <v>250</v>
      </c>
      <c r="C4" s="2" t="s">
        <v>259</v>
      </c>
      <c r="D4" s="2" t="s">
        <v>268</v>
      </c>
      <c r="E4" s="2" t="s">
        <v>277</v>
      </c>
    </row>
    <row r="5" spans="1:5" x14ac:dyDescent="0.2">
      <c r="A5" s="1" t="s">
        <v>2</v>
      </c>
      <c r="B5" s="2" t="s">
        <v>251</v>
      </c>
      <c r="C5" s="2" t="s">
        <v>260</v>
      </c>
      <c r="D5" s="2" t="s">
        <v>269</v>
      </c>
      <c r="E5" s="2" t="s">
        <v>278</v>
      </c>
    </row>
    <row r="6" spans="1:5" x14ac:dyDescent="0.2">
      <c r="A6" s="1" t="s">
        <v>3</v>
      </c>
      <c r="B6" s="2" t="s">
        <v>252</v>
      </c>
      <c r="C6" s="2" t="s">
        <v>261</v>
      </c>
      <c r="D6" s="2" t="s">
        <v>270</v>
      </c>
      <c r="E6" s="2" t="s">
        <v>279</v>
      </c>
    </row>
    <row r="7" spans="1:5" x14ac:dyDescent="0.2">
      <c r="A7" s="1" t="s">
        <v>4</v>
      </c>
      <c r="B7" s="2" t="s">
        <v>253</v>
      </c>
      <c r="C7" s="2" t="s">
        <v>262</v>
      </c>
      <c r="D7" s="2" t="s">
        <v>271</v>
      </c>
      <c r="E7" s="2" t="s">
        <v>280</v>
      </c>
    </row>
    <row r="8" spans="1:5" x14ac:dyDescent="0.2">
      <c r="A8" s="1" t="s">
        <v>6</v>
      </c>
      <c r="B8" s="2" t="s">
        <v>254</v>
      </c>
      <c r="C8" s="2" t="s">
        <v>263</v>
      </c>
      <c r="D8" s="2" t="s">
        <v>272</v>
      </c>
      <c r="E8" s="2" t="s">
        <v>281</v>
      </c>
    </row>
    <row r="9" spans="1:5" x14ac:dyDescent="0.2">
      <c r="A9" s="1" t="s">
        <v>8</v>
      </c>
      <c r="B9" s="2" t="s">
        <v>255</v>
      </c>
      <c r="C9" s="2" t="s">
        <v>264</v>
      </c>
      <c r="D9" s="2" t="s">
        <v>273</v>
      </c>
      <c r="E9" s="2" t="s">
        <v>282</v>
      </c>
    </row>
    <row r="10" spans="1:5" x14ac:dyDescent="0.2">
      <c r="A10" s="1" t="s">
        <v>7</v>
      </c>
      <c r="B10" s="2" t="s">
        <v>256</v>
      </c>
      <c r="C10" s="2" t="s">
        <v>265</v>
      </c>
      <c r="D10" s="2" t="s">
        <v>274</v>
      </c>
      <c r="E10" s="2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343E-DA57-1A4C-BF81-14710953033F}">
  <dimension ref="A1:J6"/>
  <sheetViews>
    <sheetView workbookViewId="0">
      <selection sqref="A1:J6"/>
    </sheetView>
  </sheetViews>
  <sheetFormatPr baseColWidth="10" defaultRowHeight="16" x14ac:dyDescent="0.2"/>
  <sheetData>
    <row r="1" spans="1:10" x14ac:dyDescent="0.2">
      <c r="A1" s="1" t="s">
        <v>9</v>
      </c>
      <c r="B1" s="1" t="s">
        <v>1</v>
      </c>
      <c r="C1" s="1" t="s">
        <v>0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8</v>
      </c>
      <c r="J1" s="1" t="s">
        <v>7</v>
      </c>
    </row>
    <row r="2" spans="1:10" x14ac:dyDescent="0.2">
      <c r="A2" s="1" t="s">
        <v>201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 x14ac:dyDescent="0.2">
      <c r="A3" s="1" t="s">
        <v>46</v>
      </c>
      <c r="B3" s="2" t="s">
        <v>248</v>
      </c>
      <c r="C3" s="2" t="s">
        <v>249</v>
      </c>
      <c r="D3" s="2" t="s">
        <v>250</v>
      </c>
      <c r="E3" s="2" t="s">
        <v>251</v>
      </c>
      <c r="F3" s="2" t="s">
        <v>252</v>
      </c>
      <c r="G3" s="2" t="s">
        <v>253</v>
      </c>
      <c r="H3" s="2" t="s">
        <v>254</v>
      </c>
      <c r="I3" s="2" t="s">
        <v>255</v>
      </c>
      <c r="J3" s="2" t="s">
        <v>256</v>
      </c>
    </row>
    <row r="4" spans="1:10" x14ac:dyDescent="0.2">
      <c r="A4" s="1" t="s">
        <v>47</v>
      </c>
      <c r="B4" s="2" t="s">
        <v>257</v>
      </c>
      <c r="C4" s="2" t="s">
        <v>258</v>
      </c>
      <c r="D4" s="2" t="s">
        <v>259</v>
      </c>
      <c r="E4" s="2" t="s">
        <v>260</v>
      </c>
      <c r="F4" s="2" t="s">
        <v>261</v>
      </c>
      <c r="G4" s="2" t="s">
        <v>262</v>
      </c>
      <c r="H4" s="2" t="s">
        <v>263</v>
      </c>
      <c r="I4" s="2" t="s">
        <v>264</v>
      </c>
      <c r="J4" s="2" t="s">
        <v>265</v>
      </c>
    </row>
    <row r="5" spans="1:10" x14ac:dyDescent="0.2">
      <c r="A5" s="1" t="s">
        <v>48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  <c r="H5" s="2" t="s">
        <v>272</v>
      </c>
      <c r="I5" s="2" t="s">
        <v>273</v>
      </c>
      <c r="J5" s="2" t="s">
        <v>274</v>
      </c>
    </row>
    <row r="6" spans="1:10" x14ac:dyDescent="0.2">
      <c r="A6" s="1" t="s">
        <v>49</v>
      </c>
      <c r="B6" s="2" t="s">
        <v>275</v>
      </c>
      <c r="C6" s="2" t="s">
        <v>276</v>
      </c>
      <c r="D6" s="2" t="s">
        <v>277</v>
      </c>
      <c r="E6" s="2" t="s">
        <v>278</v>
      </c>
      <c r="F6" s="2" t="s">
        <v>279</v>
      </c>
      <c r="G6" s="2" t="s">
        <v>280</v>
      </c>
      <c r="H6" s="2" t="s">
        <v>281</v>
      </c>
      <c r="I6" s="2" t="s">
        <v>282</v>
      </c>
      <c r="J6" s="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23F8-BC10-4242-B6FE-E648AB6B2D13}">
  <dimension ref="A1:J8"/>
  <sheetViews>
    <sheetView workbookViewId="0">
      <selection sqref="A1:J8"/>
    </sheetView>
  </sheetViews>
  <sheetFormatPr baseColWidth="10" defaultRowHeight="16" x14ac:dyDescent="0.2"/>
  <sheetData>
    <row r="1" spans="1:10" x14ac:dyDescent="0.2">
      <c r="A1" s="1"/>
      <c r="B1" s="1" t="s">
        <v>1</v>
      </c>
      <c r="C1" s="1" t="s">
        <v>0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8</v>
      </c>
      <c r="J1" s="1" t="s">
        <v>7</v>
      </c>
    </row>
    <row r="2" spans="1:10" x14ac:dyDescent="0.2">
      <c r="A2" s="1" t="s">
        <v>113</v>
      </c>
      <c r="B2" s="2" t="s">
        <v>194</v>
      </c>
      <c r="C2" s="2">
        <v>1</v>
      </c>
      <c r="D2" s="2" t="s">
        <v>198</v>
      </c>
      <c r="E2" s="2" t="s">
        <v>195</v>
      </c>
      <c r="F2" s="2" t="s">
        <v>196</v>
      </c>
      <c r="G2" s="2" t="s">
        <v>197</v>
      </c>
      <c r="H2" s="2" t="s">
        <v>199</v>
      </c>
      <c r="I2" s="2" t="s">
        <v>218</v>
      </c>
      <c r="J2" s="2" t="s">
        <v>200</v>
      </c>
    </row>
    <row r="3" spans="1:10" x14ac:dyDescent="0.2">
      <c r="A3" s="1" t="s">
        <v>201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224</v>
      </c>
      <c r="H3" s="2" t="s">
        <v>225</v>
      </c>
      <c r="I3" s="2">
        <v>1</v>
      </c>
      <c r="J3" s="2" t="s">
        <v>226</v>
      </c>
    </row>
    <row r="4" spans="1:10" x14ac:dyDescent="0.2">
      <c r="A4" s="1" t="s">
        <v>46</v>
      </c>
      <c r="B4" s="2" t="s">
        <v>227</v>
      </c>
      <c r="C4" s="2" t="s">
        <v>228</v>
      </c>
      <c r="D4" s="2" t="s">
        <v>229</v>
      </c>
      <c r="E4" s="2" t="s">
        <v>230</v>
      </c>
      <c r="F4" s="2" t="s">
        <v>231</v>
      </c>
      <c r="G4" s="2" t="s">
        <v>232</v>
      </c>
      <c r="H4" s="2" t="s">
        <v>233</v>
      </c>
      <c r="I4" s="2" t="s">
        <v>234</v>
      </c>
      <c r="J4" s="2" t="s">
        <v>235</v>
      </c>
    </row>
    <row r="5" spans="1:10" x14ac:dyDescent="0.2">
      <c r="A5" s="1" t="s">
        <v>47</v>
      </c>
      <c r="B5" s="2" t="s">
        <v>236</v>
      </c>
      <c r="C5" s="2" t="s">
        <v>237</v>
      </c>
      <c r="D5" s="2" t="s">
        <v>238</v>
      </c>
      <c r="E5" s="2" t="s">
        <v>239</v>
      </c>
      <c r="F5" s="2" t="s">
        <v>240</v>
      </c>
      <c r="G5" s="2" t="s">
        <v>241</v>
      </c>
      <c r="H5" s="2" t="s">
        <v>242</v>
      </c>
      <c r="I5" s="2" t="s">
        <v>243</v>
      </c>
      <c r="J5" s="2" t="s">
        <v>244</v>
      </c>
    </row>
    <row r="6" spans="1:10" x14ac:dyDescent="0.2">
      <c r="A6" s="1" t="s">
        <v>202</v>
      </c>
      <c r="B6" s="2">
        <v>1</v>
      </c>
      <c r="C6" s="2" t="s">
        <v>203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 t="s">
        <v>245</v>
      </c>
      <c r="J6" s="2">
        <v>1</v>
      </c>
    </row>
    <row r="7" spans="1:10" x14ac:dyDescent="0.2">
      <c r="A7" s="1" t="s">
        <v>48</v>
      </c>
      <c r="B7" s="2" t="s">
        <v>204</v>
      </c>
      <c r="C7" s="2" t="s">
        <v>188</v>
      </c>
      <c r="D7" s="2" t="s">
        <v>208</v>
      </c>
      <c r="E7" s="2" t="s">
        <v>205</v>
      </c>
      <c r="F7" s="2" t="s">
        <v>206</v>
      </c>
      <c r="G7" s="2" t="s">
        <v>207</v>
      </c>
      <c r="H7" s="2" t="s">
        <v>209</v>
      </c>
      <c r="I7" s="2" t="s">
        <v>246</v>
      </c>
      <c r="J7" s="2" t="s">
        <v>210</v>
      </c>
    </row>
    <row r="8" spans="1:10" x14ac:dyDescent="0.2">
      <c r="A8" s="1" t="s">
        <v>49</v>
      </c>
      <c r="B8" s="2" t="s">
        <v>211</v>
      </c>
      <c r="C8" s="2" t="s">
        <v>189</v>
      </c>
      <c r="D8" s="2" t="s">
        <v>215</v>
      </c>
      <c r="E8" s="2" t="s">
        <v>212</v>
      </c>
      <c r="F8" s="2" t="s">
        <v>213</v>
      </c>
      <c r="G8" s="2" t="s">
        <v>214</v>
      </c>
      <c r="H8" s="2" t="s">
        <v>216</v>
      </c>
      <c r="I8" s="2" t="s">
        <v>247</v>
      </c>
      <c r="J8" s="2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37A7-2D70-E641-ACD6-F48E42E40EB0}">
  <dimension ref="A1:R19"/>
  <sheetViews>
    <sheetView workbookViewId="0">
      <selection activeCell="E14" sqref="E14"/>
    </sheetView>
  </sheetViews>
  <sheetFormatPr baseColWidth="10" defaultRowHeight="16" x14ac:dyDescent="0.2"/>
  <sheetData>
    <row r="1" spans="1:18" x14ac:dyDescent="0.2">
      <c r="A1" s="1" t="s">
        <v>9</v>
      </c>
      <c r="B1" s="1" t="s">
        <v>113</v>
      </c>
      <c r="C1" s="1" t="s">
        <v>201</v>
      </c>
      <c r="D1" s="1" t="s">
        <v>46</v>
      </c>
      <c r="E1" s="1" t="s">
        <v>47</v>
      </c>
      <c r="F1" s="1" t="s">
        <v>202</v>
      </c>
      <c r="G1" s="1" t="s">
        <v>48</v>
      </c>
      <c r="H1" s="1" t="s">
        <v>49</v>
      </c>
    </row>
    <row r="2" spans="1:18" x14ac:dyDescent="0.2">
      <c r="A2" s="1" t="s">
        <v>1</v>
      </c>
      <c r="B2" s="2" t="s">
        <v>194</v>
      </c>
      <c r="C2" s="2" t="s">
        <v>219</v>
      </c>
      <c r="D2" s="2" t="s">
        <v>227</v>
      </c>
      <c r="E2" s="2" t="s">
        <v>236</v>
      </c>
      <c r="F2" s="2">
        <v>1</v>
      </c>
      <c r="G2" s="2" t="s">
        <v>204</v>
      </c>
      <c r="H2" s="2" t="s">
        <v>211</v>
      </c>
      <c r="O2" s="1"/>
      <c r="P2" s="1"/>
      <c r="Q2" s="1"/>
    </row>
    <row r="3" spans="1:18" x14ac:dyDescent="0.2">
      <c r="A3" s="1" t="s">
        <v>0</v>
      </c>
      <c r="B3" s="2">
        <v>1</v>
      </c>
      <c r="C3" s="2" t="s">
        <v>220</v>
      </c>
      <c r="D3" s="2" t="s">
        <v>228</v>
      </c>
      <c r="E3" s="2" t="s">
        <v>237</v>
      </c>
      <c r="F3" s="2" t="s">
        <v>203</v>
      </c>
      <c r="G3" s="2" t="s">
        <v>188</v>
      </c>
      <c r="H3" s="2" t="s">
        <v>189</v>
      </c>
      <c r="O3" s="2"/>
      <c r="P3" s="2"/>
      <c r="Q3" s="2"/>
      <c r="R3" s="2"/>
    </row>
    <row r="4" spans="1:18" x14ac:dyDescent="0.2">
      <c r="A4" s="1" t="s">
        <v>5</v>
      </c>
      <c r="B4" s="2" t="s">
        <v>198</v>
      </c>
      <c r="C4" s="2" t="s">
        <v>221</v>
      </c>
      <c r="D4" s="2" t="s">
        <v>229</v>
      </c>
      <c r="E4" s="2" t="s">
        <v>238</v>
      </c>
      <c r="F4" s="2">
        <v>1</v>
      </c>
      <c r="G4" s="2" t="s">
        <v>208</v>
      </c>
      <c r="H4" s="2" t="s">
        <v>215</v>
      </c>
      <c r="O4" s="2"/>
      <c r="P4" s="2"/>
      <c r="Q4" s="2"/>
      <c r="R4" s="2"/>
    </row>
    <row r="5" spans="1:18" x14ac:dyDescent="0.2">
      <c r="A5" s="1" t="s">
        <v>2</v>
      </c>
      <c r="B5" s="2" t="s">
        <v>195</v>
      </c>
      <c r="C5" s="2" t="s">
        <v>222</v>
      </c>
      <c r="D5" s="2" t="s">
        <v>230</v>
      </c>
      <c r="E5" s="2" t="s">
        <v>239</v>
      </c>
      <c r="F5" s="2">
        <v>1</v>
      </c>
      <c r="G5" s="2" t="s">
        <v>205</v>
      </c>
      <c r="H5" s="2" t="s">
        <v>212</v>
      </c>
      <c r="O5" s="2"/>
      <c r="P5" s="2"/>
      <c r="Q5" s="2"/>
      <c r="R5" s="2"/>
    </row>
    <row r="6" spans="1:18" x14ac:dyDescent="0.2">
      <c r="A6" s="1" t="s">
        <v>3</v>
      </c>
      <c r="B6" s="2" t="s">
        <v>196</v>
      </c>
      <c r="C6" s="2" t="s">
        <v>223</v>
      </c>
      <c r="D6" s="2" t="s">
        <v>231</v>
      </c>
      <c r="E6" s="2" t="s">
        <v>240</v>
      </c>
      <c r="F6" s="2">
        <v>1</v>
      </c>
      <c r="G6" s="2" t="s">
        <v>206</v>
      </c>
      <c r="H6" s="2" t="s">
        <v>213</v>
      </c>
      <c r="O6" s="2"/>
      <c r="P6" s="2"/>
      <c r="Q6" s="2"/>
      <c r="R6" s="2"/>
    </row>
    <row r="7" spans="1:18" x14ac:dyDescent="0.2">
      <c r="A7" s="1" t="s">
        <v>4</v>
      </c>
      <c r="B7" s="2" t="s">
        <v>197</v>
      </c>
      <c r="C7" s="2" t="s">
        <v>224</v>
      </c>
      <c r="D7" s="2" t="s">
        <v>232</v>
      </c>
      <c r="E7" s="2" t="s">
        <v>241</v>
      </c>
      <c r="F7" s="2">
        <v>1</v>
      </c>
      <c r="G7" s="2" t="s">
        <v>207</v>
      </c>
      <c r="H7" s="2" t="s">
        <v>214</v>
      </c>
      <c r="O7" s="2"/>
      <c r="P7" s="2"/>
      <c r="Q7" s="2"/>
      <c r="R7" s="2"/>
    </row>
    <row r="8" spans="1:18" x14ac:dyDescent="0.2">
      <c r="A8" s="1" t="s">
        <v>6</v>
      </c>
      <c r="B8" s="2" t="s">
        <v>199</v>
      </c>
      <c r="C8" s="2" t="s">
        <v>225</v>
      </c>
      <c r="D8" s="2" t="s">
        <v>233</v>
      </c>
      <c r="E8" s="2" t="s">
        <v>242</v>
      </c>
      <c r="F8" s="2">
        <v>1</v>
      </c>
      <c r="G8" s="2" t="s">
        <v>209</v>
      </c>
      <c r="H8" s="2" t="s">
        <v>216</v>
      </c>
    </row>
    <row r="9" spans="1:18" x14ac:dyDescent="0.2">
      <c r="A9" s="1" t="s">
        <v>8</v>
      </c>
      <c r="B9" s="2" t="s">
        <v>218</v>
      </c>
      <c r="C9" s="2">
        <v>1</v>
      </c>
      <c r="D9" s="2" t="s">
        <v>234</v>
      </c>
      <c r="E9" s="2" t="s">
        <v>243</v>
      </c>
      <c r="F9" s="2" t="s">
        <v>245</v>
      </c>
      <c r="G9" s="2" t="s">
        <v>246</v>
      </c>
      <c r="H9" s="2" t="s">
        <v>247</v>
      </c>
    </row>
    <row r="10" spans="1:18" x14ac:dyDescent="0.2">
      <c r="A10" s="1" t="s">
        <v>7</v>
      </c>
      <c r="B10" s="2" t="s">
        <v>200</v>
      </c>
      <c r="C10" s="2" t="s">
        <v>226</v>
      </c>
      <c r="D10" s="2" t="s">
        <v>235</v>
      </c>
      <c r="E10" s="2" t="s">
        <v>244</v>
      </c>
      <c r="F10" s="2">
        <v>1</v>
      </c>
      <c r="G10" s="2" t="s">
        <v>210</v>
      </c>
      <c r="H10" s="2" t="s">
        <v>217</v>
      </c>
    </row>
    <row r="11" spans="1:18" x14ac:dyDescent="0.2">
      <c r="I11" s="1"/>
      <c r="J11" s="2"/>
      <c r="K11" s="2"/>
      <c r="L11" s="2"/>
      <c r="M11" s="2"/>
      <c r="N11" s="2"/>
    </row>
    <row r="12" spans="1:18" x14ac:dyDescent="0.2">
      <c r="I12" s="1"/>
      <c r="J12" s="2"/>
      <c r="K12" s="2"/>
      <c r="L12" s="2"/>
      <c r="M12" s="2"/>
      <c r="N12" s="2"/>
    </row>
    <row r="13" spans="1:18" x14ac:dyDescent="0.2">
      <c r="I13" s="1"/>
      <c r="J13" s="2"/>
      <c r="K13" s="2"/>
      <c r="L13" s="2"/>
      <c r="M13" s="2"/>
      <c r="N13" s="2"/>
    </row>
    <row r="14" spans="1:18" x14ac:dyDescent="0.2">
      <c r="I14" s="1"/>
      <c r="J14" s="2"/>
      <c r="K14" s="2"/>
      <c r="L14" s="2"/>
      <c r="M14" s="2"/>
      <c r="N14" s="2"/>
    </row>
    <row r="15" spans="1:18" x14ac:dyDescent="0.2">
      <c r="I15" s="1"/>
      <c r="J15" s="2"/>
      <c r="K15" s="2"/>
      <c r="L15" s="2"/>
      <c r="M15" s="2"/>
      <c r="N15" s="2"/>
    </row>
    <row r="16" spans="1:18" x14ac:dyDescent="0.2">
      <c r="I16" s="1"/>
      <c r="J16" s="2"/>
      <c r="K16" s="2"/>
      <c r="L16" s="2"/>
      <c r="M16" s="2"/>
      <c r="N16" s="2"/>
    </row>
    <row r="17" spans="9:14" x14ac:dyDescent="0.2">
      <c r="I17" s="1"/>
      <c r="J17" s="2"/>
      <c r="K17" s="2"/>
      <c r="L17" s="2"/>
      <c r="M17" s="2"/>
      <c r="N17" s="2"/>
    </row>
    <row r="18" spans="9:14" x14ac:dyDescent="0.2">
      <c r="I18" s="1"/>
      <c r="J18" s="2"/>
      <c r="K18" s="2"/>
      <c r="L18" s="2"/>
      <c r="M18" s="2"/>
      <c r="N18" s="2"/>
    </row>
    <row r="19" spans="9:14" x14ac:dyDescent="0.2">
      <c r="I19" s="1"/>
      <c r="J19" s="2"/>
      <c r="K19" s="2"/>
      <c r="L19" s="2"/>
      <c r="M19" s="2"/>
      <c r="N1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D106-FAEB-F94A-B292-8D67F340F44C}">
  <dimension ref="A1:E10"/>
  <sheetViews>
    <sheetView workbookViewId="0">
      <selection activeCell="C15" sqref="C15"/>
    </sheetView>
  </sheetViews>
  <sheetFormatPr baseColWidth="10" defaultRowHeight="16" x14ac:dyDescent="0.2"/>
  <sheetData>
    <row r="1" spans="1:5" x14ac:dyDescent="0.2">
      <c r="A1" s="1" t="s">
        <v>9</v>
      </c>
      <c r="B1" s="1" t="s">
        <v>10</v>
      </c>
      <c r="C1" s="1" t="s">
        <v>13</v>
      </c>
      <c r="D1" s="1" t="s">
        <v>11</v>
      </c>
      <c r="E1" s="1" t="s">
        <v>12</v>
      </c>
    </row>
    <row r="2" spans="1:5" x14ac:dyDescent="0.2">
      <c r="A2" s="1" t="s">
        <v>0</v>
      </c>
      <c r="B2" s="2" t="e">
        <f>normalized_2018_2050_T!#REF!-normalized_2018_2050_T!#REF!</f>
        <v>#REF!</v>
      </c>
      <c r="C2" s="2" t="e">
        <f>normalized_2018_2050_T!#REF!-normalized_2018_2050_T!#REF!</f>
        <v>#REF!</v>
      </c>
      <c r="D2" s="2" t="e">
        <f>normalized_2018_2050_T!#REF!-normalized_2018_2050_T!#REF!</f>
        <v>#REF!</v>
      </c>
      <c r="E2" s="2" t="e">
        <f>normalized_2018_2050_T!#REF!-normalized_2018_2050_T!#REF!</f>
        <v>#REF!</v>
      </c>
    </row>
    <row r="3" spans="1:5" x14ac:dyDescent="0.2">
      <c r="A3" s="1" t="s">
        <v>1</v>
      </c>
      <c r="B3" s="2" t="e">
        <f>normalized_2018_2050_T!#REF!-normalized_2018_2050_T!#REF!</f>
        <v>#REF!</v>
      </c>
      <c r="C3" s="2" t="e">
        <f>normalized_2018_2050_T!#REF!-normalized_2018_2050_T!#REF!</f>
        <v>#REF!</v>
      </c>
      <c r="D3" s="2" t="e">
        <f>normalized_2018_2050_T!#REF!-normalized_2018_2050_T!#REF!</f>
        <v>#REF!</v>
      </c>
      <c r="E3" s="2" t="e">
        <f>normalized_2018_2050_T!#REF!-normalized_2018_2050_T!#REF!</f>
        <v>#REF!</v>
      </c>
    </row>
    <row r="4" spans="1:5" x14ac:dyDescent="0.2">
      <c r="A4" s="1" t="s">
        <v>2</v>
      </c>
      <c r="B4" s="2" t="e">
        <f>normalized_2018_2050_T!#REF!-normalized_2018_2050_T!#REF!</f>
        <v>#REF!</v>
      </c>
      <c r="C4" s="2" t="e">
        <f>normalized_2018_2050_T!#REF!-normalized_2018_2050_T!#REF!</f>
        <v>#REF!</v>
      </c>
      <c r="D4" s="2" t="e">
        <f>normalized_2018_2050_T!#REF!-normalized_2018_2050_T!#REF!</f>
        <v>#REF!</v>
      </c>
      <c r="E4" s="2" t="e">
        <f>normalized_2018_2050_T!#REF!-normalized_2018_2050_T!#REF!</f>
        <v>#REF!</v>
      </c>
    </row>
    <row r="5" spans="1:5" x14ac:dyDescent="0.2">
      <c r="A5" s="1" t="s">
        <v>3</v>
      </c>
      <c r="B5" s="2" t="e">
        <f>normalized_2018_2050_T!#REF!-normalized_2018_2050_T!#REF!</f>
        <v>#REF!</v>
      </c>
      <c r="C5" s="2" t="e">
        <f>normalized_2018_2050_T!#REF!-normalized_2018_2050_T!#REF!</f>
        <v>#REF!</v>
      </c>
      <c r="D5" s="2" t="e">
        <f>normalized_2018_2050_T!#REF!-normalized_2018_2050_T!#REF!</f>
        <v>#REF!</v>
      </c>
      <c r="E5" s="2" t="e">
        <f>normalized_2018_2050_T!#REF!-normalized_2018_2050_T!#REF!</f>
        <v>#REF!</v>
      </c>
    </row>
    <row r="6" spans="1:5" x14ac:dyDescent="0.2">
      <c r="A6" s="1" t="s">
        <v>4</v>
      </c>
      <c r="B6" s="2" t="e">
        <f>normalized_2018_2050_T!#REF!-normalized_2018_2050_T!#REF!</f>
        <v>#REF!</v>
      </c>
      <c r="C6" s="2" t="e">
        <f>normalized_2018_2050_T!#REF!-normalized_2018_2050_T!#REF!</f>
        <v>#REF!</v>
      </c>
      <c r="D6" s="2" t="e">
        <f>normalized_2018_2050_T!#REF!-normalized_2018_2050_T!#REF!</f>
        <v>#REF!</v>
      </c>
      <c r="E6" s="2" t="e">
        <f>normalized_2018_2050_T!#REF!-normalized_2018_2050_T!#REF!</f>
        <v>#REF!</v>
      </c>
    </row>
    <row r="7" spans="1:5" x14ac:dyDescent="0.2">
      <c r="A7" s="1" t="s">
        <v>5</v>
      </c>
      <c r="B7" s="2" t="e">
        <f>normalized_2018_2050_T!#REF!-normalized_2018_2050_T!#REF!</f>
        <v>#REF!</v>
      </c>
      <c r="C7" s="2" t="e">
        <f>normalized_2018_2050_T!#REF!-normalized_2018_2050_T!#REF!</f>
        <v>#REF!</v>
      </c>
      <c r="D7" s="2" t="e">
        <f>normalized_2018_2050_T!#REF!-normalized_2018_2050_T!#REF!</f>
        <v>#REF!</v>
      </c>
      <c r="E7" s="2" t="e">
        <f>normalized_2018_2050_T!#REF!-normalized_2018_2050_T!#REF!</f>
        <v>#REF!</v>
      </c>
    </row>
    <row r="8" spans="1:5" x14ac:dyDescent="0.2">
      <c r="A8" s="1" t="s">
        <v>6</v>
      </c>
      <c r="B8" s="2" t="e">
        <f>normalized_2018_2050_T!#REF!-normalized_2018_2050_T!#REF!</f>
        <v>#REF!</v>
      </c>
      <c r="C8" s="2" t="e">
        <f>normalized_2018_2050_T!#REF!-normalized_2018_2050_T!#REF!</f>
        <v>#REF!</v>
      </c>
      <c r="D8" s="2" t="e">
        <f>normalized_2018_2050_T!#REF!-normalized_2018_2050_T!#REF!</f>
        <v>#REF!</v>
      </c>
      <c r="E8" s="2" t="e">
        <f>normalized_2018_2050_T!#REF!-normalized_2018_2050_T!#REF!</f>
        <v>#REF!</v>
      </c>
    </row>
    <row r="9" spans="1:5" x14ac:dyDescent="0.2">
      <c r="A9" s="1" t="s">
        <v>7</v>
      </c>
      <c r="B9" s="2" t="e">
        <f>normalized_2018_2050_T!#REF!-normalized_2018_2050_T!#REF!</f>
        <v>#REF!</v>
      </c>
      <c r="C9" s="2" t="e">
        <f>normalized_2018_2050_T!#REF!-normalized_2018_2050_T!#REF!</f>
        <v>#REF!</v>
      </c>
      <c r="D9" s="2" t="e">
        <f>normalized_2018_2050_T!#REF!-normalized_2018_2050_T!#REF!</f>
        <v>#REF!</v>
      </c>
      <c r="E9" s="2" t="e">
        <f>normalized_2018_2050_T!#REF!-normalized_2018_2050_T!#REF!</f>
        <v>#REF!</v>
      </c>
    </row>
    <row r="10" spans="1:5" x14ac:dyDescent="0.2">
      <c r="A10" s="1" t="s">
        <v>8</v>
      </c>
      <c r="B10" s="2" t="e">
        <f>normalized_2018_2050_T!#REF!-normalized_2018_2050_T!#REF!</f>
        <v>#REF!</v>
      </c>
      <c r="C10" s="2" t="e">
        <f>normalized_2018_2050_T!#REF!-normalized_2018_2050_T!#REF!</f>
        <v>#REF!</v>
      </c>
      <c r="D10" s="2" t="e">
        <f>normalized_2018_2050_T!#REF!-normalized_2018_2050_T!#REF!</f>
        <v>#REF!</v>
      </c>
      <c r="E10" s="2" t="e">
        <f>normalized_2018_2050_T!#REF!-normalized_2018_2050_T!#REF!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total_impacts</vt:lpstr>
      <vt:lpstr>impact_change_diet_prod</vt:lpstr>
      <vt:lpstr>reference_2018_processing</vt:lpstr>
      <vt:lpstr>reference_2018_to_code</vt:lpstr>
      <vt:lpstr>normalized_impacts</vt:lpstr>
      <vt:lpstr>normalized_impacts_T</vt:lpstr>
      <vt:lpstr>comparison_ConvBASE_T</vt:lpstr>
      <vt:lpstr>comparison_ConvBASE</vt:lpstr>
      <vt:lpstr>normalized_2018_2050</vt:lpstr>
      <vt:lpstr>normalized_2018_2050_T</vt:lpstr>
      <vt:lpstr>base_0_2018_2050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 Crosnier</dc:creator>
  <cp:lastModifiedBy>Agathe Crosnier</cp:lastModifiedBy>
  <dcterms:created xsi:type="dcterms:W3CDTF">2023-06-25T12:38:11Z</dcterms:created>
  <dcterms:modified xsi:type="dcterms:W3CDTF">2024-12-09T12:22:25Z</dcterms:modified>
</cp:coreProperties>
</file>