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p1820_ic_ac_uk/Documents/ACSE MSc/ACSE 9/Project Documents/"/>
    </mc:Choice>
  </mc:AlternateContent>
  <xr:revisionPtr revIDLastSave="777" documentId="11_E60897F41BE170836B02CE998F75CCDC64E183C8" xr6:coauthVersionLast="47" xr6:coauthVersionMax="47" xr10:uidLastSave="{B7211E4D-421A-49B6-A71B-8381A831FB6D}"/>
  <bookViews>
    <workbookView xWindow="-108" yWindow="-108" windowWidth="23256" windowHeight="12576" firstSheet="6" activeTab="3" xr2:uid="{00000000-000D-0000-FFFF-FFFF00000000}"/>
  </bookViews>
  <sheets>
    <sheet name="ZnCl4" sheetId="2" r:id="rId1"/>
    <sheet name="ZnSO4" sheetId="5" r:id="rId2"/>
    <sheet name="ZnH2O" sheetId="1" r:id="rId3"/>
    <sheet name="ZnOxa (1-1)" sheetId="3" r:id="rId4"/>
    <sheet name="ZnDMA" sheetId="4" r:id="rId5"/>
    <sheet name="H2O" sheetId="6" r:id="rId6"/>
    <sheet name="CO2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I6" i="7"/>
  <c r="I5" i="7"/>
  <c r="I4" i="7"/>
  <c r="I3" i="7"/>
  <c r="B3" i="7"/>
  <c r="I5" i="6"/>
  <c r="H5" i="6"/>
  <c r="K5" i="6" s="1"/>
  <c r="G5" i="6"/>
  <c r="J5" i="6" s="1"/>
  <c r="I4" i="6"/>
  <c r="H4" i="6"/>
  <c r="K4" i="6" s="1"/>
  <c r="G4" i="6"/>
  <c r="J4" i="6" s="1"/>
  <c r="I3" i="6"/>
  <c r="I1" i="6" s="1"/>
  <c r="H3" i="6"/>
  <c r="K3" i="6" s="1"/>
  <c r="K1" i="6" s="1"/>
  <c r="G3" i="6"/>
  <c r="J3" i="6" s="1"/>
  <c r="J1" i="6" s="1"/>
  <c r="B9" i="6"/>
  <c r="B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L1" i="3"/>
  <c r="J1" i="3"/>
  <c r="K1" i="3"/>
  <c r="I1" i="3"/>
  <c r="L1" i="2"/>
  <c r="I1" i="4"/>
  <c r="J1" i="4"/>
  <c r="K1" i="4"/>
  <c r="L1" i="4"/>
  <c r="H4" i="5"/>
  <c r="I4" i="5"/>
  <c r="J4" i="5"/>
  <c r="K4" i="5"/>
  <c r="L4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L3" i="4"/>
  <c r="K3" i="4"/>
  <c r="J3" i="4"/>
  <c r="I3" i="5"/>
  <c r="I3" i="4"/>
  <c r="H3" i="5"/>
  <c r="K3" i="5" s="1"/>
  <c r="K1" i="5" s="1"/>
  <c r="G3" i="5"/>
  <c r="J3" i="5" s="1"/>
  <c r="J1" i="5" s="1"/>
  <c r="B9" i="5"/>
  <c r="B3" i="5"/>
  <c r="G4" i="4"/>
  <c r="H4" i="4"/>
  <c r="I4" i="4"/>
  <c r="J4" i="4"/>
  <c r="K4" i="4"/>
  <c r="L4" i="4"/>
  <c r="G5" i="4"/>
  <c r="H5" i="4"/>
  <c r="I5" i="4"/>
  <c r="J5" i="4"/>
  <c r="K5" i="4"/>
  <c r="L5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B9" i="4"/>
  <c r="B3" i="4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I17" i="3"/>
  <c r="J17" i="3"/>
  <c r="K17" i="3"/>
  <c r="L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G21" i="3"/>
  <c r="H21" i="3"/>
  <c r="I21" i="3"/>
  <c r="J21" i="3"/>
  <c r="K21" i="3"/>
  <c r="L21" i="3"/>
  <c r="G22" i="3"/>
  <c r="H22" i="3"/>
  <c r="I22" i="3"/>
  <c r="J22" i="3"/>
  <c r="K22" i="3"/>
  <c r="L22" i="3"/>
  <c r="G23" i="3"/>
  <c r="H23" i="3"/>
  <c r="I23" i="3"/>
  <c r="J23" i="3"/>
  <c r="K23" i="3"/>
  <c r="L23" i="3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I37" i="3"/>
  <c r="J37" i="3"/>
  <c r="K37" i="3"/>
  <c r="L37" i="3"/>
  <c r="G38" i="3"/>
  <c r="H38" i="3"/>
  <c r="I38" i="3"/>
  <c r="J38" i="3"/>
  <c r="K38" i="3"/>
  <c r="L38" i="3"/>
  <c r="G39" i="3"/>
  <c r="H39" i="3"/>
  <c r="I39" i="3"/>
  <c r="J39" i="3"/>
  <c r="K39" i="3"/>
  <c r="L39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G45" i="3"/>
  <c r="H45" i="3"/>
  <c r="I45" i="3"/>
  <c r="J45" i="3"/>
  <c r="K45" i="3"/>
  <c r="L45" i="3"/>
  <c r="G46" i="3"/>
  <c r="H46" i="3"/>
  <c r="I46" i="3"/>
  <c r="J46" i="3"/>
  <c r="K46" i="3"/>
  <c r="L46" i="3"/>
  <c r="G47" i="3"/>
  <c r="H47" i="3"/>
  <c r="I47" i="3"/>
  <c r="J47" i="3"/>
  <c r="K47" i="3"/>
  <c r="L47" i="3"/>
  <c r="G48" i="3"/>
  <c r="H48" i="3"/>
  <c r="I48" i="3"/>
  <c r="J48" i="3"/>
  <c r="K48" i="3"/>
  <c r="L48" i="3"/>
  <c r="G49" i="3"/>
  <c r="H49" i="3"/>
  <c r="I49" i="3"/>
  <c r="J49" i="3"/>
  <c r="K49" i="3"/>
  <c r="L49" i="3"/>
  <c r="G50" i="3"/>
  <c r="H50" i="3"/>
  <c r="I50" i="3"/>
  <c r="J50" i="3"/>
  <c r="K50" i="3"/>
  <c r="L50" i="3"/>
  <c r="G51" i="3"/>
  <c r="H51" i="3"/>
  <c r="I51" i="3"/>
  <c r="J51" i="3"/>
  <c r="K51" i="3"/>
  <c r="L51" i="3"/>
  <c r="G52" i="3"/>
  <c r="H52" i="3"/>
  <c r="I52" i="3"/>
  <c r="J52" i="3"/>
  <c r="K52" i="3"/>
  <c r="L52" i="3"/>
  <c r="G53" i="3"/>
  <c r="H53" i="3"/>
  <c r="I53" i="3"/>
  <c r="J53" i="3"/>
  <c r="K53" i="3"/>
  <c r="L53" i="3"/>
  <c r="I11" i="3"/>
  <c r="I10" i="3"/>
  <c r="I9" i="3"/>
  <c r="B9" i="3"/>
  <c r="I8" i="3"/>
  <c r="I7" i="3"/>
  <c r="I6" i="3"/>
  <c r="I5" i="3"/>
  <c r="I4" i="3"/>
  <c r="I3" i="3"/>
  <c r="B3" i="3"/>
  <c r="I4" i="2"/>
  <c r="I5" i="2"/>
  <c r="I6" i="2"/>
  <c r="I7" i="2"/>
  <c r="I8" i="2"/>
  <c r="I9" i="2"/>
  <c r="I10" i="2"/>
  <c r="I11" i="2"/>
  <c r="J1" i="1"/>
  <c r="K1" i="1"/>
  <c r="I1" i="1"/>
  <c r="B9" i="2"/>
  <c r="I3" i="2"/>
  <c r="I1" i="2" s="1"/>
  <c r="B3" i="2"/>
  <c r="L1" i="1"/>
  <c r="I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G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J37" i="1" s="1"/>
  <c r="H37" i="1"/>
  <c r="K37" i="1" s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D51" i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52" i="1"/>
  <c r="D53" i="1"/>
  <c r="B9" i="1"/>
  <c r="B3" i="1"/>
  <c r="I1" i="7" l="1"/>
  <c r="H6" i="7"/>
  <c r="K6" i="7" s="1"/>
  <c r="G6" i="7"/>
  <c r="J6" i="7" s="1"/>
  <c r="H5" i="7"/>
  <c r="K5" i="7" s="1"/>
  <c r="G5" i="7"/>
  <c r="J5" i="7" s="1"/>
  <c r="L5" i="7" s="1"/>
  <c r="L1" i="7" s="1"/>
  <c r="H4" i="7"/>
  <c r="K4" i="7" s="1"/>
  <c r="G4" i="7"/>
  <c r="J4" i="7" s="1"/>
  <c r="H3" i="7"/>
  <c r="K3" i="7" s="1"/>
  <c r="K1" i="7" s="1"/>
  <c r="G3" i="7"/>
  <c r="J3" i="7" s="1"/>
  <c r="L3" i="7"/>
  <c r="L4" i="7"/>
  <c r="L6" i="7"/>
  <c r="L3" i="6"/>
  <c r="L4" i="6"/>
  <c r="L5" i="6"/>
  <c r="I1" i="5"/>
  <c r="L3" i="5"/>
  <c r="L1" i="5" s="1"/>
  <c r="H3" i="4"/>
  <c r="G3" i="4"/>
  <c r="H11" i="3"/>
  <c r="K11" i="3" s="1"/>
  <c r="G11" i="3"/>
  <c r="J11" i="3" s="1"/>
  <c r="H10" i="3"/>
  <c r="K10" i="3" s="1"/>
  <c r="G10" i="3"/>
  <c r="J10" i="3" s="1"/>
  <c r="H9" i="3"/>
  <c r="K9" i="3" s="1"/>
  <c r="G9" i="3"/>
  <c r="J9" i="3" s="1"/>
  <c r="H8" i="3"/>
  <c r="K8" i="3" s="1"/>
  <c r="G8" i="3"/>
  <c r="J8" i="3" s="1"/>
  <c r="H7" i="3"/>
  <c r="K7" i="3" s="1"/>
  <c r="G7" i="3"/>
  <c r="J7" i="3" s="1"/>
  <c r="H6" i="3"/>
  <c r="K6" i="3" s="1"/>
  <c r="G6" i="3"/>
  <c r="J6" i="3" s="1"/>
  <c r="H5" i="3"/>
  <c r="K5" i="3" s="1"/>
  <c r="G5" i="3"/>
  <c r="J5" i="3" s="1"/>
  <c r="H4" i="3"/>
  <c r="K4" i="3" s="1"/>
  <c r="G4" i="3"/>
  <c r="J4" i="3" s="1"/>
  <c r="H3" i="3"/>
  <c r="K3" i="3" s="1"/>
  <c r="G3" i="3"/>
  <c r="J3" i="3" s="1"/>
  <c r="L3" i="3"/>
  <c r="L4" i="3"/>
  <c r="L5" i="3"/>
  <c r="L6" i="3"/>
  <c r="L7" i="3"/>
  <c r="L8" i="3"/>
  <c r="L9" i="3"/>
  <c r="L10" i="3"/>
  <c r="L11" i="3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H3" i="2"/>
  <c r="K3" i="2" s="1"/>
  <c r="K1" i="2" s="1"/>
  <c r="G3" i="2"/>
  <c r="J3" i="2" s="1"/>
  <c r="J1" i="2" s="1"/>
  <c r="L3" i="2"/>
  <c r="L4" i="2"/>
  <c r="L5" i="2"/>
  <c r="L6" i="2"/>
  <c r="L7" i="2"/>
  <c r="L8" i="2"/>
  <c r="L9" i="2"/>
  <c r="L10" i="2"/>
  <c r="L11" i="2"/>
  <c r="L3" i="1"/>
  <c r="J1" i="7" l="1"/>
  <c r="L1" i="6"/>
</calcChain>
</file>

<file path=xl/sharedStrings.xml><?xml version="1.0" encoding="utf-8"?>
<sst xmlns="http://schemas.openxmlformats.org/spreadsheetml/2006/main" count="153" uniqueCount="34">
  <si>
    <t>Constants</t>
  </si>
  <si>
    <t>= 1000 *ln(beta)</t>
  </si>
  <si>
    <t>h</t>
  </si>
  <si>
    <t>Number</t>
  </si>
  <si>
    <t>Light '</t>
  </si>
  <si>
    <t>Heavy</t>
  </si>
  <si>
    <t>u'</t>
  </si>
  <si>
    <t>u</t>
  </si>
  <si>
    <t>ln(h/l)</t>
  </si>
  <si>
    <t>lnQ'</t>
  </si>
  <si>
    <t>lnQ</t>
  </si>
  <si>
    <t>ln beta</t>
  </si>
  <si>
    <t>c*100</t>
  </si>
  <si>
    <t>k</t>
  </si>
  <si>
    <t>Temperature</t>
  </si>
  <si>
    <t>Number of atoms</t>
  </si>
  <si>
    <t>Number of frequencies (non linear)</t>
  </si>
  <si>
    <t>Author: Devang Patel</t>
  </si>
  <si>
    <t>GitHub login: acse-dp1820</t>
  </si>
  <si>
    <t>Files:</t>
  </si>
  <si>
    <t>tests/log_files/zinc/ZNCL4_B_64.log</t>
  </si>
  <si>
    <t>tests/log_files/zinc/ZNCL4_B_66.log</t>
  </si>
  <si>
    <t>input_files/ZNSO4_B_INNER1_64.log</t>
  </si>
  <si>
    <t>tests/log_files/zinc/ZnH2O_A_Freq_64_Th.log</t>
  </si>
  <si>
    <t>tests/log_files/zinc/ZnH2O_A_Freq_66_Th.log</t>
  </si>
  <si>
    <t>input_files/ZnOxa_A_Freq_64_1.log</t>
  </si>
  <si>
    <t>input_files/ZnOxa_A_Freq_66_1.log</t>
  </si>
  <si>
    <t>input_files/ZnDMA_1_Freq_64.log</t>
  </si>
  <si>
    <t>input_files/ZnDMA_1_Freq_66.log</t>
  </si>
  <si>
    <t>tests\log_files\water\isotopes\H2O_16-O.LOG</t>
  </si>
  <si>
    <t>tests\log_files\water\isotopes\H2O_18-O.LOG</t>
  </si>
  <si>
    <t>Number of frequencies (linear)</t>
  </si>
  <si>
    <t>tests\log_files\linear\CO2_12.LOG</t>
  </si>
  <si>
    <t>tests\log_files\linear\CO2_13.LOG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</si>
</sst>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0000"/>
  </numFmts>
  <fonts count="3">
    <font>
      <sz val="11"/>
      <color theme="1"/>
      <name val="Calibri"/>
      <family val="2"/>
      <scheme val="minor"/>
    </font>
    <font>
      <sz val="11"/>
      <color rgb="FF333333"/>
      <name val="Calibri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0" fontId="2" fillId="0" borderId="0" xfId="0" quotePrefix="1" applyFon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'ZnOxa (1-1)'!$L$3:$L$53</c:f>
              <c:numCache>
                <c:formatCode>0.00E+00</c:formatCode>
                <c:ptCount val="51"/>
                <c:pt idx="0">
                  <c:v>5.9487646357769819E-6</c:v>
                </c:pt>
                <c:pt idx="1">
                  <c:v>5.0506417426099404E-6</c:v>
                </c:pt>
                <c:pt idx="2">
                  <c:v>5.9169661688063258E-6</c:v>
                </c:pt>
                <c:pt idx="3">
                  <c:v>8.7148233147704701E-6</c:v>
                </c:pt>
                <c:pt idx="4">
                  <c:v>7.4841241995082797E-5</c:v>
                </c:pt>
                <c:pt idx="5">
                  <c:v>3.9243055134696725E-5</c:v>
                </c:pt>
                <c:pt idx="6">
                  <c:v>4.3710040490918534E-5</c:v>
                </c:pt>
                <c:pt idx="7">
                  <c:v>1.5744156132549425E-4</c:v>
                </c:pt>
                <c:pt idx="8">
                  <c:v>8.3156352159404964E-5</c:v>
                </c:pt>
                <c:pt idx="9">
                  <c:v>1.0246547416883911E-4</c:v>
                </c:pt>
                <c:pt idx="10">
                  <c:v>7.7857969837002994E-5</c:v>
                </c:pt>
                <c:pt idx="11">
                  <c:v>3.4867979692587703E-4</c:v>
                </c:pt>
                <c:pt idx="12">
                  <c:v>1.01566615521409E-4</c:v>
                </c:pt>
                <c:pt idx="13">
                  <c:v>1.7168333579298256E-4</c:v>
                </c:pt>
                <c:pt idx="14">
                  <c:v>1.5176425218277334E-4</c:v>
                </c:pt>
                <c:pt idx="15">
                  <c:v>1.4387361823131606E-4</c:v>
                </c:pt>
                <c:pt idx="16">
                  <c:v>3.7000789722130278E-5</c:v>
                </c:pt>
                <c:pt idx="17">
                  <c:v>2.6253656851971119E-4</c:v>
                </c:pt>
                <c:pt idx="18">
                  <c:v>5.2190466893642373E-5</c:v>
                </c:pt>
                <c:pt idx="19">
                  <c:v>4.5283403934726074E-5</c:v>
                </c:pt>
                <c:pt idx="20">
                  <c:v>5.8848245962950241E-4</c:v>
                </c:pt>
                <c:pt idx="21">
                  <c:v>1.4030714540232969E-3</c:v>
                </c:pt>
                <c:pt idx="22">
                  <c:v>1.299914836017102E-5</c:v>
                </c:pt>
                <c:pt idx="23">
                  <c:v>5.7488981983322418E-5</c:v>
                </c:pt>
                <c:pt idx="24">
                  <c:v>5.0029419147290533E-4</c:v>
                </c:pt>
                <c:pt idx="25">
                  <c:v>2.6607634941999692E-6</c:v>
                </c:pt>
                <c:pt idx="26">
                  <c:v>6.1197655468081535E-5</c:v>
                </c:pt>
                <c:pt idx="27">
                  <c:v>1.2898183316156775E-4</c:v>
                </c:pt>
                <c:pt idx="28">
                  <c:v>3.5422352532732404E-5</c:v>
                </c:pt>
                <c:pt idx="29">
                  <c:v>2.1417725384775821E-5</c:v>
                </c:pt>
                <c:pt idx="30">
                  <c:v>1.6545166780179699E-5</c:v>
                </c:pt>
                <c:pt idx="31">
                  <c:v>1.70110033810289E-5</c:v>
                </c:pt>
                <c:pt idx="32">
                  <c:v>2.5115984061407914E-6</c:v>
                </c:pt>
                <c:pt idx="33">
                  <c:v>1.171358604690198E-5</c:v>
                </c:pt>
                <c:pt idx="34">
                  <c:v>2.0547778632806768E-5</c:v>
                </c:pt>
                <c:pt idx="35">
                  <c:v>2.6783585016509903E-5</c:v>
                </c:pt>
                <c:pt idx="36">
                  <c:v>1.3475101940940704E-6</c:v>
                </c:pt>
                <c:pt idx="37">
                  <c:v>2.5663023315303235E-6</c:v>
                </c:pt>
                <c:pt idx="38">
                  <c:v>4.5860915340867336E-6</c:v>
                </c:pt>
                <c:pt idx="39">
                  <c:v>3.8604938037423153E-6</c:v>
                </c:pt>
                <c:pt idx="40">
                  <c:v>5.3458347375467952E-6</c:v>
                </c:pt>
                <c:pt idx="41">
                  <c:v>1.2942741429711191E-6</c:v>
                </c:pt>
                <c:pt idx="42">
                  <c:v>6.3539456700567598E-6</c:v>
                </c:pt>
                <c:pt idx="43">
                  <c:v>1.0144855763449812E-5</c:v>
                </c:pt>
                <c:pt idx="44">
                  <c:v>1.0429217965679527E-5</c:v>
                </c:pt>
                <c:pt idx="45">
                  <c:v>1.0507387200320295E-6</c:v>
                </c:pt>
                <c:pt idx="46">
                  <c:v>2.1099727121054457E-7</c:v>
                </c:pt>
                <c:pt idx="47">
                  <c:v>0</c:v>
                </c:pt>
                <c:pt idx="48">
                  <c:v>0</c:v>
                </c:pt>
                <c:pt idx="49">
                  <c:v>2.1490194512807648E-7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2-4D1F-88E9-4B98E176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622528"/>
        <c:axId val="456625808"/>
      </c:barChart>
      <c:catAx>
        <c:axId val="4566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5808"/>
        <c:crosses val="autoZero"/>
        <c:auto val="1"/>
        <c:lblAlgn val="ctr"/>
        <c:lblOffset val="100"/>
        <c:noMultiLvlLbl val="0"/>
      </c:catAx>
      <c:valAx>
        <c:axId val="4566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29</xdr:row>
      <xdr:rowOff>41910</xdr:rowOff>
    </xdr:from>
    <xdr:to>
      <xdr:col>21</xdr:col>
      <xdr:colOff>68580</xdr:colOff>
      <xdr:row>44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04A98-9C71-4181-88AE-FBA3ABEDC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5B44-AD29-4B57-B182-625F0FE02FFC}">
  <dimension ref="A1:M53"/>
  <sheetViews>
    <sheetView workbookViewId="0">
      <selection activeCell="A17" sqref="A17"/>
    </sheetView>
  </sheetViews>
  <sheetFormatPr defaultRowHeight="14.45"/>
  <cols>
    <col min="1" max="1" width="40.42578125" bestFit="1" customWidth="1"/>
    <col min="9" max="9" width="13.42578125" bestFit="1" customWidth="1"/>
    <col min="10" max="11" width="12.5703125" bestFit="1" customWidth="1"/>
    <col min="12" max="12" width="18.7109375" bestFit="1" customWidth="1"/>
    <col min="13" max="13" width="15.140625" bestFit="1" customWidth="1"/>
  </cols>
  <sheetData>
    <row r="1" spans="1:13">
      <c r="A1" s="1" t="s">
        <v>0</v>
      </c>
      <c r="B1" s="2"/>
      <c r="I1" s="9">
        <f>SUM(I3:I11)</f>
        <v>-3.151009690821549E-2</v>
      </c>
      <c r="J1" s="9">
        <f t="shared" ref="J1:K1" si="0">SUM(J3:J11)</f>
        <v>2.6961634304388249</v>
      </c>
      <c r="K1" s="9">
        <f t="shared" si="0"/>
        <v>2.730158576449397</v>
      </c>
      <c r="L1" s="9">
        <f>SUM(L3:L11)*1000</f>
        <v>2.4850491023570012</v>
      </c>
      <c r="M1" s="11" t="s">
        <v>1</v>
      </c>
    </row>
    <row r="2" spans="1:13">
      <c r="A2" s="3" t="s">
        <v>2</v>
      </c>
      <c r="B2" s="4">
        <v>6.6260701499999998E-34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3">
      <c r="A3" s="3" t="s">
        <v>12</v>
      </c>
      <c r="B3" s="5">
        <f>299792458*100</f>
        <v>29979245800</v>
      </c>
      <c r="D3">
        <v>1</v>
      </c>
      <c r="E3">
        <v>78.545199999999994</v>
      </c>
      <c r="F3">
        <v>78.545199999999994</v>
      </c>
      <c r="G3" s="9">
        <f>($B$2*E3*$B$3)/($B$4*$B$6)</f>
        <v>0.37903410229388551</v>
      </c>
      <c r="H3" s="9">
        <f>($B$2*F3*$B$3)/($B$4*$B$6)</f>
        <v>0.37903410229388551</v>
      </c>
      <c r="I3" s="12">
        <f>LN(F3/E3)</f>
        <v>0</v>
      </c>
      <c r="J3" s="12">
        <f>LN((EXP(-G3/2)/(1-EXP(-G3))))</f>
        <v>0.96415012992547566</v>
      </c>
      <c r="K3" s="12">
        <f>LN((EXP(-H3/2)/(1-EXP(-H3))))</f>
        <v>0.96415012992547566</v>
      </c>
      <c r="L3" s="12">
        <f>I3-J3+K3</f>
        <v>0</v>
      </c>
    </row>
    <row r="4" spans="1:13">
      <c r="A4" s="3" t="s">
        <v>13</v>
      </c>
      <c r="B4" s="4">
        <v>1.3806490000000001E-23</v>
      </c>
      <c r="D4">
        <v>2</v>
      </c>
      <c r="E4">
        <v>78.545199999999994</v>
      </c>
      <c r="F4">
        <v>78.545199999999994</v>
      </c>
      <c r="G4" s="9">
        <f t="shared" ref="G4:H11" si="1">($B$2*E4*$B$3)/($B$4*$B$6)</f>
        <v>0.37903410229388551</v>
      </c>
      <c r="H4" s="9">
        <f t="shared" si="1"/>
        <v>0.37903410229388551</v>
      </c>
      <c r="I4" s="12">
        <f t="shared" ref="I4:I7" si="2">LN(F4/E4)</f>
        <v>0</v>
      </c>
      <c r="J4" s="12">
        <f t="shared" ref="J4:K11" si="3">LN((EXP(-G4/2)/(1-EXP(-G4))))</f>
        <v>0.96415012992547566</v>
      </c>
      <c r="K4" s="12">
        <f t="shared" si="3"/>
        <v>0.96415012992547566</v>
      </c>
      <c r="L4" s="12">
        <f t="shared" ref="L4:L11" si="4">I4-J4+K4</f>
        <v>0</v>
      </c>
    </row>
    <row r="5" spans="1:13">
      <c r="A5" s="3"/>
      <c r="B5" s="6"/>
      <c r="D5">
        <v>3</v>
      </c>
      <c r="E5">
        <v>126.6746</v>
      </c>
      <c r="F5">
        <v>126.2453</v>
      </c>
      <c r="G5" s="9">
        <f t="shared" si="1"/>
        <v>0.61129124751655139</v>
      </c>
      <c r="H5" s="9">
        <f t="shared" si="1"/>
        <v>0.60921958253747233</v>
      </c>
      <c r="I5" s="12">
        <f t="shared" si="2"/>
        <v>-3.394753930265614E-3</v>
      </c>
      <c r="J5" s="12">
        <f t="shared" si="3"/>
        <v>0.47666008393661763</v>
      </c>
      <c r="K5" s="12">
        <f t="shared" si="3"/>
        <v>0.48015954342479311</v>
      </c>
      <c r="L5" s="12">
        <f t="shared" si="4"/>
        <v>1.0470555790986769E-4</v>
      </c>
    </row>
    <row r="6" spans="1:13">
      <c r="A6" s="3" t="s">
        <v>14</v>
      </c>
      <c r="B6" s="6">
        <v>298.14999999999998</v>
      </c>
      <c r="D6">
        <v>4</v>
      </c>
      <c r="E6">
        <v>126.6746</v>
      </c>
      <c r="F6">
        <v>126.2453</v>
      </c>
      <c r="G6" s="9">
        <f t="shared" si="1"/>
        <v>0.61129124751655139</v>
      </c>
      <c r="H6" s="9">
        <f t="shared" si="1"/>
        <v>0.60921958253747233</v>
      </c>
      <c r="I6" s="12">
        <f t="shared" si="2"/>
        <v>-3.394753930265614E-3</v>
      </c>
      <c r="J6" s="12">
        <f t="shared" si="3"/>
        <v>0.47666008393661763</v>
      </c>
      <c r="K6" s="12">
        <f t="shared" si="3"/>
        <v>0.48015954342479311</v>
      </c>
      <c r="L6" s="12">
        <f t="shared" si="4"/>
        <v>1.0470555790986769E-4</v>
      </c>
    </row>
    <row r="7" spans="1:13">
      <c r="A7" s="3"/>
      <c r="B7" s="6"/>
      <c r="D7">
        <v>5</v>
      </c>
      <c r="E7">
        <v>126.6746</v>
      </c>
      <c r="F7">
        <v>126.2453</v>
      </c>
      <c r="G7" s="9">
        <f t="shared" si="1"/>
        <v>0.61129124751655139</v>
      </c>
      <c r="H7" s="9">
        <f t="shared" si="1"/>
        <v>0.60921958253747233</v>
      </c>
      <c r="I7" s="12">
        <f t="shared" si="2"/>
        <v>-3.394753930265614E-3</v>
      </c>
      <c r="J7" s="12">
        <f t="shared" si="3"/>
        <v>0.47666008393661763</v>
      </c>
      <c r="K7" s="12">
        <f t="shared" si="3"/>
        <v>0.48015954342479311</v>
      </c>
      <c r="L7" s="12">
        <f t="shared" si="4"/>
        <v>1.0470555790986769E-4</v>
      </c>
    </row>
    <row r="8" spans="1:13">
      <c r="A8" s="3" t="s">
        <v>15</v>
      </c>
      <c r="B8" s="6">
        <v>5</v>
      </c>
      <c r="D8">
        <v>6</v>
      </c>
      <c r="E8">
        <v>232.14779999999999</v>
      </c>
      <c r="F8">
        <v>230.5599</v>
      </c>
      <c r="G8" s="9">
        <f t="shared" si="1"/>
        <v>1.1202712956679781</v>
      </c>
      <c r="H8" s="9">
        <f>($B$2*F8*$B$3)/($B$4*$B$6)</f>
        <v>1.1126085963428449</v>
      </c>
      <c r="I8" s="12">
        <f>LN(F8/E8)</f>
        <v>-6.863539264999682E-3</v>
      </c>
      <c r="J8" s="12">
        <f t="shared" si="3"/>
        <v>-0.16532662889709243</v>
      </c>
      <c r="K8" s="12">
        <f t="shared" si="3"/>
        <v>-0.15776456159294705</v>
      </c>
      <c r="L8" s="12">
        <f t="shared" si="4"/>
        <v>6.985280391456905E-4</v>
      </c>
    </row>
    <row r="9" spans="1:13">
      <c r="A9" s="7" t="s">
        <v>16</v>
      </c>
      <c r="B9" s="8">
        <f>3*B8-6</f>
        <v>9</v>
      </c>
      <c r="D9">
        <v>7</v>
      </c>
      <c r="E9">
        <v>232.2047</v>
      </c>
      <c r="F9">
        <v>230.5599</v>
      </c>
      <c r="G9" s="9">
        <f t="shared" si="1"/>
        <v>1.1205458769335492</v>
      </c>
      <c r="H9" s="9">
        <f>($B$2*F9*$B$3)/($B$4*$B$6)</f>
        <v>1.1126085963428449</v>
      </c>
      <c r="I9" s="12">
        <f>LN(F9/E9)</f>
        <v>-7.1086117058062311E-3</v>
      </c>
      <c r="J9" s="12">
        <f t="shared" si="3"/>
        <v>-0.16559681744162907</v>
      </c>
      <c r="K9" s="12">
        <f t="shared" si="3"/>
        <v>-0.15776456159294705</v>
      </c>
      <c r="L9" s="12">
        <f t="shared" si="4"/>
        <v>7.2364414287579004E-4</v>
      </c>
    </row>
    <row r="10" spans="1:13">
      <c r="D10">
        <v>8</v>
      </c>
      <c r="E10">
        <v>232.2047</v>
      </c>
      <c r="F10">
        <v>230.5599</v>
      </c>
      <c r="G10" s="9">
        <f t="shared" si="1"/>
        <v>1.1205458769335492</v>
      </c>
      <c r="H10" s="9">
        <f>($B$2*F10*$B$3)/($B$4*$B$6)</f>
        <v>1.1126085963428449</v>
      </c>
      <c r="I10" s="12">
        <f>LN(F10/E10)</f>
        <v>-7.1086117058062311E-3</v>
      </c>
      <c r="J10" s="12">
        <f t="shared" si="3"/>
        <v>-0.16559681744162907</v>
      </c>
      <c r="K10" s="12">
        <f t="shared" si="3"/>
        <v>-0.15776456159294705</v>
      </c>
      <c r="L10" s="12">
        <f t="shared" si="4"/>
        <v>7.2364414287579004E-4</v>
      </c>
    </row>
    <row r="11" spans="1:13">
      <c r="D11">
        <v>9</v>
      </c>
      <c r="E11">
        <v>232.2047</v>
      </c>
      <c r="F11">
        <v>232.14779999999999</v>
      </c>
      <c r="G11" s="9">
        <f t="shared" si="1"/>
        <v>1.1205458769335492</v>
      </c>
      <c r="H11" s="9">
        <f>($B$2*F11*$B$3)/($B$4*$B$6)</f>
        <v>1.1202712956679781</v>
      </c>
      <c r="I11" s="12">
        <f>LN(F11/E11)</f>
        <v>-2.4507244080650961E-4</v>
      </c>
      <c r="J11" s="12">
        <f t="shared" si="3"/>
        <v>-0.16559681744162907</v>
      </c>
      <c r="K11" s="12">
        <f t="shared" si="3"/>
        <v>-0.16532662889709243</v>
      </c>
      <c r="L11" s="12">
        <f t="shared" si="4"/>
        <v>2.5116103730127293E-5</v>
      </c>
    </row>
    <row r="12" spans="1:13">
      <c r="A12" t="s">
        <v>17</v>
      </c>
      <c r="G12" s="9"/>
      <c r="H12" s="9"/>
      <c r="I12" s="10"/>
    </row>
    <row r="13" spans="1:13">
      <c r="A13" t="s">
        <v>18</v>
      </c>
      <c r="G13" s="9"/>
      <c r="H13" s="9"/>
      <c r="I13" s="10"/>
      <c r="L13" s="12"/>
    </row>
    <row r="14" spans="1:13">
      <c r="G14" s="9"/>
      <c r="H14" s="9"/>
      <c r="I14" s="10"/>
    </row>
    <row r="15" spans="1:13">
      <c r="A15" t="s">
        <v>19</v>
      </c>
      <c r="G15" s="9"/>
      <c r="H15" s="9"/>
      <c r="I15" s="10"/>
    </row>
    <row r="16" spans="1:13">
      <c r="A16" t="s">
        <v>20</v>
      </c>
      <c r="G16" s="9"/>
      <c r="H16" s="9"/>
      <c r="I16" s="10"/>
    </row>
    <row r="17" spans="1:9" ht="15">
      <c r="A17" s="15" t="s">
        <v>21</v>
      </c>
      <c r="G17" s="9"/>
      <c r="H17" s="9"/>
      <c r="I17" s="10"/>
    </row>
    <row r="18" spans="1:9">
      <c r="G18" s="9"/>
      <c r="H18" s="9"/>
      <c r="I18" s="10"/>
    </row>
    <row r="19" spans="1:9">
      <c r="G19" s="9"/>
      <c r="H19" s="9"/>
      <c r="I19" s="10"/>
    </row>
    <row r="20" spans="1:9">
      <c r="G20" s="9"/>
      <c r="H20" s="9"/>
      <c r="I20" s="10"/>
    </row>
    <row r="21" spans="1:9">
      <c r="G21" s="9"/>
      <c r="H21" s="9"/>
      <c r="I21" s="10"/>
    </row>
    <row r="22" spans="1:9">
      <c r="G22" s="9"/>
      <c r="H22" s="9"/>
      <c r="I22" s="10"/>
    </row>
    <row r="23" spans="1:9">
      <c r="G23" s="9"/>
      <c r="H23" s="9"/>
      <c r="I23" s="10"/>
    </row>
    <row r="24" spans="1:9">
      <c r="G24" s="9"/>
      <c r="H24" s="9"/>
      <c r="I24" s="10"/>
    </row>
    <row r="25" spans="1:9">
      <c r="G25" s="9"/>
      <c r="H25" s="9"/>
      <c r="I25" s="10"/>
    </row>
    <row r="26" spans="1:9">
      <c r="G26" s="9"/>
      <c r="H26" s="9"/>
      <c r="I26" s="10"/>
    </row>
    <row r="27" spans="1:9">
      <c r="G27" s="9"/>
      <c r="H27" s="9"/>
      <c r="I27" s="10"/>
    </row>
    <row r="28" spans="1:9">
      <c r="G28" s="9"/>
      <c r="H28" s="9"/>
      <c r="I28" s="10"/>
    </row>
    <row r="29" spans="1:9">
      <c r="G29" s="9"/>
      <c r="H29" s="9"/>
      <c r="I29" s="10"/>
    </row>
    <row r="30" spans="1:9">
      <c r="G30" s="9"/>
      <c r="H30" s="9"/>
      <c r="I30" s="10"/>
    </row>
    <row r="31" spans="1:9">
      <c r="G31" s="9"/>
      <c r="H31" s="9"/>
      <c r="I31" s="10"/>
    </row>
    <row r="32" spans="1:9">
      <c r="G32" s="9"/>
      <c r="H32" s="9"/>
      <c r="I32" s="10"/>
    </row>
    <row r="33" spans="7:9">
      <c r="G33" s="9"/>
      <c r="H33" s="9"/>
      <c r="I33" s="10"/>
    </row>
    <row r="34" spans="7:9">
      <c r="G34" s="9"/>
      <c r="H34" s="9"/>
      <c r="I34" s="10"/>
    </row>
    <row r="35" spans="7:9">
      <c r="G35" s="9"/>
      <c r="H35" s="9"/>
      <c r="I35" s="10"/>
    </row>
    <row r="36" spans="7:9">
      <c r="G36" s="9"/>
      <c r="H36" s="9"/>
      <c r="I36" s="10"/>
    </row>
    <row r="37" spans="7:9">
      <c r="G37" s="9"/>
      <c r="H37" s="9"/>
      <c r="I37" s="10"/>
    </row>
    <row r="38" spans="7:9">
      <c r="G38" s="9"/>
      <c r="H38" s="9"/>
      <c r="I38" s="10"/>
    </row>
    <row r="39" spans="7:9">
      <c r="G39" s="9"/>
      <c r="H39" s="9"/>
      <c r="I39" s="10"/>
    </row>
    <row r="40" spans="7:9">
      <c r="G40" s="9"/>
      <c r="H40" s="9"/>
      <c r="I40" s="10"/>
    </row>
    <row r="41" spans="7:9">
      <c r="G41" s="9"/>
      <c r="H41" s="9"/>
      <c r="I41" s="10"/>
    </row>
    <row r="42" spans="7:9">
      <c r="G42" s="9"/>
      <c r="H42" s="9"/>
      <c r="I42" s="10"/>
    </row>
    <row r="43" spans="7:9">
      <c r="G43" s="9"/>
      <c r="H43" s="9"/>
      <c r="I43" s="10"/>
    </row>
    <row r="44" spans="7:9">
      <c r="G44" s="9"/>
      <c r="H44" s="9"/>
      <c r="I44" s="10"/>
    </row>
    <row r="45" spans="7:9">
      <c r="G45" s="9"/>
      <c r="H45" s="9"/>
      <c r="I45" s="10"/>
    </row>
    <row r="46" spans="7:9">
      <c r="G46" s="9"/>
      <c r="H46" s="9"/>
      <c r="I46" s="10"/>
    </row>
    <row r="47" spans="7:9">
      <c r="G47" s="9"/>
      <c r="H47" s="9"/>
      <c r="I47" s="10"/>
    </row>
    <row r="48" spans="7:9">
      <c r="G48" s="9"/>
      <c r="H48" s="9"/>
      <c r="I48" s="10"/>
    </row>
    <row r="49" spans="7:9">
      <c r="G49" s="9"/>
      <c r="H49" s="9"/>
      <c r="I49" s="10"/>
    </row>
    <row r="50" spans="7:9">
      <c r="G50" s="9"/>
      <c r="H50" s="9"/>
      <c r="I50" s="10"/>
    </row>
    <row r="51" spans="7:9">
      <c r="G51" s="9"/>
      <c r="H51" s="9"/>
      <c r="I51" s="10"/>
    </row>
    <row r="52" spans="7:9">
      <c r="G52" s="9"/>
      <c r="H52" s="9"/>
      <c r="I52" s="10"/>
    </row>
    <row r="53" spans="7:9">
      <c r="G53" s="9"/>
      <c r="H53" s="9"/>
      <c r="I5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5BA2-2184-4813-995B-DD417477C003}">
  <dimension ref="A1:L50"/>
  <sheetViews>
    <sheetView workbookViewId="0">
      <selection activeCell="A17" sqref="A17"/>
    </sheetView>
  </sheetViews>
  <sheetFormatPr defaultRowHeight="14.45"/>
  <cols>
    <col min="1" max="1" width="33.28515625" bestFit="1" customWidth="1"/>
    <col min="5" max="6" width="10.140625" bestFit="1" customWidth="1"/>
    <col min="12" max="12" width="20.42578125" bestFit="1" customWidth="1"/>
  </cols>
  <sheetData>
    <row r="1" spans="1:12">
      <c r="A1" s="1" t="s">
        <v>0</v>
      </c>
      <c r="B1" s="2"/>
      <c r="I1">
        <f>SUM(I3:I50)</f>
        <v>-3.0589089261920218E-2</v>
      </c>
      <c r="J1">
        <f t="shared" ref="J1:K1" si="0">SUM(J3:J50)</f>
        <v>-114.47253380303347</v>
      </c>
      <c r="K1">
        <f t="shared" si="0"/>
        <v>-114.43786808091984</v>
      </c>
      <c r="L1" s="14">
        <f>SUM(L3:L50)*1000</f>
        <v>4.0766328517146402</v>
      </c>
    </row>
    <row r="2" spans="1:12">
      <c r="A2" s="3" t="s">
        <v>2</v>
      </c>
      <c r="B2" s="4">
        <v>6.6260701499999998E-34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 s="3" t="s">
        <v>12</v>
      </c>
      <c r="B3" s="5">
        <f>299792458*100</f>
        <v>29979245800</v>
      </c>
      <c r="D3">
        <v>1</v>
      </c>
      <c r="E3">
        <v>50.368400000000001</v>
      </c>
      <c r="F3">
        <v>50.321399999999997</v>
      </c>
      <c r="G3" s="12">
        <f>($B$2*$B$3*E3)/($B$4*$B$6)</f>
        <v>0.2430618456376627</v>
      </c>
      <c r="H3" s="12">
        <f>($B$2*$B$3*F3)/($B$4*$B$6)</f>
        <v>0.24283503861689232</v>
      </c>
      <c r="I3" s="13">
        <f>LN(F3/E3)</f>
        <v>-9.3356036884599503E-4</v>
      </c>
      <c r="J3" s="13">
        <f>LN((EXP(-G3/2)/(1-EXP(-G3))))</f>
        <v>1.4119789424797444</v>
      </c>
      <c r="K3" s="13">
        <f>LN((EXP(-H3/2)/(1-EXP(-H3))))</f>
        <v>1.4129170902054555</v>
      </c>
      <c r="L3" s="13">
        <f>I3-J3+K3</f>
        <v>4.5873568650378616E-6</v>
      </c>
    </row>
    <row r="4" spans="1:12">
      <c r="A4" s="3" t="s">
        <v>13</v>
      </c>
      <c r="B4" s="4">
        <v>1.3806490000000001E-23</v>
      </c>
      <c r="D4">
        <v>2</v>
      </c>
      <c r="E4">
        <v>56.941499999999998</v>
      </c>
      <c r="F4">
        <v>56.887799999999999</v>
      </c>
      <c r="G4" s="12">
        <f t="shared" ref="G4:G50" si="1">($B$2*$B$3*E4)/($B$4*$B$6)</f>
        <v>0.27478153134459243</v>
      </c>
      <c r="H4" s="12">
        <f t="shared" ref="H4:H50" si="2">($B$2*$B$3*F4)/($B$4*$B$6)</f>
        <v>0.27452239225915909</v>
      </c>
      <c r="I4" s="13">
        <f t="shared" ref="I4:I50" si="3">LN(F4/E4)</f>
        <v>-9.4351812729701414E-4</v>
      </c>
      <c r="J4" s="13">
        <f t="shared" ref="J4:J50" si="4">LN((EXP(-G4/2)/(1-EXP(-G4))))</f>
        <v>1.2886348685764772</v>
      </c>
      <c r="K4" s="13">
        <f t="shared" ref="K4:K50" si="5">LN((EXP(-H4/2)/(1-EXP(-H4))))</f>
        <v>1.2895843103485904</v>
      </c>
      <c r="L4" s="13">
        <f t="shared" ref="L4:L50" si="6">I4-J4+K4</f>
        <v>5.923644816219209E-6</v>
      </c>
    </row>
    <row r="5" spans="1:12">
      <c r="A5" s="3"/>
      <c r="B5" s="6"/>
      <c r="D5">
        <v>3</v>
      </c>
      <c r="E5">
        <v>80.309700000000007</v>
      </c>
      <c r="F5">
        <v>80.096100000000007</v>
      </c>
      <c r="G5" s="12">
        <f t="shared" si="1"/>
        <v>0.38754901693536031</v>
      </c>
      <c r="H5" s="12">
        <f t="shared" si="2"/>
        <v>0.3865182514111784</v>
      </c>
      <c r="I5" s="13">
        <f t="shared" si="3"/>
        <v>-2.6632469181703733E-3</v>
      </c>
      <c r="J5" s="13">
        <f t="shared" si="4"/>
        <v>0.94166266364159013</v>
      </c>
      <c r="K5" s="13">
        <f t="shared" si="5"/>
        <v>0.94435907293264032</v>
      </c>
      <c r="L5" s="13">
        <f t="shared" si="6"/>
        <v>3.3162372879869118E-5</v>
      </c>
    </row>
    <row r="6" spans="1:12">
      <c r="A6" s="3" t="s">
        <v>14</v>
      </c>
      <c r="B6" s="6">
        <v>298.14999999999998</v>
      </c>
      <c r="D6">
        <v>4</v>
      </c>
      <c r="E6">
        <v>94.1374</v>
      </c>
      <c r="F6">
        <v>93.801199999999994</v>
      </c>
      <c r="G6" s="12">
        <f t="shared" si="1"/>
        <v>0.45427709015039008</v>
      </c>
      <c r="H6" s="12">
        <f t="shared" si="2"/>
        <v>0.452654696099688</v>
      </c>
      <c r="I6" s="13">
        <f t="shared" si="3"/>
        <v>-3.577768043660506E-3</v>
      </c>
      <c r="J6" s="13">
        <f t="shared" si="4"/>
        <v>0.78046402239436186</v>
      </c>
      <c r="K6" s="13">
        <f t="shared" si="5"/>
        <v>0.78410288970942821</v>
      </c>
      <c r="L6" s="13">
        <f t="shared" si="6"/>
        <v>6.1099271405851141E-5</v>
      </c>
    </row>
    <row r="7" spans="1:12">
      <c r="A7" s="3"/>
      <c r="B7" s="6"/>
      <c r="D7">
        <v>5</v>
      </c>
      <c r="E7">
        <v>114.2552</v>
      </c>
      <c r="F7">
        <v>113.9289</v>
      </c>
      <c r="G7" s="12">
        <f t="shared" si="1"/>
        <v>0.55135918126643457</v>
      </c>
      <c r="H7" s="12">
        <f t="shared" si="2"/>
        <v>0.54978456146053301</v>
      </c>
      <c r="I7" s="13">
        <f t="shared" si="3"/>
        <v>-2.8599733497012884E-3</v>
      </c>
      <c r="J7" s="13">
        <f t="shared" si="4"/>
        <v>0.58273420541424237</v>
      </c>
      <c r="K7" s="13">
        <f t="shared" si="5"/>
        <v>0.58566606149851208</v>
      </c>
      <c r="L7" s="13">
        <f t="shared" si="6"/>
        <v>7.1882734568373685E-5</v>
      </c>
    </row>
    <row r="8" spans="1:12">
      <c r="A8" s="3" t="s">
        <v>15</v>
      </c>
      <c r="B8" s="6">
        <v>18</v>
      </c>
      <c r="D8">
        <v>6</v>
      </c>
      <c r="E8">
        <v>125.0175</v>
      </c>
      <c r="F8">
        <v>124.8836</v>
      </c>
      <c r="G8" s="12">
        <f t="shared" si="1"/>
        <v>0.6032946110459434</v>
      </c>
      <c r="H8" s="12">
        <f t="shared" si="2"/>
        <v>0.60264845232081254</v>
      </c>
      <c r="I8" s="13">
        <f t="shared" si="3"/>
        <v>-1.0716240369809023E-3</v>
      </c>
      <c r="J8" s="13">
        <f t="shared" si="4"/>
        <v>0.49023017583767209</v>
      </c>
      <c r="K8" s="13">
        <f t="shared" si="5"/>
        <v>0.491334072763354</v>
      </c>
      <c r="L8" s="13">
        <f t="shared" si="6"/>
        <v>3.2272888701001534E-5</v>
      </c>
    </row>
    <row r="9" spans="1:12">
      <c r="A9" s="7" t="s">
        <v>16</v>
      </c>
      <c r="B9" s="8">
        <f>3*B8-6</f>
        <v>48</v>
      </c>
      <c r="D9">
        <v>7</v>
      </c>
      <c r="E9">
        <v>131.0514</v>
      </c>
      <c r="F9">
        <v>130.9023</v>
      </c>
      <c r="G9" s="12">
        <f t="shared" si="1"/>
        <v>0.63241228939969496</v>
      </c>
      <c r="H9" s="12">
        <f t="shared" si="2"/>
        <v>0.63169278031891052</v>
      </c>
      <c r="I9" s="13">
        <f t="shared" si="3"/>
        <v>-1.1383692316723317E-3</v>
      </c>
      <c r="J9" s="13">
        <f t="shared" si="4"/>
        <v>0.44160454362170176</v>
      </c>
      <c r="K9" s="13">
        <f t="shared" si="5"/>
        <v>0.4427805601977165</v>
      </c>
      <c r="L9" s="13">
        <f t="shared" si="6"/>
        <v>3.7647344342417455E-5</v>
      </c>
    </row>
    <row r="10" spans="1:12">
      <c r="D10">
        <v>8</v>
      </c>
      <c r="E10">
        <v>171.13310000000001</v>
      </c>
      <c r="F10">
        <v>171.03710000000001</v>
      </c>
      <c r="G10" s="12">
        <f t="shared" si="1"/>
        <v>0.82583379928079304</v>
      </c>
      <c r="H10" s="12">
        <f t="shared" si="2"/>
        <v>0.82537053387666637</v>
      </c>
      <c r="I10" s="13">
        <f t="shared" si="3"/>
        <v>-5.6112427393665849E-4</v>
      </c>
      <c r="J10" s="13">
        <f t="shared" si="4"/>
        <v>0.16310478537079126</v>
      </c>
      <c r="K10" s="13">
        <f t="shared" si="5"/>
        <v>0.1636974260815576</v>
      </c>
      <c r="L10" s="13">
        <f t="shared" si="6"/>
        <v>3.151643682969274E-5</v>
      </c>
    </row>
    <row r="11" spans="1:12">
      <c r="D11">
        <v>9</v>
      </c>
      <c r="E11">
        <v>214.84989999999999</v>
      </c>
      <c r="F11">
        <v>214.44470000000001</v>
      </c>
      <c r="G11" s="12">
        <f t="shared" si="1"/>
        <v>1.0367971432300265</v>
      </c>
      <c r="H11" s="12">
        <f t="shared" si="2"/>
        <v>1.0348417771701084</v>
      </c>
      <c r="I11" s="13">
        <f t="shared" si="3"/>
        <v>-1.8877485080440392E-3</v>
      </c>
      <c r="J11" s="13">
        <f t="shared" si="4"/>
        <v>-8.0531295153172339E-2</v>
      </c>
      <c r="K11" s="13">
        <f t="shared" si="5"/>
        <v>-7.8477705905929118E-2</v>
      </c>
      <c r="L11" s="13">
        <f t="shared" si="6"/>
        <v>1.6584073919917452E-4</v>
      </c>
    </row>
    <row r="12" spans="1:12">
      <c r="A12" t="s">
        <v>17</v>
      </c>
      <c r="D12">
        <v>10</v>
      </c>
      <c r="E12">
        <v>236.05179999999999</v>
      </c>
      <c r="F12">
        <v>235.93299999999999</v>
      </c>
      <c r="G12" s="12">
        <f t="shared" si="1"/>
        <v>1.1391107554357975</v>
      </c>
      <c r="H12" s="12">
        <f t="shared" si="2"/>
        <v>1.1385374644981907</v>
      </c>
      <c r="I12" s="13">
        <f t="shared" si="3"/>
        <v>-5.0340605252040477E-4</v>
      </c>
      <c r="J12" s="13">
        <f t="shared" si="4"/>
        <v>-0.18374061232611655</v>
      </c>
      <c r="K12" s="13">
        <f t="shared" si="5"/>
        <v>-0.18318394065185148</v>
      </c>
      <c r="L12" s="13">
        <f t="shared" si="6"/>
        <v>5.3265621744652547E-5</v>
      </c>
    </row>
    <row r="13" spans="1:12">
      <c r="A13" t="s">
        <v>18</v>
      </c>
      <c r="D13">
        <v>11</v>
      </c>
      <c r="E13">
        <v>272.2174</v>
      </c>
      <c r="F13">
        <v>271.84969999999998</v>
      </c>
      <c r="G13" s="12">
        <f t="shared" si="1"/>
        <v>1.3136344148054313</v>
      </c>
      <c r="H13" s="12">
        <f t="shared" si="2"/>
        <v>1.311860011794</v>
      </c>
      <c r="I13" s="13">
        <f t="shared" si="3"/>
        <v>-1.3516717183701477E-3</v>
      </c>
      <c r="J13" s="13">
        <f t="shared" si="4"/>
        <v>-0.34369260364344539</v>
      </c>
      <c r="K13" s="13">
        <f t="shared" si="5"/>
        <v>-0.34215217596373754</v>
      </c>
      <c r="L13" s="13">
        <f t="shared" si="6"/>
        <v>1.8875596133771655E-4</v>
      </c>
    </row>
    <row r="14" spans="1:12">
      <c r="D14">
        <v>12</v>
      </c>
      <c r="E14">
        <v>277.00110000000001</v>
      </c>
      <c r="F14">
        <v>276.77679999999998</v>
      </c>
      <c r="G14" s="12">
        <f t="shared" si="1"/>
        <v>1.336719026406691</v>
      </c>
      <c r="H14" s="12">
        <f t="shared" si="2"/>
        <v>1.335636626092674</v>
      </c>
      <c r="I14" s="13">
        <f t="shared" si="3"/>
        <v>-8.1007209665032761E-4</v>
      </c>
      <c r="J14" s="13">
        <f t="shared" si="4"/>
        <v>-0.3635907061209675</v>
      </c>
      <c r="K14" s="13">
        <f t="shared" si="5"/>
        <v>-0.36266355112394755</v>
      </c>
      <c r="L14" s="13">
        <f t="shared" si="6"/>
        <v>1.1708290036960278E-4</v>
      </c>
    </row>
    <row r="15" spans="1:12">
      <c r="A15" t="s">
        <v>19</v>
      </c>
      <c r="D15">
        <v>13</v>
      </c>
      <c r="E15">
        <v>297.14429999999999</v>
      </c>
      <c r="F15">
        <v>296.50139999999999</v>
      </c>
      <c r="G15" s="12">
        <f t="shared" si="1"/>
        <v>1.4339236898275771</v>
      </c>
      <c r="H15" s="12">
        <f t="shared" si="2"/>
        <v>1.4308212593243161</v>
      </c>
      <c r="I15" s="13">
        <f t="shared" si="3"/>
        <v>-2.165939217064932E-3</v>
      </c>
      <c r="J15" s="13">
        <f t="shared" si="4"/>
        <v>-0.44466509182371311</v>
      </c>
      <c r="K15" s="13">
        <f t="shared" si="5"/>
        <v>-0.44214090755285573</v>
      </c>
      <c r="L15" s="13">
        <f t="shared" si="6"/>
        <v>3.5824505379244975E-4</v>
      </c>
    </row>
    <row r="16" spans="1:12">
      <c r="A16" t="s">
        <v>22</v>
      </c>
      <c r="D16">
        <v>14</v>
      </c>
      <c r="E16">
        <v>312.12909999999999</v>
      </c>
      <c r="F16">
        <v>311.2244</v>
      </c>
      <c r="G16" s="12">
        <f t="shared" si="1"/>
        <v>1.5062355588667218</v>
      </c>
      <c r="H16" s="12">
        <f t="shared" si="2"/>
        <v>1.5018697650009567</v>
      </c>
      <c r="I16" s="13">
        <f t="shared" si="3"/>
        <v>-2.9026888762801492E-3</v>
      </c>
      <c r="J16" s="13">
        <f t="shared" si="4"/>
        <v>-0.50241911436938713</v>
      </c>
      <c r="K16" s="13">
        <f t="shared" si="5"/>
        <v>-0.49898880608944934</v>
      </c>
      <c r="L16" s="13">
        <f t="shared" si="6"/>
        <v>5.2761940365764204E-4</v>
      </c>
    </row>
    <row r="17" spans="1:12">
      <c r="A17" t="s">
        <v>22</v>
      </c>
      <c r="D17">
        <v>15</v>
      </c>
      <c r="E17">
        <v>320.63130000000001</v>
      </c>
      <c r="F17">
        <v>320.09649999999999</v>
      </c>
      <c r="G17" s="12">
        <f t="shared" si="1"/>
        <v>1.5472644663559521</v>
      </c>
      <c r="H17" s="12">
        <f t="shared" si="2"/>
        <v>1.5446836920004627</v>
      </c>
      <c r="I17" s="13">
        <f t="shared" si="3"/>
        <v>-1.669352021858803E-3</v>
      </c>
      <c r="J17" s="13">
        <f t="shared" si="4"/>
        <v>-0.5343219768723384</v>
      </c>
      <c r="K17" s="13">
        <f t="shared" si="5"/>
        <v>-0.53233267362494208</v>
      </c>
      <c r="L17" s="13">
        <f t="shared" si="6"/>
        <v>3.1995122553751809E-4</v>
      </c>
    </row>
    <row r="18" spans="1:12">
      <c r="D18">
        <v>16</v>
      </c>
      <c r="E18">
        <v>361.27569999999997</v>
      </c>
      <c r="F18">
        <v>359.93700000000001</v>
      </c>
      <c r="G18" s="12">
        <f t="shared" si="1"/>
        <v>1.7434013871006135</v>
      </c>
      <c r="H18" s="12">
        <f t="shared" si="2"/>
        <v>1.7369412475536927</v>
      </c>
      <c r="I18" s="13">
        <f t="shared" si="3"/>
        <v>-3.7123626288222342E-3</v>
      </c>
      <c r="J18" s="13">
        <f t="shared" si="4"/>
        <v>-0.67942043067307623</v>
      </c>
      <c r="K18" s="13">
        <f t="shared" si="5"/>
        <v>-0.67481536737507852</v>
      </c>
      <c r="L18" s="13">
        <f t="shared" si="6"/>
        <v>8.9270066917546131E-4</v>
      </c>
    </row>
    <row r="19" spans="1:12">
      <c r="D19">
        <v>17</v>
      </c>
      <c r="E19">
        <v>365.84699999999998</v>
      </c>
      <c r="F19">
        <v>365.82940000000002</v>
      </c>
      <c r="G19" s="12">
        <f t="shared" si="1"/>
        <v>1.7654610239952429</v>
      </c>
      <c r="H19" s="12">
        <f t="shared" si="2"/>
        <v>1.7653760920044863</v>
      </c>
      <c r="I19" s="13">
        <f t="shared" si="3"/>
        <v>-4.8108699428763917E-5</v>
      </c>
      <c r="J19" s="13">
        <f t="shared" si="4"/>
        <v>-0.69506524282072968</v>
      </c>
      <c r="K19" s="13">
        <f t="shared" si="5"/>
        <v>-0.69500524344863068</v>
      </c>
      <c r="L19" s="13">
        <f t="shared" si="6"/>
        <v>1.1890672670267222E-5</v>
      </c>
    </row>
    <row r="20" spans="1:12">
      <c r="D20">
        <v>18</v>
      </c>
      <c r="E20">
        <v>393.2226</v>
      </c>
      <c r="F20">
        <v>393.12270000000001</v>
      </c>
      <c r="G20" s="12">
        <f t="shared" si="1"/>
        <v>1.8975669447995249</v>
      </c>
      <c r="H20" s="12">
        <f t="shared" si="2"/>
        <v>1.8970848592383556</v>
      </c>
      <c r="I20" s="13">
        <f t="shared" si="3"/>
        <v>-2.5408685099901273E-4</v>
      </c>
      <c r="J20" s="13">
        <f t="shared" si="4"/>
        <v>-0.78634339744734649</v>
      </c>
      <c r="K20" s="13">
        <f t="shared" si="5"/>
        <v>-0.78601730134964243</v>
      </c>
      <c r="L20" s="13">
        <f t="shared" si="6"/>
        <v>7.2009246705029284E-5</v>
      </c>
    </row>
    <row r="21" spans="1:12">
      <c r="D21">
        <v>19</v>
      </c>
      <c r="E21">
        <v>431.0446</v>
      </c>
      <c r="F21">
        <v>431.02670000000001</v>
      </c>
      <c r="G21" s="12">
        <f t="shared" si="1"/>
        <v>2.0800838626628613</v>
      </c>
      <c r="H21" s="12">
        <f t="shared" si="2"/>
        <v>2.079997482967717</v>
      </c>
      <c r="I21" s="13">
        <f t="shared" si="3"/>
        <v>-4.1527887548495999E-5</v>
      </c>
      <c r="J21" s="13">
        <f t="shared" si="4"/>
        <v>-0.90660226517691578</v>
      </c>
      <c r="K21" s="13">
        <f t="shared" si="5"/>
        <v>-0.90654674381906653</v>
      </c>
      <c r="L21" s="13">
        <f t="shared" si="6"/>
        <v>1.3993470300732724E-5</v>
      </c>
    </row>
    <row r="22" spans="1:12">
      <c r="D22">
        <v>20</v>
      </c>
      <c r="E22">
        <v>492.55360000000002</v>
      </c>
      <c r="F22">
        <v>492.39089999999999</v>
      </c>
      <c r="G22" s="12">
        <f t="shared" si="1"/>
        <v>2.3769066933131699</v>
      </c>
      <c r="H22" s="12">
        <f t="shared" si="2"/>
        <v>2.3761215549668009</v>
      </c>
      <c r="I22" s="13">
        <f t="shared" si="3"/>
        <v>-3.3037394793291631E-4</v>
      </c>
      <c r="J22" s="13">
        <f t="shared" si="4"/>
        <v>-1.0910198753812503</v>
      </c>
      <c r="K22" s="13">
        <f t="shared" si="5"/>
        <v>-1.0905469218581543</v>
      </c>
      <c r="L22" s="13">
        <f t="shared" si="6"/>
        <v>1.4257957516305986E-4</v>
      </c>
    </row>
    <row r="23" spans="1:12">
      <c r="D23">
        <v>21</v>
      </c>
      <c r="E23">
        <v>513.04859999999996</v>
      </c>
      <c r="F23">
        <v>512.96119999999996</v>
      </c>
      <c r="G23" s="12">
        <f t="shared" si="1"/>
        <v>2.4758090314129286</v>
      </c>
      <c r="H23" s="12">
        <f t="shared" si="2"/>
        <v>2.4753872668679215</v>
      </c>
      <c r="I23" s="13">
        <f t="shared" si="3"/>
        <v>-1.7036874347866988E-4</v>
      </c>
      <c r="J23" s="13">
        <f t="shared" si="4"/>
        <v>-1.1500619636148879</v>
      </c>
      <c r="K23" s="13">
        <f t="shared" si="5"/>
        <v>-1.149812347605079</v>
      </c>
      <c r="L23" s="13">
        <f t="shared" si="6"/>
        <v>7.9247266330240151E-5</v>
      </c>
    </row>
    <row r="24" spans="1:12">
      <c r="D24">
        <v>22</v>
      </c>
      <c r="E24">
        <v>549.20889999999997</v>
      </c>
      <c r="F24">
        <v>549.18939999999998</v>
      </c>
      <c r="G24" s="12">
        <f t="shared" si="1"/>
        <v>2.6503071146717097</v>
      </c>
      <c r="H24" s="12">
        <f t="shared" si="2"/>
        <v>2.6502130138864963</v>
      </c>
      <c r="I24" s="13">
        <f t="shared" si="3"/>
        <v>-3.5506245779918473E-5</v>
      </c>
      <c r="J24" s="13">
        <f t="shared" si="4"/>
        <v>-1.2519057338289492</v>
      </c>
      <c r="K24" s="13">
        <f t="shared" si="5"/>
        <v>-1.2518515316817336</v>
      </c>
      <c r="L24" s="13">
        <f t="shared" si="6"/>
        <v>1.8695901435661355E-5</v>
      </c>
    </row>
    <row r="25" spans="1:12">
      <c r="D25">
        <v>23</v>
      </c>
      <c r="E25">
        <v>565.70640000000003</v>
      </c>
      <c r="F25">
        <v>565.67449999999997</v>
      </c>
      <c r="G25" s="12">
        <f t="shared" si="1"/>
        <v>2.729918791802755</v>
      </c>
      <c r="H25" s="12">
        <f t="shared" si="2"/>
        <v>2.7297648525695082</v>
      </c>
      <c r="I25" s="13">
        <f t="shared" si="3"/>
        <v>-5.6391264884428617E-5</v>
      </c>
      <c r="J25" s="13">
        <f t="shared" si="4"/>
        <v>-1.2975104181852983</v>
      </c>
      <c r="K25" s="13">
        <f t="shared" si="5"/>
        <v>-1.297422706470156</v>
      </c>
      <c r="L25" s="13">
        <f t="shared" si="6"/>
        <v>3.13204502579989E-5</v>
      </c>
    </row>
    <row r="26" spans="1:12">
      <c r="D26">
        <v>24</v>
      </c>
      <c r="E26">
        <v>584.89260000000002</v>
      </c>
      <c r="F26">
        <v>584.81380000000001</v>
      </c>
      <c r="G26" s="12">
        <f t="shared" si="1"/>
        <v>2.8225052782262532</v>
      </c>
      <c r="H26" s="12">
        <f t="shared" si="2"/>
        <v>2.822125014540366</v>
      </c>
      <c r="I26" s="13">
        <f t="shared" si="3"/>
        <v>-1.3473466524460814E-4</v>
      </c>
      <c r="J26" s="13">
        <f t="shared" si="4"/>
        <v>-1.3499549406844553</v>
      </c>
      <c r="K26" s="13">
        <f t="shared" si="5"/>
        <v>-1.3497407654662423</v>
      </c>
      <c r="L26" s="13">
        <f t="shared" si="6"/>
        <v>7.9440552968268463E-5</v>
      </c>
    </row>
    <row r="27" spans="1:12">
      <c r="D27">
        <v>25</v>
      </c>
      <c r="E27">
        <v>592.04510000000005</v>
      </c>
      <c r="F27">
        <v>592.04999999999995</v>
      </c>
      <c r="G27" s="12">
        <f t="shared" si="1"/>
        <v>2.8570209636743393</v>
      </c>
      <c r="H27" s="12">
        <f t="shared" si="2"/>
        <v>2.8570446095126747</v>
      </c>
      <c r="I27" s="13">
        <f t="shared" si="3"/>
        <v>8.276362261617295E-6</v>
      </c>
      <c r="J27" s="13">
        <f t="shared" si="4"/>
        <v>-1.3693551834085542</v>
      </c>
      <c r="K27" s="13">
        <f t="shared" si="5"/>
        <v>-1.3693684472868051</v>
      </c>
      <c r="L27" s="13">
        <f t="shared" si="6"/>
        <v>-4.9875159893186805E-6</v>
      </c>
    </row>
    <row r="28" spans="1:12">
      <c r="D28">
        <v>26</v>
      </c>
      <c r="E28">
        <v>623.62369999999999</v>
      </c>
      <c r="F28">
        <v>623.52959999999996</v>
      </c>
      <c r="G28" s="12">
        <f t="shared" si="1"/>
        <v>3.0094092229530434</v>
      </c>
      <c r="H28" s="12">
        <f t="shared" si="2"/>
        <v>3.0089551263433734</v>
      </c>
      <c r="I28" s="13">
        <f t="shared" si="3"/>
        <v>-1.5090366224997873E-4</v>
      </c>
      <c r="J28" s="13">
        <f t="shared" si="4"/>
        <v>-1.4541260008454697</v>
      </c>
      <c r="K28" s="13">
        <f t="shared" si="5"/>
        <v>-1.4538753885859976</v>
      </c>
      <c r="L28" s="13">
        <f t="shared" si="6"/>
        <v>9.9708597222081252E-5</v>
      </c>
    </row>
    <row r="29" spans="1:12">
      <c r="D29">
        <v>27</v>
      </c>
      <c r="E29">
        <v>641.25630000000001</v>
      </c>
      <c r="F29">
        <v>641.19949999999994</v>
      </c>
      <c r="G29" s="12">
        <f t="shared" si="1"/>
        <v>3.0944985309197577</v>
      </c>
      <c r="H29" s="12">
        <f t="shared" si="2"/>
        <v>3.0942244322223158</v>
      </c>
      <c r="I29" s="13">
        <f t="shared" si="3"/>
        <v>-8.8580050926072681E-5</v>
      </c>
      <c r="J29" s="13">
        <f t="shared" si="4"/>
        <v>-1.5008935273878128</v>
      </c>
      <c r="K29" s="13">
        <f t="shared" si="5"/>
        <v>-1.5007434710216596</v>
      </c>
      <c r="L29" s="13">
        <f t="shared" si="6"/>
        <v>6.1476315227126932E-5</v>
      </c>
    </row>
    <row r="30" spans="1:12">
      <c r="D30">
        <v>28</v>
      </c>
      <c r="E30">
        <v>652.16110000000003</v>
      </c>
      <c r="F30">
        <v>652.11080000000004</v>
      </c>
      <c r="G30" s="12">
        <f t="shared" si="1"/>
        <v>3.1471216202835177</v>
      </c>
      <c r="H30" s="12">
        <f t="shared" si="2"/>
        <v>3.1468788885144807</v>
      </c>
      <c r="I30" s="13">
        <f t="shared" si="3"/>
        <v>-7.713115650953411E-5</v>
      </c>
      <c r="J30" s="13">
        <f t="shared" si="4"/>
        <v>-1.529634367172146</v>
      </c>
      <c r="K30" s="13">
        <f t="shared" si="5"/>
        <v>-1.5295020999157214</v>
      </c>
      <c r="L30" s="13">
        <f t="shared" si="6"/>
        <v>5.5136099915031878E-5</v>
      </c>
    </row>
    <row r="31" spans="1:12">
      <c r="D31">
        <v>29</v>
      </c>
      <c r="E31">
        <v>741.68679999999995</v>
      </c>
      <c r="F31">
        <v>741.57360000000006</v>
      </c>
      <c r="G31" s="12">
        <f t="shared" si="1"/>
        <v>3.5791441160150415</v>
      </c>
      <c r="H31" s="12">
        <f t="shared" si="2"/>
        <v>3.578597848892676</v>
      </c>
      <c r="I31" s="13">
        <f t="shared" si="3"/>
        <v>-1.5263671870383429E-4</v>
      </c>
      <c r="J31" s="13">
        <f t="shared" si="4"/>
        <v>-1.761275904452696</v>
      </c>
      <c r="K31" s="13">
        <f t="shared" si="5"/>
        <v>-1.7609870884593406</v>
      </c>
      <c r="L31" s="13">
        <f t="shared" si="6"/>
        <v>1.3617927465148227E-4</v>
      </c>
    </row>
    <row r="32" spans="1:12">
      <c r="D32">
        <v>30</v>
      </c>
      <c r="E32">
        <v>772.77840000000003</v>
      </c>
      <c r="F32">
        <v>772.74300000000005</v>
      </c>
      <c r="G32" s="12">
        <f t="shared" si="1"/>
        <v>3.7291822685040619</v>
      </c>
      <c r="H32" s="12">
        <f t="shared" si="2"/>
        <v>3.7290114393862899</v>
      </c>
      <c r="I32" s="13">
        <f t="shared" si="3"/>
        <v>-4.5809783036547015E-5</v>
      </c>
      <c r="J32" s="13">
        <f t="shared" si="4"/>
        <v>-1.8402856715622489</v>
      </c>
      <c r="K32" s="13">
        <f t="shared" si="5"/>
        <v>-1.840196053684338</v>
      </c>
      <c r="L32" s="13">
        <f t="shared" si="6"/>
        <v>4.3808094874364656E-5</v>
      </c>
    </row>
    <row r="33" spans="4:12">
      <c r="D33">
        <v>31</v>
      </c>
      <c r="E33">
        <v>859.34289999999999</v>
      </c>
      <c r="F33">
        <v>859.32770000000005</v>
      </c>
      <c r="G33" s="12">
        <f t="shared" si="1"/>
        <v>4.1469149567907939</v>
      </c>
      <c r="H33" s="12">
        <f t="shared" si="2"/>
        <v>4.1468416064351405</v>
      </c>
      <c r="I33" s="13">
        <f t="shared" si="3"/>
        <v>-1.7688089853057846E-5</v>
      </c>
      <c r="J33" s="13">
        <f t="shared" si="4"/>
        <v>-2.0575179915573338</v>
      </c>
      <c r="K33" s="13">
        <f t="shared" si="5"/>
        <v>-2.0574801378008929</v>
      </c>
      <c r="L33" s="13">
        <f t="shared" si="6"/>
        <v>2.0165666587690367E-5</v>
      </c>
    </row>
    <row r="34" spans="4:12">
      <c r="D34">
        <v>32</v>
      </c>
      <c r="E34">
        <v>892.22879999999998</v>
      </c>
      <c r="F34">
        <v>892.17399999999998</v>
      </c>
      <c r="G34" s="12">
        <f t="shared" si="1"/>
        <v>4.3056118292238192</v>
      </c>
      <c r="H34" s="12">
        <f t="shared" si="2"/>
        <v>4.3053473818889643</v>
      </c>
      <c r="I34" s="13">
        <f t="shared" si="3"/>
        <v>-6.1421109647700906E-5</v>
      </c>
      <c r="J34" s="13">
        <f t="shared" si="4"/>
        <v>-2.1392214341188609</v>
      </c>
      <c r="K34" s="13">
        <f t="shared" si="5"/>
        <v>-2.1390855930757779</v>
      </c>
      <c r="L34" s="13">
        <f t="shared" si="6"/>
        <v>7.4419933435265762E-5</v>
      </c>
    </row>
    <row r="35" spans="4:12">
      <c r="D35">
        <v>33</v>
      </c>
      <c r="E35">
        <v>977.37760000000003</v>
      </c>
      <c r="F35">
        <v>977.29169999999999</v>
      </c>
      <c r="G35" s="12">
        <f t="shared" si="1"/>
        <v>4.7165128005040708</v>
      </c>
      <c r="H35" s="12">
        <f t="shared" si="2"/>
        <v>4.7160982744810038</v>
      </c>
      <c r="I35" s="13">
        <f t="shared" si="3"/>
        <v>-8.7892105386156742E-5</v>
      </c>
      <c r="J35" s="13">
        <f t="shared" si="4"/>
        <v>-2.349269819799551</v>
      </c>
      <c r="K35" s="13">
        <f t="shared" si="5"/>
        <v>-2.349058814045351</v>
      </c>
      <c r="L35" s="13">
        <f t="shared" si="6"/>
        <v>1.231136488137885E-4</v>
      </c>
    </row>
    <row r="36" spans="4:12">
      <c r="D36">
        <v>34</v>
      </c>
      <c r="E36">
        <v>1065.5084999999999</v>
      </c>
      <c r="F36">
        <v>1065.4282000000001</v>
      </c>
      <c r="G36" s="12">
        <f t="shared" si="1"/>
        <v>5.1418044359681376</v>
      </c>
      <c r="H36" s="12">
        <f t="shared" si="2"/>
        <v>5.1414169337603113</v>
      </c>
      <c r="I36" s="13">
        <f t="shared" si="3"/>
        <v>-7.5365917756182297E-5</v>
      </c>
      <c r="J36" s="13">
        <f t="shared" si="4"/>
        <v>-2.5650379271756947</v>
      </c>
      <c r="K36" s="13">
        <f t="shared" si="5"/>
        <v>-2.564841896525786</v>
      </c>
      <c r="L36" s="13">
        <f t="shared" si="6"/>
        <v>1.2066473215233131E-4</v>
      </c>
    </row>
    <row r="37" spans="4:12">
      <c r="D37">
        <v>35</v>
      </c>
      <c r="E37">
        <v>1123.3513</v>
      </c>
      <c r="F37">
        <v>1123.3280999999999</v>
      </c>
      <c r="G37" s="12">
        <f t="shared" si="1"/>
        <v>5.4209353538620988</v>
      </c>
      <c r="H37" s="12">
        <f t="shared" si="2"/>
        <v>5.4208233980561014</v>
      </c>
      <c r="I37" s="13">
        <f t="shared" si="3"/>
        <v>-2.0652701939469554E-5</v>
      </c>
      <c r="J37" s="13">
        <f t="shared" si="4"/>
        <v>-2.7060348588591951</v>
      </c>
      <c r="K37" s="13">
        <f t="shared" si="5"/>
        <v>-2.7059783835469231</v>
      </c>
      <c r="L37" s="13">
        <f t="shared" si="6"/>
        <v>3.5822610332747473E-5</v>
      </c>
    </row>
    <row r="38" spans="4:12">
      <c r="D38">
        <v>36</v>
      </c>
      <c r="E38">
        <v>1301.7729999999999</v>
      </c>
      <c r="F38">
        <v>1301.7656999999999</v>
      </c>
      <c r="G38" s="12">
        <f t="shared" si="1"/>
        <v>6.2819416138149524</v>
      </c>
      <c r="H38" s="12">
        <f t="shared" si="2"/>
        <v>6.2819063863415145</v>
      </c>
      <c r="I38" s="13">
        <f t="shared" si="3"/>
        <v>-5.6077522488835599E-6</v>
      </c>
      <c r="J38" s="13">
        <f t="shared" si="4"/>
        <v>-3.1390992900090398</v>
      </c>
      <c r="K38" s="13">
        <f t="shared" si="5"/>
        <v>-3.1390816102806127</v>
      </c>
      <c r="L38" s="13">
        <f t="shared" si="6"/>
        <v>1.2071976178251731E-5</v>
      </c>
    </row>
    <row r="39" spans="4:12">
      <c r="D39">
        <v>37</v>
      </c>
      <c r="E39">
        <v>1695.3779999999999</v>
      </c>
      <c r="F39">
        <v>1695.3766000000001</v>
      </c>
      <c r="G39" s="12">
        <f t="shared" si="1"/>
        <v>8.181353899140916</v>
      </c>
      <c r="H39" s="12">
        <f t="shared" si="2"/>
        <v>8.1813471431871054</v>
      </c>
      <c r="I39" s="13">
        <f t="shared" si="3"/>
        <v>-8.2577488791618637E-7</v>
      </c>
      <c r="J39" s="13">
        <f t="shared" si="4"/>
        <v>-4.0903970875810867</v>
      </c>
      <c r="K39" s="13">
        <f t="shared" si="5"/>
        <v>-4.0903937077131758</v>
      </c>
      <c r="L39" s="13">
        <f t="shared" si="6"/>
        <v>2.5540930232992309E-6</v>
      </c>
    </row>
    <row r="40" spans="4:12">
      <c r="D40">
        <v>38</v>
      </c>
      <c r="E40">
        <v>1700.5847000000001</v>
      </c>
      <c r="F40">
        <v>1700.5841</v>
      </c>
      <c r="G40" s="12">
        <f t="shared" si="1"/>
        <v>8.2064797739291091</v>
      </c>
      <c r="H40" s="12">
        <f t="shared" si="2"/>
        <v>8.2064768785203341</v>
      </c>
      <c r="I40" s="13">
        <f t="shared" si="3"/>
        <v>-3.5281988948381942E-7</v>
      </c>
      <c r="J40" s="13">
        <f t="shared" si="4"/>
        <v>-4.1029669700956335</v>
      </c>
      <c r="K40" s="13">
        <f t="shared" si="5"/>
        <v>-4.1029655216009306</v>
      </c>
      <c r="L40" s="13">
        <f t="shared" si="6"/>
        <v>1.0956748131007998E-6</v>
      </c>
    </row>
    <row r="41" spans="4:12">
      <c r="D41">
        <v>39</v>
      </c>
      <c r="E41">
        <v>1727.5309</v>
      </c>
      <c r="F41">
        <v>1727.5355</v>
      </c>
      <c r="G41" s="12">
        <f t="shared" si="1"/>
        <v>8.3365135471861826</v>
      </c>
      <c r="H41" s="12">
        <f t="shared" si="2"/>
        <v>8.3365357453201305</v>
      </c>
      <c r="I41" s="13">
        <f t="shared" si="3"/>
        <v>2.6627563509937882E-6</v>
      </c>
      <c r="J41" s="13">
        <f t="shared" si="4"/>
        <v>-4.1680171386186116</v>
      </c>
      <c r="K41" s="13">
        <f t="shared" si="5"/>
        <v>-4.1680282430056126</v>
      </c>
      <c r="L41" s="13">
        <f t="shared" si="6"/>
        <v>-8.441630649613785E-6</v>
      </c>
    </row>
    <row r="42" spans="4:12">
      <c r="D42">
        <v>40</v>
      </c>
      <c r="E42">
        <v>1745.4870000000001</v>
      </c>
      <c r="F42">
        <v>1745.4815000000001</v>
      </c>
      <c r="G42" s="12">
        <f t="shared" si="1"/>
        <v>8.423163963051179</v>
      </c>
      <c r="H42" s="12">
        <f t="shared" si="2"/>
        <v>8.4231374218040678</v>
      </c>
      <c r="I42" s="13">
        <f t="shared" si="3"/>
        <v>-3.1509880423728089E-6</v>
      </c>
      <c r="J42" s="13">
        <f t="shared" si="4"/>
        <v>-4.2113622390128738</v>
      </c>
      <c r="K42" s="13">
        <f t="shared" si="5"/>
        <v>-4.2113489625563592</v>
      </c>
      <c r="L42" s="13">
        <f t="shared" si="6"/>
        <v>1.0125468472566013E-5</v>
      </c>
    </row>
    <row r="43" spans="4:12">
      <c r="D43">
        <v>41</v>
      </c>
      <c r="E43">
        <v>2744.6068</v>
      </c>
      <c r="F43">
        <v>2744.6404000000002</v>
      </c>
      <c r="G43" s="12">
        <f t="shared" si="1"/>
        <v>13.244597691363621</v>
      </c>
      <c r="H43" s="12">
        <f t="shared" si="2"/>
        <v>13.244759834255067</v>
      </c>
      <c r="I43" s="13">
        <f t="shared" si="3"/>
        <v>1.2242115822566353E-5</v>
      </c>
      <c r="J43" s="13">
        <f t="shared" si="4"/>
        <v>-6.6222970757982642</v>
      </c>
      <c r="K43" s="13">
        <f t="shared" si="5"/>
        <v>-6.622378147530938</v>
      </c>
      <c r="L43" s="13">
        <f t="shared" si="6"/>
        <v>-6.882961685139577E-5</v>
      </c>
    </row>
    <row r="44" spans="4:12">
      <c r="D44">
        <v>42</v>
      </c>
      <c r="E44">
        <v>3255.4789999999998</v>
      </c>
      <c r="F44">
        <v>3255.5011</v>
      </c>
      <c r="G44" s="12">
        <f t="shared" si="1"/>
        <v>15.709904110010495</v>
      </c>
      <c r="H44" s="12">
        <f t="shared" si="2"/>
        <v>15.710010757567069</v>
      </c>
      <c r="I44" s="13">
        <f t="shared" si="3"/>
        <v>6.7885324975662677E-6</v>
      </c>
      <c r="J44" s="13">
        <f t="shared" si="4"/>
        <v>-7.8549519045957128</v>
      </c>
      <c r="K44" s="13">
        <f t="shared" si="5"/>
        <v>-7.8550052283900405</v>
      </c>
      <c r="L44" s="13">
        <f t="shared" si="6"/>
        <v>-4.6535261829738772E-5</v>
      </c>
    </row>
    <row r="45" spans="4:12">
      <c r="D45">
        <v>43</v>
      </c>
      <c r="E45">
        <v>3480.3045999999999</v>
      </c>
      <c r="F45">
        <v>3480.3056999999999</v>
      </c>
      <c r="G45" s="12">
        <f t="shared" si="1"/>
        <v>16.794840802114965</v>
      </c>
      <c r="H45" s="12">
        <f t="shared" si="2"/>
        <v>16.794846110364389</v>
      </c>
      <c r="I45" s="13">
        <f t="shared" si="3"/>
        <v>3.1606423945902924E-7</v>
      </c>
      <c r="J45" s="13">
        <f t="shared" si="4"/>
        <v>-8.3974203502306164</v>
      </c>
      <c r="K45" s="13">
        <f t="shared" si="5"/>
        <v>-8.3974230043555984</v>
      </c>
      <c r="L45" s="13">
        <f t="shared" si="6"/>
        <v>-2.3380607423462152E-6</v>
      </c>
    </row>
    <row r="46" spans="4:12">
      <c r="D46">
        <v>44</v>
      </c>
      <c r="E46">
        <v>3613.1518000000001</v>
      </c>
      <c r="F46">
        <v>3613.1257000000001</v>
      </c>
      <c r="G46" s="12">
        <f t="shared" si="1"/>
        <v>17.435919049980605</v>
      </c>
      <c r="H46" s="12">
        <f t="shared" si="2"/>
        <v>17.435793099698859</v>
      </c>
      <c r="I46" s="13">
        <f t="shared" si="3"/>
        <v>-7.2236362359987679E-6</v>
      </c>
      <c r="J46" s="13">
        <f t="shared" si="4"/>
        <v>-8.7179594982185638</v>
      </c>
      <c r="K46" s="13">
        <f t="shared" si="5"/>
        <v>-8.7178965230743195</v>
      </c>
      <c r="L46" s="13">
        <f t="shared" si="6"/>
        <v>5.5751508007517714E-5</v>
      </c>
    </row>
    <row r="47" spans="4:12">
      <c r="D47">
        <v>45</v>
      </c>
      <c r="E47">
        <v>3749.3501999999999</v>
      </c>
      <c r="F47">
        <v>3749.3523</v>
      </c>
      <c r="G47" s="12">
        <f t="shared" si="1"/>
        <v>18.093169120995302</v>
      </c>
      <c r="H47" s="12">
        <f t="shared" si="2"/>
        <v>18.093179254926017</v>
      </c>
      <c r="I47" s="13">
        <f t="shared" si="3"/>
        <v>5.6009689677140043E-7</v>
      </c>
      <c r="J47" s="13">
        <f t="shared" si="4"/>
        <v>-9.0465845466225385</v>
      </c>
      <c r="K47" s="13">
        <f t="shared" si="5"/>
        <v>-9.0465896135880381</v>
      </c>
      <c r="L47" s="13">
        <f t="shared" si="6"/>
        <v>-4.5068686027605054E-6</v>
      </c>
    </row>
    <row r="48" spans="4:12">
      <c r="D48">
        <v>46</v>
      </c>
      <c r="E48">
        <v>3766.5729999999999</v>
      </c>
      <c r="F48">
        <v>3766.5684999999999</v>
      </c>
      <c r="G48" s="12">
        <f t="shared" si="1"/>
        <v>18.176280864768149</v>
      </c>
      <c r="H48" s="12">
        <f t="shared" si="2"/>
        <v>18.17625914920233</v>
      </c>
      <c r="I48" s="13">
        <f t="shared" si="3"/>
        <v>-1.1947206886291643E-6</v>
      </c>
      <c r="J48" s="13">
        <f t="shared" si="4"/>
        <v>-9.0881404196155255</v>
      </c>
      <c r="K48" s="13">
        <f t="shared" si="5"/>
        <v>-9.0881295618323392</v>
      </c>
      <c r="L48" s="13">
        <f t="shared" si="6"/>
        <v>9.6630624977223079E-6</v>
      </c>
    </row>
    <row r="49" spans="4:12">
      <c r="D49">
        <v>47</v>
      </c>
      <c r="E49">
        <v>3769.6021000000001</v>
      </c>
      <c r="F49">
        <v>3769.5987</v>
      </c>
      <c r="G49" s="12">
        <f t="shared" si="1"/>
        <v>18.190898335972737</v>
      </c>
      <c r="H49" s="12">
        <f t="shared" si="2"/>
        <v>18.190881928656339</v>
      </c>
      <c r="I49" s="13">
        <f t="shared" si="3"/>
        <v>-9.0195236610119726E-7</v>
      </c>
      <c r="J49" s="13">
        <f t="shared" si="4"/>
        <v>-9.0954491554031058</v>
      </c>
      <c r="K49" s="13">
        <f t="shared" si="5"/>
        <v>-9.0954409517447008</v>
      </c>
      <c r="L49" s="13">
        <f t="shared" si="6"/>
        <v>7.3017060397972955E-6</v>
      </c>
    </row>
    <row r="50" spans="4:12">
      <c r="D50">
        <v>48</v>
      </c>
      <c r="E50">
        <v>3773.4792000000002</v>
      </c>
      <c r="F50">
        <v>3773.4827</v>
      </c>
      <c r="G50" s="12">
        <f t="shared" si="1"/>
        <v>18.209607984913777</v>
      </c>
      <c r="H50" s="12">
        <f t="shared" si="2"/>
        <v>18.209624874798301</v>
      </c>
      <c r="I50" s="13">
        <f t="shared" si="3"/>
        <v>9.2752555164561481E-7</v>
      </c>
      <c r="J50" s="13">
        <f t="shared" si="4"/>
        <v>-9.1048039801068672</v>
      </c>
      <c r="K50" s="13">
        <f t="shared" si="5"/>
        <v>-9.104812425049337</v>
      </c>
      <c r="L50" s="13">
        <f t="shared" si="6"/>
        <v>-7.5174169182901096E-6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>
      <selection activeCell="A19" sqref="A19"/>
    </sheetView>
  </sheetViews>
  <sheetFormatPr defaultRowHeight="14.45"/>
  <cols>
    <col min="1" max="1" width="40.42578125" bestFit="1" customWidth="1"/>
    <col min="2" max="2" width="12.140625" bestFit="1" customWidth="1"/>
    <col min="5" max="6" width="10.140625" bestFit="1" customWidth="1"/>
    <col min="9" max="9" width="13.5703125" bestFit="1" customWidth="1"/>
    <col min="10" max="11" width="15.5703125" bestFit="1" customWidth="1"/>
    <col min="12" max="12" width="18.7109375" bestFit="1" customWidth="1"/>
    <col min="13" max="13" width="15.28515625" bestFit="1" customWidth="1"/>
  </cols>
  <sheetData>
    <row r="1" spans="1:13">
      <c r="A1" s="1" t="s">
        <v>0</v>
      </c>
      <c r="B1" s="2"/>
      <c r="I1" s="10">
        <f>SUM(I3:I53)</f>
        <v>-2.8820775043744001E-2</v>
      </c>
      <c r="J1" s="10">
        <f t="shared" ref="J1:K1" si="0">SUM(J3:J53)</f>
        <v>-140.48975851135589</v>
      </c>
      <c r="K1" s="10">
        <f t="shared" si="0"/>
        <v>-140.45703336140377</v>
      </c>
      <c r="L1" s="14">
        <f>SUM(L3:L53)*1000</f>
        <v>3.9043749083709778</v>
      </c>
      <c r="M1" s="11" t="s">
        <v>1</v>
      </c>
    </row>
    <row r="2" spans="1:13">
      <c r="A2" s="3" t="s">
        <v>2</v>
      </c>
      <c r="B2" s="4">
        <v>6.6260701499999998E-34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3">
      <c r="A3" s="3" t="s">
        <v>12</v>
      </c>
      <c r="B3" s="5">
        <f>299792458*100</f>
        <v>29979245800</v>
      </c>
      <c r="D3">
        <f t="shared" ref="D3:D51" si="1">D4-1</f>
        <v>1</v>
      </c>
      <c r="E3">
        <v>63.884799999999998</v>
      </c>
      <c r="F3">
        <v>63.884799999999998</v>
      </c>
      <c r="G3" s="9">
        <f>($B$2*E3*$B$3)/($B$4*$B$6)</f>
        <v>0.3082876842661858</v>
      </c>
      <c r="H3" s="9">
        <f>($B$2*F3*$B$3)/($B$4*$B$6)</f>
        <v>0.3082876842661858</v>
      </c>
      <c r="I3" s="10">
        <f>LN(F3/E3)</f>
        <v>0</v>
      </c>
      <c r="J3">
        <f>LN((EXP(-G3/2)/(1-EXP(-G3))))</f>
        <v>1.1727649697981983</v>
      </c>
      <c r="K3">
        <f>LN((EXP(-H3/2)/(1-EXP(-H3))))</f>
        <v>1.1727649697981983</v>
      </c>
      <c r="L3">
        <f>I3-J3+K3</f>
        <v>0</v>
      </c>
    </row>
    <row r="4" spans="1:13">
      <c r="A4" s="3" t="s">
        <v>13</v>
      </c>
      <c r="B4" s="4">
        <v>1.3806490000000001E-23</v>
      </c>
      <c r="D4">
        <f t="shared" si="1"/>
        <v>2</v>
      </c>
      <c r="E4">
        <v>63.884799999999998</v>
      </c>
      <c r="F4">
        <v>63.884799999999998</v>
      </c>
      <c r="G4" s="9">
        <f t="shared" ref="G4:G53" si="2">($B$2*E4*$B$3)/($B$4*$B$6)</f>
        <v>0.3082876842661858</v>
      </c>
      <c r="H4" s="9">
        <f t="shared" ref="H4:H53" si="3">($B$2*F4*$B$3)/($B$4*$B$6)</f>
        <v>0.3082876842661858</v>
      </c>
      <c r="I4" s="10">
        <f t="shared" ref="I4:I53" si="4">LN(F4/E4)</f>
        <v>0</v>
      </c>
      <c r="J4">
        <f t="shared" ref="J4:J53" si="5">LN((EXP(-G4/2)/(1-EXP(-G4))))</f>
        <v>1.1727649697981983</v>
      </c>
      <c r="K4">
        <f t="shared" ref="K4:K53" si="6">LN((EXP(-H4/2)/(1-EXP(-H4))))</f>
        <v>1.1727649697981983</v>
      </c>
      <c r="L4">
        <f t="shared" ref="L4:L53" si="7">I4-J4+K4</f>
        <v>0</v>
      </c>
    </row>
    <row r="5" spans="1:13">
      <c r="A5" s="3"/>
      <c r="B5" s="6"/>
      <c r="D5">
        <f t="shared" si="1"/>
        <v>3</v>
      </c>
      <c r="E5">
        <v>63.884799999999998</v>
      </c>
      <c r="F5">
        <v>63.884799999999998</v>
      </c>
      <c r="G5" s="9">
        <f t="shared" si="2"/>
        <v>0.3082876842661858</v>
      </c>
      <c r="H5" s="9">
        <f t="shared" si="3"/>
        <v>0.3082876842661858</v>
      </c>
      <c r="I5" s="10">
        <f t="shared" si="4"/>
        <v>0</v>
      </c>
      <c r="J5">
        <f t="shared" si="5"/>
        <v>1.1727649697981983</v>
      </c>
      <c r="K5">
        <f t="shared" si="6"/>
        <v>1.1727649697981983</v>
      </c>
      <c r="L5">
        <f t="shared" si="7"/>
        <v>0</v>
      </c>
    </row>
    <row r="6" spans="1:13">
      <c r="A6" s="3" t="s">
        <v>14</v>
      </c>
      <c r="B6" s="6">
        <v>298.14999999999998</v>
      </c>
      <c r="D6">
        <f t="shared" si="1"/>
        <v>4</v>
      </c>
      <c r="E6">
        <v>74.943899999999999</v>
      </c>
      <c r="F6">
        <v>74.937799999999996</v>
      </c>
      <c r="G6" s="9">
        <f t="shared" si="2"/>
        <v>0.36165537625345318</v>
      </c>
      <c r="H6" s="9">
        <f t="shared" si="3"/>
        <v>0.36162593959756589</v>
      </c>
      <c r="I6" s="10">
        <f t="shared" si="4"/>
        <v>-8.1397528896093188E-5</v>
      </c>
      <c r="J6">
        <f t="shared" si="5"/>
        <v>1.0116196721384183</v>
      </c>
      <c r="K6">
        <f t="shared" si="6"/>
        <v>1.0117019548639228</v>
      </c>
      <c r="L6">
        <f t="shared" si="7"/>
        <v>8.8519660845776116E-7</v>
      </c>
    </row>
    <row r="7" spans="1:13">
      <c r="A7" s="3"/>
      <c r="B7" s="6"/>
      <c r="D7">
        <f t="shared" si="1"/>
        <v>5</v>
      </c>
      <c r="E7">
        <v>74.943899999999999</v>
      </c>
      <c r="F7">
        <v>74.937799999999996</v>
      </c>
      <c r="G7" s="9">
        <f t="shared" si="2"/>
        <v>0.36165537625345318</v>
      </c>
      <c r="H7" s="9">
        <f t="shared" si="3"/>
        <v>0.36162593959756589</v>
      </c>
      <c r="I7" s="10">
        <f t="shared" si="4"/>
        <v>-8.1397528896093188E-5</v>
      </c>
      <c r="J7">
        <f t="shared" si="5"/>
        <v>1.0116196721384183</v>
      </c>
      <c r="K7">
        <f t="shared" si="6"/>
        <v>1.0117019548639228</v>
      </c>
      <c r="L7">
        <f t="shared" si="7"/>
        <v>8.8519660845776116E-7</v>
      </c>
    </row>
    <row r="8" spans="1:13">
      <c r="A8" s="3" t="s">
        <v>15</v>
      </c>
      <c r="B8" s="6">
        <v>19</v>
      </c>
      <c r="D8">
        <f t="shared" si="1"/>
        <v>6</v>
      </c>
      <c r="E8">
        <v>74.943899999999999</v>
      </c>
      <c r="F8">
        <v>74.937799999999996</v>
      </c>
      <c r="G8" s="9">
        <f t="shared" si="2"/>
        <v>0.36165537625345318</v>
      </c>
      <c r="H8" s="9">
        <f t="shared" si="3"/>
        <v>0.36162593959756589</v>
      </c>
      <c r="I8" s="10">
        <f t="shared" si="4"/>
        <v>-8.1397528896093188E-5</v>
      </c>
      <c r="J8">
        <f t="shared" si="5"/>
        <v>1.0116196721384183</v>
      </c>
      <c r="K8">
        <f t="shared" si="6"/>
        <v>1.0117019548639228</v>
      </c>
      <c r="L8">
        <f t="shared" si="7"/>
        <v>8.8519660845776116E-7</v>
      </c>
    </row>
    <row r="9" spans="1:13">
      <c r="A9" s="7" t="s">
        <v>16</v>
      </c>
      <c r="B9" s="8">
        <f>3*B8-6</f>
        <v>51</v>
      </c>
      <c r="D9">
        <f t="shared" si="1"/>
        <v>7</v>
      </c>
      <c r="E9">
        <v>104.2576</v>
      </c>
      <c r="F9">
        <v>103.78319999999999</v>
      </c>
      <c r="G9" s="9">
        <f t="shared" si="2"/>
        <v>0.50311394997167236</v>
      </c>
      <c r="H9" s="9">
        <f t="shared" si="3"/>
        <v>0.50082464676627947</v>
      </c>
      <c r="I9" s="10">
        <f t="shared" si="4"/>
        <v>-4.5606517786419554E-3</v>
      </c>
      <c r="J9">
        <f t="shared" si="5"/>
        <v>0.67641393334258038</v>
      </c>
      <c r="K9">
        <f t="shared" si="6"/>
        <v>0.6810699486806111</v>
      </c>
      <c r="L9">
        <f t="shared" si="7"/>
        <v>9.5363559388772501E-5</v>
      </c>
    </row>
    <row r="10" spans="1:13">
      <c r="D10">
        <f t="shared" si="1"/>
        <v>8</v>
      </c>
      <c r="E10">
        <v>104.2576</v>
      </c>
      <c r="F10">
        <v>103.78319999999999</v>
      </c>
      <c r="G10" s="9">
        <f t="shared" si="2"/>
        <v>0.50311394997167236</v>
      </c>
      <c r="H10" s="9">
        <f t="shared" si="3"/>
        <v>0.50082464676627947</v>
      </c>
      <c r="I10" s="10">
        <f t="shared" si="4"/>
        <v>-4.5606517786419554E-3</v>
      </c>
      <c r="J10">
        <f t="shared" si="5"/>
        <v>0.67641393334258038</v>
      </c>
      <c r="K10">
        <f t="shared" si="6"/>
        <v>0.6810699486806111</v>
      </c>
      <c r="L10">
        <f t="shared" si="7"/>
        <v>9.5363559388772501E-5</v>
      </c>
    </row>
    <row r="11" spans="1:13">
      <c r="D11">
        <f t="shared" si="1"/>
        <v>9</v>
      </c>
      <c r="E11">
        <v>104.2576</v>
      </c>
      <c r="F11">
        <v>103.78319999999999</v>
      </c>
      <c r="G11" s="9">
        <f t="shared" si="2"/>
        <v>0.50311394997167236</v>
      </c>
      <c r="H11" s="9">
        <f t="shared" si="3"/>
        <v>0.50082464676627947</v>
      </c>
      <c r="I11" s="10">
        <f t="shared" si="4"/>
        <v>-4.5606517786419554E-3</v>
      </c>
      <c r="J11">
        <f t="shared" si="5"/>
        <v>0.67641393334258038</v>
      </c>
      <c r="K11">
        <f t="shared" si="6"/>
        <v>0.6810699486806111</v>
      </c>
      <c r="L11">
        <f t="shared" si="7"/>
        <v>9.5363559388772501E-5</v>
      </c>
    </row>
    <row r="12" spans="1:13">
      <c r="A12" t="s">
        <v>17</v>
      </c>
      <c r="D12">
        <f t="shared" si="1"/>
        <v>10</v>
      </c>
      <c r="E12">
        <v>216.8176</v>
      </c>
      <c r="F12">
        <v>216.8176</v>
      </c>
      <c r="G12" s="9">
        <f t="shared" si="2"/>
        <v>1.0462926363102363</v>
      </c>
      <c r="H12" s="9">
        <f t="shared" si="3"/>
        <v>1.0462926363102363</v>
      </c>
      <c r="I12" s="10">
        <f t="shared" si="4"/>
        <v>0</v>
      </c>
      <c r="J12">
        <f t="shared" si="5"/>
        <v>-9.0457735959717553E-2</v>
      </c>
      <c r="K12">
        <f t="shared" si="6"/>
        <v>-9.0457735959717553E-2</v>
      </c>
      <c r="L12">
        <f t="shared" si="7"/>
        <v>0</v>
      </c>
    </row>
    <row r="13" spans="1:13">
      <c r="A13" t="s">
        <v>18</v>
      </c>
      <c r="D13">
        <f t="shared" si="1"/>
        <v>11</v>
      </c>
      <c r="E13">
        <v>216.8176</v>
      </c>
      <c r="F13">
        <v>216.8176</v>
      </c>
      <c r="G13" s="9">
        <f t="shared" si="2"/>
        <v>1.0462926363102363</v>
      </c>
      <c r="H13" s="9">
        <f t="shared" si="3"/>
        <v>1.0462926363102363</v>
      </c>
      <c r="I13" s="10">
        <f t="shared" si="4"/>
        <v>0</v>
      </c>
      <c r="J13">
        <f t="shared" si="5"/>
        <v>-9.0457735959717553E-2</v>
      </c>
      <c r="K13">
        <f t="shared" si="6"/>
        <v>-9.0457735959717553E-2</v>
      </c>
      <c r="L13">
        <f t="shared" si="7"/>
        <v>0</v>
      </c>
    </row>
    <row r="14" spans="1:13">
      <c r="D14">
        <f t="shared" si="1"/>
        <v>12</v>
      </c>
      <c r="E14">
        <v>251.23920000000001</v>
      </c>
      <c r="F14">
        <v>251.23920000000001</v>
      </c>
      <c r="G14" s="9">
        <f t="shared" si="2"/>
        <v>1.2124003075049015</v>
      </c>
      <c r="H14" s="9">
        <f t="shared" si="3"/>
        <v>1.2124003075049015</v>
      </c>
      <c r="I14" s="10">
        <f t="shared" si="4"/>
        <v>0</v>
      </c>
      <c r="J14">
        <f t="shared" si="5"/>
        <v>-0.253115368042788</v>
      </c>
      <c r="K14">
        <f t="shared" si="6"/>
        <v>-0.253115368042788</v>
      </c>
      <c r="L14">
        <f t="shared" si="7"/>
        <v>0</v>
      </c>
    </row>
    <row r="15" spans="1:13">
      <c r="A15" t="s">
        <v>19</v>
      </c>
      <c r="D15">
        <f t="shared" si="1"/>
        <v>13</v>
      </c>
      <c r="E15">
        <v>251.23920000000001</v>
      </c>
      <c r="F15">
        <v>251.23920000000001</v>
      </c>
      <c r="G15" s="9">
        <f t="shared" si="2"/>
        <v>1.2124003075049015</v>
      </c>
      <c r="H15" s="9">
        <f t="shared" si="3"/>
        <v>1.2124003075049015</v>
      </c>
      <c r="I15" s="10">
        <f t="shared" si="4"/>
        <v>0</v>
      </c>
      <c r="J15">
        <f t="shared" si="5"/>
        <v>-0.253115368042788</v>
      </c>
      <c r="K15">
        <f t="shared" si="6"/>
        <v>-0.253115368042788</v>
      </c>
      <c r="L15">
        <f t="shared" si="7"/>
        <v>0</v>
      </c>
    </row>
    <row r="16" spans="1:13" ht="15">
      <c r="A16" s="15" t="s">
        <v>23</v>
      </c>
      <c r="D16">
        <f t="shared" si="1"/>
        <v>14</v>
      </c>
      <c r="E16">
        <v>258.56630000000001</v>
      </c>
      <c r="F16">
        <v>258.56630000000001</v>
      </c>
      <c r="G16" s="9">
        <f t="shared" si="2"/>
        <v>1.2477585569067429</v>
      </c>
      <c r="H16" s="9">
        <f t="shared" si="3"/>
        <v>1.2477585569067429</v>
      </c>
      <c r="I16" s="10">
        <f t="shared" si="4"/>
        <v>0</v>
      </c>
      <c r="J16">
        <f t="shared" si="5"/>
        <v>-0.28539824371916367</v>
      </c>
      <c r="K16">
        <f t="shared" si="6"/>
        <v>-0.28539824371916367</v>
      </c>
      <c r="L16">
        <f t="shared" si="7"/>
        <v>0</v>
      </c>
    </row>
    <row r="17" spans="1:12" ht="15">
      <c r="A17" s="15" t="s">
        <v>24</v>
      </c>
      <c r="D17">
        <f t="shared" si="1"/>
        <v>15</v>
      </c>
      <c r="E17">
        <v>258.56630000000001</v>
      </c>
      <c r="F17">
        <v>258.56630000000001</v>
      </c>
      <c r="G17" s="9">
        <f t="shared" si="2"/>
        <v>1.2477585569067429</v>
      </c>
      <c r="H17" s="9">
        <f t="shared" si="3"/>
        <v>1.2477585569067429</v>
      </c>
      <c r="I17" s="10">
        <f t="shared" si="4"/>
        <v>0</v>
      </c>
      <c r="J17">
        <f t="shared" si="5"/>
        <v>-0.28539824371916367</v>
      </c>
      <c r="K17">
        <f t="shared" si="6"/>
        <v>-0.28539824371916367</v>
      </c>
      <c r="L17">
        <f t="shared" si="7"/>
        <v>0</v>
      </c>
    </row>
    <row r="18" spans="1:12">
      <c r="D18">
        <f t="shared" si="1"/>
        <v>16</v>
      </c>
      <c r="E18">
        <v>258.56630000000001</v>
      </c>
      <c r="F18">
        <v>258.56630000000001</v>
      </c>
      <c r="G18" s="9">
        <f t="shared" si="2"/>
        <v>1.2477585569067429</v>
      </c>
      <c r="H18" s="9">
        <f t="shared" si="3"/>
        <v>1.2477585569067429</v>
      </c>
      <c r="I18" s="10">
        <f t="shared" si="4"/>
        <v>0</v>
      </c>
      <c r="J18">
        <f t="shared" si="5"/>
        <v>-0.28539824371916367</v>
      </c>
      <c r="K18">
        <f t="shared" si="6"/>
        <v>-0.28539824371916367</v>
      </c>
      <c r="L18">
        <f t="shared" si="7"/>
        <v>0</v>
      </c>
    </row>
    <row r="19" spans="1:12" ht="15">
      <c r="A19" s="15"/>
      <c r="D19">
        <f t="shared" si="1"/>
        <v>17</v>
      </c>
      <c r="E19">
        <v>301.15620000000001</v>
      </c>
      <c r="F19">
        <v>300.40320000000003</v>
      </c>
      <c r="G19" s="9">
        <f t="shared" si="2"/>
        <v>1.45328384060691</v>
      </c>
      <c r="H19" s="9">
        <f t="shared" si="3"/>
        <v>1.4496501025932911</v>
      </c>
      <c r="I19" s="10">
        <f t="shared" si="4"/>
        <v>-2.5034947281504247E-3</v>
      </c>
      <c r="J19">
        <f t="shared" si="5"/>
        <v>-0.46032822906752913</v>
      </c>
      <c r="K19">
        <f t="shared" si="6"/>
        <v>-0.45739991078530051</v>
      </c>
      <c r="L19">
        <f t="shared" si="7"/>
        <v>4.2482355407819083E-4</v>
      </c>
    </row>
    <row r="20" spans="1:12">
      <c r="D20">
        <f t="shared" si="1"/>
        <v>18</v>
      </c>
      <c r="E20">
        <v>301.15620000000001</v>
      </c>
      <c r="F20">
        <v>300.40320000000003</v>
      </c>
      <c r="G20" s="9">
        <f t="shared" si="2"/>
        <v>1.45328384060691</v>
      </c>
      <c r="H20" s="9">
        <f t="shared" si="3"/>
        <v>1.4496501025932911</v>
      </c>
      <c r="I20" s="10">
        <f t="shared" si="4"/>
        <v>-2.5034947281504247E-3</v>
      </c>
      <c r="J20">
        <f t="shared" si="5"/>
        <v>-0.46032822906752913</v>
      </c>
      <c r="K20">
        <f t="shared" si="6"/>
        <v>-0.45739991078530051</v>
      </c>
      <c r="L20">
        <f t="shared" si="7"/>
        <v>4.2482355407819083E-4</v>
      </c>
    </row>
    <row r="21" spans="1:12">
      <c r="D21">
        <f t="shared" si="1"/>
        <v>19</v>
      </c>
      <c r="E21">
        <v>301.15620000000001</v>
      </c>
      <c r="F21">
        <v>300.40320000000003</v>
      </c>
      <c r="G21" s="9">
        <f t="shared" si="2"/>
        <v>1.45328384060691</v>
      </c>
      <c r="H21" s="9">
        <f t="shared" si="3"/>
        <v>1.4496501025932911</v>
      </c>
      <c r="I21" s="10">
        <f t="shared" si="4"/>
        <v>-2.5034947281504247E-3</v>
      </c>
      <c r="J21">
        <f t="shared" si="5"/>
        <v>-0.46032822906752913</v>
      </c>
      <c r="K21">
        <f t="shared" si="6"/>
        <v>-0.45739991078530051</v>
      </c>
      <c r="L21">
        <f t="shared" si="7"/>
        <v>4.2482355407819083E-4</v>
      </c>
    </row>
    <row r="22" spans="1:12">
      <c r="D22">
        <f t="shared" si="1"/>
        <v>20</v>
      </c>
      <c r="E22">
        <v>339.82960000000003</v>
      </c>
      <c r="F22">
        <v>339.82960000000003</v>
      </c>
      <c r="G22" s="9">
        <f t="shared" si="2"/>
        <v>1.6399093435230951</v>
      </c>
      <c r="H22" s="9">
        <f t="shared" si="3"/>
        <v>1.6399093435230951</v>
      </c>
      <c r="I22" s="10">
        <f t="shared" si="4"/>
        <v>0</v>
      </c>
      <c r="J22">
        <f t="shared" si="5"/>
        <v>-0.60428607742158447</v>
      </c>
      <c r="K22">
        <f t="shared" si="6"/>
        <v>-0.60428607742158447</v>
      </c>
      <c r="L22">
        <f t="shared" si="7"/>
        <v>0</v>
      </c>
    </row>
    <row r="23" spans="1:12">
      <c r="D23">
        <f t="shared" si="1"/>
        <v>21</v>
      </c>
      <c r="E23">
        <v>339.82960000000003</v>
      </c>
      <c r="F23">
        <v>339.82960000000003</v>
      </c>
      <c r="G23" s="9">
        <f t="shared" si="2"/>
        <v>1.6399093435230951</v>
      </c>
      <c r="H23" s="9">
        <f t="shared" si="3"/>
        <v>1.6399093435230951</v>
      </c>
      <c r="I23" s="10">
        <f t="shared" si="4"/>
        <v>0</v>
      </c>
      <c r="J23">
        <f t="shared" si="5"/>
        <v>-0.60428607742158447</v>
      </c>
      <c r="K23">
        <f t="shared" si="6"/>
        <v>-0.60428607742158447</v>
      </c>
      <c r="L23">
        <f t="shared" si="7"/>
        <v>0</v>
      </c>
    </row>
    <row r="24" spans="1:12">
      <c r="D24">
        <f t="shared" si="1"/>
        <v>22</v>
      </c>
      <c r="E24">
        <v>339.82960000000003</v>
      </c>
      <c r="F24">
        <v>339.82960000000003</v>
      </c>
      <c r="G24" s="9">
        <f t="shared" si="2"/>
        <v>1.6399093435230951</v>
      </c>
      <c r="H24" s="9">
        <f t="shared" si="3"/>
        <v>1.6399093435230951</v>
      </c>
      <c r="I24" s="10">
        <f t="shared" si="4"/>
        <v>0</v>
      </c>
      <c r="J24">
        <f t="shared" si="5"/>
        <v>-0.60428607742158447</v>
      </c>
      <c r="K24">
        <f t="shared" si="6"/>
        <v>-0.60428607742158447</v>
      </c>
      <c r="L24">
        <f t="shared" si="7"/>
        <v>0</v>
      </c>
    </row>
    <row r="25" spans="1:12">
      <c r="D25">
        <f t="shared" si="1"/>
        <v>23</v>
      </c>
      <c r="E25">
        <v>345.04090000000002</v>
      </c>
      <c r="F25">
        <v>345.04090000000002</v>
      </c>
      <c r="G25" s="9">
        <f t="shared" si="2"/>
        <v>1.6650574164452359</v>
      </c>
      <c r="H25" s="9">
        <f t="shared" si="3"/>
        <v>1.6650574164452359</v>
      </c>
      <c r="I25" s="10">
        <f t="shared" si="4"/>
        <v>0</v>
      </c>
      <c r="J25">
        <f t="shared" si="5"/>
        <v>-0.62281976255228877</v>
      </c>
      <c r="K25">
        <f t="shared" si="6"/>
        <v>-0.62281976255228877</v>
      </c>
      <c r="L25">
        <f t="shared" si="7"/>
        <v>0</v>
      </c>
    </row>
    <row r="26" spans="1:12">
      <c r="D26">
        <f t="shared" si="1"/>
        <v>24</v>
      </c>
      <c r="E26">
        <v>364.48579999999998</v>
      </c>
      <c r="F26">
        <v>363.82600000000002</v>
      </c>
      <c r="G26" s="9">
        <f t="shared" si="2"/>
        <v>1.7588923066192297</v>
      </c>
      <c r="H26" s="9">
        <f t="shared" si="3"/>
        <v>1.755708322102117</v>
      </c>
      <c r="I26" s="10">
        <f t="shared" si="4"/>
        <v>-1.8118618440663447E-3</v>
      </c>
      <c r="J26">
        <f t="shared" si="5"/>
        <v>-0.69041951678522295</v>
      </c>
      <c r="K26">
        <f t="shared" si="6"/>
        <v>-0.68816374682996462</v>
      </c>
      <c r="L26">
        <f t="shared" si="7"/>
        <v>4.4390811119199292E-4</v>
      </c>
    </row>
    <row r="27" spans="1:12">
      <c r="D27">
        <f t="shared" si="1"/>
        <v>25</v>
      </c>
      <c r="E27">
        <v>364.48579999999998</v>
      </c>
      <c r="F27">
        <v>363.82600000000002</v>
      </c>
      <c r="G27" s="9">
        <f t="shared" si="2"/>
        <v>1.7588923066192297</v>
      </c>
      <c r="H27" s="9">
        <f t="shared" si="3"/>
        <v>1.755708322102117</v>
      </c>
      <c r="I27" s="10">
        <f t="shared" si="4"/>
        <v>-1.8118618440663447E-3</v>
      </c>
      <c r="J27">
        <f t="shared" si="5"/>
        <v>-0.69041951678522295</v>
      </c>
      <c r="K27">
        <f t="shared" si="6"/>
        <v>-0.68816374682996462</v>
      </c>
      <c r="L27">
        <f t="shared" si="7"/>
        <v>4.4390811119199292E-4</v>
      </c>
    </row>
    <row r="28" spans="1:12">
      <c r="D28">
        <f t="shared" si="1"/>
        <v>26</v>
      </c>
      <c r="E28">
        <v>364.48579999999998</v>
      </c>
      <c r="F28">
        <v>363.82600000000002</v>
      </c>
      <c r="G28" s="9">
        <f t="shared" si="2"/>
        <v>1.7588923066192297</v>
      </c>
      <c r="H28" s="9">
        <f t="shared" si="3"/>
        <v>1.755708322102117</v>
      </c>
      <c r="I28" s="10">
        <f t="shared" si="4"/>
        <v>-1.8118618440663447E-3</v>
      </c>
      <c r="J28">
        <f t="shared" si="5"/>
        <v>-0.69041951678522295</v>
      </c>
      <c r="K28">
        <f t="shared" si="6"/>
        <v>-0.68816374682996462</v>
      </c>
      <c r="L28">
        <f t="shared" si="7"/>
        <v>4.4390811119199292E-4</v>
      </c>
    </row>
    <row r="29" spans="1:12">
      <c r="D29">
        <f t="shared" si="1"/>
        <v>27</v>
      </c>
      <c r="E29">
        <v>407.07330000000002</v>
      </c>
      <c r="F29">
        <v>407.07330000000002</v>
      </c>
      <c r="G29" s="9">
        <f t="shared" si="2"/>
        <v>1.9644060086842934</v>
      </c>
      <c r="H29" s="9">
        <f t="shared" si="3"/>
        <v>1.9644060086842934</v>
      </c>
      <c r="I29" s="10">
        <f t="shared" si="4"/>
        <v>0</v>
      </c>
      <c r="J29">
        <f t="shared" si="5"/>
        <v>-0.83110197973919875</v>
      </c>
      <c r="K29">
        <f t="shared" si="6"/>
        <v>-0.83110197973919875</v>
      </c>
      <c r="L29">
        <f t="shared" si="7"/>
        <v>0</v>
      </c>
    </row>
    <row r="30" spans="1:12">
      <c r="D30">
        <f t="shared" si="1"/>
        <v>28</v>
      </c>
      <c r="E30">
        <v>532.09910000000002</v>
      </c>
      <c r="F30">
        <v>532.09910000000002</v>
      </c>
      <c r="G30" s="9">
        <f t="shared" si="2"/>
        <v>2.5677406728849688</v>
      </c>
      <c r="H30" s="9">
        <f t="shared" si="3"/>
        <v>2.5677406728849688</v>
      </c>
      <c r="I30" s="10">
        <f t="shared" si="4"/>
        <v>0</v>
      </c>
      <c r="J30">
        <f t="shared" si="5"/>
        <v>-1.2040598870719612</v>
      </c>
      <c r="K30">
        <f t="shared" si="6"/>
        <v>-1.2040598870719612</v>
      </c>
      <c r="L30">
        <f t="shared" si="7"/>
        <v>0</v>
      </c>
    </row>
    <row r="31" spans="1:12">
      <c r="D31">
        <f t="shared" si="1"/>
        <v>29</v>
      </c>
      <c r="E31">
        <v>532.09910000000002</v>
      </c>
      <c r="F31">
        <v>532.09910000000002</v>
      </c>
      <c r="G31" s="9">
        <f t="shared" si="2"/>
        <v>2.5677406728849688</v>
      </c>
      <c r="H31" s="9">
        <f t="shared" si="3"/>
        <v>2.5677406728849688</v>
      </c>
      <c r="I31" s="10">
        <f t="shared" si="4"/>
        <v>0</v>
      </c>
      <c r="J31">
        <f t="shared" si="5"/>
        <v>-1.2040598870719612</v>
      </c>
      <c r="K31">
        <f t="shared" si="6"/>
        <v>-1.2040598870719612</v>
      </c>
      <c r="L31">
        <f t="shared" si="7"/>
        <v>0</v>
      </c>
    </row>
    <row r="32" spans="1:12">
      <c r="D32">
        <f t="shared" si="1"/>
        <v>30</v>
      </c>
      <c r="E32">
        <v>532.09910000000002</v>
      </c>
      <c r="F32">
        <v>532.09910000000002</v>
      </c>
      <c r="G32" s="9">
        <f t="shared" si="2"/>
        <v>2.5677406728849688</v>
      </c>
      <c r="H32" s="9">
        <f t="shared" si="3"/>
        <v>2.5677406728849688</v>
      </c>
      <c r="I32" s="10">
        <f t="shared" si="4"/>
        <v>0</v>
      </c>
      <c r="J32">
        <f t="shared" si="5"/>
        <v>-1.2040598870719612</v>
      </c>
      <c r="K32">
        <f t="shared" si="6"/>
        <v>-1.2040598870719612</v>
      </c>
      <c r="L32">
        <f t="shared" si="7"/>
        <v>0</v>
      </c>
    </row>
    <row r="33" spans="4:12">
      <c r="D33">
        <f t="shared" si="1"/>
        <v>31</v>
      </c>
      <c r="E33">
        <v>541.68650000000002</v>
      </c>
      <c r="F33">
        <v>541.33540000000005</v>
      </c>
      <c r="G33" s="9">
        <f t="shared" si="2"/>
        <v>2.6140064097133475</v>
      </c>
      <c r="H33" s="9">
        <f t="shared" si="3"/>
        <v>2.61231211301138</v>
      </c>
      <c r="I33" s="10">
        <f t="shared" si="4"/>
        <v>-6.4837102980049857E-4</v>
      </c>
      <c r="J33">
        <f t="shared" si="5"/>
        <v>-1.2309419932337267</v>
      </c>
      <c r="K33">
        <f t="shared" si="6"/>
        <v>-1.2299608244745979</v>
      </c>
      <c r="L33">
        <f t="shared" si="7"/>
        <v>3.3279772932837126E-4</v>
      </c>
    </row>
    <row r="34" spans="4:12">
      <c r="D34">
        <f t="shared" si="1"/>
        <v>32</v>
      </c>
      <c r="E34">
        <v>541.68650000000002</v>
      </c>
      <c r="F34">
        <v>541.33540000000005</v>
      </c>
      <c r="G34" s="9">
        <f t="shared" si="2"/>
        <v>2.6140064097133475</v>
      </c>
      <c r="H34" s="9">
        <f t="shared" si="3"/>
        <v>2.61231211301138</v>
      </c>
      <c r="I34" s="10">
        <f t="shared" si="4"/>
        <v>-6.4837102980049857E-4</v>
      </c>
      <c r="J34">
        <f t="shared" si="5"/>
        <v>-1.2309419932337267</v>
      </c>
      <c r="K34">
        <f t="shared" si="6"/>
        <v>-1.2299608244745979</v>
      </c>
      <c r="L34">
        <f t="shared" si="7"/>
        <v>3.3279772932837126E-4</v>
      </c>
    </row>
    <row r="35" spans="4:12">
      <c r="D35">
        <f t="shared" si="1"/>
        <v>33</v>
      </c>
      <c r="E35">
        <v>541.68650000000002</v>
      </c>
      <c r="F35">
        <v>541.33540000000005</v>
      </c>
      <c r="G35" s="9">
        <f t="shared" si="2"/>
        <v>2.6140064097133475</v>
      </c>
      <c r="H35" s="9">
        <f t="shared" si="3"/>
        <v>2.61231211301138</v>
      </c>
      <c r="I35" s="10">
        <f t="shared" si="4"/>
        <v>-6.4837102980049857E-4</v>
      </c>
      <c r="J35">
        <f t="shared" si="5"/>
        <v>-1.2309419932337267</v>
      </c>
      <c r="K35">
        <f t="shared" si="6"/>
        <v>-1.2299608244745979</v>
      </c>
      <c r="L35">
        <f t="shared" si="7"/>
        <v>3.3279772932837126E-4</v>
      </c>
    </row>
    <row r="36" spans="4:12">
      <c r="D36">
        <f t="shared" si="1"/>
        <v>34</v>
      </c>
      <c r="E36">
        <v>1693.4914000000001</v>
      </c>
      <c r="F36">
        <v>1693.4914000000001</v>
      </c>
      <c r="G36" s="9">
        <f t="shared" si="2"/>
        <v>8.1722497688135682</v>
      </c>
      <c r="H36" s="9">
        <f t="shared" si="3"/>
        <v>8.1722497688135682</v>
      </c>
      <c r="I36" s="10">
        <f t="shared" si="4"/>
        <v>0</v>
      </c>
      <c r="J36">
        <f t="shared" si="5"/>
        <v>-4.085842462522435</v>
      </c>
      <c r="K36">
        <f t="shared" si="6"/>
        <v>-4.085842462522435</v>
      </c>
      <c r="L36">
        <f t="shared" si="7"/>
        <v>0</v>
      </c>
    </row>
    <row r="37" spans="4:12">
      <c r="D37">
        <f t="shared" si="1"/>
        <v>35</v>
      </c>
      <c r="E37">
        <v>1693.4914000000001</v>
      </c>
      <c r="F37">
        <v>1693.4914000000001</v>
      </c>
      <c r="G37" s="9">
        <f t="shared" si="2"/>
        <v>8.1722497688135682</v>
      </c>
      <c r="H37" s="9">
        <f t="shared" si="3"/>
        <v>8.1722497688135682</v>
      </c>
      <c r="I37" s="10">
        <f t="shared" si="4"/>
        <v>0</v>
      </c>
      <c r="J37">
        <f t="shared" si="5"/>
        <v>-4.085842462522435</v>
      </c>
      <c r="K37">
        <f t="shared" si="6"/>
        <v>-4.085842462522435</v>
      </c>
      <c r="L37">
        <f t="shared" si="7"/>
        <v>0</v>
      </c>
    </row>
    <row r="38" spans="4:12">
      <c r="D38">
        <f t="shared" si="1"/>
        <v>36</v>
      </c>
      <c r="E38">
        <v>1694.6086</v>
      </c>
      <c r="F38">
        <v>1694.6067</v>
      </c>
      <c r="G38" s="9">
        <f t="shared" si="2"/>
        <v>8.177641019954093</v>
      </c>
      <c r="H38" s="9">
        <f t="shared" si="3"/>
        <v>8.1776318511596351</v>
      </c>
      <c r="I38" s="10">
        <f t="shared" si="4"/>
        <v>-1.1212034833297353E-6</v>
      </c>
      <c r="J38">
        <f t="shared" si="5"/>
        <v>-4.0885396068162878</v>
      </c>
      <c r="K38">
        <f t="shared" si="6"/>
        <v>-4.0885350198431416</v>
      </c>
      <c r="L38">
        <f t="shared" si="7"/>
        <v>3.465769663257845E-6</v>
      </c>
    </row>
    <row r="39" spans="4:12">
      <c r="D39">
        <f t="shared" si="1"/>
        <v>37</v>
      </c>
      <c r="E39">
        <v>1694.6086</v>
      </c>
      <c r="F39">
        <v>1694.6067</v>
      </c>
      <c r="G39" s="9">
        <f t="shared" si="2"/>
        <v>8.177641019954093</v>
      </c>
      <c r="H39" s="9">
        <f t="shared" si="3"/>
        <v>8.1776318511596351</v>
      </c>
      <c r="I39" s="10">
        <f t="shared" si="4"/>
        <v>-1.1212034833297353E-6</v>
      </c>
      <c r="J39">
        <f t="shared" si="5"/>
        <v>-4.0885396068162878</v>
      </c>
      <c r="K39">
        <f t="shared" si="6"/>
        <v>-4.0885350198431416</v>
      </c>
      <c r="L39">
        <f t="shared" si="7"/>
        <v>3.465769663257845E-6</v>
      </c>
    </row>
    <row r="40" spans="4:12">
      <c r="D40">
        <f t="shared" si="1"/>
        <v>38</v>
      </c>
      <c r="E40">
        <v>1694.6086</v>
      </c>
      <c r="F40">
        <v>1694.6067</v>
      </c>
      <c r="G40" s="9">
        <f t="shared" si="2"/>
        <v>8.177641019954093</v>
      </c>
      <c r="H40" s="9">
        <f t="shared" si="3"/>
        <v>8.1776318511596351</v>
      </c>
      <c r="I40" s="10">
        <f t="shared" si="4"/>
        <v>-1.1212034833297353E-6</v>
      </c>
      <c r="J40">
        <f t="shared" si="5"/>
        <v>-4.0885396068162878</v>
      </c>
      <c r="K40">
        <f t="shared" si="6"/>
        <v>-4.0885350198431416</v>
      </c>
      <c r="L40">
        <f t="shared" si="7"/>
        <v>3.465769663257845E-6</v>
      </c>
    </row>
    <row r="41" spans="4:12">
      <c r="D41">
        <f t="shared" si="1"/>
        <v>39</v>
      </c>
      <c r="E41">
        <v>1701.9161999999999</v>
      </c>
      <c r="F41">
        <v>1701.9161999999999</v>
      </c>
      <c r="G41" s="9">
        <f t="shared" si="2"/>
        <v>8.2129051685707193</v>
      </c>
      <c r="H41" s="9">
        <f t="shared" si="3"/>
        <v>8.2129051685707193</v>
      </c>
      <c r="I41" s="10">
        <f t="shared" si="4"/>
        <v>0</v>
      </c>
      <c r="J41">
        <f t="shared" si="5"/>
        <v>-4.1061814156303109</v>
      </c>
      <c r="K41">
        <f t="shared" si="6"/>
        <v>-4.1061814156303109</v>
      </c>
      <c r="L41">
        <f t="shared" si="7"/>
        <v>0</v>
      </c>
    </row>
    <row r="42" spans="4:12">
      <c r="D42">
        <f t="shared" si="1"/>
        <v>40</v>
      </c>
      <c r="E42">
        <v>3716.3438000000001</v>
      </c>
      <c r="F42">
        <v>3716.3438000000001</v>
      </c>
      <c r="G42" s="9">
        <f t="shared" si="2"/>
        <v>17.933890753966473</v>
      </c>
      <c r="H42" s="9">
        <f t="shared" si="3"/>
        <v>17.933890753966473</v>
      </c>
      <c r="I42" s="10">
        <f t="shared" si="4"/>
        <v>0</v>
      </c>
      <c r="J42">
        <f t="shared" si="5"/>
        <v>-8.966945360712387</v>
      </c>
      <c r="K42">
        <f t="shared" si="6"/>
        <v>-8.966945360712387</v>
      </c>
      <c r="L42">
        <f t="shared" si="7"/>
        <v>0</v>
      </c>
    </row>
    <row r="43" spans="4:12">
      <c r="D43">
        <f t="shared" si="1"/>
        <v>41</v>
      </c>
      <c r="E43">
        <v>3716.3438000000001</v>
      </c>
      <c r="F43">
        <v>3716.3438000000001</v>
      </c>
      <c r="G43" s="9">
        <f t="shared" si="2"/>
        <v>17.933890753966473</v>
      </c>
      <c r="H43" s="9">
        <f t="shared" si="3"/>
        <v>17.933890753966473</v>
      </c>
      <c r="I43" s="10">
        <f t="shared" si="4"/>
        <v>0</v>
      </c>
      <c r="J43">
        <f t="shared" si="5"/>
        <v>-8.966945360712387</v>
      </c>
      <c r="K43">
        <f t="shared" si="6"/>
        <v>-8.966945360712387</v>
      </c>
      <c r="L43">
        <f t="shared" si="7"/>
        <v>0</v>
      </c>
    </row>
    <row r="44" spans="4:12">
      <c r="D44">
        <f t="shared" si="1"/>
        <v>42</v>
      </c>
      <c r="E44">
        <v>3717.259</v>
      </c>
      <c r="F44">
        <v>3717.2588999999998</v>
      </c>
      <c r="G44" s="9">
        <f t="shared" si="2"/>
        <v>17.938307217485811</v>
      </c>
      <c r="H44" s="9">
        <f t="shared" si="3"/>
        <v>17.938306734917681</v>
      </c>
      <c r="I44" s="10">
        <f t="shared" si="4"/>
        <v>-2.6901542688942236E-8</v>
      </c>
      <c r="J44">
        <f t="shared" si="5"/>
        <v>-8.9691535925437584</v>
      </c>
      <c r="K44">
        <f t="shared" si="6"/>
        <v>-8.9691533512596848</v>
      </c>
      <c r="L44">
        <f t="shared" si="7"/>
        <v>2.1438253128280849E-7</v>
      </c>
    </row>
    <row r="45" spans="4:12">
      <c r="D45">
        <f t="shared" si="1"/>
        <v>43</v>
      </c>
      <c r="E45">
        <v>3717.259</v>
      </c>
      <c r="F45">
        <v>3717.2588999999998</v>
      </c>
      <c r="G45" s="9">
        <f t="shared" si="2"/>
        <v>17.938307217485811</v>
      </c>
      <c r="H45" s="9">
        <f t="shared" si="3"/>
        <v>17.938306734917681</v>
      </c>
      <c r="I45" s="10">
        <f t="shared" si="4"/>
        <v>-2.6901542688942236E-8</v>
      </c>
      <c r="J45">
        <f t="shared" si="5"/>
        <v>-8.9691535925437584</v>
      </c>
      <c r="K45">
        <f t="shared" si="6"/>
        <v>-8.9691533512596848</v>
      </c>
      <c r="L45">
        <f t="shared" si="7"/>
        <v>2.1438253128280849E-7</v>
      </c>
    </row>
    <row r="46" spans="4:12">
      <c r="D46">
        <f t="shared" si="1"/>
        <v>44</v>
      </c>
      <c r="E46">
        <v>3717.259</v>
      </c>
      <c r="F46">
        <v>3717.2588999999998</v>
      </c>
      <c r="G46" s="9">
        <f t="shared" si="2"/>
        <v>17.938307217485811</v>
      </c>
      <c r="H46" s="9">
        <f t="shared" si="3"/>
        <v>17.938306734917681</v>
      </c>
      <c r="I46" s="10">
        <f t="shared" si="4"/>
        <v>-2.6901542688942236E-8</v>
      </c>
      <c r="J46">
        <f t="shared" si="5"/>
        <v>-8.9691535925437584</v>
      </c>
      <c r="K46">
        <f t="shared" si="6"/>
        <v>-8.9691533512596848</v>
      </c>
      <c r="L46">
        <f t="shared" si="7"/>
        <v>2.1438253128280849E-7</v>
      </c>
    </row>
    <row r="47" spans="4:12">
      <c r="D47">
        <f t="shared" si="1"/>
        <v>45</v>
      </c>
      <c r="E47">
        <v>3723.8816999999999</v>
      </c>
      <c r="F47">
        <v>3723.8816999999999</v>
      </c>
      <c r="G47" s="9">
        <f t="shared" si="2"/>
        <v>17.970266256984875</v>
      </c>
      <c r="H47" s="9">
        <f t="shared" si="3"/>
        <v>17.970266256984875</v>
      </c>
      <c r="I47" s="10">
        <f t="shared" si="4"/>
        <v>0</v>
      </c>
      <c r="J47">
        <f t="shared" si="5"/>
        <v>-8.9851331128028136</v>
      </c>
      <c r="K47">
        <f t="shared" si="6"/>
        <v>-8.9851331128028136</v>
      </c>
      <c r="L47">
        <f t="shared" si="7"/>
        <v>0</v>
      </c>
    </row>
    <row r="48" spans="4:12">
      <c r="D48">
        <f t="shared" si="1"/>
        <v>46</v>
      </c>
      <c r="E48">
        <v>3808.2483999999999</v>
      </c>
      <c r="F48">
        <v>3808.2483999999999</v>
      </c>
      <c r="G48" s="9">
        <f t="shared" si="2"/>
        <v>18.377393062925883</v>
      </c>
      <c r="H48" s="9">
        <f t="shared" si="3"/>
        <v>18.377393062925883</v>
      </c>
      <c r="I48" s="10">
        <f t="shared" si="4"/>
        <v>0</v>
      </c>
      <c r="J48">
        <f t="shared" si="5"/>
        <v>-9.1886965210205584</v>
      </c>
      <c r="K48">
        <f t="shared" si="6"/>
        <v>-9.1886965210205584</v>
      </c>
      <c r="L48">
        <f t="shared" si="7"/>
        <v>0</v>
      </c>
    </row>
    <row r="49" spans="4:12">
      <c r="D49">
        <f t="shared" si="1"/>
        <v>47</v>
      </c>
      <c r="E49">
        <v>3808.2483999999999</v>
      </c>
      <c r="F49">
        <v>3808.2483999999999</v>
      </c>
      <c r="G49" s="9">
        <f t="shared" si="2"/>
        <v>18.377393062925883</v>
      </c>
      <c r="H49" s="9">
        <f t="shared" si="3"/>
        <v>18.377393062925883</v>
      </c>
      <c r="I49" s="10">
        <f t="shared" si="4"/>
        <v>0</v>
      </c>
      <c r="J49">
        <f t="shared" si="5"/>
        <v>-9.1886965210205584</v>
      </c>
      <c r="K49">
        <f t="shared" si="6"/>
        <v>-9.1886965210205584</v>
      </c>
      <c r="L49">
        <f t="shared" si="7"/>
        <v>0</v>
      </c>
    </row>
    <row r="50" spans="4:12">
      <c r="D50">
        <f t="shared" si="1"/>
        <v>48</v>
      </c>
      <c r="E50">
        <v>3808.2483999999999</v>
      </c>
      <c r="F50">
        <v>3808.2483999999999</v>
      </c>
      <c r="G50" s="9">
        <f t="shared" si="2"/>
        <v>18.377393062925883</v>
      </c>
      <c r="H50" s="9">
        <f t="shared" si="3"/>
        <v>18.377393062925883</v>
      </c>
      <c r="I50" s="10">
        <f t="shared" si="4"/>
        <v>0</v>
      </c>
      <c r="J50">
        <f t="shared" si="5"/>
        <v>-9.1886965210205584</v>
      </c>
      <c r="K50">
        <f t="shared" si="6"/>
        <v>-9.1886965210205584</v>
      </c>
      <c r="L50">
        <f t="shared" si="7"/>
        <v>0</v>
      </c>
    </row>
    <row r="51" spans="4:12">
      <c r="D51">
        <f t="shared" si="1"/>
        <v>49</v>
      </c>
      <c r="E51">
        <v>3808.6125000000002</v>
      </c>
      <c r="F51">
        <v>3808.6125000000002</v>
      </c>
      <c r="G51" s="9">
        <f t="shared" si="2"/>
        <v>18.379150093484657</v>
      </c>
      <c r="H51" s="9">
        <f t="shared" si="3"/>
        <v>18.379150093484657</v>
      </c>
      <c r="I51" s="10">
        <f t="shared" si="4"/>
        <v>0</v>
      </c>
      <c r="J51">
        <f t="shared" si="5"/>
        <v>-9.1895750363182778</v>
      </c>
      <c r="K51">
        <f t="shared" si="6"/>
        <v>-9.1895750363182778</v>
      </c>
      <c r="L51">
        <f t="shared" si="7"/>
        <v>0</v>
      </c>
    </row>
    <row r="52" spans="4:12">
      <c r="D52">
        <f>D53-1</f>
        <v>50</v>
      </c>
      <c r="E52">
        <v>3808.6125000000002</v>
      </c>
      <c r="F52">
        <v>3808.6125000000002</v>
      </c>
      <c r="G52" s="9">
        <f t="shared" si="2"/>
        <v>18.379150093484657</v>
      </c>
      <c r="H52" s="9">
        <f t="shared" si="3"/>
        <v>18.379150093484657</v>
      </c>
      <c r="I52" s="10">
        <f t="shared" si="4"/>
        <v>0</v>
      </c>
      <c r="J52">
        <f t="shared" si="5"/>
        <v>-9.1895750363182778</v>
      </c>
      <c r="K52">
        <f t="shared" si="6"/>
        <v>-9.1895750363182778</v>
      </c>
      <c r="L52">
        <f t="shared" si="7"/>
        <v>0</v>
      </c>
    </row>
    <row r="53" spans="4:12">
      <c r="D53">
        <f>B9</f>
        <v>51</v>
      </c>
      <c r="E53">
        <v>3808.6125000000002</v>
      </c>
      <c r="F53">
        <v>3808.6125000000002</v>
      </c>
      <c r="G53" s="9">
        <f t="shared" si="2"/>
        <v>18.379150093484657</v>
      </c>
      <c r="H53" s="9">
        <f t="shared" si="3"/>
        <v>18.379150093484657</v>
      </c>
      <c r="I53" s="10">
        <f t="shared" si="4"/>
        <v>0</v>
      </c>
      <c r="J53">
        <f t="shared" si="5"/>
        <v>-9.1895750363182778</v>
      </c>
      <c r="K53">
        <f t="shared" si="6"/>
        <v>-9.1895750363182778</v>
      </c>
      <c r="L53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DA1F-A05B-4B5A-8C79-5974803E0A58}">
  <dimension ref="A1:M53"/>
  <sheetViews>
    <sheetView tabSelected="1" workbookViewId="0">
      <selection activeCell="A18" sqref="A18"/>
    </sheetView>
  </sheetViews>
  <sheetFormatPr defaultRowHeight="14.45"/>
  <cols>
    <col min="1" max="1" width="33.42578125" bestFit="1" customWidth="1"/>
    <col min="9" max="9" width="13.5703125" bestFit="1" customWidth="1"/>
    <col min="10" max="11" width="15.5703125" bestFit="1" customWidth="1"/>
    <col min="12" max="12" width="18.7109375" bestFit="1" customWidth="1"/>
  </cols>
  <sheetData>
    <row r="1" spans="1:13">
      <c r="A1" s="1" t="s">
        <v>0</v>
      </c>
      <c r="B1" s="2"/>
      <c r="I1" s="10">
        <f>SUM(I3:I53)</f>
        <v>-3.0506712334649307E-2</v>
      </c>
      <c r="J1" s="10">
        <f t="shared" ref="J1:K1" si="0">SUM(J3:J53)</f>
        <v>-122.60747592441089</v>
      </c>
      <c r="K1" s="10">
        <f t="shared" si="0"/>
        <v>-122.57209575188972</v>
      </c>
      <c r="L1" s="14">
        <f>SUM(L3:L53)*1000</f>
        <v>4.8734601865516227</v>
      </c>
      <c r="M1" s="11" t="s">
        <v>1</v>
      </c>
    </row>
    <row r="2" spans="1:13">
      <c r="A2" s="3" t="s">
        <v>2</v>
      </c>
      <c r="B2" s="4">
        <v>6.6260701499999998E-34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3">
      <c r="A3" s="3" t="s">
        <v>12</v>
      </c>
      <c r="B3" s="5">
        <f>299792458*100</f>
        <v>29979245800</v>
      </c>
      <c r="D3">
        <v>1</v>
      </c>
      <c r="E3" s="9">
        <v>40.2393</v>
      </c>
      <c r="F3" s="9">
        <v>40.162999999999997</v>
      </c>
      <c r="G3" s="9">
        <f>($B$2*E3*$B$3)/($B$4*$B$6)</f>
        <v>0.19418203725287286</v>
      </c>
      <c r="H3" s="9">
        <f>($B$2*F3*$B$3)/($B$4*$B$6)</f>
        <v>0.19381383777021799</v>
      </c>
      <c r="I3" s="12">
        <f>LN(F3/E3)</f>
        <v>-1.8979562252381544E-3</v>
      </c>
      <c r="J3" s="12">
        <f>LN((EXP(-G3/2)/(1-EXP(-G3))))</f>
        <v>1.6373886059258425</v>
      </c>
      <c r="K3" s="12">
        <f>LN((EXP(-H3/2)/(1-EXP(-H3))))</f>
        <v>1.6392925109157164</v>
      </c>
      <c r="L3" s="12">
        <f>I3-J3+K3</f>
        <v>5.9487646357769819E-6</v>
      </c>
    </row>
    <row r="4" spans="1:13">
      <c r="A4" s="3" t="s">
        <v>13</v>
      </c>
      <c r="B4" s="4">
        <v>1.3806490000000001E-23</v>
      </c>
      <c r="D4">
        <v>2</v>
      </c>
      <c r="E4" s="9">
        <v>63.443399999999997</v>
      </c>
      <c r="F4" s="9">
        <v>63.402299999999997</v>
      </c>
      <c r="G4" s="9">
        <f t="shared" ref="G4:H12" si="1">($B$2*E4*$B$3)/($B$4*$B$6)</f>
        <v>0.30615762854346157</v>
      </c>
      <c r="H4" s="9">
        <f t="shared" si="1"/>
        <v>0.30595929304231984</v>
      </c>
      <c r="I4" s="12">
        <f t="shared" ref="I4:I7" si="2">LN(F4/E4)</f>
        <v>-6.4803144983728101E-4</v>
      </c>
      <c r="J4" s="12">
        <f t="shared" ref="J4:K12" si="3">LN((EXP(-G4/2)/(1-EXP(-G4))))</f>
        <v>1.1797527092267954</v>
      </c>
      <c r="K4" s="12">
        <f t="shared" si="3"/>
        <v>1.1804057913183754</v>
      </c>
      <c r="L4" s="12">
        <f t="shared" ref="L4:L12" si="4">I4-J4+K4</f>
        <v>5.0506417426099404E-6</v>
      </c>
    </row>
    <row r="5" spans="1:13">
      <c r="A5" s="3"/>
      <c r="B5" s="6"/>
      <c r="D5">
        <v>3</v>
      </c>
      <c r="E5" s="9">
        <v>64.589600000000004</v>
      </c>
      <c r="F5" s="9">
        <v>64.542299999999997</v>
      </c>
      <c r="G5" s="9">
        <f t="shared" si="1"/>
        <v>0.31168882444148271</v>
      </c>
      <c r="H5" s="9">
        <f t="shared" si="1"/>
        <v>0.31146056971632446</v>
      </c>
      <c r="I5" s="12">
        <f t="shared" si="2"/>
        <v>-7.3258431286797165E-4</v>
      </c>
      <c r="J5" s="12">
        <f t="shared" si="3"/>
        <v>1.1617053050302848</v>
      </c>
      <c r="K5" s="12">
        <f t="shared" si="3"/>
        <v>1.1624438063093216</v>
      </c>
      <c r="L5" s="12">
        <f t="shared" si="4"/>
        <v>5.9169661688063258E-6</v>
      </c>
    </row>
    <row r="6" spans="1:13">
      <c r="A6" s="3" t="s">
        <v>14</v>
      </c>
      <c r="B6" s="6">
        <v>298.14999999999998</v>
      </c>
      <c r="D6">
        <v>4</v>
      </c>
      <c r="E6" s="9">
        <v>78.314999999999998</v>
      </c>
      <c r="F6" s="9">
        <v>78.257499999999993</v>
      </c>
      <c r="G6" s="9">
        <f t="shared" si="1"/>
        <v>0.37792323046024007</v>
      </c>
      <c r="H6" s="9">
        <f t="shared" si="1"/>
        <v>0.37764575378589332</v>
      </c>
      <c r="I6" s="12">
        <f t="shared" si="2"/>
        <v>-7.3448405799160976E-4</v>
      </c>
      <c r="J6" s="12">
        <f t="shared" si="3"/>
        <v>0.96712018306479375</v>
      </c>
      <c r="K6" s="12">
        <f t="shared" si="3"/>
        <v>0.96786338194610011</v>
      </c>
      <c r="L6" s="12">
        <f t="shared" si="4"/>
        <v>8.7148233147704701E-6</v>
      </c>
    </row>
    <row r="7" spans="1:13">
      <c r="A7" s="3"/>
      <c r="B7" s="6"/>
      <c r="D7">
        <v>5</v>
      </c>
      <c r="E7" s="9">
        <v>104.1247</v>
      </c>
      <c r="F7" s="9">
        <v>103.7521</v>
      </c>
      <c r="G7" s="9">
        <f t="shared" si="1"/>
        <v>0.50247261692783451</v>
      </c>
      <c r="H7" s="9">
        <f t="shared" si="1"/>
        <v>0.50067456807806776</v>
      </c>
      <c r="I7" s="12">
        <f t="shared" si="2"/>
        <v>-3.5848194605777027E-3</v>
      </c>
      <c r="J7" s="12">
        <f t="shared" si="3"/>
        <v>0.67771623266622416</v>
      </c>
      <c r="K7" s="12">
        <f t="shared" si="3"/>
        <v>0.68137589336879689</v>
      </c>
      <c r="L7" s="12">
        <f t="shared" si="4"/>
        <v>7.4841241995082797E-5</v>
      </c>
    </row>
    <row r="8" spans="1:13">
      <c r="A8" s="3" t="s">
        <v>15</v>
      </c>
      <c r="B8" s="6">
        <v>19</v>
      </c>
      <c r="D8">
        <v>6</v>
      </c>
      <c r="E8" s="9">
        <v>109.1982</v>
      </c>
      <c r="F8" s="9">
        <v>109.012</v>
      </c>
      <c r="G8" s="9">
        <f t="shared" si="1"/>
        <v>0.52695571096780169</v>
      </c>
      <c r="H8" s="9">
        <f>($B$2*F8*$B$3)/($B$4*$B$6)</f>
        <v>0.5260571691110475</v>
      </c>
      <c r="I8" s="12">
        <f>LN(F8/E8)</f>
        <v>-1.7066117458546927E-3</v>
      </c>
      <c r="J8" s="12">
        <f t="shared" si="3"/>
        <v>0.6290953331904493</v>
      </c>
      <c r="K8" s="12">
        <f t="shared" si="3"/>
        <v>0.63084118799143873</v>
      </c>
      <c r="L8" s="12">
        <f t="shared" si="4"/>
        <v>3.9243055134696725E-5</v>
      </c>
    </row>
    <row r="9" spans="1:13">
      <c r="A9" s="7" t="s">
        <v>16</v>
      </c>
      <c r="B9" s="8">
        <f>3*B8-6</f>
        <v>51</v>
      </c>
      <c r="D9">
        <v>7</v>
      </c>
      <c r="E9" s="9">
        <v>127.71259999999999</v>
      </c>
      <c r="F9" s="9">
        <v>127.535</v>
      </c>
      <c r="G9" s="9">
        <f t="shared" si="1"/>
        <v>0.61630030469867148</v>
      </c>
      <c r="H9" s="9">
        <f>($B$2*F9*$B$3)/($B$4*$B$6)</f>
        <v>0.61544326370103708</v>
      </c>
      <c r="I9" s="12">
        <f>LN(F9/E9)</f>
        <v>-1.3915901944663888E-3</v>
      </c>
      <c r="J9" s="12">
        <f t="shared" si="3"/>
        <v>0.46824463367319358</v>
      </c>
      <c r="K9" s="12">
        <f t="shared" si="3"/>
        <v>0.46967993390815088</v>
      </c>
      <c r="L9" s="12">
        <f t="shared" si="4"/>
        <v>4.3710040490918534E-5</v>
      </c>
    </row>
    <row r="10" spans="1:13">
      <c r="D10">
        <v>8</v>
      </c>
      <c r="E10" s="9">
        <v>159.0504</v>
      </c>
      <c r="F10" s="9">
        <v>158.53450000000001</v>
      </c>
      <c r="G10" s="9">
        <f t="shared" si="1"/>
        <v>0.76752653992202458</v>
      </c>
      <c r="H10" s="9">
        <f>($B$2*F10*$B$3)/($B$4*$B$6)</f>
        <v>0.76503697094297296</v>
      </c>
      <c r="I10" s="12">
        <f>LN(F10/E10)</f>
        <v>-3.2488978776475988E-3</v>
      </c>
      <c r="J10" s="12">
        <f t="shared" si="3"/>
        <v>0.2401558964255007</v>
      </c>
      <c r="K10" s="12">
        <f t="shared" si="3"/>
        <v>0.24356223586447379</v>
      </c>
      <c r="L10" s="12">
        <f t="shared" si="4"/>
        <v>1.5744156132549425E-4</v>
      </c>
    </row>
    <row r="11" spans="1:13">
      <c r="D11">
        <v>9</v>
      </c>
      <c r="E11" s="9">
        <v>200.54419999999999</v>
      </c>
      <c r="F11" s="9">
        <v>200.3271</v>
      </c>
      <c r="G11" s="9">
        <f t="shared" si="1"/>
        <v>0.967762394356949</v>
      </c>
      <c r="H11" s="9">
        <f>($B$2*F11*$B$3)/($B$4*$B$6)</f>
        <v>0.96671473894824178</v>
      </c>
      <c r="I11" s="12">
        <f>LN(F11/E11)</f>
        <v>-1.0831407547760409E-3</v>
      </c>
      <c r="J11" s="12">
        <f t="shared" si="3"/>
        <v>-5.954702893007301E-3</v>
      </c>
      <c r="K11" s="12">
        <f t="shared" si="3"/>
        <v>-4.7884057860718551E-3</v>
      </c>
      <c r="L11" s="12">
        <f t="shared" si="4"/>
        <v>8.3156352159404964E-5</v>
      </c>
    </row>
    <row r="12" spans="1:13">
      <c r="A12" t="s">
        <v>17</v>
      </c>
      <c r="D12">
        <v>10</v>
      </c>
      <c r="E12" s="9">
        <v>224.86920000000001</v>
      </c>
      <c r="F12" s="9">
        <v>224.62970000000001</v>
      </c>
      <c r="G12" s="9">
        <f t="shared" si="1"/>
        <v>1.0851470918088466</v>
      </c>
      <c r="H12" s="9">
        <f t="shared" ref="H12:H53" si="5">($B$2*F12*$B$3)/($B$4*$B$6)</f>
        <v>1.0839913411391762</v>
      </c>
      <c r="I12" s="12">
        <f t="shared" ref="I12:I53" si="6">LN(F12/E12)</f>
        <v>-1.0656311846995218E-3</v>
      </c>
      <c r="J12" s="12">
        <f t="shared" si="3"/>
        <v>-0.13030723148925727</v>
      </c>
      <c r="K12" s="12">
        <f t="shared" si="3"/>
        <v>-0.12913913483038891</v>
      </c>
      <c r="L12" s="12">
        <f t="shared" si="4"/>
        <v>1.0246547416883911E-4</v>
      </c>
    </row>
    <row r="13" spans="1:13">
      <c r="A13" t="s">
        <v>18</v>
      </c>
      <c r="D13">
        <v>11</v>
      </c>
      <c r="E13" s="9">
        <v>267.21140000000003</v>
      </c>
      <c r="F13" s="9">
        <v>267.05709999999999</v>
      </c>
      <c r="G13" s="9">
        <f t="shared" ref="G13:G53" si="7">($B$2*E13*$B$3)/($B$4*$B$6)</f>
        <v>1.2894770542527407</v>
      </c>
      <c r="H13" s="9">
        <f t="shared" si="5"/>
        <v>1.2887324516292329</v>
      </c>
      <c r="I13" s="12">
        <f t="shared" si="6"/>
        <v>-5.7761220917962048E-4</v>
      </c>
      <c r="J13" s="12">
        <f t="shared" ref="J13:J53" si="8">LN((EXP(-G13/2)/(1-EXP(-G13))))</f>
        <v>-0.32258263939609982</v>
      </c>
      <c r="K13" s="12">
        <f t="shared" ref="K13:K53" si="9">LN((EXP(-H13/2)/(1-EXP(-H13))))</f>
        <v>-0.3219271692170832</v>
      </c>
      <c r="L13" s="12">
        <f t="shared" ref="L13:L53" si="10">I13-J13+K13</f>
        <v>7.7857969837002994E-5</v>
      </c>
    </row>
    <row r="14" spans="1:13">
      <c r="D14">
        <v>12</v>
      </c>
      <c r="E14" s="9">
        <v>287.55720000000002</v>
      </c>
      <c r="F14" s="9">
        <v>286.9119</v>
      </c>
      <c r="G14" s="9">
        <f t="shared" si="7"/>
        <v>1.3876594007035861</v>
      </c>
      <c r="H14" s="9">
        <f t="shared" si="5"/>
        <v>1.3845453885652217</v>
      </c>
      <c r="I14" s="12">
        <f t="shared" si="6"/>
        <v>-2.2465969759315882E-3</v>
      </c>
      <c r="J14" s="12">
        <f t="shared" si="8"/>
        <v>-0.40660222733434243</v>
      </c>
      <c r="K14" s="12">
        <f t="shared" si="9"/>
        <v>-0.40400695056148495</v>
      </c>
      <c r="L14" s="12">
        <f t="shared" si="10"/>
        <v>3.4867979692587703E-4</v>
      </c>
    </row>
    <row r="15" spans="1:13">
      <c r="A15" t="s">
        <v>19</v>
      </c>
      <c r="D15">
        <v>13</v>
      </c>
      <c r="E15" s="9">
        <v>305.45940000000002</v>
      </c>
      <c r="F15" s="9">
        <v>305.28190000000001</v>
      </c>
      <c r="G15" s="9">
        <f t="shared" si="7"/>
        <v>1.4740497123468894</v>
      </c>
      <c r="H15" s="9">
        <f t="shared" si="5"/>
        <v>1.4731931539173841</v>
      </c>
      <c r="I15" s="12">
        <f t="shared" si="6"/>
        <v>-5.8126085462890367E-4</v>
      </c>
      <c r="J15" s="12">
        <f t="shared" si="8"/>
        <v>-0.47696283274468465</v>
      </c>
      <c r="K15" s="12">
        <f t="shared" si="9"/>
        <v>-0.47628000527453435</v>
      </c>
      <c r="L15" s="12">
        <f t="shared" si="10"/>
        <v>1.01566615521409E-4</v>
      </c>
    </row>
    <row r="16" spans="1:13">
      <c r="A16" t="s">
        <v>25</v>
      </c>
      <c r="D16">
        <v>14</v>
      </c>
      <c r="E16" s="9">
        <v>319.03140000000002</v>
      </c>
      <c r="F16" s="9">
        <v>318.7432</v>
      </c>
      <c r="G16" s="9">
        <f t="shared" si="7"/>
        <v>1.5395438588553025</v>
      </c>
      <c r="H16" s="9">
        <f t="shared" si="5"/>
        <v>1.538153097506664</v>
      </c>
      <c r="I16" s="12">
        <f t="shared" si="6"/>
        <v>-9.0376763081104303E-4</v>
      </c>
      <c r="J16" s="12">
        <f t="shared" si="8"/>
        <v>-0.5283639546631228</v>
      </c>
      <c r="K16" s="12">
        <f t="shared" si="9"/>
        <v>-0.52728850369651881</v>
      </c>
      <c r="L16" s="12">
        <f t="shared" si="10"/>
        <v>1.7168333579298256E-4</v>
      </c>
    </row>
    <row r="17" spans="1:12">
      <c r="A17" t="s">
        <v>26</v>
      </c>
      <c r="D17">
        <v>15</v>
      </c>
      <c r="E17" s="9">
        <v>335.16800000000001</v>
      </c>
      <c r="F17" s="9">
        <v>334.9246</v>
      </c>
      <c r="G17" s="9">
        <f t="shared" si="7"/>
        <v>1.6174139476077092</v>
      </c>
      <c r="H17" s="9">
        <f t="shared" si="5"/>
        <v>1.6162393767809962</v>
      </c>
      <c r="I17" s="12">
        <f t="shared" si="6"/>
        <v>-7.2646679191684747E-4</v>
      </c>
      <c r="J17" s="12">
        <f t="shared" si="8"/>
        <v>-0.58754753059607212</v>
      </c>
      <c r="K17" s="12">
        <f t="shared" si="9"/>
        <v>-0.58666929955197245</v>
      </c>
      <c r="L17" s="12">
        <f t="shared" si="10"/>
        <v>1.5176425218277334E-4</v>
      </c>
    </row>
    <row r="18" spans="1:12">
      <c r="D18">
        <v>16</v>
      </c>
      <c r="E18" s="9">
        <v>344.161</v>
      </c>
      <c r="F18" s="9">
        <v>343.93579999999997</v>
      </c>
      <c r="G18" s="9">
        <f t="shared" si="7"/>
        <v>1.6608112994755366</v>
      </c>
      <c r="H18" s="9">
        <f t="shared" si="5"/>
        <v>1.6597245560483564</v>
      </c>
      <c r="I18" s="12">
        <f t="shared" si="6"/>
        <v>-6.5455909122250132E-4</v>
      </c>
      <c r="J18" s="12">
        <f t="shared" si="8"/>
        <v>-0.61970340465904261</v>
      </c>
      <c r="K18" s="12">
        <f t="shared" si="9"/>
        <v>-0.61890497194958882</v>
      </c>
      <c r="L18" s="12">
        <f t="shared" si="10"/>
        <v>1.4387361823131606E-4</v>
      </c>
    </row>
    <row r="19" spans="1:12">
      <c r="D19">
        <v>17</v>
      </c>
      <c r="E19" s="9">
        <v>359.82440000000003</v>
      </c>
      <c r="F19" s="9">
        <v>359.7688</v>
      </c>
      <c r="G19" s="9">
        <f t="shared" si="7"/>
        <v>1.7363978758401024</v>
      </c>
      <c r="H19" s="9">
        <f t="shared" si="5"/>
        <v>1.7361295679602118</v>
      </c>
      <c r="I19" s="12">
        <f t="shared" si="6"/>
        <v>-1.5453175519352194E-4</v>
      </c>
      <c r="J19" s="12">
        <f t="shared" si="8"/>
        <v>-0.6744275367494732</v>
      </c>
      <c r="K19" s="12">
        <f t="shared" si="9"/>
        <v>-0.67423600420455754</v>
      </c>
      <c r="L19" s="12">
        <f t="shared" si="10"/>
        <v>3.7000789722130278E-5</v>
      </c>
    </row>
    <row r="20" spans="1:12">
      <c r="D20">
        <v>18</v>
      </c>
      <c r="E20" s="9">
        <v>369.49020000000002</v>
      </c>
      <c r="F20" s="9">
        <v>369.10489999999999</v>
      </c>
      <c r="G20" s="9">
        <f t="shared" si="7"/>
        <v>1.7830419460818512</v>
      </c>
      <c r="H20" s="9">
        <f t="shared" si="5"/>
        <v>1.7811826110796636</v>
      </c>
      <c r="I20" s="12">
        <f t="shared" si="6"/>
        <v>-1.0433322261447029E-3</v>
      </c>
      <c r="J20" s="12">
        <f t="shared" si="8"/>
        <v>-0.70744675495164788</v>
      </c>
      <c r="K20" s="12">
        <f t="shared" si="9"/>
        <v>-0.70614088615698345</v>
      </c>
      <c r="L20" s="12">
        <f t="shared" si="10"/>
        <v>2.6253656851971119E-4</v>
      </c>
    </row>
    <row r="21" spans="1:12">
      <c r="D21">
        <v>19</v>
      </c>
      <c r="E21" s="9">
        <v>392.63139999999999</v>
      </c>
      <c r="F21" s="9">
        <v>392.55889999999999</v>
      </c>
      <c r="G21" s="9">
        <f t="shared" si="7"/>
        <v>1.8947140020191109</v>
      </c>
      <c r="H21" s="9">
        <f t="shared" si="5"/>
        <v>1.8943641401253697</v>
      </c>
      <c r="I21" s="12">
        <f t="shared" si="6"/>
        <v>-1.846686088864014E-4</v>
      </c>
      <c r="J21" s="12">
        <f t="shared" si="8"/>
        <v>-0.78441288473865556</v>
      </c>
      <c r="K21" s="12">
        <f t="shared" si="9"/>
        <v>-0.78417602566287548</v>
      </c>
      <c r="L21" s="12">
        <f t="shared" si="10"/>
        <v>5.2190466893642373E-5</v>
      </c>
    </row>
    <row r="22" spans="1:12">
      <c r="D22">
        <v>20</v>
      </c>
      <c r="E22" s="9">
        <v>401.24919999999997</v>
      </c>
      <c r="F22" s="9">
        <v>401.1875</v>
      </c>
      <c r="G22" s="9">
        <f t="shared" si="7"/>
        <v>1.9363007582658105</v>
      </c>
      <c r="H22" s="9">
        <f t="shared" si="5"/>
        <v>1.9360030137300328</v>
      </c>
      <c r="I22" s="12">
        <f t="shared" si="6"/>
        <v>-1.5378160077071198E-4</v>
      </c>
      <c r="J22" s="12">
        <f t="shared" si="8"/>
        <v>-0.81238911814411274</v>
      </c>
      <c r="K22" s="12">
        <f t="shared" si="9"/>
        <v>-0.81219005313940729</v>
      </c>
      <c r="L22" s="12">
        <f t="shared" si="10"/>
        <v>4.5283403934726074E-5</v>
      </c>
    </row>
    <row r="23" spans="1:12">
      <c r="D23">
        <v>21</v>
      </c>
      <c r="E23" s="9">
        <v>416.37209999999999</v>
      </c>
      <c r="F23" s="9">
        <v>415.59550000000002</v>
      </c>
      <c r="G23" s="9">
        <f t="shared" si="7"/>
        <v>2.009279053891516</v>
      </c>
      <c r="H23" s="9">
        <f t="shared" si="5"/>
        <v>2.0055314297993831</v>
      </c>
      <c r="I23" s="12">
        <f t="shared" si="6"/>
        <v>-1.8669001666843511E-3</v>
      </c>
      <c r="J23" s="12">
        <f t="shared" si="8"/>
        <v>-0.860670643461384</v>
      </c>
      <c r="K23" s="12">
        <f t="shared" si="9"/>
        <v>-0.85821526083507016</v>
      </c>
      <c r="L23" s="12">
        <f t="shared" si="10"/>
        <v>5.8848245962950241E-4</v>
      </c>
    </row>
    <row r="24" spans="1:12">
      <c r="D24">
        <v>22</v>
      </c>
      <c r="E24" s="9">
        <v>445.84339999999997</v>
      </c>
      <c r="F24" s="9">
        <v>444.0976</v>
      </c>
      <c r="G24" s="9">
        <f t="shared" si="7"/>
        <v>2.15149815498151</v>
      </c>
      <c r="H24" s="9">
        <f t="shared" si="5"/>
        <v>2.1430734805802145</v>
      </c>
      <c r="I24" s="12">
        <f t="shared" si="6"/>
        <v>-3.923411191184523E-3</v>
      </c>
      <c r="J24" s="12">
        <f t="shared" si="8"/>
        <v>-0.95210037313804874</v>
      </c>
      <c r="K24" s="12">
        <f t="shared" si="9"/>
        <v>-0.94677389049284089</v>
      </c>
      <c r="L24" s="12">
        <f t="shared" si="10"/>
        <v>1.4030714540232969E-3</v>
      </c>
    </row>
    <row r="25" spans="1:12">
      <c r="D25">
        <v>23</v>
      </c>
      <c r="E25" s="9">
        <v>506.0548</v>
      </c>
      <c r="F25" s="9">
        <v>506.0403</v>
      </c>
      <c r="G25" s="9">
        <f t="shared" si="7"/>
        <v>2.4420591815860395</v>
      </c>
      <c r="H25" s="9">
        <f t="shared" si="5"/>
        <v>2.441989209207291</v>
      </c>
      <c r="I25" s="12">
        <f t="shared" si="6"/>
        <v>-2.8653433854138909E-5</v>
      </c>
      <c r="J25" s="12">
        <f t="shared" si="8"/>
        <v>-1.1300303936192975</v>
      </c>
      <c r="K25" s="12">
        <f t="shared" si="9"/>
        <v>-1.1299887410370832</v>
      </c>
      <c r="L25" s="12">
        <f t="shared" si="10"/>
        <v>1.299914836017102E-5</v>
      </c>
    </row>
    <row r="26" spans="1:12">
      <c r="D26">
        <v>24</v>
      </c>
      <c r="E26" s="9">
        <v>547.66520000000003</v>
      </c>
      <c r="F26" s="9">
        <v>547.60509999999999</v>
      </c>
      <c r="G26" s="9">
        <f t="shared" si="7"/>
        <v>2.6428577104597264</v>
      </c>
      <c r="H26" s="9">
        <f t="shared" si="5"/>
        <v>2.6425676870140178</v>
      </c>
      <c r="I26" s="12">
        <f t="shared" si="6"/>
        <v>-1.0974459922875399E-4</v>
      </c>
      <c r="J26" s="12">
        <f t="shared" si="8"/>
        <v>-1.2476126227111173</v>
      </c>
      <c r="K26" s="12">
        <f t="shared" si="9"/>
        <v>-1.2474453891299051</v>
      </c>
      <c r="L26" s="12">
        <f t="shared" si="10"/>
        <v>5.7488981983322418E-5</v>
      </c>
    </row>
    <row r="27" spans="1:12">
      <c r="D27">
        <v>25</v>
      </c>
      <c r="E27" s="9">
        <v>557.00660000000005</v>
      </c>
      <c r="F27" s="9">
        <v>556.4905</v>
      </c>
      <c r="G27" s="9">
        <f t="shared" si="7"/>
        <v>2.6879363296900305</v>
      </c>
      <c r="H27" s="9">
        <f t="shared" si="5"/>
        <v>2.68544579557472</v>
      </c>
      <c r="I27" s="12">
        <f t="shared" si="6"/>
        <v>-9.2698945862998612E-4</v>
      </c>
      <c r="J27" s="12">
        <f t="shared" si="8"/>
        <v>-1.2735229879580208</v>
      </c>
      <c r="K27" s="12">
        <f t="shared" si="9"/>
        <v>-1.272095704307918</v>
      </c>
      <c r="L27" s="12">
        <f t="shared" si="10"/>
        <v>5.0029419147290533E-4</v>
      </c>
    </row>
    <row r="28" spans="1:12">
      <c r="D28">
        <v>26</v>
      </c>
      <c r="E28" s="9">
        <v>701.79790000000003</v>
      </c>
      <c r="F28" s="9">
        <v>701.79560000000004</v>
      </c>
      <c r="G28" s="9">
        <f t="shared" si="7"/>
        <v>3.3866529974872308</v>
      </c>
      <c r="H28" s="9">
        <f t="shared" si="5"/>
        <v>3.3866418984202573</v>
      </c>
      <c r="I28" s="12">
        <f t="shared" si="6"/>
        <v>-3.2773021533041323E-6</v>
      </c>
      <c r="J28" s="12">
        <f t="shared" si="8"/>
        <v>-1.658919623952168</v>
      </c>
      <c r="K28" s="12">
        <f t="shared" si="9"/>
        <v>-1.6589136858865206</v>
      </c>
      <c r="L28" s="12">
        <f t="shared" si="10"/>
        <v>2.6607634941999692E-6</v>
      </c>
    </row>
    <row r="29" spans="1:12">
      <c r="D29">
        <v>27</v>
      </c>
      <c r="E29" s="9">
        <v>760.40959999999995</v>
      </c>
      <c r="F29" s="9">
        <v>760.3596</v>
      </c>
      <c r="G29" s="9">
        <f t="shared" si="7"/>
        <v>3.6694943817273686</v>
      </c>
      <c r="H29" s="9">
        <f t="shared" si="5"/>
        <v>3.66925309766272</v>
      </c>
      <c r="I29" s="12">
        <f t="shared" si="6"/>
        <v>-6.5756197610998852E-5</v>
      </c>
      <c r="J29" s="12">
        <f t="shared" si="8"/>
        <v>-1.8089273547587372</v>
      </c>
      <c r="K29" s="12">
        <f t="shared" si="9"/>
        <v>-1.8088004009056582</v>
      </c>
      <c r="L29" s="12">
        <f t="shared" si="10"/>
        <v>6.1197655468081535E-5</v>
      </c>
    </row>
    <row r="30" spans="1:12">
      <c r="D30">
        <v>28</v>
      </c>
      <c r="E30" s="9">
        <v>777.50009999999997</v>
      </c>
      <c r="F30" s="9">
        <v>777.3963</v>
      </c>
      <c r="G30" s="9">
        <f t="shared" si="7"/>
        <v>3.751967687865156</v>
      </c>
      <c r="H30" s="9">
        <f t="shared" si="5"/>
        <v>3.7514667821469438</v>
      </c>
      <c r="I30" s="12">
        <f t="shared" si="6"/>
        <v>-1.3351371853993207E-4</v>
      </c>
      <c r="J30" s="12">
        <f t="shared" si="8"/>
        <v>-1.852232484559128</v>
      </c>
      <c r="K30" s="12">
        <f t="shared" si="9"/>
        <v>-1.8519699890074266</v>
      </c>
      <c r="L30" s="12">
        <f t="shared" si="10"/>
        <v>1.2898183316156775E-4</v>
      </c>
    </row>
    <row r="31" spans="1:12">
      <c r="D31">
        <v>29</v>
      </c>
      <c r="E31" s="9">
        <v>790.05970000000002</v>
      </c>
      <c r="F31" s="9">
        <v>790.03150000000005</v>
      </c>
      <c r="G31" s="9">
        <f t="shared" si="7"/>
        <v>3.8125763146325498</v>
      </c>
      <c r="H31" s="9">
        <f t="shared" si="5"/>
        <v>3.8124402304200875</v>
      </c>
      <c r="I31" s="12">
        <f t="shared" si="6"/>
        <v>-3.5694142215265959E-5</v>
      </c>
      <c r="J31" s="12">
        <f t="shared" si="8"/>
        <v>-1.8839493009545221</v>
      </c>
      <c r="K31" s="12">
        <f t="shared" si="9"/>
        <v>-1.8838781844597741</v>
      </c>
      <c r="L31" s="12">
        <f t="shared" si="10"/>
        <v>3.5422352532732404E-5</v>
      </c>
    </row>
    <row r="32" spans="1:12">
      <c r="D32">
        <v>30</v>
      </c>
      <c r="E32" s="9">
        <v>838.34690000000001</v>
      </c>
      <c r="F32" s="9">
        <v>838.33050000000003</v>
      </c>
      <c r="G32" s="9">
        <f t="shared" si="7"/>
        <v>4.0455949523632482</v>
      </c>
      <c r="H32" s="9">
        <f t="shared" si="5"/>
        <v>4.0455158111900431</v>
      </c>
      <c r="I32" s="12">
        <f t="shared" si="6"/>
        <v>-1.95624990239578E-5</v>
      </c>
      <c r="J32" s="12">
        <f t="shared" si="8"/>
        <v>-2.0051432632694053</v>
      </c>
      <c r="K32" s="12">
        <f t="shared" si="9"/>
        <v>-2.0051022830449967</v>
      </c>
      <c r="L32" s="12">
        <f t="shared" si="10"/>
        <v>2.1417725384775821E-5</v>
      </c>
    </row>
    <row r="33" spans="4:12">
      <c r="D33">
        <v>31</v>
      </c>
      <c r="E33" s="9">
        <v>867.18309999999997</v>
      </c>
      <c r="F33" s="9">
        <v>867.17070000000001</v>
      </c>
      <c r="G33" s="9">
        <f t="shared" si="7"/>
        <v>4.1847492632640666</v>
      </c>
      <c r="H33" s="9">
        <f t="shared" si="5"/>
        <v>4.1846894248160336</v>
      </c>
      <c r="I33" s="12">
        <f t="shared" si="6"/>
        <v>-1.4299273885318189E-5</v>
      </c>
      <c r="J33" s="12">
        <f t="shared" si="8"/>
        <v>-2.0770315023266752</v>
      </c>
      <c r="K33" s="12">
        <f t="shared" si="9"/>
        <v>-2.0770006578860096</v>
      </c>
      <c r="L33" s="12">
        <f t="shared" si="10"/>
        <v>1.6545166780179699E-5</v>
      </c>
    </row>
    <row r="34" spans="4:12">
      <c r="D34">
        <v>32</v>
      </c>
      <c r="E34" s="9">
        <v>919.45039999999995</v>
      </c>
      <c r="F34" s="9">
        <v>919.43809999999996</v>
      </c>
      <c r="G34" s="9">
        <f t="shared" si="7"/>
        <v>4.4369745951089818</v>
      </c>
      <c r="H34" s="9">
        <f t="shared" si="5"/>
        <v>4.4369152392290774</v>
      </c>
      <c r="I34" s="12">
        <f t="shared" si="6"/>
        <v>-1.3377646333800551E-5</v>
      </c>
      <c r="J34" s="12">
        <f t="shared" si="8"/>
        <v>-2.2065850661328645</v>
      </c>
      <c r="K34" s="12">
        <f t="shared" si="9"/>
        <v>-2.2065546774831497</v>
      </c>
      <c r="L34" s="12">
        <f t="shared" si="10"/>
        <v>1.70110033810289E-5</v>
      </c>
    </row>
    <row r="35" spans="4:12">
      <c r="D35">
        <v>33</v>
      </c>
      <c r="E35" s="9">
        <v>933.25149999999996</v>
      </c>
      <c r="F35" s="9">
        <v>933.24969999999996</v>
      </c>
      <c r="G35" s="9">
        <f t="shared" si="7"/>
        <v>4.5035743052016173</v>
      </c>
      <c r="H35" s="9">
        <f t="shared" si="5"/>
        <v>4.5035656189752906</v>
      </c>
      <c r="I35" s="12">
        <f t="shared" si="6"/>
        <v>-1.9287423978600703E-6</v>
      </c>
      <c r="J35" s="12">
        <f t="shared" si="8"/>
        <v>-2.2406560708588428</v>
      </c>
      <c r="K35" s="12">
        <f t="shared" si="9"/>
        <v>-2.2406516305180388</v>
      </c>
      <c r="L35" s="12">
        <f t="shared" si="10"/>
        <v>2.5115984061407914E-6</v>
      </c>
    </row>
    <row r="36" spans="4:12">
      <c r="D36">
        <v>34</v>
      </c>
      <c r="E36" s="9">
        <v>1090.8849</v>
      </c>
      <c r="F36" s="9">
        <v>1090.8771999999999</v>
      </c>
      <c r="G36" s="9">
        <f t="shared" si="7"/>
        <v>5.2642628547314807</v>
      </c>
      <c r="H36" s="9">
        <f t="shared" si="5"/>
        <v>5.2642256969855241</v>
      </c>
      <c r="I36" s="12">
        <f t="shared" si="6"/>
        <v>-7.058514766750477E-6</v>
      </c>
      <c r="J36" s="12">
        <f t="shared" si="8"/>
        <v>-2.6269447949855378</v>
      </c>
      <c r="K36" s="12">
        <f t="shared" si="9"/>
        <v>-2.626926022884724</v>
      </c>
      <c r="L36" s="12">
        <f t="shared" si="10"/>
        <v>1.171358604690198E-5</v>
      </c>
    </row>
    <row r="37" spans="4:12">
      <c r="D37">
        <v>35</v>
      </c>
      <c r="E37" s="9">
        <v>1197.6880000000001</v>
      </c>
      <c r="F37" s="9">
        <v>1197.6750999999999</v>
      </c>
      <c r="G37" s="9">
        <f t="shared" si="7"/>
        <v>5.7796605764344511</v>
      </c>
      <c r="H37" s="9">
        <f t="shared" si="5"/>
        <v>5.7795983251457699</v>
      </c>
      <c r="I37" s="12">
        <f t="shared" si="6"/>
        <v>-1.0770809653309993E-5</v>
      </c>
      <c r="J37" s="12">
        <f t="shared" si="8"/>
        <v>-2.8867357410724264</v>
      </c>
      <c r="K37" s="12">
        <f t="shared" si="9"/>
        <v>-2.8867044224841401</v>
      </c>
      <c r="L37" s="12">
        <f t="shared" si="10"/>
        <v>2.0547778632806768E-5</v>
      </c>
    </row>
    <row r="38" spans="4:12">
      <c r="D38">
        <v>36</v>
      </c>
      <c r="E38" s="9">
        <v>1231.4203</v>
      </c>
      <c r="F38" s="9">
        <v>1231.4037000000001</v>
      </c>
      <c r="G38" s="9">
        <f t="shared" si="7"/>
        <v>5.94244190551386</v>
      </c>
      <c r="H38" s="9">
        <f t="shared" si="5"/>
        <v>5.9423617992043969</v>
      </c>
      <c r="I38" s="12">
        <f t="shared" si="6"/>
        <v>-1.3480459829966972E-5</v>
      </c>
      <c r="J38" s="12">
        <f t="shared" si="8"/>
        <v>-2.9685918894725529</v>
      </c>
      <c r="K38" s="12">
        <f t="shared" si="9"/>
        <v>-2.9685516254277062</v>
      </c>
      <c r="L38" s="12">
        <f t="shared" si="10"/>
        <v>2.6783585016509903E-5</v>
      </c>
    </row>
    <row r="39" spans="4:12">
      <c r="D39">
        <v>37</v>
      </c>
      <c r="E39" s="9">
        <v>1360.0377000000001</v>
      </c>
      <c r="F39" s="9">
        <v>1360.0369000000001</v>
      </c>
      <c r="G39" s="9">
        <f t="shared" si="7"/>
        <v>6.563108486646426</v>
      </c>
      <c r="H39" s="9">
        <f t="shared" si="5"/>
        <v>6.5631046261013912</v>
      </c>
      <c r="I39" s="12">
        <f t="shared" si="6"/>
        <v>-5.8821916140740949E-7</v>
      </c>
      <c r="J39" s="12">
        <f t="shared" si="8"/>
        <v>-3.2801417549489522</v>
      </c>
      <c r="K39" s="12">
        <f t="shared" si="9"/>
        <v>-3.2801398192195967</v>
      </c>
      <c r="L39" s="12">
        <f t="shared" si="10"/>
        <v>1.3475101940940704E-6</v>
      </c>
    </row>
    <row r="40" spans="4:12">
      <c r="D40">
        <v>38</v>
      </c>
      <c r="E40" s="9">
        <v>1721.2911999999999</v>
      </c>
      <c r="F40" s="9">
        <v>1721.2898</v>
      </c>
      <c r="G40" s="9">
        <f t="shared" si="7"/>
        <v>8.3064027436223338</v>
      </c>
      <c r="H40" s="9">
        <f t="shared" si="5"/>
        <v>8.3063959876685232</v>
      </c>
      <c r="I40" s="12">
        <f t="shared" si="6"/>
        <v>-8.1334324444937085E-7</v>
      </c>
      <c r="J40" s="12">
        <f t="shared" si="8"/>
        <v>-4.1529544105980438</v>
      </c>
      <c r="K40" s="12">
        <f t="shared" si="9"/>
        <v>-4.152951030952468</v>
      </c>
      <c r="L40" s="12">
        <f t="shared" si="10"/>
        <v>2.5663023315303235E-6</v>
      </c>
    </row>
    <row r="41" spans="4:12">
      <c r="D41">
        <v>39</v>
      </c>
      <c r="E41" s="9">
        <v>1725.4110000000001</v>
      </c>
      <c r="F41" s="9">
        <v>1725.4085</v>
      </c>
      <c r="G41" s="9">
        <f t="shared" si="7"/>
        <v>8.3262835854131794</v>
      </c>
      <c r="H41" s="9">
        <f t="shared" si="5"/>
        <v>8.3262715212099483</v>
      </c>
      <c r="I41" s="12">
        <f t="shared" si="6"/>
        <v>-1.4489311886811295E-6</v>
      </c>
      <c r="J41" s="12">
        <f t="shared" si="8"/>
        <v>-4.1628996933951647</v>
      </c>
      <c r="K41" s="12">
        <f t="shared" si="9"/>
        <v>-4.1628936583724423</v>
      </c>
      <c r="L41" s="12">
        <f t="shared" si="10"/>
        <v>4.5860915340867336E-6</v>
      </c>
    </row>
    <row r="42" spans="4:12">
      <c r="D42">
        <v>40</v>
      </c>
      <c r="E42" s="9">
        <v>1737.2773999999999</v>
      </c>
      <c r="F42" s="9">
        <v>1737.2753</v>
      </c>
      <c r="G42" s="9">
        <f t="shared" si="7"/>
        <v>8.3835470499082749</v>
      </c>
      <c r="H42" s="9">
        <f t="shared" si="5"/>
        <v>8.3835369159775599</v>
      </c>
      <c r="I42" s="12">
        <f t="shared" si="6"/>
        <v>-1.208788688092092E-6</v>
      </c>
      <c r="J42" s="12">
        <f t="shared" si="8"/>
        <v>-4.1915449011633177</v>
      </c>
      <c r="K42" s="12">
        <f t="shared" si="9"/>
        <v>-4.1915398318808261</v>
      </c>
      <c r="L42" s="12">
        <f t="shared" si="10"/>
        <v>3.8604938037423153E-6</v>
      </c>
    </row>
    <row r="43" spans="4:12">
      <c r="D43">
        <v>41</v>
      </c>
      <c r="E43" s="9">
        <v>1752.9345000000001</v>
      </c>
      <c r="F43" s="9">
        <v>1752.9315999999999</v>
      </c>
      <c r="G43" s="9">
        <f t="shared" si="7"/>
        <v>8.4591032244806961</v>
      </c>
      <c r="H43" s="9">
        <f t="shared" si="5"/>
        <v>8.4590892300049454</v>
      </c>
      <c r="I43" s="12">
        <f t="shared" si="6"/>
        <v>-1.6543700857104415E-6</v>
      </c>
      <c r="J43" s="12">
        <f t="shared" si="8"/>
        <v>-4.2293396277053521</v>
      </c>
      <c r="K43" s="12">
        <f t="shared" si="9"/>
        <v>-4.2293326275005292</v>
      </c>
      <c r="L43" s="12">
        <f t="shared" si="10"/>
        <v>5.3458347375467952E-6</v>
      </c>
    </row>
    <row r="44" spans="4:12">
      <c r="D44">
        <v>42</v>
      </c>
      <c r="E44" s="9">
        <v>1770.4835</v>
      </c>
      <c r="F44" s="9">
        <v>1770.4828</v>
      </c>
      <c r="G44" s="9">
        <f t="shared" si="7"/>
        <v>8.5437891054913155</v>
      </c>
      <c r="H44" s="9">
        <f t="shared" si="5"/>
        <v>8.5437857275144111</v>
      </c>
      <c r="I44" s="12">
        <f t="shared" si="6"/>
        <v>-3.9537230278599661E-7</v>
      </c>
      <c r="J44" s="12">
        <f t="shared" si="8"/>
        <v>-4.2716997828507175</v>
      </c>
      <c r="K44" s="12">
        <f t="shared" si="9"/>
        <v>-4.2716980932042716</v>
      </c>
      <c r="L44" s="12">
        <f t="shared" si="10"/>
        <v>1.2942741429711191E-6</v>
      </c>
    </row>
    <row r="45" spans="4:12">
      <c r="D45">
        <v>43</v>
      </c>
      <c r="E45" s="9">
        <v>1835.8109999999999</v>
      </c>
      <c r="F45" s="9">
        <v>1835.8076000000001</v>
      </c>
      <c r="G45" s="9">
        <f t="shared" si="7"/>
        <v>8.859038800158892</v>
      </c>
      <c r="H45" s="9">
        <f t="shared" si="5"/>
        <v>8.8590223928424976</v>
      </c>
      <c r="I45" s="12">
        <f t="shared" si="6"/>
        <v>-1.8520442182803873E-6</v>
      </c>
      <c r="J45" s="12">
        <f t="shared" si="8"/>
        <v>-4.4293772984065356</v>
      </c>
      <c r="K45" s="12">
        <f t="shared" si="9"/>
        <v>-4.4293690924166471</v>
      </c>
      <c r="L45" s="12">
        <f t="shared" si="10"/>
        <v>6.3539456700567598E-6</v>
      </c>
    </row>
    <row r="46" spans="4:12">
      <c r="D46">
        <v>44</v>
      </c>
      <c r="E46" s="9">
        <v>2604.9407999999999</v>
      </c>
      <c r="F46" s="9">
        <v>2604.9358000000002</v>
      </c>
      <c r="G46" s="9">
        <f t="shared" si="7"/>
        <v>12.570614087897363</v>
      </c>
      <c r="H46" s="9">
        <f t="shared" si="5"/>
        <v>12.570589959490897</v>
      </c>
      <c r="I46" s="12">
        <f t="shared" si="6"/>
        <v>-1.9194312585152132E-6</v>
      </c>
      <c r="J46" s="12">
        <f t="shared" si="8"/>
        <v>-6.285303571367387</v>
      </c>
      <c r="K46" s="12">
        <f t="shared" si="9"/>
        <v>-6.2852915070803652</v>
      </c>
      <c r="L46" s="12">
        <f t="shared" si="10"/>
        <v>1.0144855763449812E-5</v>
      </c>
    </row>
    <row r="47" spans="4:12">
      <c r="D47">
        <v>45</v>
      </c>
      <c r="E47" s="9">
        <v>2718.0907000000002</v>
      </c>
      <c r="F47" s="9">
        <v>2718.0855999999999</v>
      </c>
      <c r="G47" s="9">
        <f t="shared" si="7"/>
        <v>13.116639443630662</v>
      </c>
      <c r="H47" s="9">
        <f t="shared" si="5"/>
        <v>13.116614832656065</v>
      </c>
      <c r="I47" s="12">
        <f t="shared" si="6"/>
        <v>-1.8763188384383686E-6</v>
      </c>
      <c r="J47" s="12">
        <f t="shared" si="8"/>
        <v>-6.5583177103326147</v>
      </c>
      <c r="K47" s="12">
        <f t="shared" si="9"/>
        <v>-6.5583054047958109</v>
      </c>
      <c r="L47" s="12">
        <f t="shared" si="10"/>
        <v>1.0429217965679527E-5</v>
      </c>
    </row>
    <row r="48" spans="4:12">
      <c r="D48">
        <v>46</v>
      </c>
      <c r="E48" s="9">
        <v>3211.6743000000001</v>
      </c>
      <c r="F48" s="9">
        <v>3211.6738</v>
      </c>
      <c r="G48" s="9">
        <f t="shared" si="7"/>
        <v>15.498516588675605</v>
      </c>
      <c r="H48" s="9">
        <f t="shared" si="5"/>
        <v>15.498514175834961</v>
      </c>
      <c r="I48" s="12">
        <f t="shared" si="6"/>
        <v>-1.5568205004626759E-7</v>
      </c>
      <c r="J48" s="12">
        <f t="shared" si="8"/>
        <v>-7.7492581085232137</v>
      </c>
      <c r="K48" s="12">
        <f t="shared" si="9"/>
        <v>-7.7492569021024433</v>
      </c>
      <c r="L48" s="12">
        <f t="shared" si="10"/>
        <v>1.0507387200320295E-6</v>
      </c>
    </row>
    <row r="49" spans="4:12">
      <c r="D49">
        <v>47</v>
      </c>
      <c r="E49" s="9">
        <v>3301.7627000000002</v>
      </c>
      <c r="F49" s="9">
        <v>3301.7626</v>
      </c>
      <c r="G49" s="9">
        <f t="shared" si="7"/>
        <v>15.933254495270694</v>
      </c>
      <c r="H49" s="9">
        <f t="shared" si="5"/>
        <v>15.933254012702562</v>
      </c>
      <c r="I49" s="12">
        <f t="shared" si="6"/>
        <v>-3.0286853040087099E-8</v>
      </c>
      <c r="J49" s="12">
        <f t="shared" si="8"/>
        <v>-7.9666271273326066</v>
      </c>
      <c r="K49" s="12">
        <f t="shared" si="9"/>
        <v>-7.9666268860484823</v>
      </c>
      <c r="L49" s="12">
        <f t="shared" si="10"/>
        <v>2.1099727121054457E-7</v>
      </c>
    </row>
    <row r="50" spans="4:12">
      <c r="D50">
        <v>48</v>
      </c>
      <c r="E50" s="9">
        <v>3760.5589</v>
      </c>
      <c r="F50" s="9">
        <v>3760.5589</v>
      </c>
      <c r="G50" s="9">
        <f t="shared" si="7"/>
        <v>18.147258734904</v>
      </c>
      <c r="H50" s="9">
        <f t="shared" si="5"/>
        <v>18.147258734904</v>
      </c>
      <c r="I50" s="12">
        <f t="shared" si="6"/>
        <v>0</v>
      </c>
      <c r="J50" s="12">
        <f t="shared" si="8"/>
        <v>-9.0736293543074513</v>
      </c>
      <c r="K50" s="12">
        <f t="shared" si="9"/>
        <v>-9.0736293543074513</v>
      </c>
      <c r="L50" s="12">
        <f t="shared" si="10"/>
        <v>0</v>
      </c>
    </row>
    <row r="51" spans="4:12">
      <c r="D51">
        <v>49</v>
      </c>
      <c r="E51" s="9">
        <v>3785.9746</v>
      </c>
      <c r="F51" s="9">
        <v>3785.9746</v>
      </c>
      <c r="G51" s="9">
        <f t="shared" si="7"/>
        <v>18.269906802942156</v>
      </c>
      <c r="H51" s="9">
        <f t="shared" si="5"/>
        <v>18.269906802942156</v>
      </c>
      <c r="I51" s="12">
        <f t="shared" si="6"/>
        <v>0</v>
      </c>
      <c r="J51" s="12">
        <f t="shared" si="8"/>
        <v>-9.1349533898437407</v>
      </c>
      <c r="K51" s="12">
        <f t="shared" si="9"/>
        <v>-9.1349533898437407</v>
      </c>
      <c r="L51" s="12">
        <f t="shared" si="10"/>
        <v>0</v>
      </c>
    </row>
    <row r="52" spans="4:12">
      <c r="D52">
        <v>50</v>
      </c>
      <c r="E52" s="9">
        <v>3790.4452999999999</v>
      </c>
      <c r="F52" s="9">
        <v>3790.4452000000001</v>
      </c>
      <c r="G52" s="9">
        <f t="shared" si="7"/>
        <v>18.291480976298711</v>
      </c>
      <c r="H52" s="9">
        <f t="shared" si="5"/>
        <v>18.291480493730582</v>
      </c>
      <c r="I52" s="12">
        <f t="shared" si="6"/>
        <v>-2.6382124833033111E-8</v>
      </c>
      <c r="J52" s="12">
        <f t="shared" si="8"/>
        <v>-9.1457404767701806</v>
      </c>
      <c r="K52" s="12">
        <f t="shared" si="9"/>
        <v>-9.1457402354861106</v>
      </c>
      <c r="L52" s="12">
        <f t="shared" si="10"/>
        <v>2.1490194512807648E-7</v>
      </c>
    </row>
    <row r="53" spans="4:12">
      <c r="D53">
        <v>51</v>
      </c>
      <c r="E53" s="9">
        <v>3813.1455999999998</v>
      </c>
      <c r="F53" s="9">
        <v>3813.1455999999998</v>
      </c>
      <c r="G53" s="9">
        <f t="shared" si="7"/>
        <v>18.401025389353894</v>
      </c>
      <c r="H53" s="9">
        <f t="shared" si="5"/>
        <v>18.401025389353894</v>
      </c>
      <c r="I53" s="12">
        <f t="shared" si="6"/>
        <v>0</v>
      </c>
      <c r="J53" s="12">
        <f t="shared" si="8"/>
        <v>-9.2005126844784488</v>
      </c>
      <c r="K53" s="12">
        <f t="shared" si="9"/>
        <v>-9.2005126844784488</v>
      </c>
      <c r="L53" s="12">
        <f t="shared" si="10"/>
        <v>0</v>
      </c>
    </row>
  </sheetData>
  <sortState xmlns:xlrd2="http://schemas.microsoft.com/office/spreadsheetml/2017/richdata2" ref="E3:F53">
    <sortCondition ref="E3:E5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3B44-36E9-47F3-9900-B84B4522D034}">
  <dimension ref="A1:M113"/>
  <sheetViews>
    <sheetView workbookViewId="0">
      <selection activeCell="A18" sqref="A18"/>
    </sheetView>
  </sheetViews>
  <sheetFormatPr defaultRowHeight="14.45"/>
  <cols>
    <col min="1" max="1" width="33.42578125" bestFit="1" customWidth="1"/>
    <col min="9" max="9" width="13.5703125" bestFit="1" customWidth="1"/>
    <col min="10" max="11" width="15.5703125" bestFit="1" customWidth="1"/>
    <col min="12" max="12" width="21.28515625" customWidth="1"/>
  </cols>
  <sheetData>
    <row r="1" spans="1:13">
      <c r="A1" s="1" t="s">
        <v>0</v>
      </c>
      <c r="B1" s="2"/>
      <c r="I1" s="10">
        <f>SUM(I3:I113)</f>
        <v>-3.7250971078255056E-2</v>
      </c>
      <c r="J1" s="10">
        <f>SUM(J3:J113)</f>
        <v>-307.61546796518365</v>
      </c>
      <c r="K1" s="10">
        <f>SUM(K3:K113)</f>
        <v>-307.57409444740796</v>
      </c>
      <c r="L1" s="14">
        <f>SUM(L3:L113)*1000</f>
        <v>4.1225466974543625</v>
      </c>
      <c r="M1" s="11" t="s">
        <v>1</v>
      </c>
    </row>
    <row r="2" spans="1:13">
      <c r="A2" s="3" t="s">
        <v>2</v>
      </c>
      <c r="B2" s="4">
        <v>6.6260701499999998E-34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3">
      <c r="A3" s="3" t="s">
        <v>12</v>
      </c>
      <c r="B3" s="5">
        <f>299792458*100</f>
        <v>29979245800</v>
      </c>
      <c r="D3">
        <v>1</v>
      </c>
      <c r="E3" s="9">
        <v>37.267499999999998</v>
      </c>
      <c r="F3" s="9">
        <v>37.264099999999999</v>
      </c>
      <c r="G3" s="9">
        <f>($B$2*E3*$B$3)/($B$4*$B$6)</f>
        <v>0.17984107758637546</v>
      </c>
      <c r="H3" s="9">
        <f>($B$2*F3*$B$3)/($B$4*$B$6)</f>
        <v>0.17982467026997934</v>
      </c>
      <c r="I3" s="12">
        <f>LN(F3/E3)</f>
        <v>-9.1236468889888903E-5</v>
      </c>
      <c r="J3" s="12">
        <f>LN((EXP(-G3/2)/(1-EXP(-G3))))</f>
        <v>1.7143344661895754</v>
      </c>
      <c r="K3" s="12">
        <f>LN((EXP(-H3/2)/(1-EXP(-H3))))</f>
        <v>1.7144259484072759</v>
      </c>
      <c r="L3" s="12">
        <f>I3-J3+K3</f>
        <v>2.4574881063443854E-7</v>
      </c>
    </row>
    <row r="4" spans="1:13">
      <c r="A4" s="3" t="s">
        <v>13</v>
      </c>
      <c r="B4" s="4">
        <v>1.3806490000000001E-23</v>
      </c>
      <c r="D4">
        <v>2</v>
      </c>
      <c r="E4">
        <v>50.7029</v>
      </c>
      <c r="F4">
        <v>50.657699999999998</v>
      </c>
      <c r="G4" s="9">
        <f t="shared" ref="G4:G67" si="0">($B$2*E4*$B$3)/($B$4*$B$6)</f>
        <v>0.24467603603016666</v>
      </c>
      <c r="H4" s="9">
        <f t="shared" ref="H4:H67" si="1">($B$2*F4*$B$3)/($B$4*$B$6)</f>
        <v>0.24445791523572369</v>
      </c>
      <c r="I4" s="12">
        <f t="shared" ref="I4:I67" si="2">LN(F4/E4)</f>
        <v>-8.9186534010443999E-4</v>
      </c>
      <c r="J4" s="12">
        <f t="shared" ref="J4:J67" si="3">LN((EXP(-G4/2)/(1-EXP(-G4))))</f>
        <v>1.40532705684917</v>
      </c>
      <c r="K4" s="12">
        <f t="shared" ref="K4:K67" si="4">LN((EXP(-H4/2)/(1-EXP(-H4))))</f>
        <v>1.4062233631925862</v>
      </c>
      <c r="L4" s="12">
        <f t="shared" ref="L4:L67" si="5">I4-J4+K4</f>
        <v>4.4410033117614489E-6</v>
      </c>
    </row>
    <row r="5" spans="1:13">
      <c r="A5" s="3"/>
      <c r="B5" s="6"/>
      <c r="D5">
        <v>3</v>
      </c>
      <c r="E5">
        <v>60.003100000000003</v>
      </c>
      <c r="F5">
        <v>59.963299999999997</v>
      </c>
      <c r="G5" s="9">
        <f t="shared" si="0"/>
        <v>0.28955583719120004</v>
      </c>
      <c r="H5" s="9">
        <f t="shared" si="1"/>
        <v>0.28936377507573913</v>
      </c>
      <c r="I5" s="12">
        <f t="shared" si="2"/>
        <v>-6.6351914302996765E-4</v>
      </c>
      <c r="J5" s="12">
        <f t="shared" si="3"/>
        <v>1.2359161226165494</v>
      </c>
      <c r="K5" s="12">
        <f t="shared" si="4"/>
        <v>1.2365842681581349</v>
      </c>
      <c r="L5" s="12">
        <f t="shared" si="5"/>
        <v>4.6263985555849985E-6</v>
      </c>
    </row>
    <row r="6" spans="1:13">
      <c r="A6" s="3" t="s">
        <v>14</v>
      </c>
      <c r="B6" s="6">
        <v>298.14999999999998</v>
      </c>
      <c r="D6">
        <v>4</v>
      </c>
      <c r="E6" s="9">
        <v>73.2517</v>
      </c>
      <c r="F6" s="9">
        <v>73.195499999999996</v>
      </c>
      <c r="G6" s="9">
        <f t="shared" si="0"/>
        <v>0.35348935836946133</v>
      </c>
      <c r="H6" s="9">
        <f t="shared" si="1"/>
        <v>0.35321815508079552</v>
      </c>
      <c r="I6" s="12">
        <f t="shared" si="2"/>
        <v>-7.6751215125771244E-4</v>
      </c>
      <c r="J6" s="12">
        <f t="shared" si="3"/>
        <v>1.0347008614745892</v>
      </c>
      <c r="K6" s="12">
        <f t="shared" si="4"/>
        <v>1.0354763429483442</v>
      </c>
      <c r="L6" s="12">
        <f t="shared" si="5"/>
        <v>7.9693224972476884E-6</v>
      </c>
    </row>
    <row r="7" spans="1:13">
      <c r="A7" s="3"/>
      <c r="B7" s="6"/>
      <c r="D7">
        <v>5</v>
      </c>
      <c r="E7">
        <v>79.214799999999997</v>
      </c>
      <c r="F7">
        <v>79.189700000000002</v>
      </c>
      <c r="G7" s="9">
        <f t="shared" si="0"/>
        <v>0.38226537848766928</v>
      </c>
      <c r="H7" s="9">
        <f t="shared" si="1"/>
        <v>0.3821442538872154</v>
      </c>
      <c r="I7" s="12">
        <f t="shared" si="2"/>
        <v>-3.1691019144110863E-4</v>
      </c>
      <c r="J7" s="12">
        <f t="shared" si="3"/>
        <v>0.95555898311007548</v>
      </c>
      <c r="K7" s="12">
        <f t="shared" si="4"/>
        <v>0.95587974180854973</v>
      </c>
      <c r="L7" s="12">
        <f t="shared" si="5"/>
        <v>3.848507033166193E-6</v>
      </c>
    </row>
    <row r="8" spans="1:13">
      <c r="A8" s="3" t="s">
        <v>15</v>
      </c>
      <c r="B8" s="6">
        <v>39</v>
      </c>
      <c r="D8">
        <v>6</v>
      </c>
      <c r="E8">
        <v>107.1682</v>
      </c>
      <c r="F8">
        <v>106.89</v>
      </c>
      <c r="G8" s="9">
        <f t="shared" si="0"/>
        <v>0.51715957794303902</v>
      </c>
      <c r="H8" s="9">
        <f t="shared" si="1"/>
        <v>0.51581707340733007</v>
      </c>
      <c r="I8" s="12">
        <f t="shared" si="2"/>
        <v>-2.5992945529232803E-3</v>
      </c>
      <c r="J8" s="12">
        <f t="shared" si="3"/>
        <v>0.64828460528875664</v>
      </c>
      <c r="K8" s="12">
        <f t="shared" si="4"/>
        <v>0.65094142688837953</v>
      </c>
      <c r="L8" s="12">
        <f t="shared" si="5"/>
        <v>5.7527046699590301E-5</v>
      </c>
    </row>
    <row r="9" spans="1:13">
      <c r="A9" s="7" t="s">
        <v>16</v>
      </c>
      <c r="B9" s="8">
        <f>3*B8-6</f>
        <v>111</v>
      </c>
      <c r="D9">
        <v>7</v>
      </c>
      <c r="E9" s="9">
        <v>119.7427</v>
      </c>
      <c r="F9" s="9">
        <v>119.4743</v>
      </c>
      <c r="G9" s="9">
        <f t="shared" si="0"/>
        <v>0.57784010736169811</v>
      </c>
      <c r="H9" s="9">
        <f t="shared" si="1"/>
        <v>0.57654489450266044</v>
      </c>
      <c r="I9" s="12">
        <f t="shared" si="2"/>
        <v>-2.2439886180915442E-3</v>
      </c>
      <c r="J9" s="12">
        <f t="shared" si="3"/>
        <v>0.53458412065437488</v>
      </c>
      <c r="K9" s="12">
        <f t="shared" si="4"/>
        <v>0.53689006500632519</v>
      </c>
      <c r="L9" s="12">
        <f t="shared" si="5"/>
        <v>6.1955733858809481E-5</v>
      </c>
    </row>
    <row r="10" spans="1:13">
      <c r="D10">
        <v>8</v>
      </c>
      <c r="E10">
        <v>123.0498</v>
      </c>
      <c r="F10">
        <v>122.86960000000001</v>
      </c>
      <c r="G10" s="9">
        <f t="shared" si="0"/>
        <v>0.59379911796573392</v>
      </c>
      <c r="H10" s="9">
        <f t="shared" si="1"/>
        <v>0.59292953019673766</v>
      </c>
      <c r="I10" s="12">
        <f t="shared" si="2"/>
        <v>-1.4655210792810353E-3</v>
      </c>
      <c r="J10" s="12">
        <f t="shared" si="3"/>
        <v>0.50656557239652733</v>
      </c>
      <c r="K10" s="12">
        <f t="shared" si="4"/>
        <v>0.50807384178601156</v>
      </c>
      <c r="L10" s="12">
        <f t="shared" si="5"/>
        <v>4.2748310203233331E-5</v>
      </c>
    </row>
    <row r="11" spans="1:13">
      <c r="D11">
        <v>9</v>
      </c>
      <c r="E11">
        <v>141.0984</v>
      </c>
      <c r="F11">
        <v>141.02109999999999</v>
      </c>
      <c r="G11" s="9">
        <f t="shared" si="0"/>
        <v>0.68089590935033051</v>
      </c>
      <c r="H11" s="9">
        <f t="shared" si="1"/>
        <v>0.68052288418638263</v>
      </c>
      <c r="I11" s="12">
        <f t="shared" si="2"/>
        <v>-5.4799474644206495E-4</v>
      </c>
      <c r="J11" s="12">
        <f t="shared" si="3"/>
        <v>0.36510245433421501</v>
      </c>
      <c r="K11" s="12">
        <f t="shared" si="4"/>
        <v>0.36567144759279635</v>
      </c>
      <c r="L11" s="12">
        <f t="shared" si="5"/>
        <v>2.0998512139269732E-5</v>
      </c>
    </row>
    <row r="12" spans="1:13">
      <c r="A12" t="s">
        <v>17</v>
      </c>
      <c r="D12">
        <v>10</v>
      </c>
      <c r="E12" s="9">
        <v>157.58690000000001</v>
      </c>
      <c r="F12" s="9">
        <v>156.90790000000001</v>
      </c>
      <c r="G12" s="9">
        <f t="shared" si="0"/>
        <v>0.76046415534973899</v>
      </c>
      <c r="H12" s="9">
        <f t="shared" si="1"/>
        <v>0.75718751775180104</v>
      </c>
      <c r="I12" s="12">
        <f t="shared" si="2"/>
        <v>-4.3180431283697356E-3</v>
      </c>
      <c r="J12" s="12">
        <f t="shared" si="3"/>
        <v>0.24984529885688198</v>
      </c>
      <c r="K12" s="12">
        <f t="shared" si="4"/>
        <v>0.25436858013908525</v>
      </c>
      <c r="L12" s="12">
        <f t="shared" si="5"/>
        <v>2.0523815383355348E-4</v>
      </c>
    </row>
    <row r="13" spans="1:13">
      <c r="A13" t="s">
        <v>18</v>
      </c>
      <c r="D13">
        <v>11</v>
      </c>
      <c r="E13">
        <v>167.94589999999999</v>
      </c>
      <c r="F13">
        <v>167.60489999999999</v>
      </c>
      <c r="G13" s="9">
        <f t="shared" si="0"/>
        <v>0.81045338786378629</v>
      </c>
      <c r="H13" s="9">
        <f t="shared" si="1"/>
        <v>0.80880783054287786</v>
      </c>
      <c r="I13" s="12">
        <f t="shared" si="2"/>
        <v>-2.0324798354736102E-3</v>
      </c>
      <c r="J13" s="12">
        <f t="shared" si="3"/>
        <v>0.18294159742294011</v>
      </c>
      <c r="K13" s="12">
        <f t="shared" si="4"/>
        <v>0.18508390740192959</v>
      </c>
      <c r="L13" s="12">
        <f t="shared" si="5"/>
        <v>1.0983014351587106E-4</v>
      </c>
    </row>
    <row r="14" spans="1:13">
      <c r="D14">
        <v>12</v>
      </c>
      <c r="E14">
        <v>180.4563</v>
      </c>
      <c r="F14">
        <v>180.08410000000001</v>
      </c>
      <c r="G14" s="9">
        <f t="shared" si="0"/>
        <v>0.87082459111156485</v>
      </c>
      <c r="H14" s="9">
        <f t="shared" si="1"/>
        <v>0.86902847253431548</v>
      </c>
      <c r="I14" s="12">
        <f t="shared" si="2"/>
        <v>-2.0646791994513706E-3</v>
      </c>
      <c r="J14" s="12">
        <f t="shared" si="3"/>
        <v>0.10691470729216422</v>
      </c>
      <c r="K14" s="12">
        <f t="shared" si="4"/>
        <v>0.1091079808409689</v>
      </c>
      <c r="L14" s="12">
        <f t="shared" si="5"/>
        <v>1.2859434935330594E-4</v>
      </c>
    </row>
    <row r="15" spans="1:13">
      <c r="A15" t="s">
        <v>19</v>
      </c>
      <c r="D15">
        <v>13</v>
      </c>
      <c r="E15" s="9">
        <v>189.09549999999999</v>
      </c>
      <c r="F15" s="9">
        <v>188.72450000000001</v>
      </c>
      <c r="G15" s="9">
        <f t="shared" si="0"/>
        <v>0.91251461693793423</v>
      </c>
      <c r="H15" s="9">
        <f t="shared" si="1"/>
        <v>0.91072428917823633</v>
      </c>
      <c r="I15" s="12">
        <f t="shared" si="2"/>
        <v>-1.9638987837722476E-3</v>
      </c>
      <c r="J15" s="12">
        <f t="shared" si="3"/>
        <v>5.7093670283861336E-2</v>
      </c>
      <c r="K15" s="12">
        <f t="shared" si="4"/>
        <v>5.9191729890861577E-2</v>
      </c>
      <c r="L15" s="12">
        <f t="shared" si="5"/>
        <v>1.3416082322799394E-4</v>
      </c>
    </row>
    <row r="16" spans="1:13">
      <c r="A16" t="s">
        <v>27</v>
      </c>
      <c r="D16">
        <v>14</v>
      </c>
      <c r="E16">
        <v>206.92150000000001</v>
      </c>
      <c r="F16">
        <v>206.73920000000001</v>
      </c>
      <c r="G16" s="9">
        <f t="shared" si="0"/>
        <v>0.99853721166671217</v>
      </c>
      <c r="H16" s="9">
        <f t="shared" si="1"/>
        <v>0.99765748996700065</v>
      </c>
      <c r="I16" s="12">
        <f t="shared" si="2"/>
        <v>-8.8139874927376427E-4</v>
      </c>
      <c r="J16" s="12">
        <f t="shared" si="3"/>
        <v>-3.9741165663231916E-2</v>
      </c>
      <c r="K16" s="12">
        <f t="shared" si="4"/>
        <v>-3.8787783015214017E-2</v>
      </c>
      <c r="L16" s="12">
        <f t="shared" si="5"/>
        <v>7.1983898744132357E-5</v>
      </c>
    </row>
    <row r="17" spans="1:12">
      <c r="A17" t="s">
        <v>28</v>
      </c>
      <c r="D17">
        <v>15</v>
      </c>
      <c r="E17">
        <v>236.67789999999999</v>
      </c>
      <c r="F17">
        <v>236.11019999999999</v>
      </c>
      <c r="G17" s="9">
        <f t="shared" si="0"/>
        <v>1.1421321144933365</v>
      </c>
      <c r="H17" s="9">
        <f t="shared" si="1"/>
        <v>1.1393925752233081</v>
      </c>
      <c r="I17" s="12">
        <f t="shared" si="2"/>
        <v>-2.4014998382432874E-3</v>
      </c>
      <c r="J17" s="12">
        <f t="shared" si="3"/>
        <v>-0.18667063005534246</v>
      </c>
      <c r="K17" s="12">
        <f t="shared" si="4"/>
        <v>-0.18401417892005745</v>
      </c>
      <c r="L17" s="12">
        <f t="shared" si="5"/>
        <v>2.5495129704172781E-4</v>
      </c>
    </row>
    <row r="18" spans="1:12">
      <c r="D18">
        <v>16</v>
      </c>
      <c r="E18" s="9">
        <v>247.25540000000001</v>
      </c>
      <c r="F18" s="9">
        <v>246.82130000000001</v>
      </c>
      <c r="G18" s="9">
        <f t="shared" si="0"/>
        <v>1.1931757583699014</v>
      </c>
      <c r="H18" s="9">
        <f t="shared" si="1"/>
        <v>1.1910809301206162</v>
      </c>
      <c r="I18" s="12">
        <f t="shared" si="2"/>
        <v>-1.7572174996377762E-3</v>
      </c>
      <c r="J18" s="12">
        <f t="shared" si="3"/>
        <v>-0.23524970308722212</v>
      </c>
      <c r="K18" s="12">
        <f t="shared" si="4"/>
        <v>-0.23328914513638593</v>
      </c>
      <c r="L18" s="12">
        <f t="shared" si="5"/>
        <v>2.0334045119840827E-4</v>
      </c>
    </row>
    <row r="19" spans="1:12">
      <c r="D19">
        <v>17</v>
      </c>
      <c r="E19">
        <v>264.17689999999999</v>
      </c>
      <c r="F19">
        <v>264.03840000000002</v>
      </c>
      <c r="G19" s="9">
        <f t="shared" si="0"/>
        <v>1.2748335243691729</v>
      </c>
      <c r="H19" s="9">
        <f t="shared" si="1"/>
        <v>1.2741651675100945</v>
      </c>
      <c r="I19" s="12">
        <f t="shared" si="2"/>
        <v>-5.2440738908536187E-4</v>
      </c>
      <c r="J19" s="12">
        <f t="shared" si="3"/>
        <v>-0.30963813959687692</v>
      </c>
      <c r="K19" s="12">
        <f t="shared" si="4"/>
        <v>-0.30904459749286073</v>
      </c>
      <c r="L19" s="12">
        <f t="shared" si="5"/>
        <v>6.9134714930807473E-5</v>
      </c>
    </row>
    <row r="20" spans="1:12">
      <c r="D20">
        <v>18</v>
      </c>
      <c r="E20">
        <v>277.01150000000001</v>
      </c>
      <c r="F20">
        <v>276.50659999999999</v>
      </c>
      <c r="G20" s="9">
        <f t="shared" si="0"/>
        <v>1.3367692134921381</v>
      </c>
      <c r="H20" s="9">
        <f t="shared" si="1"/>
        <v>1.3343327270073091</v>
      </c>
      <c r="I20" s="12">
        <f t="shared" si="2"/>
        <v>-1.8243310924551883E-3</v>
      </c>
      <c r="J20" s="12">
        <f t="shared" si="3"/>
        <v>-0.36363368128562812</v>
      </c>
      <c r="K20" s="12">
        <f t="shared" si="4"/>
        <v>-0.36154591290113247</v>
      </c>
      <c r="L20" s="12">
        <f t="shared" si="5"/>
        <v>2.6343729204048039E-4</v>
      </c>
    </row>
    <row r="21" spans="1:12">
      <c r="D21">
        <v>19</v>
      </c>
      <c r="E21" s="9">
        <v>297.28219999999999</v>
      </c>
      <c r="F21" s="9">
        <v>296.56880000000001</v>
      </c>
      <c r="G21" s="9">
        <f t="shared" si="0"/>
        <v>1.4345891512778799</v>
      </c>
      <c r="H21" s="9">
        <f t="shared" si="1"/>
        <v>1.4311465102434635</v>
      </c>
      <c r="I21" s="12">
        <f t="shared" si="2"/>
        <v>-2.4026240359320992E-3</v>
      </c>
      <c r="J21" s="12">
        <f t="shared" si="3"/>
        <v>-0.44520600543798439</v>
      </c>
      <c r="K21" s="12">
        <f t="shared" si="4"/>
        <v>-0.44240572279416646</v>
      </c>
      <c r="L21" s="12">
        <f t="shared" si="5"/>
        <v>3.9765860788582019E-4</v>
      </c>
    </row>
    <row r="22" spans="1:12">
      <c r="D22">
        <v>20</v>
      </c>
      <c r="E22">
        <v>310.48309999999998</v>
      </c>
      <c r="F22">
        <v>310.29050000000001</v>
      </c>
      <c r="G22" s="9">
        <f t="shared" si="0"/>
        <v>1.4982924874584658</v>
      </c>
      <c r="H22" s="9">
        <f t="shared" si="1"/>
        <v>1.4973630612414366</v>
      </c>
      <c r="I22" s="12">
        <f t="shared" si="2"/>
        <v>-6.2051609855788526E-4</v>
      </c>
      <c r="J22" s="12">
        <f t="shared" si="3"/>
        <v>-0.49617281886906311</v>
      </c>
      <c r="K22" s="12">
        <f t="shared" si="4"/>
        <v>-0.49544041111312415</v>
      </c>
      <c r="L22" s="12">
        <f t="shared" si="5"/>
        <v>1.118916573810691E-4</v>
      </c>
    </row>
    <row r="23" spans="1:12">
      <c r="D23">
        <v>21</v>
      </c>
      <c r="E23">
        <v>339.76100000000002</v>
      </c>
      <c r="F23">
        <v>339.74299999999999</v>
      </c>
      <c r="G23" s="9">
        <f t="shared" si="0"/>
        <v>1.6395783017863965</v>
      </c>
      <c r="H23" s="9">
        <f t="shared" si="1"/>
        <v>1.6394914395231224</v>
      </c>
      <c r="I23" s="12">
        <f t="shared" si="2"/>
        <v>-5.2979820587458954E-5</v>
      </c>
      <c r="J23" s="12">
        <f t="shared" si="3"/>
        <v>-0.60404086137510238</v>
      </c>
      <c r="K23" s="12">
        <f t="shared" si="4"/>
        <v>-0.6039765135502031</v>
      </c>
      <c r="L23" s="12">
        <f t="shared" si="5"/>
        <v>1.1368004311784752E-5</v>
      </c>
    </row>
    <row r="24" spans="1:12">
      <c r="D24">
        <v>22</v>
      </c>
      <c r="E24" s="9">
        <v>350.91140000000001</v>
      </c>
      <c r="F24" s="9">
        <v>350.3612</v>
      </c>
      <c r="G24" s="9">
        <f t="shared" si="0"/>
        <v>1.6933865784757132</v>
      </c>
      <c r="H24" s="9">
        <f t="shared" si="1"/>
        <v>1.690731488628312</v>
      </c>
      <c r="I24" s="12">
        <f t="shared" si="2"/>
        <v>-1.5691476121924423E-3</v>
      </c>
      <c r="J24" s="12">
        <f t="shared" si="3"/>
        <v>-0.64348018662080908</v>
      </c>
      <c r="K24" s="12">
        <f t="shared" si="4"/>
        <v>-0.64155338637807668</v>
      </c>
      <c r="L24" s="12">
        <f t="shared" si="5"/>
        <v>3.5765263053999519E-4</v>
      </c>
    </row>
    <row r="25" spans="1:12">
      <c r="D25">
        <v>23</v>
      </c>
      <c r="E25">
        <v>358.88299999999998</v>
      </c>
      <c r="F25">
        <v>358.05599999999998</v>
      </c>
      <c r="G25" s="9">
        <f t="shared" si="0"/>
        <v>1.7318549794708844</v>
      </c>
      <c r="H25" s="9">
        <f t="shared" si="1"/>
        <v>1.7278641410415849</v>
      </c>
      <c r="I25" s="12">
        <f t="shared" si="2"/>
        <v>-2.307031328471691E-3</v>
      </c>
      <c r="J25" s="12">
        <f t="shared" si="3"/>
        <v>-0.67118204807980486</v>
      </c>
      <c r="K25" s="12">
        <f t="shared" si="4"/>
        <v>-0.66832650776350455</v>
      </c>
      <c r="L25" s="12">
        <f t="shared" si="5"/>
        <v>5.4850898782865531E-4</v>
      </c>
    </row>
    <row r="26" spans="1:12">
      <c r="D26">
        <v>24</v>
      </c>
      <c r="E26">
        <v>364.85629999999998</v>
      </c>
      <c r="F26">
        <v>364.21440000000001</v>
      </c>
      <c r="G26" s="9">
        <f t="shared" si="0"/>
        <v>1.7606802215382806</v>
      </c>
      <c r="H26" s="9">
        <f t="shared" si="1"/>
        <v>1.7575826167163131</v>
      </c>
      <c r="I26" s="12">
        <f t="shared" si="2"/>
        <v>-1.7608722058368264E-3</v>
      </c>
      <c r="J26" s="12">
        <f t="shared" si="3"/>
        <v>-0.69168508987282984</v>
      </c>
      <c r="K26" s="12">
        <f t="shared" si="4"/>
        <v>-0.68949194483793275</v>
      </c>
      <c r="L26" s="12">
        <f t="shared" si="5"/>
        <v>4.3227282906022069E-4</v>
      </c>
    </row>
    <row r="27" spans="1:12">
      <c r="D27">
        <v>25</v>
      </c>
      <c r="E27" s="9">
        <v>383.46800000000002</v>
      </c>
      <c r="F27" s="9">
        <v>383.3485</v>
      </c>
      <c r="G27" s="9">
        <f t="shared" si="0"/>
        <v>1.8504943540589582</v>
      </c>
      <c r="H27" s="9">
        <f t="shared" si="1"/>
        <v>1.8499176851444465</v>
      </c>
      <c r="I27" s="12">
        <f t="shared" si="2"/>
        <v>-3.1167822019317898E-4</v>
      </c>
      <c r="J27" s="12">
        <f t="shared" si="3"/>
        <v>-0.75426968668407446</v>
      </c>
      <c r="K27" s="12">
        <f t="shared" si="4"/>
        <v>-0.75387378741534394</v>
      </c>
      <c r="L27" s="12">
        <f t="shared" si="5"/>
        <v>8.4221048537336252E-5</v>
      </c>
    </row>
    <row r="28" spans="1:12">
      <c r="D28">
        <v>26</v>
      </c>
      <c r="E28">
        <v>420.1617</v>
      </c>
      <c r="F28">
        <v>420.08780000000002</v>
      </c>
      <c r="G28" s="9">
        <f t="shared" si="0"/>
        <v>2.027566455719418</v>
      </c>
      <c r="H28" s="9">
        <f t="shared" si="1"/>
        <v>2.0272098378718666</v>
      </c>
      <c r="I28" s="12">
        <f t="shared" si="2"/>
        <v>-1.7590013487779998E-4</v>
      </c>
      <c r="J28" s="12">
        <f t="shared" si="3"/>
        <v>-0.87261644982626174</v>
      </c>
      <c r="K28" s="12">
        <f t="shared" si="4"/>
        <v>-0.87238406057810058</v>
      </c>
      <c r="L28" s="12">
        <f t="shared" si="5"/>
        <v>5.648911328337558E-5</v>
      </c>
    </row>
    <row r="29" spans="1:12">
      <c r="D29">
        <v>27</v>
      </c>
      <c r="E29">
        <v>453.27300000000002</v>
      </c>
      <c r="F29">
        <v>453.19819999999999</v>
      </c>
      <c r="G29" s="9">
        <f t="shared" si="0"/>
        <v>2.1873510367158833</v>
      </c>
      <c r="H29" s="9">
        <f t="shared" si="1"/>
        <v>2.1869900757551672</v>
      </c>
      <c r="I29" s="12">
        <f t="shared" si="2"/>
        <v>-1.6503558010401301E-4</v>
      </c>
      <c r="J29" s="12">
        <f t="shared" si="3"/>
        <v>-0.97465140728063027</v>
      </c>
      <c r="K29" s="12">
        <f t="shared" si="4"/>
        <v>-0.97442529311356085</v>
      </c>
      <c r="L29" s="12">
        <f t="shared" si="5"/>
        <v>6.1078586965357395E-5</v>
      </c>
    </row>
    <row r="30" spans="1:12">
      <c r="D30">
        <v>28</v>
      </c>
      <c r="E30" s="9">
        <v>493.02670000000001</v>
      </c>
      <c r="F30" s="9">
        <v>493.01859999999999</v>
      </c>
      <c r="G30" s="9">
        <f t="shared" si="0"/>
        <v>2.3791897231328814</v>
      </c>
      <c r="H30" s="9">
        <f t="shared" si="1"/>
        <v>2.3791506351144087</v>
      </c>
      <c r="I30" s="12">
        <f t="shared" si="2"/>
        <v>-1.6429265471228874E-5</v>
      </c>
      <c r="J30" s="12">
        <f t="shared" si="3"/>
        <v>-1.0923947375002656</v>
      </c>
      <c r="K30" s="12">
        <f t="shared" si="4"/>
        <v>-1.0923712032648045</v>
      </c>
      <c r="L30" s="12">
        <f t="shared" si="5"/>
        <v>7.1049699899017327E-6</v>
      </c>
    </row>
    <row r="31" spans="1:12">
      <c r="D31">
        <v>29</v>
      </c>
      <c r="E31">
        <v>505.29770000000002</v>
      </c>
      <c r="F31">
        <v>505.25310000000002</v>
      </c>
      <c r="G31" s="9">
        <f t="shared" si="0"/>
        <v>2.4384056582791196</v>
      </c>
      <c r="H31" s="9">
        <f t="shared" si="1"/>
        <v>2.4381904328934523</v>
      </c>
      <c r="I31" s="12">
        <f t="shared" si="2"/>
        <v>-8.8268694713755451E-5</v>
      </c>
      <c r="J31" s="12">
        <f t="shared" si="3"/>
        <v>-1.1278548702313771</v>
      </c>
      <c r="K31" s="12">
        <f t="shared" si="4"/>
        <v>-1.1277266687641669</v>
      </c>
      <c r="L31" s="12">
        <f t="shared" si="5"/>
        <v>3.9932772496475977E-5</v>
      </c>
    </row>
    <row r="32" spans="1:12">
      <c r="D32">
        <v>30</v>
      </c>
      <c r="E32">
        <v>536.22230000000002</v>
      </c>
      <c r="F32">
        <v>536.20420000000001</v>
      </c>
      <c r="G32" s="9">
        <f t="shared" si="0"/>
        <v>2.587637921992211</v>
      </c>
      <c r="H32" s="9">
        <f t="shared" si="1"/>
        <v>2.5875505771608074</v>
      </c>
      <c r="I32" s="12">
        <f t="shared" si="2"/>
        <v>-3.375522705138223E-5</v>
      </c>
      <c r="J32" s="12">
        <f t="shared" si="3"/>
        <v>-1.2156439343390688</v>
      </c>
      <c r="K32" s="12">
        <f t="shared" si="4"/>
        <v>-1.2155931594137241</v>
      </c>
      <c r="L32" s="12">
        <f t="shared" si="5"/>
        <v>1.7019698293374574E-5</v>
      </c>
    </row>
    <row r="33" spans="4:12">
      <c r="D33">
        <v>31</v>
      </c>
      <c r="E33" s="9">
        <v>550.51160000000004</v>
      </c>
      <c r="F33" s="9">
        <v>550.47919999999999</v>
      </c>
      <c r="G33" s="9">
        <f t="shared" si="0"/>
        <v>2.6565935296920831</v>
      </c>
      <c r="H33" s="9">
        <f t="shared" si="1"/>
        <v>2.6564371776181899</v>
      </c>
      <c r="I33" s="12">
        <f t="shared" si="2"/>
        <v>-5.8856077651839914E-5</v>
      </c>
      <c r="J33" s="12">
        <f t="shared" si="3"/>
        <v>-1.2555250791389529</v>
      </c>
      <c r="K33" s="12">
        <f t="shared" si="4"/>
        <v>-1.2554350998795591</v>
      </c>
      <c r="L33" s="12">
        <f t="shared" si="5"/>
        <v>3.1123181742032102E-5</v>
      </c>
    </row>
    <row r="34" spans="4:12">
      <c r="D34">
        <v>32</v>
      </c>
      <c r="E34">
        <v>594.27949999999998</v>
      </c>
      <c r="F34">
        <v>594.2441</v>
      </c>
      <c r="G34" s="9">
        <f t="shared" si="0"/>
        <v>2.8678034659553879</v>
      </c>
      <c r="H34" s="9">
        <f t="shared" si="1"/>
        <v>2.8676326368376164</v>
      </c>
      <c r="I34" s="12">
        <f t="shared" si="2"/>
        <v>-5.9569704817677209E-5</v>
      </c>
      <c r="J34" s="12">
        <f t="shared" si="3"/>
        <v>-1.3753997768432389</v>
      </c>
      <c r="K34" s="12">
        <f t="shared" si="4"/>
        <v>-1.3753040694001957</v>
      </c>
      <c r="L34" s="12">
        <f t="shared" si="5"/>
        <v>3.6137738225638927E-5</v>
      </c>
    </row>
    <row r="35" spans="4:12">
      <c r="D35">
        <v>33</v>
      </c>
      <c r="E35">
        <v>607.98400000000004</v>
      </c>
      <c r="F35">
        <v>607.97569999999996</v>
      </c>
      <c r="G35" s="9">
        <f t="shared" si="0"/>
        <v>2.9339370152351218</v>
      </c>
      <c r="H35" s="9">
        <f t="shared" si="1"/>
        <v>2.9338969620803903</v>
      </c>
      <c r="I35" s="12">
        <f t="shared" si="2"/>
        <v>-1.365176822915447E-5</v>
      </c>
      <c r="J35" s="12">
        <f t="shared" si="3"/>
        <v>-1.4123145974396547</v>
      </c>
      <c r="K35" s="12">
        <f t="shared" si="4"/>
        <v>-1.4122923208279297</v>
      </c>
      <c r="L35" s="12">
        <f t="shared" si="5"/>
        <v>8.6248434958413611E-6</v>
      </c>
    </row>
    <row r="36" spans="4:12">
      <c r="D36">
        <v>34</v>
      </c>
      <c r="E36" s="9">
        <v>635.57669999999996</v>
      </c>
      <c r="F36" s="9">
        <v>635.56759999999997</v>
      </c>
      <c r="G36" s="9">
        <f t="shared" si="0"/>
        <v>3.0670905914481108</v>
      </c>
      <c r="H36" s="9">
        <f t="shared" si="1"/>
        <v>3.0670466777483454</v>
      </c>
      <c r="I36" s="12">
        <f t="shared" si="2"/>
        <v>-1.4317807978428956E-5</v>
      </c>
      <c r="J36" s="12">
        <f t="shared" si="3"/>
        <v>-1.4858702794422565</v>
      </c>
      <c r="K36" s="12">
        <f t="shared" si="4"/>
        <v>-1.4858461782481276</v>
      </c>
      <c r="L36" s="12">
        <f t="shared" si="5"/>
        <v>9.7833861505414177E-6</v>
      </c>
    </row>
    <row r="37" spans="4:12">
      <c r="D37">
        <v>35</v>
      </c>
      <c r="E37">
        <v>679.25160000000005</v>
      </c>
      <c r="F37">
        <v>679.24580000000003</v>
      </c>
      <c r="G37" s="9">
        <f t="shared" si="0"/>
        <v>3.2778517393511688</v>
      </c>
      <c r="H37" s="9">
        <f t="shared" si="1"/>
        <v>3.2778237503996692</v>
      </c>
      <c r="I37" s="12">
        <f t="shared" si="2"/>
        <v>-8.5388459338837077E-6</v>
      </c>
      <c r="J37" s="12">
        <f t="shared" si="3"/>
        <v>-1.6004873044044494</v>
      </c>
      <c r="K37" s="12">
        <f t="shared" si="4"/>
        <v>-1.6004722131129465</v>
      </c>
      <c r="L37" s="12">
        <f t="shared" si="5"/>
        <v>6.5524455690191274E-6</v>
      </c>
    </row>
    <row r="38" spans="4:12">
      <c r="D38">
        <v>36</v>
      </c>
      <c r="E38">
        <v>701.25450000000001</v>
      </c>
      <c r="F38">
        <v>701.22429999999997</v>
      </c>
      <c r="G38" s="9">
        <f t="shared" si="0"/>
        <v>3.3840307222726222</v>
      </c>
      <c r="H38" s="9">
        <f t="shared" si="1"/>
        <v>3.3838849866975735</v>
      </c>
      <c r="I38" s="12">
        <f t="shared" si="2"/>
        <v>-4.3066604649854881E-5</v>
      </c>
      <c r="J38" s="12">
        <f t="shared" si="3"/>
        <v>-1.6575165672411236</v>
      </c>
      <c r="K38" s="12">
        <f t="shared" si="4"/>
        <v>-1.6574385836353969</v>
      </c>
      <c r="L38" s="12">
        <f t="shared" si="5"/>
        <v>3.4917001076939513E-5</v>
      </c>
    </row>
    <row r="39" spans="4:12">
      <c r="D39">
        <v>37</v>
      </c>
      <c r="E39" s="9">
        <v>718.55439999999999</v>
      </c>
      <c r="F39" s="9">
        <v>718.53920000000005</v>
      </c>
      <c r="G39" s="9">
        <f t="shared" si="0"/>
        <v>3.4675145260731592</v>
      </c>
      <c r="H39" s="9">
        <f t="shared" si="1"/>
        <v>3.4674411757175063</v>
      </c>
      <c r="I39" s="12">
        <f t="shared" si="2"/>
        <v>-2.1153806544710853E-5</v>
      </c>
      <c r="J39" s="12">
        <f t="shared" si="3"/>
        <v>-1.7020658870293806</v>
      </c>
      <c r="K39" s="12">
        <f t="shared" si="4"/>
        <v>-1.7020268499617583</v>
      </c>
      <c r="L39" s="12">
        <f t="shared" si="5"/>
        <v>1.7883261077544788E-5</v>
      </c>
    </row>
    <row r="40" spans="4:12">
      <c r="D40">
        <v>38</v>
      </c>
      <c r="E40">
        <v>755.19039999999995</v>
      </c>
      <c r="F40">
        <v>755.17309999999998</v>
      </c>
      <c r="G40" s="9">
        <f t="shared" si="0"/>
        <v>3.644308185923014</v>
      </c>
      <c r="H40" s="9">
        <f t="shared" si="1"/>
        <v>3.6442247016366451</v>
      </c>
      <c r="I40" s="12">
        <f t="shared" si="2"/>
        <v>-2.2908392583236873E-5</v>
      </c>
      <c r="J40" s="12">
        <f t="shared" si="3"/>
        <v>-1.7956668966215561</v>
      </c>
      <c r="K40" s="12">
        <f t="shared" si="4"/>
        <v>-1.7956229135722552</v>
      </c>
      <c r="L40" s="12">
        <f t="shared" si="5"/>
        <v>2.107465671752351E-5</v>
      </c>
    </row>
    <row r="41" spans="4:12">
      <c r="D41">
        <v>39</v>
      </c>
      <c r="E41">
        <v>796.56769999999995</v>
      </c>
      <c r="F41">
        <v>796.53719999999998</v>
      </c>
      <c r="G41" s="9">
        <f t="shared" si="0"/>
        <v>3.8439818484873052</v>
      </c>
      <c r="H41" s="9">
        <f t="shared" si="1"/>
        <v>3.8438346652078694</v>
      </c>
      <c r="I41" s="12">
        <f t="shared" si="2"/>
        <v>-3.8290008402672154E-5</v>
      </c>
      <c r="J41" s="12">
        <f t="shared" si="3"/>
        <v>-1.9003502577960925</v>
      </c>
      <c r="K41" s="12">
        <f t="shared" si="4"/>
        <v>-1.9002734460556834</v>
      </c>
      <c r="L41" s="12">
        <f t="shared" si="5"/>
        <v>3.8521732006469023E-5</v>
      </c>
    </row>
    <row r="42" spans="4:12">
      <c r="D42">
        <v>40</v>
      </c>
      <c r="E42" s="9">
        <v>800.79079999999999</v>
      </c>
      <c r="F42" s="9">
        <v>800.77279999999996</v>
      </c>
      <c r="G42" s="9">
        <f t="shared" si="0"/>
        <v>3.864361183155717</v>
      </c>
      <c r="H42" s="9">
        <f t="shared" si="1"/>
        <v>3.8642743208924428</v>
      </c>
      <c r="I42" s="12">
        <f t="shared" si="2"/>
        <v>-2.247803334294626E-5</v>
      </c>
      <c r="J42" s="12">
        <f t="shared" si="3"/>
        <v>-1.910981144636249</v>
      </c>
      <c r="K42" s="12">
        <f t="shared" si="4"/>
        <v>-1.9109358523327751</v>
      </c>
      <c r="L42" s="12">
        <f t="shared" si="5"/>
        <v>2.2814270131066294E-5</v>
      </c>
    </row>
    <row r="43" spans="4:12">
      <c r="D43">
        <v>41</v>
      </c>
      <c r="E43">
        <v>812.09789999999998</v>
      </c>
      <c r="F43">
        <v>812.08389999999997</v>
      </c>
      <c r="G43" s="9">
        <f t="shared" si="0"/>
        <v>3.9189256441036453</v>
      </c>
      <c r="H43" s="9">
        <f t="shared" si="1"/>
        <v>3.9188580845655427</v>
      </c>
      <c r="I43" s="12">
        <f t="shared" si="2"/>
        <v>-1.7239449426652258E-5</v>
      </c>
      <c r="J43" s="12">
        <f t="shared" si="3"/>
        <v>-1.9394004899870534</v>
      </c>
      <c r="K43" s="12">
        <f t="shared" si="4"/>
        <v>-1.9393653410812852</v>
      </c>
      <c r="L43" s="12">
        <f t="shared" si="5"/>
        <v>1.7909456341502761E-5</v>
      </c>
    </row>
    <row r="44" spans="4:12">
      <c r="D44">
        <v>42</v>
      </c>
      <c r="E44">
        <v>831.91030000000001</v>
      </c>
      <c r="F44">
        <v>831.90869999999995</v>
      </c>
      <c r="G44" s="9">
        <f t="shared" si="0"/>
        <v>4.0145339721528117</v>
      </c>
      <c r="H44" s="9">
        <f t="shared" si="1"/>
        <v>4.0145262510627431</v>
      </c>
      <c r="I44" s="12">
        <f t="shared" si="2"/>
        <v>-1.9232861266857203E-6</v>
      </c>
      <c r="J44" s="12">
        <f t="shared" si="3"/>
        <v>-1.989050707533222</v>
      </c>
      <c r="K44" s="12">
        <f t="shared" si="4"/>
        <v>-1.9890467050492326</v>
      </c>
      <c r="L44" s="12">
        <f t="shared" si="5"/>
        <v>2.0791978627698882E-6</v>
      </c>
    </row>
    <row r="45" spans="4:12">
      <c r="D45">
        <v>43</v>
      </c>
      <c r="E45" s="9">
        <v>857.34709999999995</v>
      </c>
      <c r="F45" s="9">
        <v>857.33150000000001</v>
      </c>
      <c r="G45" s="9">
        <f t="shared" si="0"/>
        <v>4.1372838620662513</v>
      </c>
      <c r="H45" s="9">
        <f t="shared" si="1"/>
        <v>4.1372085814380801</v>
      </c>
      <c r="I45" s="12">
        <f t="shared" si="2"/>
        <v>-1.819582981951763E-5</v>
      </c>
      <c r="J45" s="12">
        <f t="shared" si="3"/>
        <v>-2.0525469398194209</v>
      </c>
      <c r="K45" s="12">
        <f t="shared" si="4"/>
        <v>-2.0525080780143643</v>
      </c>
      <c r="L45" s="12">
        <f t="shared" si="5"/>
        <v>2.0665975237310619E-5</v>
      </c>
    </row>
    <row r="46" spans="4:12">
      <c r="D46">
        <v>44</v>
      </c>
      <c r="E46">
        <v>870.42219999999998</v>
      </c>
      <c r="F46">
        <v>870.41660000000002</v>
      </c>
      <c r="G46" s="9">
        <f t="shared" si="0"/>
        <v>4.2003801275401793</v>
      </c>
      <c r="H46" s="9">
        <f t="shared" si="1"/>
        <v>4.2003531037249395</v>
      </c>
      <c r="I46" s="12">
        <f t="shared" si="2"/>
        <v>-6.4336801316097231E-6</v>
      </c>
      <c r="J46" s="12">
        <f t="shared" si="3"/>
        <v>-2.0850867023823478</v>
      </c>
      <c r="K46" s="12">
        <f t="shared" si="4"/>
        <v>-2.085072779220841</v>
      </c>
      <c r="L46" s="12">
        <f t="shared" si="5"/>
        <v>7.4894813750780997E-6</v>
      </c>
    </row>
    <row r="47" spans="4:12">
      <c r="D47">
        <v>45</v>
      </c>
      <c r="E47">
        <v>872.56209999999999</v>
      </c>
      <c r="F47">
        <v>872.56039999999996</v>
      </c>
      <c r="G47" s="9">
        <f t="shared" si="0"/>
        <v>4.210706602939041</v>
      </c>
      <c r="H47" s="9">
        <f t="shared" si="1"/>
        <v>4.2106983992808429</v>
      </c>
      <c r="I47" s="12">
        <f t="shared" si="2"/>
        <v>-1.9482872979212614E-6</v>
      </c>
      <c r="J47" s="12">
        <f t="shared" si="3"/>
        <v>-2.0904062674899109</v>
      </c>
      <c r="K47" s="12">
        <f t="shared" si="4"/>
        <v>-2.0904020421189515</v>
      </c>
      <c r="L47" s="12">
        <f t="shared" si="5"/>
        <v>2.2770836616281542E-6</v>
      </c>
    </row>
    <row r="48" spans="4:12">
      <c r="D48">
        <v>46</v>
      </c>
      <c r="E48" s="9">
        <v>902.70100000000002</v>
      </c>
      <c r="F48" s="9">
        <v>902.69209999999998</v>
      </c>
      <c r="G48" s="9">
        <f t="shared" si="0"/>
        <v>4.3561473288602333</v>
      </c>
      <c r="H48" s="9">
        <f t="shared" si="1"/>
        <v>4.356104380296725</v>
      </c>
      <c r="I48" s="12">
        <f t="shared" si="2"/>
        <v>-9.8593486372721516E-6</v>
      </c>
      <c r="J48" s="12">
        <f t="shared" si="3"/>
        <v>-2.165162965340349</v>
      </c>
      <c r="K48" s="12">
        <f t="shared" si="4"/>
        <v>-2.1651409329555547</v>
      </c>
      <c r="L48" s="12">
        <f t="shared" si="5"/>
        <v>1.2173036157303585E-5</v>
      </c>
    </row>
    <row r="49" spans="4:12">
      <c r="D49">
        <v>47</v>
      </c>
      <c r="E49">
        <v>933.79139999999995</v>
      </c>
      <c r="F49">
        <v>933.78769999999997</v>
      </c>
      <c r="G49" s="9">
        <f t="shared" si="0"/>
        <v>4.5061796905317006</v>
      </c>
      <c r="H49" s="9">
        <f t="shared" si="1"/>
        <v>4.506161835510917</v>
      </c>
      <c r="I49" s="12">
        <f t="shared" si="2"/>
        <v>-3.9623489040253903E-6</v>
      </c>
      <c r="J49" s="12">
        <f t="shared" si="3"/>
        <v>-2.2419878879051378</v>
      </c>
      <c r="K49" s="12">
        <f t="shared" si="4"/>
        <v>-2.2419787610628372</v>
      </c>
      <c r="L49" s="12">
        <f t="shared" si="5"/>
        <v>5.1644933964922757E-6</v>
      </c>
    </row>
    <row r="50" spans="4:12">
      <c r="D50">
        <v>48</v>
      </c>
      <c r="E50">
        <v>942.31759999999997</v>
      </c>
      <c r="F50">
        <v>942.31140000000005</v>
      </c>
      <c r="G50" s="9">
        <f t="shared" si="0"/>
        <v>4.5473244143719631</v>
      </c>
      <c r="H50" s="9">
        <f t="shared" si="1"/>
        <v>4.5472944951479466</v>
      </c>
      <c r="I50" s="12">
        <f t="shared" si="2"/>
        <v>-6.5795443028555984E-6</v>
      </c>
      <c r="J50" s="12">
        <f t="shared" si="3"/>
        <v>-2.2630101593281773</v>
      </c>
      <c r="K50" s="12">
        <f t="shared" si="4"/>
        <v>-2.2629948793068664</v>
      </c>
      <c r="L50" s="12">
        <f t="shared" si="5"/>
        <v>8.7004770081833271E-6</v>
      </c>
    </row>
    <row r="51" spans="4:12">
      <c r="D51">
        <v>49</v>
      </c>
      <c r="E51" s="9">
        <v>949.25819999999999</v>
      </c>
      <c r="F51" s="9">
        <v>949.2568</v>
      </c>
      <c r="G51" s="9">
        <f t="shared" si="0"/>
        <v>4.580817537954065</v>
      </c>
      <c r="H51" s="9">
        <f t="shared" si="1"/>
        <v>4.5808107820002553</v>
      </c>
      <c r="I51" s="12">
        <f t="shared" si="2"/>
        <v>-1.4748369120379267E-6</v>
      </c>
      <c r="J51" s="12">
        <f t="shared" si="3"/>
        <v>-2.2801093961006718</v>
      </c>
      <c r="K51" s="12">
        <f t="shared" si="4"/>
        <v>-2.2801059481818813</v>
      </c>
      <c r="L51" s="12">
        <f t="shared" si="5"/>
        <v>1.9730818783258997E-6</v>
      </c>
    </row>
    <row r="52" spans="4:12">
      <c r="D52">
        <v>50</v>
      </c>
      <c r="E52">
        <v>966.82140000000004</v>
      </c>
      <c r="F52">
        <v>966.82</v>
      </c>
      <c r="G52" s="9">
        <f t="shared" si="0"/>
        <v>4.6655719436390468</v>
      </c>
      <c r="H52" s="9">
        <f t="shared" si="1"/>
        <v>4.6655651876852362</v>
      </c>
      <c r="I52" s="12">
        <f t="shared" si="2"/>
        <v>-1.4480451235087481E-6</v>
      </c>
      <c r="J52" s="12">
        <f t="shared" si="3"/>
        <v>-2.3233275188650171</v>
      </c>
      <c r="K52" s="12">
        <f t="shared" si="4"/>
        <v>-2.323324076683865</v>
      </c>
      <c r="L52" s="12">
        <f t="shared" si="5"/>
        <v>1.9941360287489829E-6</v>
      </c>
    </row>
    <row r="53" spans="4:12">
      <c r="D53">
        <v>51</v>
      </c>
      <c r="E53">
        <v>971.32309999999995</v>
      </c>
      <c r="F53">
        <v>971.32230000000004</v>
      </c>
      <c r="G53" s="9">
        <f t="shared" si="0"/>
        <v>4.6872957131156836</v>
      </c>
      <c r="H53" s="9">
        <f t="shared" si="1"/>
        <v>4.6872918525706497</v>
      </c>
      <c r="I53" s="12">
        <f t="shared" si="2"/>
        <v>-8.2361917408506745E-7</v>
      </c>
      <c r="J53" s="12">
        <f t="shared" si="3"/>
        <v>-2.3343936045401308</v>
      </c>
      <c r="K53" s="12">
        <f t="shared" si="4"/>
        <v>-2.3343916383752652</v>
      </c>
      <c r="L53" s="12">
        <f t="shared" si="5"/>
        <v>1.1425456913904952E-6</v>
      </c>
    </row>
    <row r="54" spans="4:12">
      <c r="D54">
        <v>52</v>
      </c>
      <c r="E54" s="9">
        <v>1018.346</v>
      </c>
      <c r="F54" s="9">
        <v>1018.3455</v>
      </c>
      <c r="G54" s="9">
        <f t="shared" si="0"/>
        <v>4.9142132419876603</v>
      </c>
      <c r="H54" s="9">
        <f t="shared" si="1"/>
        <v>4.9142108291470139</v>
      </c>
      <c r="I54" s="12">
        <f t="shared" si="2"/>
        <v>-4.9099237661147766E-7</v>
      </c>
      <c r="J54" s="12">
        <f t="shared" si="3"/>
        <v>-2.44973804801965</v>
      </c>
      <c r="K54" s="12">
        <f t="shared" si="4"/>
        <v>-2.4497368237544479</v>
      </c>
      <c r="L54" s="12">
        <f t="shared" si="5"/>
        <v>7.3327282557045237E-7</v>
      </c>
    </row>
    <row r="55" spans="4:12">
      <c r="D55">
        <v>53</v>
      </c>
      <c r="E55">
        <v>1026.1659999999999</v>
      </c>
      <c r="F55">
        <v>1026.1647</v>
      </c>
      <c r="G55" s="9">
        <f t="shared" si="0"/>
        <v>4.9519500696988148</v>
      </c>
      <c r="H55" s="9">
        <f t="shared" si="1"/>
        <v>4.9519437963131345</v>
      </c>
      <c r="I55" s="12">
        <f t="shared" si="2"/>
        <v>-1.2668523643334541E-6</v>
      </c>
      <c r="J55" s="12">
        <f t="shared" si="3"/>
        <v>-2.4688803175082179</v>
      </c>
      <c r="K55" s="12">
        <f t="shared" si="4"/>
        <v>-2.4688771361490791</v>
      </c>
      <c r="L55" s="12">
        <f t="shared" si="5"/>
        <v>1.9145067744474886E-6</v>
      </c>
    </row>
    <row r="56" spans="4:12">
      <c r="D56">
        <v>54</v>
      </c>
      <c r="E56">
        <v>1036.5094999999999</v>
      </c>
      <c r="F56">
        <v>1036.5085999999999</v>
      </c>
      <c r="G56" s="9">
        <f t="shared" si="0"/>
        <v>5.0018645041528202</v>
      </c>
      <c r="H56" s="9">
        <f t="shared" si="1"/>
        <v>5.0018601610396569</v>
      </c>
      <c r="I56" s="12">
        <f t="shared" si="2"/>
        <v>-8.6829922035334629E-7</v>
      </c>
      <c r="J56" s="12">
        <f t="shared" si="3"/>
        <v>-2.4941841389158856</v>
      </c>
      <c r="K56" s="12">
        <f t="shared" si="4"/>
        <v>-2.4941819379523116</v>
      </c>
      <c r="L56" s="12">
        <f t="shared" si="5"/>
        <v>1.3326643535371829E-6</v>
      </c>
    </row>
    <row r="57" spans="4:12">
      <c r="D57">
        <v>55</v>
      </c>
      <c r="E57" s="9">
        <v>1071.0135</v>
      </c>
      <c r="F57" s="9">
        <v>1071.0129999999999</v>
      </c>
      <c r="G57" s="9">
        <f t="shared" si="0"/>
        <v>5.1683698114860279</v>
      </c>
      <c r="H57" s="9">
        <f t="shared" si="1"/>
        <v>5.1683673986453806</v>
      </c>
      <c r="I57" s="12">
        <f t="shared" si="2"/>
        <v>-4.6684763250144124E-7</v>
      </c>
      <c r="J57" s="12">
        <f t="shared" si="3"/>
        <v>-2.5784747907265939</v>
      </c>
      <c r="K57" s="12">
        <f t="shared" si="4"/>
        <v>-2.578473570489245</v>
      </c>
      <c r="L57" s="12">
        <f t="shared" si="5"/>
        <v>7.5338971639027363E-7</v>
      </c>
    </row>
    <row r="58" spans="4:12">
      <c r="D58">
        <v>56</v>
      </c>
      <c r="E58">
        <v>1073.973</v>
      </c>
      <c r="F58">
        <v>1073.9726000000001</v>
      </c>
      <c r="G58" s="9">
        <f t="shared" si="0"/>
        <v>5.1826514152726215</v>
      </c>
      <c r="H58" s="9">
        <f t="shared" si="1"/>
        <v>5.1826494850001046</v>
      </c>
      <c r="I58" s="12">
        <f t="shared" si="2"/>
        <v>-3.7244891112687891E-7</v>
      </c>
      <c r="J58" s="12">
        <f t="shared" si="3"/>
        <v>-2.585696790970986</v>
      </c>
      <c r="K58" s="12">
        <f t="shared" si="4"/>
        <v>-2.5856958149387363</v>
      </c>
      <c r="L58" s="12">
        <f t="shared" si="5"/>
        <v>6.0358333842103207E-7</v>
      </c>
    </row>
    <row r="59" spans="4:12">
      <c r="D59">
        <v>57</v>
      </c>
      <c r="E59">
        <v>1089.6138000000001</v>
      </c>
      <c r="F59">
        <v>1089.6137000000001</v>
      </c>
      <c r="G59" s="9">
        <f t="shared" si="0"/>
        <v>5.2581289312399662</v>
      </c>
      <c r="H59" s="9">
        <f t="shared" si="1"/>
        <v>5.2581284486718367</v>
      </c>
      <c r="I59" s="12">
        <f t="shared" si="2"/>
        <v>-9.1775640635202678E-8</v>
      </c>
      <c r="J59" s="12">
        <f t="shared" si="3"/>
        <v>-2.6238458376467153</v>
      </c>
      <c r="K59" s="12">
        <f t="shared" si="4"/>
        <v>-2.6238455938377236</v>
      </c>
      <c r="L59" s="12">
        <f t="shared" si="5"/>
        <v>1.5203335124169826E-7</v>
      </c>
    </row>
    <row r="60" spans="4:12">
      <c r="D60">
        <v>58</v>
      </c>
      <c r="E60" s="9">
        <v>1119.7956999999999</v>
      </c>
      <c r="F60" s="9">
        <v>1119.7953</v>
      </c>
      <c r="G60" s="9">
        <f t="shared" si="0"/>
        <v>5.4037771614567545</v>
      </c>
      <c r="H60" s="9">
        <f t="shared" si="1"/>
        <v>5.4037752311842384</v>
      </c>
      <c r="I60" s="12">
        <f t="shared" si="2"/>
        <v>-3.5720807940991966E-7</v>
      </c>
      <c r="J60" s="12">
        <f t="shared" si="3"/>
        <v>-2.6973788740042357</v>
      </c>
      <c r="K60" s="12">
        <f t="shared" si="4"/>
        <v>-2.6973779001433482</v>
      </c>
      <c r="L60" s="12">
        <f t="shared" si="5"/>
        <v>6.1665280792766453E-7</v>
      </c>
    </row>
    <row r="61" spans="4:12">
      <c r="D61">
        <v>59</v>
      </c>
      <c r="E61">
        <v>1125.7881</v>
      </c>
      <c r="F61">
        <v>1125.7877000000001</v>
      </c>
      <c r="G61" s="9">
        <f t="shared" si="0"/>
        <v>5.432694574036848</v>
      </c>
      <c r="H61" s="9">
        <f t="shared" si="1"/>
        <v>5.432692643764331</v>
      </c>
      <c r="I61" s="12">
        <f t="shared" si="2"/>
        <v>-3.5530671444430739E-7</v>
      </c>
      <c r="J61" s="12">
        <f t="shared" si="3"/>
        <v>-2.7119664038229181</v>
      </c>
      <c r="K61" s="12">
        <f t="shared" si="4"/>
        <v>-2.7119654302118028</v>
      </c>
      <c r="L61" s="12">
        <f t="shared" si="5"/>
        <v>6.1830440101218187E-7</v>
      </c>
    </row>
    <row r="62" spans="4:12">
      <c r="D62">
        <v>60</v>
      </c>
      <c r="E62">
        <v>1148.9358999999999</v>
      </c>
      <c r="F62">
        <v>1148.9350999999999</v>
      </c>
      <c r="G62" s="9">
        <f t="shared" si="0"/>
        <v>5.5443984794706411</v>
      </c>
      <c r="H62" s="9">
        <f t="shared" si="1"/>
        <v>5.5443946189256073</v>
      </c>
      <c r="I62" s="12">
        <f t="shared" si="2"/>
        <v>-6.9629670245992397E-7</v>
      </c>
      <c r="J62" s="12">
        <f t="shared" si="3"/>
        <v>-2.7682822844546875</v>
      </c>
      <c r="K62" s="12">
        <f t="shared" si="4"/>
        <v>-2.768280339030905</v>
      </c>
      <c r="L62" s="12">
        <f t="shared" si="5"/>
        <v>1.249127079994139E-6</v>
      </c>
    </row>
    <row r="63" spans="4:12">
      <c r="D63">
        <v>61</v>
      </c>
      <c r="E63" s="9">
        <v>1157.6795</v>
      </c>
      <c r="F63" s="9">
        <v>1157.6791000000001</v>
      </c>
      <c r="G63" s="9">
        <f t="shared" si="0"/>
        <v>5.5865923064239986</v>
      </c>
      <c r="H63" s="9">
        <f t="shared" si="1"/>
        <v>5.5865903761514817</v>
      </c>
      <c r="I63" s="12">
        <f t="shared" si="2"/>
        <v>-3.4551883228477008E-7</v>
      </c>
      <c r="J63" s="12">
        <f t="shared" si="3"/>
        <v>-2.7895413352918221</v>
      </c>
      <c r="K63" s="12">
        <f t="shared" si="4"/>
        <v>-2.7895403628941109</v>
      </c>
      <c r="L63" s="12">
        <f t="shared" si="5"/>
        <v>6.2687887902868056E-7</v>
      </c>
    </row>
    <row r="64" spans="4:12">
      <c r="D64">
        <v>62</v>
      </c>
      <c r="E64">
        <v>1177.2192</v>
      </c>
      <c r="F64">
        <v>1177.2188000000001</v>
      </c>
      <c r="G64" s="9">
        <f t="shared" si="0"/>
        <v>5.6808846711845673</v>
      </c>
      <c r="H64" s="9">
        <f t="shared" si="1"/>
        <v>5.6808827409120504</v>
      </c>
      <c r="I64" s="12">
        <f t="shared" si="2"/>
        <v>-3.3978384638747688E-7</v>
      </c>
      <c r="J64" s="12">
        <f t="shared" si="3"/>
        <v>-2.8370259665415931</v>
      </c>
      <c r="K64" s="12">
        <f t="shared" si="4"/>
        <v>-2.8370249947995276</v>
      </c>
      <c r="L64" s="12">
        <f t="shared" si="5"/>
        <v>6.319582190883466E-7</v>
      </c>
    </row>
    <row r="65" spans="4:12">
      <c r="D65">
        <v>63</v>
      </c>
      <c r="E65">
        <v>1205.1479999999999</v>
      </c>
      <c r="F65">
        <v>1205.1478</v>
      </c>
      <c r="G65" s="9">
        <f t="shared" si="0"/>
        <v>5.8156601588801289</v>
      </c>
      <c r="H65" s="9">
        <f t="shared" si="1"/>
        <v>5.8156591937438709</v>
      </c>
      <c r="I65" s="12">
        <f t="shared" si="2"/>
        <v>-1.6595473462483058E-7</v>
      </c>
      <c r="J65" s="12">
        <f t="shared" si="3"/>
        <v>-2.9048451168021017</v>
      </c>
      <c r="K65" s="12">
        <f t="shared" si="4"/>
        <v>-2.9048446313487712</v>
      </c>
      <c r="L65" s="12">
        <f t="shared" si="5"/>
        <v>3.194985955801144E-7</v>
      </c>
    </row>
    <row r="66" spans="4:12">
      <c r="D66">
        <v>64</v>
      </c>
      <c r="E66" s="9">
        <v>1226.8769</v>
      </c>
      <c r="F66" s="9">
        <v>1226.8769</v>
      </c>
      <c r="G66" s="9">
        <f t="shared" si="0"/>
        <v>5.9205169051273048</v>
      </c>
      <c r="H66" s="9">
        <f t="shared" si="1"/>
        <v>5.9205169051273048</v>
      </c>
      <c r="I66" s="12">
        <f t="shared" si="2"/>
        <v>0</v>
      </c>
      <c r="J66" s="12">
        <f t="shared" si="3"/>
        <v>-2.9575710321401916</v>
      </c>
      <c r="K66" s="12">
        <f t="shared" si="4"/>
        <v>-2.9575710321401916</v>
      </c>
      <c r="L66" s="12">
        <f t="shared" si="5"/>
        <v>0</v>
      </c>
    </row>
    <row r="67" spans="4:12">
      <c r="D67">
        <v>65</v>
      </c>
      <c r="E67">
        <v>1230.5784000000001</v>
      </c>
      <c r="F67">
        <v>1230.5784000000001</v>
      </c>
      <c r="G67" s="9">
        <f t="shared" si="0"/>
        <v>5.9383791644332948</v>
      </c>
      <c r="H67" s="9">
        <f t="shared" si="1"/>
        <v>5.9383791644332948</v>
      </c>
      <c r="I67" s="12">
        <f t="shared" si="2"/>
        <v>0</v>
      </c>
      <c r="J67" s="12">
        <f t="shared" si="3"/>
        <v>-2.9665498018628598</v>
      </c>
      <c r="K67" s="12">
        <f t="shared" si="4"/>
        <v>-2.9665498018628598</v>
      </c>
      <c r="L67" s="12">
        <f t="shared" si="5"/>
        <v>0</v>
      </c>
    </row>
    <row r="68" spans="4:12">
      <c r="D68">
        <v>66</v>
      </c>
      <c r="E68">
        <v>1261.1795</v>
      </c>
      <c r="F68">
        <v>1261.1794</v>
      </c>
      <c r="G68" s="9">
        <f t="shared" ref="G68:G113" si="6">($B$2*E68*$B$3)/($B$4*$B$6)</f>
        <v>6.0860503202481047</v>
      </c>
      <c r="H68" s="9">
        <f t="shared" ref="H68:H113" si="7">($B$2*F68*$B$3)/($B$4*$B$6)</f>
        <v>6.0860498376799752</v>
      </c>
      <c r="I68" s="12">
        <f t="shared" ref="I68:I113" si="8">LN(F68/E68)</f>
        <v>-7.929085747030557E-8</v>
      </c>
      <c r="J68" s="12">
        <f t="shared" ref="J68:J113" si="9">LN((EXP(-G68/2)/(1-EXP(-G68))))</f>
        <v>-3.0407481955586522</v>
      </c>
      <c r="K68" s="12">
        <f t="shared" ref="K68:K113" si="10">LN((EXP(-H68/2)/(1-EXP(-H68))))</f>
        <v>-3.0407479531745447</v>
      </c>
      <c r="L68" s="12">
        <f t="shared" ref="L68:L113" si="11">I68-J68+K68</f>
        <v>1.6309325001628849E-7</v>
      </c>
    </row>
    <row r="69" spans="4:12">
      <c r="D69">
        <v>67</v>
      </c>
      <c r="E69" s="9">
        <v>1272.8436999999999</v>
      </c>
      <c r="F69" s="9">
        <v>1272.8435999999999</v>
      </c>
      <c r="G69" s="9">
        <f t="shared" si="6"/>
        <v>6.1423380319857577</v>
      </c>
      <c r="H69" s="9">
        <f t="shared" si="7"/>
        <v>6.1423375494176273</v>
      </c>
      <c r="I69" s="12">
        <f t="shared" si="8"/>
        <v>-7.8564244643003462E-8</v>
      </c>
      <c r="J69" s="12">
        <f t="shared" si="9"/>
        <v>-3.0690168104359103</v>
      </c>
      <c r="K69" s="12">
        <f t="shared" si="10"/>
        <v>-3.0690165681121404</v>
      </c>
      <c r="L69" s="12">
        <f t="shared" si="11"/>
        <v>1.6375952549552153E-7</v>
      </c>
    </row>
    <row r="70" spans="4:12">
      <c r="D70">
        <v>68</v>
      </c>
      <c r="E70">
        <v>1277.4000000000001</v>
      </c>
      <c r="F70">
        <v>1277.3998999999999</v>
      </c>
      <c r="G70" s="9">
        <f t="shared" si="6"/>
        <v>6.1643252836609923</v>
      </c>
      <c r="H70" s="9">
        <f t="shared" si="7"/>
        <v>6.1643248010928628</v>
      </c>
      <c r="I70" s="12">
        <f t="shared" si="8"/>
        <v>-7.8284017668273377E-8</v>
      </c>
      <c r="J70" s="12">
        <f t="shared" si="9"/>
        <v>-3.080057290225505</v>
      </c>
      <c r="K70" s="12">
        <f t="shared" si="10"/>
        <v>-3.0800570479243938</v>
      </c>
      <c r="L70" s="12">
        <f t="shared" si="11"/>
        <v>1.6401709368452089E-7</v>
      </c>
    </row>
    <row r="71" spans="4:12">
      <c r="D71">
        <v>69</v>
      </c>
      <c r="E71">
        <v>1285.4957999999999</v>
      </c>
      <c r="F71">
        <v>1285.4955</v>
      </c>
      <c r="G71" s="9">
        <f t="shared" si="6"/>
        <v>6.2033930342727519</v>
      </c>
      <c r="H71" s="9">
        <f t="shared" si="7"/>
        <v>6.2033915865683635</v>
      </c>
      <c r="I71" s="12">
        <f t="shared" si="8"/>
        <v>-2.3337301838559343E-7</v>
      </c>
      <c r="J71" s="12">
        <f t="shared" si="9"/>
        <v>-3.0996719126296362</v>
      </c>
      <c r="K71" s="12">
        <f t="shared" si="10"/>
        <v>-3.0996711858434423</v>
      </c>
      <c r="L71" s="12">
        <f t="shared" si="11"/>
        <v>4.9341317565065879E-7</v>
      </c>
    </row>
    <row r="72" spans="4:12">
      <c r="D72">
        <v>70</v>
      </c>
      <c r="E72" s="9">
        <v>1292.528</v>
      </c>
      <c r="F72" s="9">
        <v>1292.5277000000001</v>
      </c>
      <c r="G72" s="9">
        <f t="shared" si="6"/>
        <v>6.2373281902612918</v>
      </c>
      <c r="H72" s="9">
        <f t="shared" si="7"/>
        <v>6.2373267425569061</v>
      </c>
      <c r="I72" s="12">
        <f t="shared" si="8"/>
        <v>-2.3210331596886479E-7</v>
      </c>
      <c r="J72" s="12">
        <f t="shared" si="9"/>
        <v>-3.1167071093508958</v>
      </c>
      <c r="K72" s="12">
        <f t="shared" si="10"/>
        <v>-3.1167063826627901</v>
      </c>
      <c r="L72" s="12">
        <f t="shared" si="11"/>
        <v>4.9458478956765362E-7</v>
      </c>
    </row>
    <row r="73" spans="4:12">
      <c r="D73">
        <v>71</v>
      </c>
      <c r="E73">
        <v>1308.1713999999999</v>
      </c>
      <c r="F73">
        <v>1308.1711</v>
      </c>
      <c r="G73" s="9">
        <f t="shared" si="6"/>
        <v>6.3128182529999979</v>
      </c>
      <c r="H73" s="9">
        <f t="shared" si="7"/>
        <v>6.3128168052956095</v>
      </c>
      <c r="I73" s="12">
        <f t="shared" si="8"/>
        <v>-2.2932777331006348E-7</v>
      </c>
      <c r="J73" s="12">
        <f t="shared" si="9"/>
        <v>-3.154594564402815</v>
      </c>
      <c r="K73" s="12">
        <f t="shared" si="10"/>
        <v>-3.1545938379212846</v>
      </c>
      <c r="L73" s="12">
        <f t="shared" si="11"/>
        <v>4.9715375727288347E-7</v>
      </c>
    </row>
    <row r="74" spans="4:12">
      <c r="D74">
        <v>72</v>
      </c>
      <c r="E74">
        <v>1323.4672</v>
      </c>
      <c r="F74">
        <v>1323.4667999999999</v>
      </c>
      <c r="G74" s="9">
        <f t="shared" si="6"/>
        <v>6.3866309089212621</v>
      </c>
      <c r="H74" s="9">
        <f t="shared" si="7"/>
        <v>6.3866289786487433</v>
      </c>
      <c r="I74" s="12">
        <f t="shared" si="8"/>
        <v>-3.02236474446467E-7</v>
      </c>
      <c r="J74" s="12">
        <f t="shared" si="9"/>
        <v>-3.1916301151389663</v>
      </c>
      <c r="K74" s="12">
        <f t="shared" si="10"/>
        <v>-3.1916291467467968</v>
      </c>
      <c r="L74" s="12">
        <f t="shared" si="11"/>
        <v>6.6615569505046324E-7</v>
      </c>
    </row>
    <row r="75" spans="4:12">
      <c r="D75">
        <v>73</v>
      </c>
      <c r="E75" s="9">
        <v>1330.4129</v>
      </c>
      <c r="F75" s="9">
        <v>1330.4129</v>
      </c>
      <c r="G75" s="9">
        <f t="shared" si="6"/>
        <v>6.4201486434779573</v>
      </c>
      <c r="H75" s="9">
        <f t="shared" si="7"/>
        <v>6.4201486434779573</v>
      </c>
      <c r="I75" s="12">
        <f t="shared" si="8"/>
        <v>0</v>
      </c>
      <c r="J75" s="12">
        <f t="shared" si="9"/>
        <v>-3.2084445802678485</v>
      </c>
      <c r="K75" s="12">
        <f t="shared" si="10"/>
        <v>-3.2084445802678485</v>
      </c>
      <c r="L75" s="12">
        <f t="shared" si="11"/>
        <v>0</v>
      </c>
    </row>
    <row r="76" spans="4:12">
      <c r="D76">
        <v>74</v>
      </c>
      <c r="E76">
        <v>1337.1327000000001</v>
      </c>
      <c r="F76">
        <v>1337.1322</v>
      </c>
      <c r="G76" s="9">
        <f t="shared" si="6"/>
        <v>6.4525762566305689</v>
      </c>
      <c r="H76" s="9">
        <f t="shared" si="7"/>
        <v>6.4525738437899225</v>
      </c>
      <c r="I76" s="12">
        <f t="shared" si="8"/>
        <v>-3.7393453441724276E-7</v>
      </c>
      <c r="J76" s="12">
        <f t="shared" si="9"/>
        <v>-3.2247104288231423</v>
      </c>
      <c r="K76" s="12">
        <f t="shared" si="10"/>
        <v>-3.2247092185930724</v>
      </c>
      <c r="L76" s="12">
        <f t="shared" si="11"/>
        <v>8.3629553548902891E-7</v>
      </c>
    </row>
    <row r="77" spans="4:12">
      <c r="D77">
        <v>75</v>
      </c>
      <c r="E77">
        <v>1345.9232999999999</v>
      </c>
      <c r="F77">
        <v>1345.9227000000001</v>
      </c>
      <c r="G77" s="9">
        <f t="shared" si="6"/>
        <v>6.4949968906046962</v>
      </c>
      <c r="H77" s="9">
        <f t="shared" si="7"/>
        <v>6.4949939951959204</v>
      </c>
      <c r="I77" s="12">
        <f t="shared" si="8"/>
        <v>-4.4579073232824568E-7</v>
      </c>
      <c r="J77" s="12">
        <f t="shared" si="9"/>
        <v>-3.2459863227094909</v>
      </c>
      <c r="K77" s="12">
        <f t="shared" si="10"/>
        <v>-3.2459848706235719</v>
      </c>
      <c r="L77" s="12">
        <f t="shared" si="11"/>
        <v>1.0062951867340075E-6</v>
      </c>
    </row>
    <row r="78" spans="4:12">
      <c r="D78">
        <v>76</v>
      </c>
      <c r="E78" s="9">
        <v>1355.2729999999999</v>
      </c>
      <c r="F78" s="9">
        <v>1355.2707</v>
      </c>
      <c r="G78" s="9">
        <f t="shared" si="6"/>
        <v>6.5401155629897314</v>
      </c>
      <c r="H78" s="9">
        <f t="shared" si="7"/>
        <v>6.5401044639227592</v>
      </c>
      <c r="I78" s="12">
        <f t="shared" si="8"/>
        <v>-1.6970764941857851E-6</v>
      </c>
      <c r="J78" s="12">
        <f t="shared" si="9"/>
        <v>-3.2686124158777923</v>
      </c>
      <c r="K78" s="12">
        <f t="shared" si="10"/>
        <v>-3.268606850290408</v>
      </c>
      <c r="L78" s="12">
        <f t="shared" si="11"/>
        <v>3.8685108902924981E-6</v>
      </c>
    </row>
    <row r="79" spans="4:12">
      <c r="D79">
        <v>77</v>
      </c>
      <c r="E79">
        <v>1369.2137</v>
      </c>
      <c r="F79">
        <v>1369.2132999999999</v>
      </c>
      <c r="G79" s="9">
        <f t="shared" si="6"/>
        <v>6.6073889381908701</v>
      </c>
      <c r="H79" s="9">
        <f t="shared" si="7"/>
        <v>6.6073870079183523</v>
      </c>
      <c r="I79" s="12">
        <f t="shared" si="8"/>
        <v>-2.9213851608470333E-7</v>
      </c>
      <c r="J79" s="12">
        <f t="shared" si="9"/>
        <v>-3.3023432031401625</v>
      </c>
      <c r="K79" s="12">
        <f t="shared" si="10"/>
        <v>-3.3023422353938265</v>
      </c>
      <c r="L79" s="12">
        <f t="shared" si="11"/>
        <v>6.7560781991105046E-7</v>
      </c>
    </row>
    <row r="80" spans="4:12">
      <c r="D80">
        <v>78</v>
      </c>
      <c r="E80">
        <v>1379.6890000000001</v>
      </c>
      <c r="F80">
        <v>1379.6885</v>
      </c>
      <c r="G80" s="9">
        <f t="shared" si="6"/>
        <v>6.6579393974392911</v>
      </c>
      <c r="H80" s="9">
        <f t="shared" si="7"/>
        <v>6.6579369845986447</v>
      </c>
      <c r="I80" s="12">
        <f t="shared" si="8"/>
        <v>-3.6240057771102915E-7</v>
      </c>
      <c r="J80" s="12">
        <f t="shared" si="9"/>
        <v>-3.3276850849308857</v>
      </c>
      <c r="K80" s="12">
        <f t="shared" si="10"/>
        <v>-3.3276838754089986</v>
      </c>
      <c r="L80" s="12">
        <f t="shared" si="11"/>
        <v>8.4712130954400777E-7</v>
      </c>
    </row>
    <row r="81" spans="4:12">
      <c r="D81">
        <v>79</v>
      </c>
      <c r="E81" s="9">
        <v>1389.4881</v>
      </c>
      <c r="F81" s="9">
        <v>1389.4873</v>
      </c>
      <c r="G81" s="9">
        <f t="shared" si="6"/>
        <v>6.7052267309973965</v>
      </c>
      <c r="H81" s="9">
        <f t="shared" si="7"/>
        <v>6.7052228704523618</v>
      </c>
      <c r="I81" s="12">
        <f t="shared" si="8"/>
        <v>-5.7575176813910971E-7</v>
      </c>
      <c r="J81" s="12">
        <f t="shared" si="9"/>
        <v>-3.3513881201505957</v>
      </c>
      <c r="K81" s="12">
        <f t="shared" si="10"/>
        <v>-3.3513861851450555</v>
      </c>
      <c r="L81" s="12">
        <f t="shared" si="11"/>
        <v>1.3592537722040277E-6</v>
      </c>
    </row>
    <row r="82" spans="4:12">
      <c r="D82">
        <v>80</v>
      </c>
      <c r="E82">
        <v>1404.3353999999999</v>
      </c>
      <c r="F82">
        <v>1404.3351</v>
      </c>
      <c r="G82" s="9">
        <f t="shared" si="6"/>
        <v>6.7768750688587547</v>
      </c>
      <c r="H82" s="9">
        <f t="shared" si="7"/>
        <v>6.7768736211543663</v>
      </c>
      <c r="I82" s="12">
        <f t="shared" si="8"/>
        <v>-2.1362420405103366E-7</v>
      </c>
      <c r="J82" s="12">
        <f t="shared" si="9"/>
        <v>-3.3872970530948154</v>
      </c>
      <c r="K82" s="12">
        <f t="shared" si="10"/>
        <v>-3.3872963275905983</v>
      </c>
      <c r="L82" s="12">
        <f t="shared" si="11"/>
        <v>5.1188001304325326E-7</v>
      </c>
    </row>
    <row r="83" spans="4:12">
      <c r="D83">
        <v>81</v>
      </c>
      <c r="E83">
        <v>1408.0936999999999</v>
      </c>
      <c r="F83">
        <v>1408.0934</v>
      </c>
      <c r="G83" s="9">
        <f t="shared" si="6"/>
        <v>6.7950114268621862</v>
      </c>
      <c r="H83" s="9">
        <f t="shared" si="7"/>
        <v>6.7950099791577978</v>
      </c>
      <c r="I83" s="12">
        <f t="shared" si="8"/>
        <v>-2.1305402602450184E-7</v>
      </c>
      <c r="J83" s="12">
        <f t="shared" si="9"/>
        <v>-3.3963857413180678</v>
      </c>
      <c r="K83" s="12">
        <f t="shared" si="10"/>
        <v>-3.3963850158435758</v>
      </c>
      <c r="L83" s="12">
        <f t="shared" si="11"/>
        <v>5.124204660589271E-7</v>
      </c>
    </row>
    <row r="84" spans="4:12">
      <c r="D84">
        <v>82</v>
      </c>
      <c r="E84" s="9">
        <v>1415.66</v>
      </c>
      <c r="F84" s="9">
        <v>1415.6593</v>
      </c>
      <c r="G84" s="9">
        <f t="shared" si="6"/>
        <v>6.8315239792293099</v>
      </c>
      <c r="H84" s="9">
        <f t="shared" si="7"/>
        <v>6.8315206012524046</v>
      </c>
      <c r="I84" s="12">
        <f t="shared" si="8"/>
        <v>-4.9446913320857301E-7</v>
      </c>
      <c r="J84" s="12">
        <f t="shared" si="9"/>
        <v>-3.4146821946790809</v>
      </c>
      <c r="K84" s="12">
        <f t="shared" si="10"/>
        <v>-3.4146805020411297</v>
      </c>
      <c r="L84" s="12">
        <f t="shared" si="11"/>
        <v>1.1981688179396599E-6</v>
      </c>
    </row>
    <row r="85" spans="4:12">
      <c r="D85">
        <v>83</v>
      </c>
      <c r="E85">
        <v>1431.6110000000001</v>
      </c>
      <c r="F85">
        <v>1431.6103000000001</v>
      </c>
      <c r="G85" s="9">
        <f t="shared" si="6"/>
        <v>6.9084984215337393</v>
      </c>
      <c r="H85" s="9">
        <f t="shared" si="7"/>
        <v>6.9084950435568331</v>
      </c>
      <c r="I85" s="12">
        <f t="shared" si="8"/>
        <v>-4.889597600952023E-7</v>
      </c>
      <c r="J85" s="12">
        <f t="shared" si="9"/>
        <v>-3.4532494540431093</v>
      </c>
      <c r="K85" s="12">
        <f t="shared" si="10"/>
        <v>-3.4532477616758066</v>
      </c>
      <c r="L85" s="12">
        <f t="shared" si="11"/>
        <v>1.2034075425049195E-6</v>
      </c>
    </row>
    <row r="86" spans="4:12">
      <c r="D86">
        <v>84</v>
      </c>
      <c r="E86">
        <v>1458.1312</v>
      </c>
      <c r="F86">
        <v>1458.1297</v>
      </c>
      <c r="G86" s="9">
        <f t="shared" si="6"/>
        <v>7.0364764545600007</v>
      </c>
      <c r="H86" s="9">
        <f t="shared" si="7"/>
        <v>7.0364692160380597</v>
      </c>
      <c r="I86" s="12">
        <f t="shared" si="8"/>
        <v>-1.0287145434327781E-6</v>
      </c>
      <c r="J86" s="12">
        <f t="shared" si="9"/>
        <v>-3.5173586214610792</v>
      </c>
      <c r="K86" s="12">
        <f t="shared" si="10"/>
        <v>-3.5173549958302388</v>
      </c>
      <c r="L86" s="12">
        <f t="shared" si="11"/>
        <v>2.596916297115115E-6</v>
      </c>
    </row>
    <row r="87" spans="4:12">
      <c r="D87">
        <v>85</v>
      </c>
      <c r="E87" s="9">
        <v>1491.1664000000001</v>
      </c>
      <c r="F87" s="9">
        <v>1491.1663000000001</v>
      </c>
      <c r="G87" s="9">
        <f t="shared" si="6"/>
        <v>7.1958938012100679</v>
      </c>
      <c r="H87" s="9">
        <f t="shared" si="7"/>
        <v>7.1958933186419385</v>
      </c>
      <c r="I87" s="12">
        <f t="shared" si="8"/>
        <v>-6.7061599079859454E-8</v>
      </c>
      <c r="J87" s="12">
        <f t="shared" si="9"/>
        <v>-3.5971969617303725</v>
      </c>
      <c r="K87" s="12">
        <f t="shared" si="10"/>
        <v>-3.5971967200842752</v>
      </c>
      <c r="L87" s="12">
        <f t="shared" si="11"/>
        <v>1.7458449841356583E-7</v>
      </c>
    </row>
    <row r="88" spans="4:12">
      <c r="D88">
        <v>86</v>
      </c>
      <c r="E88">
        <v>1498.5137</v>
      </c>
      <c r="F88">
        <v>1498.5136</v>
      </c>
      <c r="G88" s="9">
        <f t="shared" si="6"/>
        <v>7.231349529374028</v>
      </c>
      <c r="H88" s="9">
        <f t="shared" si="7"/>
        <v>7.2313490468058976</v>
      </c>
      <c r="I88" s="12">
        <f t="shared" si="8"/>
        <v>-6.6732792187243442E-8</v>
      </c>
      <c r="J88" s="12">
        <f t="shared" si="9"/>
        <v>-3.6149509590424711</v>
      </c>
      <c r="K88" s="12">
        <f t="shared" si="10"/>
        <v>-3.6149507174089939</v>
      </c>
      <c r="L88" s="12">
        <f t="shared" si="11"/>
        <v>1.7490068504599776E-7</v>
      </c>
    </row>
    <row r="89" spans="4:12">
      <c r="D89">
        <v>87</v>
      </c>
      <c r="E89">
        <v>1515.3239000000001</v>
      </c>
      <c r="F89">
        <v>1515.3239000000001</v>
      </c>
      <c r="G89" s="9">
        <f t="shared" si="6"/>
        <v>7.31247019704539</v>
      </c>
      <c r="H89" s="9">
        <f t="shared" si="7"/>
        <v>7.31247019704539</v>
      </c>
      <c r="I89" s="12">
        <f t="shared" si="8"/>
        <v>0</v>
      </c>
      <c r="J89" s="12">
        <f t="shared" si="9"/>
        <v>-3.6555677088867622</v>
      </c>
      <c r="K89" s="12">
        <f t="shared" si="10"/>
        <v>-3.6555677088867622</v>
      </c>
      <c r="L89" s="12">
        <f t="shared" si="11"/>
        <v>0</v>
      </c>
    </row>
    <row r="90" spans="4:12">
      <c r="D90">
        <v>88</v>
      </c>
      <c r="E90" s="9">
        <v>1520.087</v>
      </c>
      <c r="F90" s="9">
        <v>1520.0869</v>
      </c>
      <c r="G90" s="9">
        <f t="shared" si="6"/>
        <v>7.3354553996120133</v>
      </c>
      <c r="H90" s="9">
        <f t="shared" si="7"/>
        <v>7.3354549170438856</v>
      </c>
      <c r="I90" s="12">
        <f t="shared" si="8"/>
        <v>-6.5785710489151996E-8</v>
      </c>
      <c r="J90" s="12">
        <f t="shared" si="9"/>
        <v>-3.6670754802481587</v>
      </c>
      <c r="K90" s="12">
        <f t="shared" si="10"/>
        <v>-3.6670752386492516</v>
      </c>
      <c r="L90" s="12">
        <f t="shared" si="11"/>
        <v>1.758131964457732E-7</v>
      </c>
    </row>
    <row r="91" spans="4:12">
      <c r="D91">
        <v>89</v>
      </c>
      <c r="E91">
        <v>1530.6867</v>
      </c>
      <c r="F91">
        <v>1530.6864</v>
      </c>
      <c r="G91" s="9">
        <f t="shared" si="6"/>
        <v>7.3866061736132824</v>
      </c>
      <c r="H91" s="9">
        <f t="shared" si="7"/>
        <v>7.3866047259088958</v>
      </c>
      <c r="I91" s="12">
        <f t="shared" si="8"/>
        <v>-1.9599048539581112E-7</v>
      </c>
      <c r="J91" s="12">
        <f t="shared" si="9"/>
        <v>-3.6926833999926081</v>
      </c>
      <c r="K91" s="12">
        <f t="shared" si="10"/>
        <v>-3.6926826752430126</v>
      </c>
      <c r="L91" s="12">
        <f t="shared" si="11"/>
        <v>5.2875911027427946E-7</v>
      </c>
    </row>
    <row r="92" spans="4:12">
      <c r="D92">
        <v>90</v>
      </c>
      <c r="E92">
        <v>1554.4780000000001</v>
      </c>
      <c r="F92">
        <v>1554.4779000000001</v>
      </c>
      <c r="G92" s="9">
        <f t="shared" si="6"/>
        <v>7.501415404959114</v>
      </c>
      <c r="H92" s="9">
        <f t="shared" si="7"/>
        <v>7.5014149223909845</v>
      </c>
      <c r="I92" s="12">
        <f t="shared" si="8"/>
        <v>-6.4330278841409929E-8</v>
      </c>
      <c r="J92" s="12">
        <f t="shared" si="9"/>
        <v>-3.7501552478190363</v>
      </c>
      <c r="K92" s="12">
        <f t="shared" si="10"/>
        <v>-3.7501550062683009</v>
      </c>
      <c r="L92" s="12">
        <f t="shared" si="11"/>
        <v>1.7722045653201235E-7</v>
      </c>
    </row>
    <row r="93" spans="4:12">
      <c r="D93">
        <v>91</v>
      </c>
      <c r="E93" s="9">
        <v>1561.9738</v>
      </c>
      <c r="F93" s="9">
        <v>1561.9735000000001</v>
      </c>
      <c r="G93" s="9">
        <f t="shared" si="6"/>
        <v>7.5375877467950829</v>
      </c>
      <c r="H93" s="9">
        <f t="shared" si="7"/>
        <v>7.5375862990906946</v>
      </c>
      <c r="I93" s="12">
        <f t="shared" si="8"/>
        <v>-1.9206469960371068E-7</v>
      </c>
      <c r="J93" s="12">
        <f t="shared" si="9"/>
        <v>-3.7682610504378458</v>
      </c>
      <c r="K93" s="12">
        <f t="shared" si="10"/>
        <v>-3.7682603258140754</v>
      </c>
      <c r="L93" s="12">
        <f t="shared" si="11"/>
        <v>5.3255907062066399E-7</v>
      </c>
    </row>
    <row r="94" spans="4:12">
      <c r="D94">
        <v>92</v>
      </c>
      <c r="E94">
        <v>1770.8517999999999</v>
      </c>
      <c r="F94">
        <v>1770.8485000000001</v>
      </c>
      <c r="G94" s="9">
        <f t="shared" si="6"/>
        <v>8.545566403911522</v>
      </c>
      <c r="H94" s="9">
        <f t="shared" si="7"/>
        <v>8.5455504791632571</v>
      </c>
      <c r="I94" s="12">
        <f t="shared" si="8"/>
        <v>-1.8635117148871035E-6</v>
      </c>
      <c r="J94" s="12">
        <f t="shared" si="9"/>
        <v>-4.2725887779512339</v>
      </c>
      <c r="K94" s="12">
        <f t="shared" si="10"/>
        <v>-4.2725808124806228</v>
      </c>
      <c r="L94" s="12">
        <f t="shared" si="11"/>
        <v>6.1019588963873161E-6</v>
      </c>
    </row>
    <row r="95" spans="4:12">
      <c r="D95">
        <v>93</v>
      </c>
      <c r="E95">
        <v>1778.0930000000001</v>
      </c>
      <c r="F95">
        <v>1778.0896</v>
      </c>
      <c r="G95" s="9">
        <f t="shared" si="6"/>
        <v>8.5805101272902977</v>
      </c>
      <c r="H95" s="9">
        <f t="shared" si="7"/>
        <v>8.5804937199738998</v>
      </c>
      <c r="I95" s="12">
        <f t="shared" si="8"/>
        <v>-1.9121627782059687E-6</v>
      </c>
      <c r="J95" s="12">
        <f t="shared" si="9"/>
        <v>-4.2900673168346248</v>
      </c>
      <c r="K95" s="12">
        <f t="shared" si="10"/>
        <v>-4.2900591100956902</v>
      </c>
      <c r="L95" s="12">
        <f t="shared" si="11"/>
        <v>6.2945761563071301E-6</v>
      </c>
    </row>
    <row r="96" spans="4:12">
      <c r="D96">
        <v>94</v>
      </c>
      <c r="E96" s="9">
        <v>1790.3175000000001</v>
      </c>
      <c r="F96" s="9">
        <v>1790.3168000000001</v>
      </c>
      <c r="G96" s="9">
        <f t="shared" si="6"/>
        <v>8.6395016682564112</v>
      </c>
      <c r="H96" s="9">
        <f t="shared" si="7"/>
        <v>8.6394982902795068</v>
      </c>
      <c r="I96" s="12">
        <f t="shared" si="8"/>
        <v>-3.9099217702256151E-7</v>
      </c>
      <c r="J96" s="12">
        <f t="shared" si="9"/>
        <v>-4.3195738433937017</v>
      </c>
      <c r="K96" s="12">
        <f t="shared" si="10"/>
        <v>-4.3195721538073242</v>
      </c>
      <c r="L96" s="12">
        <f t="shared" si="11"/>
        <v>1.2985942001719764E-6</v>
      </c>
    </row>
    <row r="97" spans="4:12">
      <c r="D97">
        <v>95</v>
      </c>
      <c r="E97">
        <v>2963.5198999999998</v>
      </c>
      <c r="F97">
        <v>2963.5198</v>
      </c>
      <c r="G97" s="9">
        <f t="shared" si="6"/>
        <v>14.301002542823309</v>
      </c>
      <c r="H97" s="9">
        <f t="shared" si="7"/>
        <v>14.301002060255181</v>
      </c>
      <c r="I97" s="12">
        <f t="shared" si="8"/>
        <v>-3.3743657771085188E-8</v>
      </c>
      <c r="J97" s="12">
        <f t="shared" si="9"/>
        <v>-7.1505006560171074</v>
      </c>
      <c r="K97" s="12">
        <f t="shared" si="10"/>
        <v>-7.1505004147327469</v>
      </c>
      <c r="L97" s="12">
        <f t="shared" si="11"/>
        <v>2.0754070284567661E-7</v>
      </c>
    </row>
    <row r="98" spans="4:12">
      <c r="D98">
        <v>96</v>
      </c>
      <c r="E98">
        <v>2981.8472999999999</v>
      </c>
      <c r="F98">
        <v>2981.8472999999999</v>
      </c>
      <c r="G98" s="9">
        <f t="shared" si="6"/>
        <v>14.389444734152391</v>
      </c>
      <c r="H98" s="9">
        <f t="shared" si="7"/>
        <v>14.389444734152391</v>
      </c>
      <c r="I98" s="12">
        <f t="shared" si="8"/>
        <v>0</v>
      </c>
      <c r="J98" s="12">
        <f t="shared" si="9"/>
        <v>-7.1947218037711043</v>
      </c>
      <c r="K98" s="12">
        <f t="shared" si="10"/>
        <v>-7.1947218037711043</v>
      </c>
      <c r="L98" s="12">
        <f t="shared" si="11"/>
        <v>0</v>
      </c>
    </row>
    <row r="99" spans="4:12">
      <c r="D99">
        <v>97</v>
      </c>
      <c r="E99" s="9">
        <v>3001.9764</v>
      </c>
      <c r="F99" s="9">
        <v>3001.9762999999998</v>
      </c>
      <c r="G99" s="9">
        <f t="shared" si="6"/>
        <v>14.486581355467045</v>
      </c>
      <c r="H99" s="9">
        <f t="shared" si="7"/>
        <v>14.486580872898914</v>
      </c>
      <c r="I99" s="12">
        <f t="shared" si="8"/>
        <v>-3.3311388425151576E-8</v>
      </c>
      <c r="J99" s="12">
        <f t="shared" si="9"/>
        <v>-7.2432901665724572</v>
      </c>
      <c r="K99" s="12">
        <f t="shared" si="10"/>
        <v>-7.2432899252881446</v>
      </c>
      <c r="L99" s="12">
        <f t="shared" si="11"/>
        <v>2.0797292421548264E-7</v>
      </c>
    </row>
    <row r="100" spans="4:12">
      <c r="D100">
        <v>98</v>
      </c>
      <c r="E100">
        <v>3009.8987999999999</v>
      </c>
      <c r="F100">
        <v>3009.8987000000002</v>
      </c>
      <c r="G100" s="9">
        <f t="shared" si="6"/>
        <v>14.524812332942602</v>
      </c>
      <c r="H100" s="9">
        <f t="shared" si="7"/>
        <v>14.524811850374475</v>
      </c>
      <c r="I100" s="12">
        <f t="shared" si="8"/>
        <v>-3.3223708891931828E-8</v>
      </c>
      <c r="J100" s="12">
        <f t="shared" si="9"/>
        <v>-7.2624056744835848</v>
      </c>
      <c r="K100" s="12">
        <f t="shared" si="10"/>
        <v>-7.2624054331992829</v>
      </c>
      <c r="L100" s="12">
        <f t="shared" si="11"/>
        <v>2.0806059275457756E-7</v>
      </c>
    </row>
    <row r="101" spans="4:12">
      <c r="D101">
        <v>99</v>
      </c>
      <c r="E101">
        <v>3019.6669000000002</v>
      </c>
      <c r="F101">
        <v>3019.6669000000002</v>
      </c>
      <c r="G101" s="9">
        <f t="shared" si="6"/>
        <v>14.571950070380625</v>
      </c>
      <c r="H101" s="9">
        <f t="shared" si="7"/>
        <v>14.571950070380625</v>
      </c>
      <c r="I101" s="12">
        <f t="shared" si="8"/>
        <v>0</v>
      </c>
      <c r="J101" s="12">
        <f t="shared" si="9"/>
        <v>-7.2859745658556871</v>
      </c>
      <c r="K101" s="12">
        <f t="shared" si="10"/>
        <v>-7.2859745658556871</v>
      </c>
      <c r="L101" s="12">
        <f t="shared" si="11"/>
        <v>0</v>
      </c>
    </row>
    <row r="102" spans="4:12">
      <c r="D102">
        <v>100</v>
      </c>
      <c r="E102" s="9">
        <v>3028.1122999999998</v>
      </c>
      <c r="F102" s="9">
        <v>3028.1122999999998</v>
      </c>
      <c r="G102" s="9">
        <f t="shared" si="6"/>
        <v>14.61270487917241</v>
      </c>
      <c r="H102" s="9">
        <f t="shared" si="7"/>
        <v>14.61270487917241</v>
      </c>
      <c r="I102" s="12">
        <f t="shared" si="8"/>
        <v>0</v>
      </c>
      <c r="J102" s="12">
        <f t="shared" si="9"/>
        <v>-7.3063519889946962</v>
      </c>
      <c r="K102" s="12">
        <f t="shared" si="10"/>
        <v>-7.3063519889946962</v>
      </c>
      <c r="L102" s="12">
        <f t="shared" si="11"/>
        <v>0</v>
      </c>
    </row>
    <row r="103" spans="4:12">
      <c r="D103">
        <v>101</v>
      </c>
      <c r="E103">
        <v>3041.3312000000001</v>
      </c>
      <c r="F103">
        <v>3041.3312000000001</v>
      </c>
      <c r="G103" s="9">
        <f t="shared" si="6"/>
        <v>14.676495077616272</v>
      </c>
      <c r="H103" s="9">
        <f t="shared" si="7"/>
        <v>14.676495077616272</v>
      </c>
      <c r="I103" s="12">
        <f t="shared" si="8"/>
        <v>0</v>
      </c>
      <c r="J103" s="12">
        <f t="shared" si="9"/>
        <v>-7.3382471160623703</v>
      </c>
      <c r="K103" s="12">
        <f t="shared" si="10"/>
        <v>-7.3382471160623703</v>
      </c>
      <c r="L103" s="12">
        <f t="shared" si="11"/>
        <v>0</v>
      </c>
    </row>
    <row r="104" spans="4:12">
      <c r="D104">
        <v>102</v>
      </c>
      <c r="E104">
        <v>3050.5808999999999</v>
      </c>
      <c r="F104">
        <v>3050.5808999999999</v>
      </c>
      <c r="G104" s="9">
        <f t="shared" si="6"/>
        <v>14.721131181872009</v>
      </c>
      <c r="H104" s="9">
        <f t="shared" si="7"/>
        <v>14.721131181872009</v>
      </c>
      <c r="I104" s="12">
        <f t="shared" si="8"/>
        <v>0</v>
      </c>
      <c r="J104" s="12">
        <f t="shared" si="9"/>
        <v>-7.3605651866450277</v>
      </c>
      <c r="K104" s="12">
        <f t="shared" si="10"/>
        <v>-7.3605651866450277</v>
      </c>
      <c r="L104" s="12">
        <f t="shared" si="11"/>
        <v>0</v>
      </c>
    </row>
    <row r="105" spans="4:12">
      <c r="D105">
        <v>103</v>
      </c>
      <c r="E105" s="9">
        <v>3093.7773000000002</v>
      </c>
      <c r="F105" s="9">
        <v>3093.7773000000002</v>
      </c>
      <c r="G105" s="9">
        <f t="shared" si="6"/>
        <v>14.929583241276374</v>
      </c>
      <c r="H105" s="9">
        <f t="shared" si="7"/>
        <v>14.929583241276374</v>
      </c>
      <c r="I105" s="12">
        <f t="shared" si="8"/>
        <v>0</v>
      </c>
      <c r="J105" s="12">
        <f t="shared" si="9"/>
        <v>-7.4647912924186324</v>
      </c>
      <c r="K105" s="12">
        <f t="shared" si="10"/>
        <v>-7.4647912924186324</v>
      </c>
      <c r="L105" s="12">
        <f t="shared" si="11"/>
        <v>0</v>
      </c>
    </row>
    <row r="106" spans="4:12">
      <c r="D106">
        <v>104</v>
      </c>
      <c r="E106">
        <v>3095.4692</v>
      </c>
      <c r="F106">
        <v>3095.4692</v>
      </c>
      <c r="G106" s="9">
        <f t="shared" si="6"/>
        <v>14.937747811455976</v>
      </c>
      <c r="H106" s="9">
        <f t="shared" si="7"/>
        <v>14.937747811455976</v>
      </c>
      <c r="I106" s="12">
        <f t="shared" si="8"/>
        <v>0</v>
      </c>
      <c r="J106" s="12">
        <f t="shared" si="9"/>
        <v>-7.468873580177295</v>
      </c>
      <c r="K106" s="12">
        <f t="shared" si="10"/>
        <v>-7.468873580177295</v>
      </c>
      <c r="L106" s="12">
        <f t="shared" si="11"/>
        <v>0</v>
      </c>
    </row>
    <row r="107" spans="4:12">
      <c r="D107">
        <v>105</v>
      </c>
      <c r="E107">
        <v>3097.3595999999998</v>
      </c>
      <c r="F107">
        <v>3097.3595999999998</v>
      </c>
      <c r="G107" s="9">
        <f t="shared" si="6"/>
        <v>14.94687027937224</v>
      </c>
      <c r="H107" s="9">
        <f t="shared" si="7"/>
        <v>14.94687027937224</v>
      </c>
      <c r="I107" s="12">
        <f t="shared" si="8"/>
        <v>0</v>
      </c>
      <c r="J107" s="12">
        <f t="shared" si="9"/>
        <v>-7.4734348170917482</v>
      </c>
      <c r="K107" s="12">
        <f t="shared" si="10"/>
        <v>-7.4734348170917482</v>
      </c>
      <c r="L107" s="12">
        <f t="shared" si="11"/>
        <v>0</v>
      </c>
    </row>
    <row r="108" spans="4:12">
      <c r="D108">
        <v>106</v>
      </c>
      <c r="E108" s="9">
        <v>3106.6574999999998</v>
      </c>
      <c r="F108" s="9">
        <v>3106.6574000000001</v>
      </c>
      <c r="G108" s="9">
        <f t="shared" si="6"/>
        <v>14.991738981466296</v>
      </c>
      <c r="H108" s="9">
        <f t="shared" si="7"/>
        <v>14.991738498898171</v>
      </c>
      <c r="I108" s="12">
        <f t="shared" si="8"/>
        <v>-3.2188936590216598E-8</v>
      </c>
      <c r="J108" s="12">
        <f t="shared" si="9"/>
        <v>-7.4958691822932488</v>
      </c>
      <c r="K108" s="12">
        <f t="shared" si="10"/>
        <v>-7.4958689410090367</v>
      </c>
      <c r="L108" s="12">
        <f t="shared" si="11"/>
        <v>2.090952753164288E-7</v>
      </c>
    </row>
    <row r="109" spans="4:12">
      <c r="D109">
        <v>107</v>
      </c>
      <c r="E109">
        <v>3107.4906999999998</v>
      </c>
      <c r="F109">
        <v>3107.4906999999998</v>
      </c>
      <c r="G109" s="9">
        <f t="shared" si="6"/>
        <v>14.995759739119611</v>
      </c>
      <c r="H109" s="9">
        <f t="shared" si="7"/>
        <v>14.995759739119611</v>
      </c>
      <c r="I109" s="12">
        <f t="shared" si="8"/>
        <v>0</v>
      </c>
      <c r="J109" s="12">
        <f t="shared" si="9"/>
        <v>-7.4978795623575785</v>
      </c>
      <c r="K109" s="12">
        <f t="shared" si="10"/>
        <v>-7.4978795623575785</v>
      </c>
      <c r="L109" s="12">
        <f t="shared" si="11"/>
        <v>0</v>
      </c>
    </row>
    <row r="110" spans="4:12">
      <c r="D110">
        <v>108</v>
      </c>
      <c r="E110">
        <v>3123.7442000000001</v>
      </c>
      <c r="F110">
        <v>3123.7442000000001</v>
      </c>
      <c r="G110" s="9">
        <f t="shared" si="6"/>
        <v>15.074193950015172</v>
      </c>
      <c r="H110" s="9">
        <f t="shared" si="7"/>
        <v>15.074193950015172</v>
      </c>
      <c r="I110" s="12">
        <f t="shared" si="8"/>
        <v>0</v>
      </c>
      <c r="J110" s="12">
        <f t="shared" si="9"/>
        <v>-7.5370966909798121</v>
      </c>
      <c r="K110" s="12">
        <f t="shared" si="10"/>
        <v>-7.5370966909798121</v>
      </c>
      <c r="L110" s="12">
        <f t="shared" si="11"/>
        <v>0</v>
      </c>
    </row>
    <row r="111" spans="4:12">
      <c r="D111">
        <v>109</v>
      </c>
      <c r="E111" s="9">
        <v>3156.6129999999998</v>
      </c>
      <c r="F111" s="9">
        <v>3156.6129999999998</v>
      </c>
      <c r="G111" s="9">
        <f t="shared" si="6"/>
        <v>15.232808303298084</v>
      </c>
      <c r="H111" s="9">
        <f t="shared" si="7"/>
        <v>15.232808303298084</v>
      </c>
      <c r="I111" s="12">
        <f t="shared" si="8"/>
        <v>0</v>
      </c>
      <c r="J111" s="12">
        <f t="shared" si="9"/>
        <v>-7.6164039092809395</v>
      </c>
      <c r="K111" s="12">
        <f t="shared" si="10"/>
        <v>-7.6164039092809395</v>
      </c>
      <c r="L111" s="12">
        <f t="shared" si="11"/>
        <v>0</v>
      </c>
    </row>
    <row r="112" spans="4:12">
      <c r="D112">
        <v>110</v>
      </c>
      <c r="E112">
        <v>3512.5999000000002</v>
      </c>
      <c r="F112">
        <v>3512.5999000000002</v>
      </c>
      <c r="G112" s="9">
        <f t="shared" si="6"/>
        <v>16.950687627176354</v>
      </c>
      <c r="H112" s="9">
        <f t="shared" si="7"/>
        <v>16.950687627176354</v>
      </c>
      <c r="I112" s="12">
        <f t="shared" si="8"/>
        <v>0</v>
      </c>
      <c r="J112" s="12">
        <f t="shared" si="9"/>
        <v>-8.4753437700961243</v>
      </c>
      <c r="K112" s="12">
        <f t="shared" si="10"/>
        <v>-8.4753437700961243</v>
      </c>
      <c r="L112" s="12">
        <f t="shared" si="11"/>
        <v>0</v>
      </c>
    </row>
    <row r="113" spans="4:12">
      <c r="D113">
        <v>111</v>
      </c>
      <c r="E113">
        <v>3540.8161</v>
      </c>
      <c r="F113">
        <v>3540.8159999999998</v>
      </c>
      <c r="G113" s="9">
        <f t="shared" si="6"/>
        <v>17.08685001567552</v>
      </c>
      <c r="H113" s="9">
        <f t="shared" si="7"/>
        <v>17.086849533107387</v>
      </c>
      <c r="I113" s="12">
        <f t="shared" si="8"/>
        <v>-2.8242077187117046E-8</v>
      </c>
      <c r="J113" s="12">
        <f t="shared" si="9"/>
        <v>-8.5434249698822065</v>
      </c>
      <c r="K113" s="12">
        <f t="shared" si="10"/>
        <v>-8.5434247285981204</v>
      </c>
      <c r="L113" s="12">
        <f t="shared" si="11"/>
        <v>2.1304200892302561E-7</v>
      </c>
    </row>
  </sheetData>
  <sortState xmlns:xlrd2="http://schemas.microsoft.com/office/spreadsheetml/2017/richdata2" ref="E3:F113">
    <sortCondition ref="E3:E1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7232-BD03-43FA-8215-84E81511B861}">
  <dimension ref="A1:M17"/>
  <sheetViews>
    <sheetView workbookViewId="0">
      <selection activeCell="A18" sqref="A18"/>
    </sheetView>
  </sheetViews>
  <sheetFormatPr defaultRowHeight="14.45"/>
  <cols>
    <col min="1" max="1" width="42.85546875" bestFit="1" customWidth="1"/>
    <col min="9" max="9" width="13.5703125" bestFit="1" customWidth="1"/>
    <col min="10" max="11" width="14.5703125" bestFit="1" customWidth="1"/>
    <col min="12" max="12" width="22.85546875" customWidth="1"/>
  </cols>
  <sheetData>
    <row r="1" spans="1:13">
      <c r="A1" s="1" t="s">
        <v>0</v>
      </c>
      <c r="B1" s="2"/>
      <c r="I1" s="10">
        <f>SUM(I3:I5)</f>
        <v>-1.0308781419693998E-2</v>
      </c>
      <c r="J1" s="10">
        <f t="shared" ref="J1:K1" si="0">SUM(J3:J5)</f>
        <v>-22.612654961527912</v>
      </c>
      <c r="K1" s="10">
        <f t="shared" si="0"/>
        <v>-22.53854287516933</v>
      </c>
      <c r="L1" s="14">
        <f>SUM(L3:L5)*1000</f>
        <v>63.803304938889305</v>
      </c>
      <c r="M1" s="11" t="s">
        <v>1</v>
      </c>
    </row>
    <row r="2" spans="1:13">
      <c r="A2" s="3" t="s">
        <v>2</v>
      </c>
      <c r="B2" s="4">
        <v>6.6260701499999998E-34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3">
      <c r="A3" s="3" t="s">
        <v>12</v>
      </c>
      <c r="B3" s="5">
        <f>299792458*100</f>
        <v>29979245800</v>
      </c>
      <c r="D3">
        <v>1</v>
      </c>
      <c r="E3" s="9">
        <v>1667.0706</v>
      </c>
      <c r="F3" s="9">
        <v>1660.1773000000001</v>
      </c>
      <c r="G3" s="9">
        <f>($B$2*E3*$B$3)/($B$4*$B$6)</f>
        <v>8.04475140850783</v>
      </c>
      <c r="H3" s="9">
        <f>($B$2*F3*$B$3)/($B$4*$B$6)</f>
        <v>8.0114865396508854</v>
      </c>
      <c r="I3" s="12">
        <f>LN(F3/E3)</f>
        <v>-4.1435505076687588E-3</v>
      </c>
      <c r="J3" s="12">
        <f>LN((EXP(-G3/2)/(1-EXP(-G3))))</f>
        <v>-4.0220548716315525</v>
      </c>
      <c r="K3" s="12">
        <f>LN((EXP(-H3/2)/(1-EXP(-H3))))</f>
        <v>-4.0054115834543964</v>
      </c>
      <c r="L3" s="12">
        <f>I3-J3+K3</f>
        <v>1.249973766948731E-2</v>
      </c>
    </row>
    <row r="4" spans="1:13">
      <c r="A4" s="3" t="s">
        <v>13</v>
      </c>
      <c r="B4" s="4">
        <v>1.3806490000000001E-23</v>
      </c>
      <c r="D4">
        <v>2</v>
      </c>
      <c r="E4">
        <v>3796.3697000000002</v>
      </c>
      <c r="F4">
        <v>3788.3049000000001</v>
      </c>
      <c r="G4" s="9">
        <f t="shared" ref="G4:H5" si="1">($B$2*E4*$B$3)/($B$4*$B$6)</f>
        <v>18.320070242550884</v>
      </c>
      <c r="H4" s="9">
        <f t="shared" si="1"/>
        <v>18.281152088059205</v>
      </c>
      <c r="I4" s="12">
        <f t="shared" ref="I4:I5" si="2">LN(F4/E4)</f>
        <v>-2.1266048880690773E-3</v>
      </c>
      <c r="J4" s="12">
        <f t="shared" ref="J4:K5" si="3">LN((EXP(-G4/2)/(1-EXP(-G4))))</f>
        <v>-9.1600351102169828</v>
      </c>
      <c r="K4" s="12">
        <f t="shared" si="3"/>
        <v>-9.1405760325322856</v>
      </c>
      <c r="L4" s="12">
        <f t="shared" ref="L4:L5" si="4">I4-J4+K4</f>
        <v>1.7332472796628196E-2</v>
      </c>
    </row>
    <row r="5" spans="1:13">
      <c r="A5" s="3"/>
      <c r="B5" s="6"/>
      <c r="D5">
        <v>3</v>
      </c>
      <c r="E5">
        <v>3908.4906000000001</v>
      </c>
      <c r="F5">
        <v>3892.7375000000002</v>
      </c>
      <c r="G5" s="9">
        <f t="shared" si="1"/>
        <v>18.861129972233698</v>
      </c>
      <c r="H5" s="9">
        <f t="shared" si="1"/>
        <v>18.78511053225715</v>
      </c>
      <c r="I5" s="12">
        <f t="shared" si="2"/>
        <v>-4.0386260239561617E-3</v>
      </c>
      <c r="J5" s="12">
        <f t="shared" si="3"/>
        <v>-9.430564979679378</v>
      </c>
      <c r="K5" s="12">
        <f t="shared" si="3"/>
        <v>-9.3925552591826484</v>
      </c>
      <c r="L5" s="12">
        <f t="shared" si="4"/>
        <v>3.39710944727738E-2</v>
      </c>
    </row>
    <row r="6" spans="1:13">
      <c r="A6" s="3" t="s">
        <v>14</v>
      </c>
      <c r="B6" s="6">
        <v>298.14999999999998</v>
      </c>
      <c r="E6" s="9"/>
      <c r="F6" s="9"/>
      <c r="G6" s="9"/>
      <c r="H6" s="9"/>
      <c r="I6" s="12"/>
      <c r="J6" s="12"/>
      <c r="K6" s="12"/>
      <c r="L6" s="12"/>
    </row>
    <row r="7" spans="1:13">
      <c r="A7" s="3"/>
      <c r="B7" s="6"/>
      <c r="G7" s="9"/>
      <c r="H7" s="9"/>
      <c r="I7" s="12"/>
      <c r="J7" s="12"/>
      <c r="K7" s="12"/>
      <c r="L7" s="12"/>
    </row>
    <row r="8" spans="1:13">
      <c r="A8" s="3" t="s">
        <v>15</v>
      </c>
      <c r="B8" s="6">
        <v>3</v>
      </c>
      <c r="G8" s="9"/>
      <c r="H8" s="9"/>
      <c r="I8" s="12"/>
      <c r="J8" s="12"/>
      <c r="K8" s="12"/>
      <c r="L8" s="12"/>
    </row>
    <row r="9" spans="1:13">
      <c r="A9" s="7" t="s">
        <v>16</v>
      </c>
      <c r="B9" s="8">
        <f>3*B8-6</f>
        <v>3</v>
      </c>
    </row>
    <row r="12" spans="1:13">
      <c r="A12" t="s">
        <v>17</v>
      </c>
    </row>
    <row r="13" spans="1:13">
      <c r="A13" t="s">
        <v>18</v>
      </c>
    </row>
    <row r="15" spans="1:13">
      <c r="A15" t="s">
        <v>19</v>
      </c>
    </row>
    <row r="16" spans="1:13">
      <c r="A16" t="s">
        <v>29</v>
      </c>
    </row>
    <row r="17" spans="1:1">
      <c r="A17" s="15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04CC-AD38-43A3-BB45-BF01A4EE417C}">
  <dimension ref="A1:M17"/>
  <sheetViews>
    <sheetView workbookViewId="0">
      <selection activeCell="A17" sqref="A17"/>
    </sheetView>
  </sheetViews>
  <sheetFormatPr defaultRowHeight="14.45"/>
  <cols>
    <col min="1" max="1" width="33.28515625" bestFit="1" customWidth="1"/>
    <col min="5" max="5" width="10" bestFit="1" customWidth="1"/>
    <col min="9" max="9" width="13.28515625" bestFit="1" customWidth="1"/>
    <col min="10" max="10" width="15.7109375" customWidth="1"/>
    <col min="11" max="11" width="16.42578125" customWidth="1"/>
    <col min="12" max="12" width="30.7109375" customWidth="1"/>
  </cols>
  <sheetData>
    <row r="1" spans="1:13">
      <c r="A1" s="1" t="s">
        <v>0</v>
      </c>
      <c r="B1" s="2"/>
      <c r="I1" s="10">
        <f>SUM(I3:I6)</f>
        <v>-8.6622392072325582E-2</v>
      </c>
      <c r="J1" s="10">
        <f t="shared" ref="J1:K1" si="0">SUM(J3:J6)</f>
        <v>-12.181192887280375</v>
      </c>
      <c r="K1" s="10">
        <f t="shared" si="0"/>
        <v>-11.917214778383769</v>
      </c>
      <c r="L1" s="14">
        <f>SUM(L3:L6)*1000</f>
        <v>177.35571682427985</v>
      </c>
      <c r="M1" s="11" t="s">
        <v>1</v>
      </c>
    </row>
    <row r="2" spans="1:13">
      <c r="A2" s="3" t="s">
        <v>2</v>
      </c>
      <c r="B2" s="4">
        <v>6.6260701499999998E-34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3">
      <c r="A3" s="3" t="s">
        <v>12</v>
      </c>
      <c r="B3" s="5">
        <f>299792458*100</f>
        <v>29979245800</v>
      </c>
      <c r="D3">
        <v>1</v>
      </c>
      <c r="E3" s="9">
        <v>640.28039999999999</v>
      </c>
      <c r="F3" s="9">
        <v>622.05719999999997</v>
      </c>
      <c r="G3" s="9">
        <f>($B$2*E3*$B$3)/($B$4*$B$6)</f>
        <v>3.0897891485459317</v>
      </c>
      <c r="H3" s="9">
        <f>($B$2*F3*$B$3)/($B$4*$B$6)</f>
        <v>3.0018497932075801</v>
      </c>
      <c r="I3" s="12">
        <f>LN(F3/E3)</f>
        <v>-2.8874155479204966E-2</v>
      </c>
      <c r="J3" s="12">
        <f>LN((EXP(-G3/2)/(1-EXP(-G3))))</f>
        <v>-1.4983148382583193</v>
      </c>
      <c r="K3" s="12">
        <f>LN((EXP(-H3/2)/(1-EXP(-H3))))</f>
        <v>-1.4499525425898416</v>
      </c>
      <c r="L3" s="12">
        <f>I3-J3+K3</f>
        <v>1.9488140189272807E-2</v>
      </c>
    </row>
    <row r="4" spans="1:13">
      <c r="A4" s="3" t="s">
        <v>13</v>
      </c>
      <c r="B4" s="4">
        <v>1.3806490000000001E-23</v>
      </c>
      <c r="D4">
        <v>2</v>
      </c>
      <c r="E4">
        <v>640.28039999999999</v>
      </c>
      <c r="F4">
        <v>622.05719999999997</v>
      </c>
      <c r="G4" s="9">
        <f t="shared" ref="G4:H6" si="1">($B$2*E4*$B$3)/($B$4*$B$6)</f>
        <v>3.0897891485459317</v>
      </c>
      <c r="H4" s="9">
        <f t="shared" si="1"/>
        <v>3.0018497932075801</v>
      </c>
      <c r="I4" s="12">
        <f t="shared" ref="I4:I6" si="2">LN(F4/E4)</f>
        <v>-2.8874155479204966E-2</v>
      </c>
      <c r="J4" s="12">
        <f t="shared" ref="J4:K6" si="3">LN((EXP(-G4/2)/(1-EXP(-G4))))</f>
        <v>-1.4983148382583193</v>
      </c>
      <c r="K4" s="12">
        <f t="shared" si="3"/>
        <v>-1.4499525425898416</v>
      </c>
      <c r="L4" s="12">
        <f t="shared" ref="L4:L6" si="4">I4-J4+K4</f>
        <v>1.9488140189272807E-2</v>
      </c>
    </row>
    <row r="5" spans="1:13">
      <c r="A5" s="3"/>
      <c r="B5" s="6"/>
      <c r="D5">
        <v>3</v>
      </c>
      <c r="E5">
        <v>1371.6088</v>
      </c>
      <c r="F5">
        <v>1371.6088</v>
      </c>
      <c r="G5" s="9">
        <f t="shared" si="1"/>
        <v>6.6189469274557027</v>
      </c>
      <c r="H5" s="9">
        <f t="shared" si="1"/>
        <v>6.6189469274557027</v>
      </c>
      <c r="I5" s="12">
        <f t="shared" si="2"/>
        <v>0</v>
      </c>
      <c r="J5" s="12">
        <f t="shared" si="3"/>
        <v>-3.3081377361560862</v>
      </c>
      <c r="K5" s="12">
        <f t="shared" si="3"/>
        <v>-3.3081377361560862</v>
      </c>
      <c r="L5" s="12">
        <f t="shared" si="4"/>
        <v>0</v>
      </c>
    </row>
    <row r="6" spans="1:13">
      <c r="A6" s="3" t="s">
        <v>14</v>
      </c>
      <c r="B6" s="6">
        <v>298.14999999999998</v>
      </c>
      <c r="D6">
        <v>4</v>
      </c>
      <c r="E6" s="9">
        <v>2435.4834000000001</v>
      </c>
      <c r="F6" s="9">
        <v>2366.1666</v>
      </c>
      <c r="G6" s="9">
        <f t="shared" si="1"/>
        <v>11.752866682759228</v>
      </c>
      <c r="H6" s="9">
        <f t="shared" si="1"/>
        <v>11.418365897709538</v>
      </c>
      <c r="I6" s="12">
        <f t="shared" si="2"/>
        <v>-2.8874081113915658E-2</v>
      </c>
      <c r="J6" s="12">
        <f t="shared" si="3"/>
        <v>-5.8764254746076494</v>
      </c>
      <c r="K6" s="12">
        <f t="shared" si="3"/>
        <v>-5.7091719570479995</v>
      </c>
      <c r="L6" s="12">
        <f t="shared" si="4"/>
        <v>0.13837943644573425</v>
      </c>
    </row>
    <row r="7" spans="1:13">
      <c r="A7" s="3"/>
      <c r="B7" s="6"/>
      <c r="G7" s="9"/>
      <c r="H7" s="9"/>
      <c r="I7" s="12"/>
      <c r="J7" s="12"/>
      <c r="K7" s="12"/>
      <c r="L7" s="12"/>
    </row>
    <row r="8" spans="1:13">
      <c r="A8" s="3" t="s">
        <v>15</v>
      </c>
      <c r="B8" s="6">
        <v>3</v>
      </c>
      <c r="G8" s="9"/>
      <c r="H8" s="9"/>
      <c r="I8" s="12"/>
      <c r="J8" s="12"/>
      <c r="K8" s="12"/>
      <c r="L8" s="12"/>
    </row>
    <row r="9" spans="1:13">
      <c r="A9" s="7" t="s">
        <v>31</v>
      </c>
      <c r="B9" s="8">
        <f>3*B8-5</f>
        <v>4</v>
      </c>
    </row>
    <row r="12" spans="1:13">
      <c r="A12" t="s">
        <v>17</v>
      </c>
    </row>
    <row r="13" spans="1:13">
      <c r="A13" t="s">
        <v>18</v>
      </c>
    </row>
    <row r="15" spans="1:13">
      <c r="A15" t="s">
        <v>19</v>
      </c>
    </row>
    <row r="16" spans="1:13">
      <c r="A16" t="s">
        <v>32</v>
      </c>
    </row>
    <row r="17" spans="1:1">
      <c r="A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Patel, Devang</cp:lastModifiedBy>
  <cp:revision/>
  <dcterms:created xsi:type="dcterms:W3CDTF">2021-07-08T12:22:29Z</dcterms:created>
  <dcterms:modified xsi:type="dcterms:W3CDTF">2021-08-26T09:35:42Z</dcterms:modified>
  <cp:category/>
  <cp:contentStatus/>
</cp:coreProperties>
</file>