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73AF80B-5F2B-4437-B05C-D3A3AAFC8B22}" xr6:coauthVersionLast="36" xr6:coauthVersionMax="36" xr10:uidLastSave="{00000000-0000-0000-0000-000000000000}"/>
  <bookViews>
    <workbookView xWindow="0" yWindow="600" windowWidth="24000" windowHeight="10155" tabRatio="670" activeTab="6" xr2:uid="{00000000-000D-0000-FFFF-FFFF00000000}"/>
  </bookViews>
  <sheets>
    <sheet name="AC_ACOSTADO" sheetId="1" r:id="rId1"/>
    <sheet name="DM_PIE" sheetId="2" r:id="rId2"/>
    <sheet name="PC_SENTADO" sheetId="3" r:id="rId3"/>
    <sheet name="AV_ACOSTADO" sheetId="4" r:id="rId4"/>
    <sheet name="CC_PIE" sheetId="5" r:id="rId5"/>
    <sheet name="CS_SENTADO" sheetId="6" r:id="rId6"/>
    <sheet name="Analisis Rang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" i="7" l="1"/>
  <c r="E45" i="7"/>
  <c r="E44" i="7"/>
  <c r="D44" i="7"/>
  <c r="C45" i="7"/>
  <c r="C44" i="7"/>
  <c r="B45" i="7"/>
  <c r="B44" i="7"/>
  <c r="C15" i="7" l="1"/>
  <c r="E15" i="7" s="1"/>
  <c r="C52" i="7"/>
  <c r="E52" i="7" s="1"/>
  <c r="C51" i="7"/>
  <c r="E51" i="7" s="1"/>
  <c r="C50" i="7"/>
  <c r="E50" i="7" s="1"/>
  <c r="C49" i="7"/>
  <c r="E49" i="7" s="1"/>
  <c r="B52" i="7"/>
  <c r="D52" i="7" s="1"/>
  <c r="B51" i="7"/>
  <c r="D51" i="7" s="1"/>
  <c r="B50" i="7"/>
  <c r="D50" i="7" s="1"/>
  <c r="B49" i="7"/>
  <c r="D49" i="7" s="1"/>
  <c r="C37" i="7"/>
  <c r="E37" i="7" s="1"/>
  <c r="C40" i="7"/>
  <c r="E40" i="7" s="1"/>
  <c r="C38" i="7"/>
  <c r="E38" i="7" s="1"/>
  <c r="C39" i="7"/>
  <c r="E39" i="7" s="1"/>
  <c r="C36" i="7"/>
  <c r="E36" i="7" s="1"/>
  <c r="C35" i="7"/>
  <c r="E35" i="7" s="1"/>
  <c r="C34" i="7"/>
  <c r="E34" i="7" s="1"/>
  <c r="C33" i="7"/>
  <c r="E33" i="7" s="1"/>
  <c r="C32" i="7"/>
  <c r="E32" i="7" s="1"/>
  <c r="C31" i="7"/>
  <c r="E31" i="7" s="1"/>
  <c r="B37" i="7"/>
  <c r="D37" i="7" s="1"/>
  <c r="B40" i="7"/>
  <c r="D40" i="7" s="1"/>
  <c r="B38" i="7"/>
  <c r="D38" i="7" s="1"/>
  <c r="B39" i="7"/>
  <c r="D39" i="7" s="1"/>
  <c r="B36" i="7"/>
  <c r="D36" i="7" s="1"/>
  <c r="B35" i="7"/>
  <c r="D35" i="7" s="1"/>
  <c r="B34" i="7"/>
  <c r="D34" i="7" s="1"/>
  <c r="B33" i="7"/>
  <c r="D33" i="7" s="1"/>
  <c r="B32" i="7"/>
  <c r="D32" i="7" s="1"/>
  <c r="B31" i="7"/>
  <c r="D31" i="7" s="1"/>
  <c r="C26" i="7"/>
  <c r="E26" i="7" s="1"/>
  <c r="C25" i="7"/>
  <c r="E25" i="7" s="1"/>
  <c r="C23" i="7"/>
  <c r="E23" i="7" s="1"/>
  <c r="C27" i="7"/>
  <c r="E27" i="7" s="1"/>
  <c r="C22" i="7"/>
  <c r="E22" i="7" s="1"/>
  <c r="C21" i="7"/>
  <c r="E21" i="7" s="1"/>
  <c r="C24" i="7"/>
  <c r="E24" i="7" s="1"/>
  <c r="B26" i="7"/>
  <c r="D26" i="7" s="1"/>
  <c r="B25" i="7"/>
  <c r="D25" i="7" s="1"/>
  <c r="B23" i="7"/>
  <c r="D23" i="7" s="1"/>
  <c r="B27" i="7"/>
  <c r="D27" i="7" s="1"/>
  <c r="B22" i="7"/>
  <c r="D22" i="7" s="1"/>
  <c r="B21" i="7"/>
  <c r="D21" i="7" s="1"/>
  <c r="B24" i="7"/>
  <c r="D24" i="7" s="1"/>
  <c r="E13" i="7"/>
  <c r="C13" i="7"/>
  <c r="C14" i="7"/>
  <c r="E14" i="7" s="1"/>
  <c r="C12" i="7"/>
  <c r="E12" i="7" s="1"/>
  <c r="B13" i="7"/>
  <c r="D13" i="7" s="1"/>
  <c r="B14" i="7"/>
  <c r="D14" i="7" s="1"/>
  <c r="B15" i="7"/>
  <c r="D15" i="7" s="1"/>
  <c r="B12" i="7"/>
  <c r="D12" i="7" s="1"/>
  <c r="C7" i="7"/>
  <c r="E7" i="7" s="1"/>
  <c r="C6" i="7"/>
  <c r="E6" i="7" s="1"/>
  <c r="C5" i="7"/>
  <c r="E5" i="7" s="1"/>
  <c r="C4" i="7"/>
  <c r="E4" i="7" s="1"/>
  <c r="C8" i="7"/>
  <c r="E8" i="7" s="1"/>
  <c r="B7" i="7"/>
  <c r="D7" i="7" s="1"/>
  <c r="B6" i="7"/>
  <c r="D6" i="7" s="1"/>
  <c r="B5" i="7"/>
  <c r="D5" i="7" s="1"/>
  <c r="B8" i="7"/>
  <c r="D8" i="7" s="1"/>
  <c r="B4" i="7"/>
  <c r="D4" i="7" s="1"/>
  <c r="V51" i="6" l="1"/>
  <c r="V33" i="6"/>
  <c r="V14" i="6"/>
  <c r="V6" i="6"/>
  <c r="K33" i="6"/>
  <c r="K23" i="6"/>
  <c r="K14" i="6"/>
  <c r="K51" i="6"/>
  <c r="V14" i="5"/>
  <c r="V23" i="5"/>
  <c r="K61" i="5"/>
  <c r="K46" i="5"/>
  <c r="K23" i="5"/>
  <c r="K14" i="5"/>
  <c r="K6" i="5"/>
  <c r="V23" i="4"/>
  <c r="V14" i="4"/>
  <c r="K23" i="4"/>
  <c r="K14" i="4"/>
  <c r="V14" i="3"/>
  <c r="V6" i="3"/>
  <c r="V23" i="3"/>
  <c r="K6" i="3"/>
  <c r="K14" i="3"/>
  <c r="K23" i="3"/>
  <c r="K46" i="3"/>
  <c r="V46" i="3"/>
  <c r="V58" i="2"/>
  <c r="V47" i="2"/>
  <c r="V24" i="2"/>
  <c r="V15" i="2"/>
  <c r="K58" i="2"/>
  <c r="K47" i="2"/>
  <c r="K15" i="2"/>
  <c r="V23" i="1"/>
  <c r="V14" i="1"/>
  <c r="K51" i="1"/>
  <c r="K33" i="1"/>
  <c r="K23" i="1"/>
  <c r="K14" i="1"/>
  <c r="K6" i="1"/>
  <c r="K6" i="6" l="1"/>
  <c r="K6" i="4"/>
  <c r="K7" i="2"/>
  <c r="V6" i="5" l="1"/>
  <c r="V6" i="4"/>
  <c r="K46" i="4"/>
  <c r="V7" i="2"/>
  <c r="V46" i="1"/>
  <c r="V6" i="1"/>
  <c r="K33" i="3"/>
  <c r="K51" i="4"/>
  <c r="K33" i="4"/>
  <c r="V46" i="4"/>
  <c r="V61" i="5"/>
  <c r="V46" i="5"/>
  <c r="V23" i="6"/>
  <c r="V51" i="1"/>
  <c r="V33" i="1"/>
  <c r="K24" i="2"/>
  <c r="V33" i="3"/>
  <c r="K61" i="3"/>
  <c r="V51" i="4"/>
  <c r="V33" i="4"/>
  <c r="V33" i="5"/>
  <c r="V61" i="3"/>
</calcChain>
</file>

<file path=xl/sharedStrings.xml><?xml version="1.0" encoding="utf-8"?>
<sst xmlns="http://schemas.openxmlformats.org/spreadsheetml/2006/main" count="4515" uniqueCount="269">
  <si>
    <t>batch_size</t>
  </si>
  <si>
    <t>epochs</t>
  </si>
  <si>
    <t>optimization</t>
  </si>
  <si>
    <t>activation</t>
  </si>
  <si>
    <t>hidden_layers</t>
  </si>
  <si>
    <t>neurons</t>
  </si>
  <si>
    <t>1</t>
  </si>
  <si>
    <t>Nadam</t>
  </si>
  <si>
    <t>sigmoid</t>
  </si>
  <si>
    <t>Adam</t>
  </si>
  <si>
    <t>Adadelta</t>
  </si>
  <si>
    <t>Adamax</t>
  </si>
  <si>
    <t>SGD</t>
  </si>
  <si>
    <t>RMSprop</t>
  </si>
  <si>
    <t>Adagrad</t>
  </si>
  <si>
    <t>linear</t>
  </si>
  <si>
    <t>hard_sigmoid</t>
  </si>
  <si>
    <t>softsign</t>
  </si>
  <si>
    <t>softplus</t>
  </si>
  <si>
    <t>tanh</t>
  </si>
  <si>
    <t>5</t>
  </si>
  <si>
    <t>4</t>
  </si>
  <si>
    <t>2</t>
  </si>
  <si>
    <t>3</t>
  </si>
  <si>
    <t>10</t>
  </si>
  <si>
    <t>40</t>
  </si>
  <si>
    <t>90</t>
  </si>
  <si>
    <t>50</t>
  </si>
  <si>
    <t>70</t>
  </si>
  <si>
    <t>80</t>
  </si>
  <si>
    <t>30</t>
  </si>
  <si>
    <t>100</t>
  </si>
  <si>
    <t>20</t>
  </si>
  <si>
    <t>60</t>
  </si>
  <si>
    <t>199</t>
  </si>
  <si>
    <t>200</t>
  </si>
  <si>
    <t>133</t>
  </si>
  <si>
    <t>266</t>
  </si>
  <si>
    <t>19</t>
  </si>
  <si>
    <t>38</t>
  </si>
  <si>
    <t>14</t>
  </si>
  <si>
    <t>7</t>
  </si>
  <si>
    <t>99</t>
  </si>
  <si>
    <t>66</t>
  </si>
  <si>
    <t>198</t>
  </si>
  <si>
    <t>22</t>
  </si>
  <si>
    <t>18</t>
  </si>
  <si>
    <t>11</t>
  </si>
  <si>
    <t>6</t>
  </si>
  <si>
    <t>33</t>
  </si>
  <si>
    <t>9</t>
  </si>
  <si>
    <t>dropout</t>
  </si>
  <si>
    <t>1.0</t>
  </si>
  <si>
    <t>0.0</t>
  </si>
  <si>
    <t>8</t>
  </si>
  <si>
    <t>25</t>
  </si>
  <si>
    <t>Epochs</t>
  </si>
  <si>
    <t>FISHER</t>
  </si>
  <si>
    <t>DE Z</t>
  </si>
  <si>
    <t>M Z</t>
  </si>
  <si>
    <t>M R</t>
  </si>
  <si>
    <t>DE R</t>
  </si>
  <si>
    <t>Activation</t>
  </si>
  <si>
    <t>Neurons</t>
  </si>
  <si>
    <t>DES EST</t>
  </si>
  <si>
    <t>CORRELATION</t>
  </si>
  <si>
    <t>nan</t>
  </si>
  <si>
    <t>0.5776083039600551</t>
  </si>
  <si>
    <t>0.5590527507587074</t>
  </si>
  <si>
    <t>0.5186975428700851</t>
  </si>
  <si>
    <t>0.49536859189626214</t>
  </si>
  <si>
    <t>0.33648031819008634</t>
  </si>
  <si>
    <t>0.8093044806972071</t>
  </si>
  <si>
    <t>0.7500658728149907</t>
  </si>
  <si>
    <t>0.7480951513134458</t>
  </si>
  <si>
    <t>0.7221680091094208</t>
  </si>
  <si>
    <t>0.6931166558494087</t>
  </si>
  <si>
    <t>0.46615792055290367</t>
  </si>
  <si>
    <t>0.23332163834844724</t>
  </si>
  <si>
    <t>0.7779514212677082</t>
  </si>
  <si>
    <t>0.02323073430128808</t>
  </si>
  <si>
    <t>-2.7106315760645558e-08</t>
  </si>
  <si>
    <t>-0.009736969761108348</t>
  </si>
  <si>
    <t>4.736951450967716e-08</t>
  </si>
  <si>
    <t>0.690659158264887</t>
  </si>
  <si>
    <t>0.6401389857686239</t>
  </si>
  <si>
    <t>0.6301752783733714</t>
  </si>
  <si>
    <t>0.6059183996723793</t>
  </si>
  <si>
    <t>0.17350123312397964</t>
  </si>
  <si>
    <t>-4.7369514556526875e-08</t>
  </si>
  <si>
    <t>0.8184572982500055</t>
  </si>
  <si>
    <t>0.8053955032119164</t>
  </si>
  <si>
    <t>0.7942204836705803</t>
  </si>
  <si>
    <t>0.7282419399571647</t>
  </si>
  <si>
    <t>0.6399035346421207</t>
  </si>
  <si>
    <t>-6.776578940913297e-08</t>
  </si>
  <si>
    <t>0.8127692066146314</t>
  </si>
  <si>
    <t>0.6665550705170374</t>
  </si>
  <si>
    <t>0.6897494455059624</t>
  </si>
  <si>
    <t>0.5429282853136166</t>
  </si>
  <si>
    <t>0.20122351950142925</t>
  </si>
  <si>
    <t>-9.473902918659648e-09</t>
  </si>
  <si>
    <t>-0.03568499088477275</t>
  </si>
  <si>
    <t>0.8461247429998053</t>
  </si>
  <si>
    <t>0.6688362006281735</t>
  </si>
  <si>
    <t>0.0076226737071148545</t>
  </si>
  <si>
    <t>-1.3553157890923727e-08</t>
  </si>
  <si>
    <t>0.7607676383120002</t>
  </si>
  <si>
    <t>0.6972030880526994</t>
  </si>
  <si>
    <t>0.8363837071612986</t>
  </si>
  <si>
    <t>0.8140255135677598</t>
  </si>
  <si>
    <t>0.44808640990168425</t>
  </si>
  <si>
    <t>0.388764029442536</t>
  </si>
  <si>
    <t>0.36162184840592965</t>
  </si>
  <si>
    <t>0.30365604908962546</t>
  </si>
  <si>
    <t>2.2847486034396677e-07</t>
  </si>
  <si>
    <t>-2.284748603845261e-07</t>
  </si>
  <si>
    <t>3.8516379936989376e-09</t>
  </si>
  <si>
    <t>0.35883302511406384</t>
  </si>
  <si>
    <t>0.28221268422350326</t>
  </si>
  <si>
    <t>0.2401599287815742</t>
  </si>
  <si>
    <t>0.5101347371481936</t>
  </si>
  <si>
    <t>0.04423704500274356</t>
  </si>
  <si>
    <t>0.007422774478582878</t>
  </si>
  <si>
    <t>9.629094873104514e-09</t>
  </si>
  <si>
    <t>0.5339147868021117</t>
  </si>
  <si>
    <t>0.5298186505314233</t>
  </si>
  <si>
    <t>0.4645517558802114</t>
  </si>
  <si>
    <t>0.3808500771464704</t>
  </si>
  <si>
    <t>0.2876000863525748</t>
  </si>
  <si>
    <t>0.5516048688296723</t>
  </si>
  <si>
    <t>0.4857485582219604</t>
  </si>
  <si>
    <t>0.1530454150086954</t>
  </si>
  <si>
    <t>0.5962100436170629</t>
  </si>
  <si>
    <t>0.5484133747840952</t>
  </si>
  <si>
    <t>0.5120360833139354</t>
  </si>
  <si>
    <t>0.30610465077784604</t>
  </si>
  <si>
    <t>0.03744322502242628</t>
  </si>
  <si>
    <t>0.029828340546381678</t>
  </si>
  <si>
    <t>0.0044088501287286915</t>
  </si>
  <si>
    <t>0.6196027348881786</t>
  </si>
  <si>
    <t>0.5994333195271753</t>
  </si>
  <si>
    <t>0.3751640895951532</t>
  </si>
  <si>
    <t>0.36742449328232496</t>
  </si>
  <si>
    <t>0.3370617971337292</t>
  </si>
  <si>
    <t>0.3020519851847556</t>
  </si>
  <si>
    <t>0.23175685285617442</t>
  </si>
  <si>
    <t>0.12344902605540388</t>
  </si>
  <si>
    <t>3.18541822258342e-07</t>
  </si>
  <si>
    <t>0.044392625326554636</t>
  </si>
  <si>
    <t>-3.1854182224735817e-07</t>
  </si>
  <si>
    <t>-1.9112509336528852e-07</t>
  </si>
  <si>
    <t>0.42586052280649217</t>
  </si>
  <si>
    <t>0.06736130692618084</t>
  </si>
  <si>
    <t>0.04894816806095289</t>
  </si>
  <si>
    <t>2.5483345778804066e-07</t>
  </si>
  <si>
    <t>0.12041309167446797</t>
  </si>
  <si>
    <t>0.10710352047595612</t>
  </si>
  <si>
    <t>0.43048859738037937</t>
  </si>
  <si>
    <t>0.2965951677758607</t>
  </si>
  <si>
    <t>0.22139968408050895</t>
  </si>
  <si>
    <t>0.0003244469263354119</t>
  </si>
  <si>
    <t>-0.016327584131547803</t>
  </si>
  <si>
    <t>1.9112509330484973e-07</t>
  </si>
  <si>
    <t>0.08982640593531828</t>
  </si>
  <si>
    <t>0.05155397748018425</t>
  </si>
  <si>
    <t>3.1855057613926956e-07</t>
  </si>
  <si>
    <t>0.42584795891292665</t>
  </si>
  <si>
    <t>0.13925421621204198</t>
  </si>
  <si>
    <t>0.1676330233958038</t>
  </si>
  <si>
    <t>0.4252611382699819</t>
  </si>
  <si>
    <t>0.23733679676313515</t>
  </si>
  <si>
    <t>0.5892816961381078</t>
  </si>
  <si>
    <t>0.4705299280886326</t>
  </si>
  <si>
    <t>0.3054413583337679</t>
  </si>
  <si>
    <t>0.005697347120321556</t>
  </si>
  <si>
    <t>0.15637022019994923</t>
  </si>
  <si>
    <t>0.12467068991685672</t>
  </si>
  <si>
    <t>0.0748656275260812</t>
  </si>
  <si>
    <t>0.04113922073332386</t>
  </si>
  <si>
    <t>0.5763140196976734</t>
  </si>
  <si>
    <t>0.48852785401236404</t>
  </si>
  <si>
    <t>0.4255060471704721</t>
  </si>
  <si>
    <t>0.3003438363072274</t>
  </si>
  <si>
    <t>0.13507903527239384</t>
  </si>
  <si>
    <t>0.16744064459200017</t>
  </si>
  <si>
    <t>-1.6958456400676594e-07</t>
  </si>
  <si>
    <t>-0.09095777116688758</t>
  </si>
  <si>
    <t>-0.023677245738939874</t>
  </si>
  <si>
    <t>0.5692590285200638</t>
  </si>
  <si>
    <t>0.24446937655508053</t>
  </si>
  <si>
    <t>0.2147589191897715</t>
  </si>
  <si>
    <t>-6.615539970504097e-08</t>
  </si>
  <si>
    <t>2.1198070501760437e-07</t>
  </si>
  <si>
    <t>0.5794581206606155</t>
  </si>
  <si>
    <t>0.5670762408491277</t>
  </si>
  <si>
    <t>0.3056793652212608</t>
  </si>
  <si>
    <t>0.13784846769738462</t>
  </si>
  <si>
    <t>0.7180135764746716</t>
  </si>
  <si>
    <t>0.6947279089907228</t>
  </si>
  <si>
    <t>0.5840069860801255</t>
  </si>
  <si>
    <t>0.39562447602085093</t>
  </si>
  <si>
    <t>-8.22373777870711e-08</t>
  </si>
  <si>
    <t>0.526595439037433</t>
  </si>
  <si>
    <t>8.22373778058194e-08</t>
  </si>
  <si>
    <t>0.6840463520593102</t>
  </si>
  <si>
    <t>0.4970852042886448</t>
  </si>
  <si>
    <t>0.414184473212041</t>
  </si>
  <si>
    <t>0.26174662494883855</t>
  </si>
  <si>
    <t>0.2380975522933134</t>
  </si>
  <si>
    <t>0.11918615703764947</t>
  </si>
  <si>
    <t>-2.1198070501668913e-07</t>
  </si>
  <si>
    <t>-0.08283138826142324</t>
  </si>
  <si>
    <t>1.644747555522323e-08</t>
  </si>
  <si>
    <t>0.6300183035136766</t>
  </si>
  <si>
    <t>0.403699653835643</t>
  </si>
  <si>
    <t>0.3365808416337698</t>
  </si>
  <si>
    <t>0.1601388766241438</t>
  </si>
  <si>
    <t>0.04983763133980282</t>
  </si>
  <si>
    <t>0.04015888201798394</t>
  </si>
  <si>
    <t>0.010099719011036548</t>
  </si>
  <si>
    <t>-3.654975212711584e-10</t>
  </si>
  <si>
    <t>-1.6630224307764315e-08</t>
  </si>
  <si>
    <t>-1.644747554115062e-08</t>
  </si>
  <si>
    <t>0.651542027855093</t>
  </si>
  <si>
    <t>0.5183637785883796</t>
  </si>
  <si>
    <t>0.720685578267579</t>
  </si>
  <si>
    <t>0.6962219582677622</t>
  </si>
  <si>
    <t>0.24072668713103518</t>
  </si>
  <si>
    <t>0.198998452502878</t>
  </si>
  <si>
    <t>0.008568954553274343</t>
  </si>
  <si>
    <t>-0.19371683238166545</t>
  </si>
  <si>
    <t>-0.13660110690943147</t>
  </si>
  <si>
    <t>0.29755483445795666</t>
  </si>
  <si>
    <t>0.24227380744289673</t>
  </si>
  <si>
    <t>0.2145761966031612</t>
  </si>
  <si>
    <t>0.1790465885814358</t>
  </si>
  <si>
    <t>0.4298542202510747</t>
  </si>
  <si>
    <t>0.19747647160681747</t>
  </si>
  <si>
    <t>0.0013190694257885966</t>
  </si>
  <si>
    <t>-3.9855109469056095e-08</t>
  </si>
  <si>
    <t>0.2027412640273138</t>
  </si>
  <si>
    <t>0.07736492094490019</t>
  </si>
  <si>
    <t>0.061388089360122675</t>
  </si>
  <si>
    <t>9.963777354064463e-08</t>
  </si>
  <si>
    <t>0.4127783778058896</t>
  </si>
  <si>
    <t>0.31259945108680626</t>
  </si>
  <si>
    <t>0.030406579177764997</t>
  </si>
  <si>
    <t>-0.15536440131272292</t>
  </si>
  <si>
    <t>-0.006328000187707818</t>
  </si>
  <si>
    <t>0.3509867489863978</t>
  </si>
  <si>
    <t>0.2476205186038858</t>
  </si>
  <si>
    <t>0.1964790266219021</t>
  </si>
  <si>
    <t>0.1739643427269198</t>
  </si>
  <si>
    <t>0.149590833261541</t>
  </si>
  <si>
    <t>-3.5238848304356123e-08</t>
  </si>
  <si>
    <t>0.46335718536581905</t>
  </si>
  <si>
    <t>-0.04281722635849959</t>
  </si>
  <si>
    <t>2.1143308989549187e-08</t>
  </si>
  <si>
    <t>0.2135309992354469</t>
  </si>
  <si>
    <t>-7.047769750844992e-09</t>
  </si>
  <si>
    <t>0.30116577577570464</t>
  </si>
  <si>
    <t>0.20940682511029066</t>
  </si>
  <si>
    <t>0.4968924656548945</t>
  </si>
  <si>
    <t>0.3893968910508676</t>
  </si>
  <si>
    <t>0.37999116248383785</t>
  </si>
  <si>
    <t>0.3168838962144277</t>
  </si>
  <si>
    <t>Batch Size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</si>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</sst>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3" fillId="0" borderId="2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0" xfId="0" applyNumberFormat="1"/>
    <xf numFmtId="0" fontId="0" fillId="3" borderId="11" xfId="0" applyFont="1" applyFill="1" applyBorder="1"/>
    <xf numFmtId="0" fontId="0" fillId="3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3" borderId="12" xfId="0" applyFont="1" applyFill="1" applyBorder="1"/>
    <xf numFmtId="0" fontId="0" fillId="0" borderId="12" xfId="0" applyFont="1" applyBorder="1"/>
    <xf numFmtId="0" fontId="2" fillId="0" borderId="0" xfId="0" applyFont="1" applyBorder="1" applyAlignment="1">
      <alignment horizontal="right"/>
    </xf>
    <xf numFmtId="0" fontId="4" fillId="2" borderId="2" xfId="0" applyFont="1" applyFill="1" applyBorder="1"/>
    <xf numFmtId="0" fontId="4" fillId="2" borderId="13" xfId="0" applyFont="1" applyFill="1" applyBorder="1"/>
    <xf numFmtId="0" fontId="4" fillId="2" borderId="9" xfId="0" applyFont="1" applyFill="1" applyBorder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0" formatCode="General"/>
    </dxf>
    <dxf>
      <numFmt numFmtId="0" formatCode="General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114300</xdr:rowOff>
    </xdr:from>
    <xdr:to>
      <xdr:col>6</xdr:col>
      <xdr:colOff>1</xdr:colOff>
      <xdr:row>3</xdr:row>
      <xdr:rowOff>85725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E0EA7A4-E7A9-432E-903E-580FAE01BD7B}"/>
            </a:ext>
          </a:extLst>
        </xdr:cNvPr>
        <xdr:cNvGrpSpPr/>
      </xdr:nvGrpSpPr>
      <xdr:grpSpPr>
        <a:xfrm>
          <a:off x="1929946" y="307068"/>
          <a:ext cx="1948091" cy="356961"/>
          <a:chOff x="1466851" y="238125"/>
          <a:chExt cx="2428875" cy="352425"/>
        </a:xfrm>
      </xdr:grpSpPr>
      <xdr:sp macro="" textlink="">
        <xdr:nvSpPr>
          <xdr:cNvPr id="2" name="Flecha: a la derecha 1">
            <a:extLst>
              <a:ext uri="{FF2B5EF4-FFF2-40B4-BE49-F238E27FC236}">
                <a16:creationId xmlns:a16="http://schemas.microsoft.com/office/drawing/2014/main" id="{405D6916-A75E-4CF0-B6D4-A63D1CE978A9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0FD01DF7-612D-4184-B7D1-94A3EA86CCA4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5AE6ADED-93FC-41B9-B88E-895D33A79496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13</xdr:col>
      <xdr:colOff>238125</xdr:colOff>
      <xdr:row>1</xdr:row>
      <xdr:rowOff>104775</xdr:rowOff>
    </xdr:from>
    <xdr:to>
      <xdr:col>17</xdr:col>
      <xdr:colOff>200025</xdr:colOff>
      <xdr:row>3</xdr:row>
      <xdr:rowOff>76200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0B0BC97-6EDF-4DDE-9271-42D810FE5153}"/>
            </a:ext>
          </a:extLst>
        </xdr:cNvPr>
        <xdr:cNvGrpSpPr/>
      </xdr:nvGrpSpPr>
      <xdr:grpSpPr>
        <a:xfrm>
          <a:off x="10624911" y="297543"/>
          <a:ext cx="2740025" cy="356961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4E6C7E3C-3399-437F-AA6B-0A45DC0FA24F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B0B0C52-179C-4550-AE1E-82D1B380E4C8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B9892D44-5247-4710-85A4-4A95C7EA9595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104775</xdr:rowOff>
    </xdr:from>
    <xdr:to>
      <xdr:col>6</xdr:col>
      <xdr:colOff>104776</xdr:colOff>
      <xdr:row>3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08096D1-6370-472A-AFED-F1903C9B568A}"/>
            </a:ext>
          </a:extLst>
        </xdr:cNvPr>
        <xdr:cNvGrpSpPr/>
      </xdr:nvGrpSpPr>
      <xdr:grpSpPr>
        <a:xfrm>
          <a:off x="2388054" y="295275"/>
          <a:ext cx="2574472" cy="352425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7EFFB490-945C-4038-ABC3-E29E0246B260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0E43AD5-622C-41E8-B102-298435FE50B4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4D045E54-E2DA-4875-BAB1-C3CC81DADA17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447675</xdr:colOff>
      <xdr:row>1</xdr:row>
      <xdr:rowOff>85725</xdr:rowOff>
    </xdr:from>
    <xdr:to>
      <xdr:col>16</xdr:col>
      <xdr:colOff>676275</xdr:colOff>
      <xdr:row>3</xdr:row>
      <xdr:rowOff>57150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9C5317D-5FDB-496F-991B-1009A8763727}"/>
            </a:ext>
          </a:extLst>
        </xdr:cNvPr>
        <xdr:cNvGrpSpPr/>
      </xdr:nvGrpSpPr>
      <xdr:grpSpPr>
        <a:xfrm>
          <a:off x="11387818" y="276225"/>
          <a:ext cx="3589564" cy="352425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0B1924F5-DB93-4461-A604-2C21E9F3A4A0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82C2746-A09A-4ED6-957F-51BDA1C462FA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651B35CD-A60A-4960-82BA-8D1CE44FA73B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76200</xdr:rowOff>
    </xdr:from>
    <xdr:to>
      <xdr:col>5</xdr:col>
      <xdr:colOff>504826</xdr:colOff>
      <xdr:row>3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2EA05DE-A8AE-49A4-B930-80BB8C744D99}"/>
            </a:ext>
          </a:extLst>
        </xdr:cNvPr>
        <xdr:cNvGrpSpPr/>
      </xdr:nvGrpSpPr>
      <xdr:grpSpPr>
        <a:xfrm>
          <a:off x="1789406" y="264348"/>
          <a:ext cx="2196161" cy="300096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0621FAD2-B835-40CB-8B4C-DE00FC1F1FC5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0DDB31C-239B-4C1E-B9D1-631431DA4D4D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1A513F9F-0DCF-461A-8567-6FFEC2471A5E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13</xdr:col>
      <xdr:colOff>495300</xdr:colOff>
      <xdr:row>1</xdr:row>
      <xdr:rowOff>95250</xdr:rowOff>
    </xdr:from>
    <xdr:to>
      <xdr:col>17</xdr:col>
      <xdr:colOff>533400</xdr:colOff>
      <xdr:row>3</xdr:row>
      <xdr:rowOff>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D91F1DFC-2DF1-463C-9130-7D17A7F6BE31}"/>
            </a:ext>
          </a:extLst>
        </xdr:cNvPr>
        <xdr:cNvGrpSpPr/>
      </xdr:nvGrpSpPr>
      <xdr:grpSpPr>
        <a:xfrm>
          <a:off x="9973263" y="283398"/>
          <a:ext cx="2825044" cy="281046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95E315AA-F08D-4F31-9040-1E45E23206FC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8E897A83-8C2A-44AE-91F7-E3923113C609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24FDFFA4-A3A6-4DD1-80CF-710AAEA6CF90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76200</xdr:rowOff>
    </xdr:from>
    <xdr:to>
      <xdr:col>6</xdr:col>
      <xdr:colOff>152401</xdr:colOff>
      <xdr:row>3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3DD2E40-BE5A-4AD5-86F7-62F528288C3E}"/>
            </a:ext>
          </a:extLst>
        </xdr:cNvPr>
        <xdr:cNvGrpSpPr/>
      </xdr:nvGrpSpPr>
      <xdr:grpSpPr>
        <a:xfrm>
          <a:off x="2036233" y="266700"/>
          <a:ext cx="2137835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7C23F95E-AAB9-489E-9DD5-37A0D625E12D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5A9FC7BA-6E8A-48DA-BCE7-7884AA04E1F7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39AB82A3-2AE5-4F4C-A50C-757A4645B890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14</xdr:col>
      <xdr:colOff>85725</xdr:colOff>
      <xdr:row>1</xdr:row>
      <xdr:rowOff>38100</xdr:rowOff>
    </xdr:from>
    <xdr:to>
      <xdr:col>17</xdr:col>
      <xdr:colOff>619125</xdr:colOff>
      <xdr:row>2</xdr:row>
      <xdr:rowOff>133350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2A750254-5D85-4BDC-84B2-791EDCE0C049}"/>
            </a:ext>
          </a:extLst>
        </xdr:cNvPr>
        <xdr:cNvGrpSpPr/>
      </xdr:nvGrpSpPr>
      <xdr:grpSpPr>
        <a:xfrm>
          <a:off x="10499725" y="228600"/>
          <a:ext cx="2999317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73E822B4-ECAE-4456-A447-A4C484E0C83E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BB71DFC1-6F5B-4BC1-B82C-F4BB94A3F9CF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066A372E-C796-4CF1-922C-64E39CCD8809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133350</xdr:rowOff>
    </xdr:from>
    <xdr:to>
      <xdr:col>5</xdr:col>
      <xdr:colOff>657226</xdr:colOff>
      <xdr:row>3</xdr:row>
      <xdr:rowOff>57150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2DBEA16-DB99-4388-AF1F-8D052494D330}"/>
            </a:ext>
          </a:extLst>
        </xdr:cNvPr>
        <xdr:cNvGrpSpPr/>
      </xdr:nvGrpSpPr>
      <xdr:grpSpPr>
        <a:xfrm>
          <a:off x="1826683" y="323850"/>
          <a:ext cx="2197101" cy="304800"/>
          <a:chOff x="1466851" y="238125"/>
          <a:chExt cx="2428875" cy="352425"/>
        </a:xfrm>
      </xdr:grpSpPr>
      <xdr:sp macro="" textlink="">
        <xdr:nvSpPr>
          <xdr:cNvPr id="11" name="Flecha: a la derecha 10">
            <a:extLst>
              <a:ext uri="{FF2B5EF4-FFF2-40B4-BE49-F238E27FC236}">
                <a16:creationId xmlns:a16="http://schemas.microsoft.com/office/drawing/2014/main" id="{2F30D749-E289-4CA0-8B40-BEB3E6F2AB27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9CB07648-CACF-4E79-A933-2F3F479EEDC6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489FAEAB-9CF9-4399-83F2-3C6044DBA36C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13</xdr:col>
      <xdr:colOff>361950</xdr:colOff>
      <xdr:row>1</xdr:row>
      <xdr:rowOff>152400</xdr:rowOff>
    </xdr:from>
    <xdr:to>
      <xdr:col>17</xdr:col>
      <xdr:colOff>314325</xdr:colOff>
      <xdr:row>3</xdr:row>
      <xdr:rowOff>57150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E97B3D30-4FC1-4495-A7BE-9CD3A4744E12}"/>
            </a:ext>
          </a:extLst>
        </xdr:cNvPr>
        <xdr:cNvGrpSpPr/>
      </xdr:nvGrpSpPr>
      <xdr:grpSpPr>
        <a:xfrm>
          <a:off x="10310283" y="342900"/>
          <a:ext cx="2725209" cy="285750"/>
          <a:chOff x="1466851" y="238125"/>
          <a:chExt cx="2428875" cy="352425"/>
        </a:xfrm>
      </xdr:grpSpPr>
      <xdr:sp macro="" textlink="">
        <xdr:nvSpPr>
          <xdr:cNvPr id="15" name="Flecha: a la derecha 14">
            <a:extLst>
              <a:ext uri="{FF2B5EF4-FFF2-40B4-BE49-F238E27FC236}">
                <a16:creationId xmlns:a16="http://schemas.microsoft.com/office/drawing/2014/main" id="{A953013E-FFF6-49DA-904A-9299DFBF003A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7BA30BE5-31EE-4477-968F-E7351E5AFE4E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06240BBA-7FA2-45D7-8D60-3FA7FC47CF7D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161925</xdr:rowOff>
    </xdr:from>
    <xdr:to>
      <xdr:col>5</xdr:col>
      <xdr:colOff>19051</xdr:colOff>
      <xdr:row>3</xdr:row>
      <xdr:rowOff>85725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CD6F7E7-CEFD-47CA-8CB4-DFA94E899FD3}"/>
            </a:ext>
          </a:extLst>
        </xdr:cNvPr>
        <xdr:cNvGrpSpPr/>
      </xdr:nvGrpSpPr>
      <xdr:grpSpPr>
        <a:xfrm>
          <a:off x="1410758" y="352425"/>
          <a:ext cx="2079626" cy="304800"/>
          <a:chOff x="1466851" y="238125"/>
          <a:chExt cx="2428875" cy="352425"/>
        </a:xfrm>
      </xdr:grpSpPr>
      <xdr:sp macro="" textlink="">
        <xdr:nvSpPr>
          <xdr:cNvPr id="3" name="Flecha: a la derecha 2">
            <a:extLst>
              <a:ext uri="{FF2B5EF4-FFF2-40B4-BE49-F238E27FC236}">
                <a16:creationId xmlns:a16="http://schemas.microsoft.com/office/drawing/2014/main" id="{AEDB625B-6713-47CB-BC50-EA0CDCC8A932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EF36C7E6-2B10-4689-A6A3-17F3874912AD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6B4B7355-8F2B-4D8E-B2AD-0613A6A38DE9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</xdr:grpSp>
    <xdr:clientData/>
  </xdr:twoCellAnchor>
  <xdr:twoCellAnchor>
    <xdr:from>
      <xdr:col>12</xdr:col>
      <xdr:colOff>485775</xdr:colOff>
      <xdr:row>1</xdr:row>
      <xdr:rowOff>180975</xdr:rowOff>
    </xdr:from>
    <xdr:to>
      <xdr:col>16</xdr:col>
      <xdr:colOff>438150</xdr:colOff>
      <xdr:row>3</xdr:row>
      <xdr:rowOff>85725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D2108E3B-9B1B-436A-B2A7-BCCF15C55651}"/>
            </a:ext>
          </a:extLst>
        </xdr:cNvPr>
        <xdr:cNvGrpSpPr/>
      </xdr:nvGrpSpPr>
      <xdr:grpSpPr>
        <a:xfrm>
          <a:off x="9873192" y="371475"/>
          <a:ext cx="2661708" cy="285750"/>
          <a:chOff x="1466851" y="238125"/>
          <a:chExt cx="2428875" cy="352425"/>
        </a:xfrm>
      </xdr:grpSpPr>
      <xdr:sp macro="" textlink="">
        <xdr:nvSpPr>
          <xdr:cNvPr id="7" name="Flecha: a la derecha 6">
            <a:extLst>
              <a:ext uri="{FF2B5EF4-FFF2-40B4-BE49-F238E27FC236}">
                <a16:creationId xmlns:a16="http://schemas.microsoft.com/office/drawing/2014/main" id="{C5465B2D-F0D4-44A8-A816-AE20ED9EA99A}"/>
              </a:ext>
            </a:extLst>
          </xdr:cNvPr>
          <xdr:cNvSpPr/>
        </xdr:nvSpPr>
        <xdr:spPr>
          <a:xfrm>
            <a:off x="1943100" y="276225"/>
            <a:ext cx="1543050" cy="276225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92E4FB82-AF5E-43A0-97FD-2D58E278D845}"/>
              </a:ext>
            </a:extLst>
          </xdr:cNvPr>
          <xdr:cNvSpPr txBox="1"/>
        </xdr:nvSpPr>
        <xdr:spPr>
          <a:xfrm>
            <a:off x="3629026" y="238125"/>
            <a:ext cx="266700" cy="3524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A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C34A888C-9B85-4945-8258-2D9AD267BE2A}"/>
              </a:ext>
            </a:extLst>
          </xdr:cNvPr>
          <xdr:cNvSpPr txBox="1"/>
        </xdr:nvSpPr>
        <xdr:spPr>
          <a:xfrm>
            <a:off x="1466851" y="247651"/>
            <a:ext cx="304800" cy="323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B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224119</xdr:colOff>
      <xdr:row>1</xdr:row>
      <xdr:rowOff>112059</xdr:rowOff>
    </xdr:from>
    <xdr:to>
      <xdr:col>15</xdr:col>
      <xdr:colOff>709071</xdr:colOff>
      <xdr:row>28</xdr:row>
      <xdr:rowOff>64911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7854" y="302559"/>
          <a:ext cx="6580952" cy="51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302559</xdr:colOff>
      <xdr:row>63</xdr:row>
      <xdr:rowOff>0</xdr:rowOff>
    </xdr:from>
    <xdr:to>
      <xdr:col>16</xdr:col>
      <xdr:colOff>301702</xdr:colOff>
      <xdr:row>90</xdr:row>
      <xdr:rowOff>37452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6294" y="11149853"/>
          <a:ext cx="6857143" cy="5180952"/>
        </a:xfrm>
        <a:prstGeom prst="rect">
          <a:avLst/>
        </a:prstGeom>
      </xdr:spPr>
    </xdr:pic>
    <xdr:clientData/>
  </xdr:twoCellAnchor>
  <xdr:oneCellAnchor>
    <xdr:from>
      <xdr:col>7</xdr:col>
      <xdr:colOff>302559</xdr:colOff>
      <xdr:row>92</xdr:row>
      <xdr:rowOff>0</xdr:rowOff>
    </xdr:from>
    <xdr:ext cx="7161905" cy="5285714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6294" y="16674353"/>
          <a:ext cx="7161905" cy="5285714"/>
        </a:xfrm>
        <a:prstGeom prst="rect">
          <a:avLst/>
        </a:prstGeom>
      </xdr:spPr>
    </xdr:pic>
    <xdr:clientData/>
  </xdr:oneCellAnchor>
  <xdr:twoCellAnchor editAs="oneCell">
    <xdr:from>
      <xdr:col>7</xdr:col>
      <xdr:colOff>526677</xdr:colOff>
      <xdr:row>148</xdr:row>
      <xdr:rowOff>156883</xdr:rowOff>
    </xdr:from>
    <xdr:to>
      <xdr:col>16</xdr:col>
      <xdr:colOff>535344</xdr:colOff>
      <xdr:row>176</xdr:row>
      <xdr:rowOff>175264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80412" y="28474148"/>
          <a:ext cx="6866667" cy="53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56030</xdr:colOff>
      <xdr:row>28</xdr:row>
      <xdr:rowOff>156883</xdr:rowOff>
    </xdr:from>
    <xdr:to>
      <xdr:col>16</xdr:col>
      <xdr:colOff>559935</xdr:colOff>
      <xdr:row>56</xdr:row>
      <xdr:rowOff>3266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09765" y="5546912"/>
          <a:ext cx="7361905" cy="5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425824</xdr:colOff>
      <xdr:row>120</xdr:row>
      <xdr:rowOff>179294</xdr:rowOff>
    </xdr:from>
    <xdr:to>
      <xdr:col>16</xdr:col>
      <xdr:colOff>301157</xdr:colOff>
      <xdr:row>147</xdr:row>
      <xdr:rowOff>92937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977030-F23B-4E98-A934-59D706E03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79559" y="23162559"/>
          <a:ext cx="6733333" cy="50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E8" totalsRowShown="0" headerRowDxfId="34" headerRowBorderDxfId="33" tableBorderDxfId="32">
  <autoFilter ref="A3:E8" xr:uid="{00000000-0009-0000-0100-000001000000}"/>
  <sortState ref="A4:E8">
    <sortCondition descending="1" ref="D3:D8"/>
  </sortState>
  <tableColumns count="5">
    <tableColumn id="1" xr3:uid="{00000000-0010-0000-0000-000001000000}" name="Epochs" dataDxfId="31"/>
    <tableColumn id="2" xr3:uid="{00000000-0010-0000-0000-000002000000}" name="M Z" dataDxfId="30">
      <calculatedColumnFormula>AVERAGE(AC_ACOSTADO!J7,AC_ACOSTADO!U7,DM_PIE!J8,DM_PIE!U6,PC_SENTADO!J9,0,AV_ACOSTADO!J5,AV_ACOSTADO!U6,CC_PIE!J6,CC_PIE!U7,CS_SENTADO!J9,CS_SENTADO!U6)</calculatedColumnFormula>
    </tableColumn>
    <tableColumn id="3" xr3:uid="{00000000-0010-0000-0000-000003000000}" name="DE Z" dataDxfId="29">
      <calculatedColumnFormula>STDEVA(AC_ACOSTADO!J7,AC_ACOSTADO!U7,DM_PIE!J8,DM_PIE!U6,PC_SENTADO!J9,0,AV_ACOSTADO!J5,AV_ACOSTADO!U6,CC_PIE!J6,CC_PIE!U7,CS_SENTADO!J9,CS_SENTADO!U6)</calculatedColumnFormula>
    </tableColumn>
    <tableColumn id="4" xr3:uid="{00000000-0010-0000-0000-000004000000}" name="M R" dataDxfId="28">
      <calculatedColumnFormula>TANH(B4)</calculatedColumnFormula>
    </tableColumn>
    <tableColumn id="5" xr3:uid="{00000000-0010-0000-0000-000005000000}" name="DE R">
      <calculatedColumnFormula>TANH(C4)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1:E17" totalsRowShown="0" headerRowDxfId="27" headerRowBorderDxfId="26" tableBorderDxfId="25">
  <autoFilter ref="A11:E17" xr:uid="{00000000-0009-0000-0100-000002000000}"/>
  <sortState ref="A12:E17">
    <sortCondition descending="1" ref="D11:D17"/>
  </sortState>
  <tableColumns count="5">
    <tableColumn id="1" xr3:uid="{00000000-0010-0000-0100-000001000000}" name="Activation" dataDxfId="24"/>
    <tableColumn id="2" xr3:uid="{00000000-0010-0000-0100-000002000000}" name="M Z" dataDxfId="23">
      <calculatedColumnFormula>AVERAGE(AC_ACOSTADO!J16,AC_ACOSTADO!U15,DM_PIE!U16,0,PC_SENTADO!J16,PC_SENTADO!U14,AV_ACOSTADO!J16,AV_ACOSTADO!U16,CC_PIE!J15,CC_PIE!U15,CS_SENTADO!J17,CS_SENTADO!U16)</calculatedColumnFormula>
    </tableColumn>
    <tableColumn id="3" xr3:uid="{00000000-0010-0000-0100-000003000000}" name="DE Z" dataDxfId="22">
      <calculatedColumnFormula>STDEVA(AC_ACOSTADO!J16,AC_ACOSTADO!U15,DM_PIE!U16,0,PC_SENTADO!J16,PC_SENTADO!U14,AV_ACOSTADO!J16,AV_ACOSTADO!U16,CC_PIE!J15,CC_PIE!U15,CS_SENTADO!J17,CS_SENTADO!U16)</calculatedColumnFormula>
    </tableColumn>
    <tableColumn id="4" xr3:uid="{00000000-0010-0000-0100-000004000000}" name="M R" dataDxfId="21">
      <calculatedColumnFormula>TANH(B12)</calculatedColumnFormula>
    </tableColumn>
    <tableColumn id="5" xr3:uid="{00000000-0010-0000-0100-000005000000}" name="DE R">
      <calculatedColumnFormula>TANH(C12)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0:E27" totalsRowShown="0" headerRowDxfId="20" headerRowBorderDxfId="19" tableBorderDxfId="18">
  <autoFilter ref="A20:E27" xr:uid="{00000000-0009-0000-0100-000003000000}"/>
  <sortState ref="A21:E27">
    <sortCondition descending="1" ref="D20:D27"/>
  </sortState>
  <tableColumns count="5">
    <tableColumn id="1" xr3:uid="{00000000-0010-0000-0200-000001000000}" name="optimization" dataDxfId="17"/>
    <tableColumn id="2" xr3:uid="{00000000-0010-0000-0200-000002000000}" name="M Z" dataDxfId="16">
      <calculatedColumnFormula>AVERAGE(AC_ACOSTADO!J27,0,DM_PIE!J26,DM_PIE!U26,PC_SENTADO!J28,PC_SENTADO!U26,AV_ACOSTADO!J27,AV_ACOSTADO!U27,0,0,CS_SENTADO!J27,CS_SENTADO!U25)</calculatedColumnFormula>
    </tableColumn>
    <tableColumn id="3" xr3:uid="{00000000-0010-0000-0200-000003000000}" name="DE Z" dataDxfId="15">
      <calculatedColumnFormula>STDEVA(AC_ACOSTADO!J27,0,DM_PIE!J26,DM_PIE!U26,PC_SENTADO!J28,PC_SENTADO!U26,AV_ACOSTADO!J27,AV_ACOSTADO!U27,0,0,CS_SENTADO!J27,CS_SENTADO!U25)</calculatedColumnFormula>
    </tableColumn>
    <tableColumn id="4" xr3:uid="{00000000-0010-0000-0200-000004000000}" name="M R" dataDxfId="14">
      <calculatedColumnFormula>TANH(B21)</calculatedColumnFormula>
    </tableColumn>
    <tableColumn id="5" xr3:uid="{00000000-0010-0000-0200-000005000000}" name="DE R">
      <calculatedColumnFormula>TANH(C21)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30:E40" totalsRowShown="0" headerRowDxfId="13" headerRowBorderDxfId="12" tableBorderDxfId="11">
  <autoFilter ref="A30:E40" xr:uid="{00000000-0009-0000-0100-000004000000}"/>
  <sortState ref="A31:E40">
    <sortCondition descending="1" ref="D30:D40"/>
  </sortState>
  <tableColumns count="5">
    <tableColumn id="1" xr3:uid="{00000000-0010-0000-0300-000001000000}" name="Neurons" dataDxfId="10"/>
    <tableColumn id="2" xr3:uid="{00000000-0010-0000-0300-000002000000}" name="M Z" dataDxfId="9">
      <calculatedColumnFormula>AVERAGE(AC_ACOSTADO!J41,AC_ACOSTADO!U33,DM_PIE!J43,DM_PIE!U43,PC_SENTADO!J40,PC_SENTADO!U33,AV_ACOSTADO!J41,AV_ACOSTADO!U42,CC_PIE!J42,CC_PIE!U42,CS_SENTADO!J41,CS_SENTADO!U39)</calculatedColumnFormula>
    </tableColumn>
    <tableColumn id="3" xr3:uid="{00000000-0010-0000-0300-000003000000}" name="DE Z" dataDxfId="8">
      <calculatedColumnFormula>STDEVA(AC_ACOSTADO!J41,AC_ACOSTADO!U33,DM_PIE!J43,DM_PIE!U43,PC_SENTADO!J40,PC_SENTADO!U33,AV_ACOSTADO!J41,AV_ACOSTADO!U42,CC_PIE!J42,CC_PIE!U42,CS_SENTADO!J41,CS_SENTADO!U39)</calculatedColumnFormula>
    </tableColumn>
    <tableColumn id="4" xr3:uid="{00000000-0010-0000-0300-000004000000}" name="M R" dataDxfId="7">
      <calculatedColumnFormula>TANH(B31)</calculatedColumnFormula>
    </tableColumn>
    <tableColumn id="5" xr3:uid="{00000000-0010-0000-0300-000005000000}" name="DE R">
      <calculatedColumnFormula>TANH(C31)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A48:E52" totalsRowShown="0" headerRowBorderDxfId="6" tableBorderDxfId="5">
  <autoFilter ref="A48:E52" xr:uid="{00000000-0009-0000-0100-000005000000}"/>
  <sortState ref="A49:E52">
    <sortCondition descending="1" ref="D48:D52"/>
  </sortState>
  <tableColumns count="5">
    <tableColumn id="1" xr3:uid="{00000000-0010-0000-0400-000001000000}" name="hidden_layers" dataDxfId="4"/>
    <tableColumn id="2" xr3:uid="{00000000-0010-0000-0400-000002000000}" name="M Z" dataDxfId="3">
      <calculatedColumnFormula>AVERAGE(AC_ACOSTADO!J53,AC_ACOSTADO!U51,DM_PIE!J60,DM_PIE!U60,PC_SENTADO!J64,PC_SENTADO!U64,AV_ACOSTADO!J53,AV_ACOSTADO!U53,CC_PIE!J63,CC_PIE!U63,CS_SENTADO!J53,CS_SENTADO!U52)</calculatedColumnFormula>
    </tableColumn>
    <tableColumn id="3" xr3:uid="{00000000-0010-0000-0400-000003000000}" name="DE Z" dataDxfId="2">
      <calculatedColumnFormula>STDEVA(AC_ACOSTADO!J53,AC_ACOSTADO!U51,DM_PIE!J60,DM_PIE!U60,PC_SENTADO!J64,PC_SENTADO!U64,AV_ACOSTADO!J53,AV_ACOSTADO!U53,CC_PIE!J63,CC_PIE!U63,CS_SENTADO!J53,CS_SENTADO!U52)</calculatedColumnFormula>
    </tableColumn>
    <tableColumn id="4" xr3:uid="{00000000-0010-0000-0400-000004000000}" name="M R" dataDxfId="1">
      <calculatedColumnFormula>TANH(B49)</calculatedColumnFormula>
    </tableColumn>
    <tableColumn id="5" xr3:uid="{00000000-0010-0000-0400-000005000000}" name="DE R" dataDxfId="0">
      <calculatedColumnFormula>TANH(C49)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54"/>
  <sheetViews>
    <sheetView topLeftCell="C25" zoomScale="84" zoomScaleNormal="84" workbookViewId="0">
      <selection activeCell="J61" sqref="J61"/>
    </sheetView>
  </sheetViews>
  <sheetFormatPr baseColWidth="10" defaultColWidth="9.140625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10" width="21.7109375" bestFit="1" customWidth="1"/>
    <col min="12" max="12" width="13.7109375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1" width="23.42578125" bestFit="1" customWidth="1"/>
  </cols>
  <sheetData>
    <row r="4" spans="2:22" ht="15.75" thickBot="1" x14ac:dyDescent="0.3"/>
    <row r="5" spans="2:22" ht="15.75" thickBot="1" x14ac:dyDescent="0.3">
      <c r="B5" s="1" t="s">
        <v>1</v>
      </c>
      <c r="C5" s="1" t="s">
        <v>51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65</v>
      </c>
      <c r="J5" s="1" t="s">
        <v>57</v>
      </c>
      <c r="K5" s="7" t="s">
        <v>64</v>
      </c>
      <c r="M5" s="1" t="s">
        <v>1</v>
      </c>
      <c r="N5" s="1" t="s">
        <v>51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65</v>
      </c>
      <c r="U5" s="1" t="s">
        <v>57</v>
      </c>
      <c r="V5" s="7" t="s">
        <v>64</v>
      </c>
    </row>
    <row r="6" spans="2:22" x14ac:dyDescent="0.25">
      <c r="B6" t="s">
        <v>30</v>
      </c>
      <c r="C6" t="s">
        <v>52</v>
      </c>
      <c r="D6" t="s">
        <v>19</v>
      </c>
      <c r="E6" t="s">
        <v>9</v>
      </c>
      <c r="F6" t="s">
        <v>24</v>
      </c>
      <c r="G6" t="s">
        <v>6</v>
      </c>
      <c r="H6" t="s">
        <v>23</v>
      </c>
      <c r="I6" t="s">
        <v>66</v>
      </c>
      <c r="J6" t="s">
        <v>66</v>
      </c>
      <c r="K6">
        <f>STDEVA(J8:J10)</f>
        <v>0.14946839719699745</v>
      </c>
      <c r="M6" t="s">
        <v>25</v>
      </c>
      <c r="N6" t="s">
        <v>52</v>
      </c>
      <c r="O6" t="s">
        <v>19</v>
      </c>
      <c r="P6" t="s">
        <v>9</v>
      </c>
      <c r="Q6" t="s">
        <v>24</v>
      </c>
      <c r="R6" t="s">
        <v>6</v>
      </c>
      <c r="S6" t="s">
        <v>23</v>
      </c>
      <c r="T6" s="14">
        <v>0.19545306282523101</v>
      </c>
      <c r="U6" s="14">
        <v>0.19800060828326399</v>
      </c>
      <c r="V6">
        <f>(STDEVA(U6:U10))</f>
        <v>5.8554371955786083E-2</v>
      </c>
    </row>
    <row r="7" spans="2:22" x14ac:dyDescent="0.25">
      <c r="B7" t="s">
        <v>25</v>
      </c>
      <c r="C7" t="s">
        <v>52</v>
      </c>
      <c r="D7" t="s">
        <v>19</v>
      </c>
      <c r="E7" t="s">
        <v>9</v>
      </c>
      <c r="F7" t="s">
        <v>24</v>
      </c>
      <c r="G7" t="s">
        <v>6</v>
      </c>
      <c r="H7" t="s">
        <v>23</v>
      </c>
      <c r="I7" t="s">
        <v>66</v>
      </c>
      <c r="J7" t="s">
        <v>66</v>
      </c>
      <c r="M7" t="s">
        <v>27</v>
      </c>
      <c r="N7" t="s">
        <v>52</v>
      </c>
      <c r="O7" t="s">
        <v>19</v>
      </c>
      <c r="P7" t="s">
        <v>9</v>
      </c>
      <c r="Q7" t="s">
        <v>24</v>
      </c>
      <c r="R7" t="s">
        <v>6</v>
      </c>
      <c r="S7" t="s">
        <v>23</v>
      </c>
      <c r="T7" s="14">
        <v>0.18489183357070399</v>
      </c>
      <c r="U7" s="14">
        <v>0.18704297286813301</v>
      </c>
    </row>
    <row r="8" spans="2:22" x14ac:dyDescent="0.25">
      <c r="B8" t="s">
        <v>32</v>
      </c>
      <c r="C8" t="s">
        <v>52</v>
      </c>
      <c r="D8" t="s">
        <v>19</v>
      </c>
      <c r="E8" t="s">
        <v>9</v>
      </c>
      <c r="F8" t="s">
        <v>24</v>
      </c>
      <c r="G8" t="s">
        <v>6</v>
      </c>
      <c r="H8" t="s">
        <v>23</v>
      </c>
      <c r="I8" s="14">
        <v>0.36394242865326398</v>
      </c>
      <c r="J8" s="14">
        <v>0.38142277477582298</v>
      </c>
      <c r="M8" t="s">
        <v>32</v>
      </c>
      <c r="N8" t="s">
        <v>52</v>
      </c>
      <c r="O8" t="s">
        <v>19</v>
      </c>
      <c r="P8" t="s">
        <v>9</v>
      </c>
      <c r="Q8" t="s">
        <v>24</v>
      </c>
      <c r="R8" t="s">
        <v>6</v>
      </c>
      <c r="S8" t="s">
        <v>23</v>
      </c>
      <c r="T8" s="14">
        <v>0.14642960149187501</v>
      </c>
      <c r="U8" s="14">
        <v>0.147489838232569</v>
      </c>
    </row>
    <row r="9" spans="2:22" x14ac:dyDescent="0.25">
      <c r="B9" t="s">
        <v>27</v>
      </c>
      <c r="C9" t="s">
        <v>52</v>
      </c>
      <c r="D9" t="s">
        <v>19</v>
      </c>
      <c r="E9" t="s">
        <v>9</v>
      </c>
      <c r="F9" t="s">
        <v>24</v>
      </c>
      <c r="G9" t="s">
        <v>6</v>
      </c>
      <c r="H9" t="s">
        <v>23</v>
      </c>
      <c r="I9" s="14">
        <v>0.15373682772907901</v>
      </c>
      <c r="J9" s="14">
        <v>0.15496548963326701</v>
      </c>
      <c r="M9" t="s">
        <v>30</v>
      </c>
      <c r="N9" t="s">
        <v>52</v>
      </c>
      <c r="O9" t="s">
        <v>19</v>
      </c>
      <c r="P9" t="s">
        <v>9</v>
      </c>
      <c r="Q9" t="s">
        <v>24</v>
      </c>
      <c r="R9" t="s">
        <v>6</v>
      </c>
      <c r="S9" t="s">
        <v>23</v>
      </c>
      <c r="T9" s="14">
        <v>9.4718360495337106E-2</v>
      </c>
      <c r="U9" s="14">
        <v>9.5003152491012599E-2</v>
      </c>
    </row>
    <row r="10" spans="2:22" x14ac:dyDescent="0.25">
      <c r="B10" t="s">
        <v>24</v>
      </c>
      <c r="C10" t="s">
        <v>52</v>
      </c>
      <c r="D10" t="s">
        <v>19</v>
      </c>
      <c r="E10" t="s">
        <v>9</v>
      </c>
      <c r="F10" t="s">
        <v>24</v>
      </c>
      <c r="G10" t="s">
        <v>6</v>
      </c>
      <c r="H10" t="s">
        <v>23</v>
      </c>
      <c r="I10" s="14">
        <v>9.8872327577471095E-2</v>
      </c>
      <c r="J10" s="14">
        <v>9.9196413917239296E-2</v>
      </c>
      <c r="M10" t="s">
        <v>24</v>
      </c>
      <c r="N10" t="s">
        <v>52</v>
      </c>
      <c r="O10" t="s">
        <v>19</v>
      </c>
      <c r="P10" t="s">
        <v>9</v>
      </c>
      <c r="Q10" t="s">
        <v>24</v>
      </c>
      <c r="R10" t="s">
        <v>6</v>
      </c>
      <c r="S10" t="s">
        <v>23</v>
      </c>
      <c r="T10" s="14">
        <v>6.1957243318648797E-2</v>
      </c>
      <c r="U10" s="14">
        <v>6.2036704839764402E-2</v>
      </c>
    </row>
    <row r="12" spans="2:22" ht="15.75" thickBot="1" x14ac:dyDescent="0.3"/>
    <row r="13" spans="2:22" ht="15.75" thickBot="1" x14ac:dyDescent="0.3">
      <c r="B13" s="1" t="s">
        <v>1</v>
      </c>
      <c r="C13" s="1" t="s">
        <v>51</v>
      </c>
      <c r="D13" s="1" t="s">
        <v>3</v>
      </c>
      <c r="E13" s="1" t="s">
        <v>2</v>
      </c>
      <c r="F13" s="1" t="s">
        <v>5</v>
      </c>
      <c r="G13" s="1" t="s">
        <v>0</v>
      </c>
      <c r="H13" s="1" t="s">
        <v>4</v>
      </c>
      <c r="I13" s="1" t="s">
        <v>65</v>
      </c>
      <c r="J13" s="1" t="s">
        <v>57</v>
      </c>
      <c r="K13" s="7" t="s">
        <v>64</v>
      </c>
      <c r="M13" s="1" t="s">
        <v>1</v>
      </c>
      <c r="N13" s="1" t="s">
        <v>51</v>
      </c>
      <c r="O13" s="1" t="s">
        <v>3</v>
      </c>
      <c r="P13" s="1" t="s">
        <v>2</v>
      </c>
      <c r="Q13" s="1" t="s">
        <v>5</v>
      </c>
      <c r="R13" s="1" t="s">
        <v>0</v>
      </c>
      <c r="S13" s="1" t="s">
        <v>4</v>
      </c>
      <c r="T13" s="1" t="s">
        <v>65</v>
      </c>
      <c r="U13" s="1" t="s">
        <v>57</v>
      </c>
      <c r="V13" s="7" t="s">
        <v>64</v>
      </c>
    </row>
    <row r="14" spans="2:22" x14ac:dyDescent="0.25">
      <c r="B14" t="s">
        <v>32</v>
      </c>
      <c r="C14" t="s">
        <v>52</v>
      </c>
      <c r="D14" t="s">
        <v>18</v>
      </c>
      <c r="E14" t="s">
        <v>9</v>
      </c>
      <c r="F14" t="s">
        <v>24</v>
      </c>
      <c r="G14" t="s">
        <v>6</v>
      </c>
      <c r="H14" t="s">
        <v>23</v>
      </c>
      <c r="I14" t="s">
        <v>66</v>
      </c>
      <c r="J14" t="s">
        <v>66</v>
      </c>
      <c r="K14">
        <f>(STDEVA(J16:J19))</f>
        <v>0.14654118144687997</v>
      </c>
      <c r="M14" t="s">
        <v>25</v>
      </c>
      <c r="N14" t="s">
        <v>52</v>
      </c>
      <c r="O14" t="s">
        <v>18</v>
      </c>
      <c r="P14" t="s">
        <v>9</v>
      </c>
      <c r="Q14" t="s">
        <v>24</v>
      </c>
      <c r="R14" t="s">
        <v>6</v>
      </c>
      <c r="S14" t="s">
        <v>23</v>
      </c>
      <c r="T14" t="s">
        <v>66</v>
      </c>
      <c r="U14" t="s">
        <v>66</v>
      </c>
      <c r="V14">
        <f>(STDEVA(U16:U19))</f>
        <v>0.13425624564871713</v>
      </c>
    </row>
    <row r="15" spans="2:22" x14ac:dyDescent="0.25">
      <c r="B15" t="s">
        <v>32</v>
      </c>
      <c r="C15" t="s">
        <v>52</v>
      </c>
      <c r="D15" t="s">
        <v>15</v>
      </c>
      <c r="E15" t="s">
        <v>9</v>
      </c>
      <c r="F15" t="s">
        <v>24</v>
      </c>
      <c r="G15" t="s">
        <v>6</v>
      </c>
      <c r="H15" t="s">
        <v>23</v>
      </c>
      <c r="I15" t="s">
        <v>66</v>
      </c>
      <c r="J15" t="s">
        <v>66</v>
      </c>
      <c r="M15" t="s">
        <v>25</v>
      </c>
      <c r="N15" t="s">
        <v>52</v>
      </c>
      <c r="O15" t="s">
        <v>15</v>
      </c>
      <c r="P15" t="s">
        <v>9</v>
      </c>
      <c r="Q15" t="s">
        <v>24</v>
      </c>
      <c r="R15" t="s">
        <v>6</v>
      </c>
      <c r="S15" t="s">
        <v>23</v>
      </c>
      <c r="T15" t="s">
        <v>66</v>
      </c>
      <c r="U15" t="s">
        <v>66</v>
      </c>
    </row>
    <row r="16" spans="2:22" x14ac:dyDescent="0.25">
      <c r="B16" t="s">
        <v>32</v>
      </c>
      <c r="C16" t="s">
        <v>52</v>
      </c>
      <c r="D16" t="s">
        <v>17</v>
      </c>
      <c r="E16" t="s">
        <v>9</v>
      </c>
      <c r="F16" t="s">
        <v>24</v>
      </c>
      <c r="G16" t="s">
        <v>6</v>
      </c>
      <c r="H16" t="s">
        <v>23</v>
      </c>
      <c r="I16">
        <v>7.5968515345276197E-9</v>
      </c>
      <c r="J16">
        <v>7.5968515039080404E-9</v>
      </c>
      <c r="M16" t="s">
        <v>25</v>
      </c>
      <c r="N16" t="s">
        <v>52</v>
      </c>
      <c r="O16" t="s">
        <v>19</v>
      </c>
      <c r="P16" t="s">
        <v>9</v>
      </c>
      <c r="Q16" t="s">
        <v>24</v>
      </c>
      <c r="R16" t="s">
        <v>6</v>
      </c>
      <c r="S16" t="s">
        <v>23</v>
      </c>
      <c r="T16" s="14">
        <v>0.27343988986997197</v>
      </c>
      <c r="U16" s="14">
        <v>0.28057793682413301</v>
      </c>
    </row>
    <row r="17" spans="2:22" x14ac:dyDescent="0.25">
      <c r="B17" t="s">
        <v>32</v>
      </c>
      <c r="C17" t="s">
        <v>52</v>
      </c>
      <c r="D17" t="s">
        <v>19</v>
      </c>
      <c r="E17" t="s">
        <v>9</v>
      </c>
      <c r="F17" t="s">
        <v>24</v>
      </c>
      <c r="G17" t="s">
        <v>6</v>
      </c>
      <c r="H17" t="s">
        <v>23</v>
      </c>
      <c r="I17" s="14">
        <v>0.215722912943454</v>
      </c>
      <c r="J17" s="14">
        <v>0.21916589181872001</v>
      </c>
      <c r="M17" t="s">
        <v>25</v>
      </c>
      <c r="N17" t="s">
        <v>52</v>
      </c>
      <c r="O17" t="s">
        <v>8</v>
      </c>
      <c r="P17" t="s">
        <v>9</v>
      </c>
      <c r="Q17" t="s">
        <v>24</v>
      </c>
      <c r="R17" t="s">
        <v>6</v>
      </c>
      <c r="S17" t="s">
        <v>23</v>
      </c>
      <c r="T17" s="14">
        <v>4.1226174517343603E-2</v>
      </c>
      <c r="U17" s="14">
        <v>4.1249554330980299E-2</v>
      </c>
    </row>
    <row r="18" spans="2:22" x14ac:dyDescent="0.25">
      <c r="B18" t="s">
        <v>32</v>
      </c>
      <c r="C18" t="s">
        <v>52</v>
      </c>
      <c r="D18" t="s">
        <v>16</v>
      </c>
      <c r="E18" t="s">
        <v>9</v>
      </c>
      <c r="F18" t="s">
        <v>24</v>
      </c>
      <c r="G18" t="s">
        <v>6</v>
      </c>
      <c r="H18" t="s">
        <v>23</v>
      </c>
      <c r="I18" s="14">
        <v>-0.12857468798531099</v>
      </c>
      <c r="J18" s="14">
        <v>-0.12929030834789901</v>
      </c>
      <c r="M18" t="s">
        <v>25</v>
      </c>
      <c r="N18" t="s">
        <v>52</v>
      </c>
      <c r="O18" t="s">
        <v>16</v>
      </c>
      <c r="P18" t="s">
        <v>9</v>
      </c>
      <c r="Q18" t="s">
        <v>24</v>
      </c>
      <c r="R18" t="s">
        <v>6</v>
      </c>
      <c r="S18" t="s">
        <v>23</v>
      </c>
      <c r="T18" s="14">
        <v>2.88556647395885E-3</v>
      </c>
      <c r="U18" s="14">
        <v>2.88557448288275E-3</v>
      </c>
    </row>
    <row r="19" spans="2:22" x14ac:dyDescent="0.25">
      <c r="B19" t="s">
        <v>32</v>
      </c>
      <c r="C19" t="s">
        <v>52</v>
      </c>
      <c r="D19" t="s">
        <v>8</v>
      </c>
      <c r="E19" t="s">
        <v>9</v>
      </c>
      <c r="F19" t="s">
        <v>24</v>
      </c>
      <c r="G19" t="s">
        <v>6</v>
      </c>
      <c r="H19" t="s">
        <v>23</v>
      </c>
      <c r="I19" s="14">
        <v>-2.6199781762428199E-2</v>
      </c>
      <c r="J19" s="14">
        <v>-2.6205778992151499E-2</v>
      </c>
      <c r="M19" t="s">
        <v>25</v>
      </c>
      <c r="N19" t="s">
        <v>52</v>
      </c>
      <c r="O19" t="s">
        <v>17</v>
      </c>
      <c r="P19" t="s">
        <v>9</v>
      </c>
      <c r="Q19" t="s">
        <v>24</v>
      </c>
      <c r="R19" t="s">
        <v>6</v>
      </c>
      <c r="S19" t="s">
        <v>23</v>
      </c>
      <c r="T19">
        <v>-1.9297626040765799E-7</v>
      </c>
      <c r="U19">
        <v>-1.9297626040151999E-7</v>
      </c>
    </row>
    <row r="21" spans="2:22" ht="15.75" thickBot="1" x14ac:dyDescent="0.3"/>
    <row r="22" spans="2:22" ht="15.75" thickBot="1" x14ac:dyDescent="0.3">
      <c r="B22" s="1" t="s">
        <v>1</v>
      </c>
      <c r="C22" s="1" t="s">
        <v>51</v>
      </c>
      <c r="D22" s="1" t="s">
        <v>3</v>
      </c>
      <c r="E22" s="1" t="s">
        <v>2</v>
      </c>
      <c r="F22" s="1" t="s">
        <v>5</v>
      </c>
      <c r="G22" s="1" t="s">
        <v>0</v>
      </c>
      <c r="H22" s="1" t="s">
        <v>4</v>
      </c>
      <c r="I22" s="1" t="s">
        <v>65</v>
      </c>
      <c r="J22" s="1" t="s">
        <v>57</v>
      </c>
      <c r="K22" s="7" t="s">
        <v>64</v>
      </c>
      <c r="M22" s="1" t="s">
        <v>1</v>
      </c>
      <c r="N22" s="1" t="s">
        <v>51</v>
      </c>
      <c r="O22" s="1" t="s">
        <v>3</v>
      </c>
      <c r="P22" s="1" t="s">
        <v>2</v>
      </c>
      <c r="Q22" s="1" t="s">
        <v>5</v>
      </c>
      <c r="R22" s="1" t="s">
        <v>0</v>
      </c>
      <c r="S22" s="1" t="s">
        <v>4</v>
      </c>
      <c r="T22" s="1" t="s">
        <v>65</v>
      </c>
      <c r="U22" s="1" t="s">
        <v>57</v>
      </c>
      <c r="V22" s="7" t="s">
        <v>64</v>
      </c>
    </row>
    <row r="23" spans="2:22" x14ac:dyDescent="0.25">
      <c r="B23" t="s">
        <v>32</v>
      </c>
      <c r="C23" t="s">
        <v>52</v>
      </c>
      <c r="D23" t="s">
        <v>19</v>
      </c>
      <c r="E23" t="s">
        <v>12</v>
      </c>
      <c r="F23" t="s">
        <v>24</v>
      </c>
      <c r="G23" t="s">
        <v>6</v>
      </c>
      <c r="H23" t="s">
        <v>23</v>
      </c>
      <c r="I23" t="s">
        <v>66</v>
      </c>
      <c r="J23" t="s">
        <v>66</v>
      </c>
      <c r="K23">
        <f>(STDEVA(J25:J29))</f>
        <v>0.19690269631005611</v>
      </c>
      <c r="M23" t="s">
        <v>25</v>
      </c>
      <c r="N23" t="s">
        <v>52</v>
      </c>
      <c r="O23" t="s">
        <v>19</v>
      </c>
      <c r="P23" t="s">
        <v>12</v>
      </c>
      <c r="Q23" t="s">
        <v>24</v>
      </c>
      <c r="R23" t="s">
        <v>6</v>
      </c>
      <c r="S23" t="s">
        <v>23</v>
      </c>
      <c r="T23" t="s">
        <v>66</v>
      </c>
      <c r="U23" t="s">
        <v>66</v>
      </c>
      <c r="V23">
        <f>(STDEVA(U25:U29))</f>
        <v>0.29588710625003078</v>
      </c>
    </row>
    <row r="24" spans="2:22" x14ac:dyDescent="0.25">
      <c r="B24" t="s">
        <v>32</v>
      </c>
      <c r="C24" t="s">
        <v>52</v>
      </c>
      <c r="D24" t="s">
        <v>19</v>
      </c>
      <c r="E24" t="s">
        <v>13</v>
      </c>
      <c r="F24" t="s">
        <v>24</v>
      </c>
      <c r="G24" t="s">
        <v>6</v>
      </c>
      <c r="H24" t="s">
        <v>23</v>
      </c>
      <c r="I24" t="s">
        <v>66</v>
      </c>
      <c r="J24" t="s">
        <v>66</v>
      </c>
      <c r="M24" t="s">
        <v>25</v>
      </c>
      <c r="N24" t="s">
        <v>52</v>
      </c>
      <c r="O24" t="s">
        <v>19</v>
      </c>
      <c r="P24" t="s">
        <v>9</v>
      </c>
      <c r="Q24" t="s">
        <v>24</v>
      </c>
      <c r="R24" t="s">
        <v>6</v>
      </c>
      <c r="S24" t="s">
        <v>23</v>
      </c>
      <c r="T24" t="s">
        <v>66</v>
      </c>
      <c r="U24" t="s">
        <v>66</v>
      </c>
    </row>
    <row r="25" spans="2:22" x14ac:dyDescent="0.25">
      <c r="B25" t="s">
        <v>32</v>
      </c>
      <c r="C25" t="s">
        <v>52</v>
      </c>
      <c r="D25" t="s">
        <v>19</v>
      </c>
      <c r="E25" t="s">
        <v>10</v>
      </c>
      <c r="F25" t="s">
        <v>24</v>
      </c>
      <c r="G25" t="s">
        <v>6</v>
      </c>
      <c r="H25" t="s">
        <v>23</v>
      </c>
      <c r="I25">
        <v>3.7984257517595699E-8</v>
      </c>
      <c r="J25">
        <v>3.7984257517595699E-9</v>
      </c>
      <c r="M25" t="s">
        <v>25</v>
      </c>
      <c r="N25" t="s">
        <v>52</v>
      </c>
      <c r="O25" t="s">
        <v>19</v>
      </c>
      <c r="P25" t="s">
        <v>14</v>
      </c>
      <c r="Q25" t="s">
        <v>24</v>
      </c>
      <c r="R25" t="s">
        <v>6</v>
      </c>
      <c r="S25" t="s">
        <v>23</v>
      </c>
      <c r="T25" s="14">
        <v>0.60262864603164201</v>
      </c>
      <c r="U25" s="14">
        <v>0.69726461000532802</v>
      </c>
    </row>
    <row r="26" spans="2:22" x14ac:dyDescent="0.25">
      <c r="B26" t="s">
        <v>32</v>
      </c>
      <c r="C26" t="s">
        <v>52</v>
      </c>
      <c r="D26" t="s">
        <v>19</v>
      </c>
      <c r="E26" t="s">
        <v>14</v>
      </c>
      <c r="F26" t="s">
        <v>24</v>
      </c>
      <c r="G26" t="s">
        <v>6</v>
      </c>
      <c r="H26" t="s">
        <v>23</v>
      </c>
      <c r="I26" s="14">
        <v>0.47159587031502698</v>
      </c>
      <c r="J26" s="14">
        <v>0.51212066445085802</v>
      </c>
      <c r="M26" t="s">
        <v>25</v>
      </c>
      <c r="N26" t="s">
        <v>52</v>
      </c>
      <c r="O26" t="s">
        <v>19</v>
      </c>
      <c r="P26" t="s">
        <v>13</v>
      </c>
      <c r="Q26" t="s">
        <v>24</v>
      </c>
      <c r="R26" t="s">
        <v>6</v>
      </c>
      <c r="S26" t="s">
        <v>23</v>
      </c>
      <c r="T26" s="14">
        <v>0.41170177963225801</v>
      </c>
      <c r="U26" s="14">
        <v>0.43765859734811802</v>
      </c>
    </row>
    <row r="27" spans="2:22" x14ac:dyDescent="0.25">
      <c r="B27" t="s">
        <v>32</v>
      </c>
      <c r="C27" t="s">
        <v>52</v>
      </c>
      <c r="D27" t="s">
        <v>19</v>
      </c>
      <c r="E27" t="s">
        <v>9</v>
      </c>
      <c r="F27" t="s">
        <v>24</v>
      </c>
      <c r="G27" t="s">
        <v>6</v>
      </c>
      <c r="H27" t="s">
        <v>23</v>
      </c>
      <c r="I27" s="14">
        <v>0.37179181207018502</v>
      </c>
      <c r="J27" s="14">
        <v>0.390500717662495</v>
      </c>
      <c r="M27" t="s">
        <v>25</v>
      </c>
      <c r="N27" t="s">
        <v>52</v>
      </c>
      <c r="O27" t="s">
        <v>19</v>
      </c>
      <c r="P27" t="s">
        <v>11</v>
      </c>
      <c r="Q27" t="s">
        <v>24</v>
      </c>
      <c r="R27" t="s">
        <v>6</v>
      </c>
      <c r="S27" t="s">
        <v>23</v>
      </c>
      <c r="T27" s="14">
        <v>0.36674006272702597</v>
      </c>
      <c r="U27" s="14">
        <v>0.38465134288109798</v>
      </c>
    </row>
    <row r="28" spans="2:22" x14ac:dyDescent="0.25">
      <c r="B28" t="s">
        <v>32</v>
      </c>
      <c r="C28" t="s">
        <v>52</v>
      </c>
      <c r="D28" t="s">
        <v>19</v>
      </c>
      <c r="E28" t="s">
        <v>11</v>
      </c>
      <c r="F28" t="s">
        <v>24</v>
      </c>
      <c r="G28" t="s">
        <v>6</v>
      </c>
      <c r="H28" t="s">
        <v>23</v>
      </c>
      <c r="I28" s="14">
        <v>0.33385355288508101</v>
      </c>
      <c r="J28" s="14">
        <v>0.34715895153617299</v>
      </c>
      <c r="M28" t="s">
        <v>25</v>
      </c>
      <c r="N28" t="s">
        <v>52</v>
      </c>
      <c r="O28" t="s">
        <v>19</v>
      </c>
      <c r="P28" t="s">
        <v>7</v>
      </c>
      <c r="Q28" t="s">
        <v>24</v>
      </c>
      <c r="R28" t="s">
        <v>6</v>
      </c>
      <c r="S28" t="s">
        <v>23</v>
      </c>
      <c r="T28" s="14">
        <v>2.3179404370052802E-2</v>
      </c>
      <c r="U28" s="14">
        <v>2.3183557022608801E-2</v>
      </c>
    </row>
    <row r="29" spans="2:22" x14ac:dyDescent="0.25">
      <c r="B29" t="s">
        <v>32</v>
      </c>
      <c r="C29" t="s">
        <v>52</v>
      </c>
      <c r="D29" t="s">
        <v>19</v>
      </c>
      <c r="E29" t="s">
        <v>7</v>
      </c>
      <c r="F29" t="s">
        <v>24</v>
      </c>
      <c r="G29" t="s">
        <v>6</v>
      </c>
      <c r="H29" t="s">
        <v>23</v>
      </c>
      <c r="I29" s="14">
        <v>0.19643073452854601</v>
      </c>
      <c r="J29" s="14">
        <v>0.199017314722269</v>
      </c>
      <c r="M29" t="s">
        <v>25</v>
      </c>
      <c r="N29" t="s">
        <v>52</v>
      </c>
      <c r="O29" t="s">
        <v>19</v>
      </c>
      <c r="P29" t="s">
        <v>10</v>
      </c>
      <c r="Q29" t="s">
        <v>24</v>
      </c>
      <c r="R29" t="s">
        <v>6</v>
      </c>
      <c r="S29" t="s">
        <v>23</v>
      </c>
      <c r="T29">
        <v>-1.89573654574526E-7</v>
      </c>
      <c r="U29">
        <v>-1.8957365457452801E-7</v>
      </c>
    </row>
    <row r="31" spans="2:22" ht="15.75" thickBot="1" x14ac:dyDescent="0.3"/>
    <row r="32" spans="2:22" ht="15.75" thickBot="1" x14ac:dyDescent="0.3">
      <c r="B32" s="1" t="s">
        <v>1</v>
      </c>
      <c r="C32" s="1" t="s">
        <v>51</v>
      </c>
      <c r="D32" s="1" t="s">
        <v>3</v>
      </c>
      <c r="E32" s="1" t="s">
        <v>2</v>
      </c>
      <c r="F32" s="1" t="s">
        <v>5</v>
      </c>
      <c r="G32" s="1" t="s">
        <v>0</v>
      </c>
      <c r="H32" s="1" t="s">
        <v>4</v>
      </c>
      <c r="I32" s="1" t="s">
        <v>65</v>
      </c>
      <c r="J32" s="1" t="s">
        <v>57</v>
      </c>
      <c r="K32" s="7" t="s">
        <v>64</v>
      </c>
      <c r="M32" s="1" t="s">
        <v>1</v>
      </c>
      <c r="N32" s="1" t="s">
        <v>51</v>
      </c>
      <c r="O32" s="1" t="s">
        <v>3</v>
      </c>
      <c r="P32" s="1" t="s">
        <v>2</v>
      </c>
      <c r="Q32" s="1" t="s">
        <v>5</v>
      </c>
      <c r="R32" s="1" t="s">
        <v>0</v>
      </c>
      <c r="S32" s="1" t="s">
        <v>4</v>
      </c>
      <c r="T32" s="1" t="s">
        <v>65</v>
      </c>
      <c r="U32" s="1" t="s">
        <v>57</v>
      </c>
      <c r="V32" s="7" t="s">
        <v>64</v>
      </c>
    </row>
    <row r="33" spans="2:22" x14ac:dyDescent="0.25">
      <c r="B33" t="s">
        <v>32</v>
      </c>
      <c r="C33" t="s">
        <v>52</v>
      </c>
      <c r="D33" t="s">
        <v>19</v>
      </c>
      <c r="E33" t="s">
        <v>14</v>
      </c>
      <c r="F33" t="s">
        <v>30</v>
      </c>
      <c r="G33" t="s">
        <v>6</v>
      </c>
      <c r="H33" t="s">
        <v>23</v>
      </c>
      <c r="I33" t="s">
        <v>66</v>
      </c>
      <c r="J33" t="s">
        <v>66</v>
      </c>
      <c r="K33">
        <f>(STDEVA(J41:J42))</f>
        <v>0.13765274470618041</v>
      </c>
      <c r="M33" t="s">
        <v>25</v>
      </c>
      <c r="N33" t="s">
        <v>52</v>
      </c>
      <c r="O33" t="s">
        <v>19</v>
      </c>
      <c r="P33" t="s">
        <v>14</v>
      </c>
      <c r="Q33" t="s">
        <v>24</v>
      </c>
      <c r="R33" t="s">
        <v>6</v>
      </c>
      <c r="S33" t="s">
        <v>23</v>
      </c>
      <c r="T33" s="14">
        <v>0.40570452862193601</v>
      </c>
      <c r="U33" s="14">
        <v>0.43045863884822799</v>
      </c>
      <c r="V33">
        <f>(STDEVA(U33:U42))</f>
        <v>0.15692055443902059</v>
      </c>
    </row>
    <row r="34" spans="2:22" x14ac:dyDescent="0.25">
      <c r="B34" t="s">
        <v>32</v>
      </c>
      <c r="C34" t="s">
        <v>52</v>
      </c>
      <c r="D34" t="s">
        <v>19</v>
      </c>
      <c r="E34" t="s">
        <v>14</v>
      </c>
      <c r="F34" t="s">
        <v>25</v>
      </c>
      <c r="G34" t="s">
        <v>6</v>
      </c>
      <c r="H34" t="s">
        <v>23</v>
      </c>
      <c r="I34" t="s">
        <v>66</v>
      </c>
      <c r="J34" t="s">
        <v>66</v>
      </c>
      <c r="M34" t="s">
        <v>25</v>
      </c>
      <c r="N34" t="s">
        <v>52</v>
      </c>
      <c r="O34" t="s">
        <v>19</v>
      </c>
      <c r="P34" t="s">
        <v>14</v>
      </c>
      <c r="Q34" t="s">
        <v>32</v>
      </c>
      <c r="R34" t="s">
        <v>6</v>
      </c>
      <c r="S34" t="s">
        <v>23</v>
      </c>
      <c r="T34" s="14">
        <v>0.29066371397841601</v>
      </c>
      <c r="U34" s="14">
        <v>0.29929107379661601</v>
      </c>
    </row>
    <row r="35" spans="2:22" x14ac:dyDescent="0.25">
      <c r="B35" t="s">
        <v>32</v>
      </c>
      <c r="C35" t="s">
        <v>52</v>
      </c>
      <c r="D35" t="s">
        <v>19</v>
      </c>
      <c r="E35" t="s">
        <v>14</v>
      </c>
      <c r="F35" t="s">
        <v>27</v>
      </c>
      <c r="G35" t="s">
        <v>6</v>
      </c>
      <c r="H35" t="s">
        <v>23</v>
      </c>
      <c r="I35" t="s">
        <v>66</v>
      </c>
      <c r="J35" t="s">
        <v>66</v>
      </c>
      <c r="M35" t="s">
        <v>25</v>
      </c>
      <c r="N35" t="s">
        <v>52</v>
      </c>
      <c r="O35" t="s">
        <v>19</v>
      </c>
      <c r="P35" t="s">
        <v>14</v>
      </c>
      <c r="Q35" t="s">
        <v>30</v>
      </c>
      <c r="R35" t="s">
        <v>6</v>
      </c>
      <c r="S35" t="s">
        <v>23</v>
      </c>
      <c r="T35">
        <v>-1.89573654574526E-7</v>
      </c>
      <c r="U35">
        <v>-1.8957365457452801E-7</v>
      </c>
    </row>
    <row r="36" spans="2:22" x14ac:dyDescent="0.25">
      <c r="B36" t="s">
        <v>32</v>
      </c>
      <c r="C36" t="s">
        <v>52</v>
      </c>
      <c r="D36" t="s">
        <v>19</v>
      </c>
      <c r="E36" t="s">
        <v>14</v>
      </c>
      <c r="F36" t="s">
        <v>33</v>
      </c>
      <c r="G36" t="s">
        <v>6</v>
      </c>
      <c r="H36" t="s">
        <v>23</v>
      </c>
      <c r="I36" t="s">
        <v>66</v>
      </c>
      <c r="J36" t="s">
        <v>66</v>
      </c>
      <c r="M36" t="s">
        <v>25</v>
      </c>
      <c r="N36" t="s">
        <v>52</v>
      </c>
      <c r="O36" t="s">
        <v>19</v>
      </c>
      <c r="P36" t="s">
        <v>14</v>
      </c>
      <c r="Q36" t="s">
        <v>25</v>
      </c>
      <c r="R36" t="s">
        <v>6</v>
      </c>
      <c r="S36" t="s">
        <v>23</v>
      </c>
      <c r="T36">
        <v>-1.89573654574526E-7</v>
      </c>
      <c r="U36">
        <v>-1.8957365457452801E-7</v>
      </c>
    </row>
    <row r="37" spans="2:22" x14ac:dyDescent="0.25">
      <c r="B37" t="s">
        <v>32</v>
      </c>
      <c r="C37" t="s">
        <v>52</v>
      </c>
      <c r="D37" t="s">
        <v>19</v>
      </c>
      <c r="E37" t="s">
        <v>14</v>
      </c>
      <c r="F37" t="s">
        <v>28</v>
      </c>
      <c r="G37" t="s">
        <v>6</v>
      </c>
      <c r="H37" t="s">
        <v>23</v>
      </c>
      <c r="I37" t="s">
        <v>66</v>
      </c>
      <c r="J37" t="s">
        <v>66</v>
      </c>
      <c r="M37" t="s">
        <v>25</v>
      </c>
      <c r="N37" t="s">
        <v>52</v>
      </c>
      <c r="O37" t="s">
        <v>19</v>
      </c>
      <c r="P37" t="s">
        <v>14</v>
      </c>
      <c r="Q37" t="s">
        <v>27</v>
      </c>
      <c r="R37" t="s">
        <v>6</v>
      </c>
      <c r="S37" t="s">
        <v>23</v>
      </c>
      <c r="T37">
        <v>-1.89573654574526E-7</v>
      </c>
      <c r="U37">
        <v>-1.8957365457452801E-7</v>
      </c>
    </row>
    <row r="38" spans="2:22" x14ac:dyDescent="0.25">
      <c r="B38" t="s">
        <v>32</v>
      </c>
      <c r="C38" t="s">
        <v>52</v>
      </c>
      <c r="D38" t="s">
        <v>19</v>
      </c>
      <c r="E38" t="s">
        <v>14</v>
      </c>
      <c r="F38" t="s">
        <v>29</v>
      </c>
      <c r="G38" t="s">
        <v>6</v>
      </c>
      <c r="H38" t="s">
        <v>23</v>
      </c>
      <c r="I38" t="s">
        <v>66</v>
      </c>
      <c r="J38" t="s">
        <v>66</v>
      </c>
      <c r="M38" t="s">
        <v>25</v>
      </c>
      <c r="N38" t="s">
        <v>52</v>
      </c>
      <c r="O38" t="s">
        <v>19</v>
      </c>
      <c r="P38" t="s">
        <v>14</v>
      </c>
      <c r="Q38" t="s">
        <v>33</v>
      </c>
      <c r="R38" t="s">
        <v>6</v>
      </c>
      <c r="S38" t="s">
        <v>23</v>
      </c>
      <c r="T38">
        <v>-1.89573654574526E-7</v>
      </c>
      <c r="U38">
        <v>-1.8957365457452801E-7</v>
      </c>
    </row>
    <row r="39" spans="2:22" x14ac:dyDescent="0.25">
      <c r="B39" t="s">
        <v>32</v>
      </c>
      <c r="C39" t="s">
        <v>52</v>
      </c>
      <c r="D39" t="s">
        <v>19</v>
      </c>
      <c r="E39" t="s">
        <v>14</v>
      </c>
      <c r="F39" t="s">
        <v>26</v>
      </c>
      <c r="G39" t="s">
        <v>6</v>
      </c>
      <c r="H39" t="s">
        <v>23</v>
      </c>
      <c r="I39" t="s">
        <v>66</v>
      </c>
      <c r="J39" t="s">
        <v>66</v>
      </c>
      <c r="M39" t="s">
        <v>25</v>
      </c>
      <c r="N39" t="s">
        <v>52</v>
      </c>
      <c r="O39" t="s">
        <v>19</v>
      </c>
      <c r="P39" t="s">
        <v>14</v>
      </c>
      <c r="Q39" t="s">
        <v>28</v>
      </c>
      <c r="R39" t="s">
        <v>6</v>
      </c>
      <c r="S39" t="s">
        <v>23</v>
      </c>
      <c r="T39">
        <v>-1.89573654574526E-7</v>
      </c>
      <c r="U39">
        <v>-1.8957365457452801E-7</v>
      </c>
    </row>
    <row r="40" spans="2:22" x14ac:dyDescent="0.25">
      <c r="B40" t="s">
        <v>32</v>
      </c>
      <c r="C40" t="s">
        <v>52</v>
      </c>
      <c r="D40" t="s">
        <v>19</v>
      </c>
      <c r="E40" t="s">
        <v>14</v>
      </c>
      <c r="F40" t="s">
        <v>31</v>
      </c>
      <c r="G40" t="s">
        <v>6</v>
      </c>
      <c r="H40" t="s">
        <v>23</v>
      </c>
      <c r="I40" t="s">
        <v>66</v>
      </c>
      <c r="J40" t="s">
        <v>66</v>
      </c>
      <c r="M40" t="s">
        <v>25</v>
      </c>
      <c r="N40" t="s">
        <v>52</v>
      </c>
      <c r="O40" t="s">
        <v>19</v>
      </c>
      <c r="P40" t="s">
        <v>14</v>
      </c>
      <c r="Q40" t="s">
        <v>29</v>
      </c>
      <c r="R40" t="s">
        <v>6</v>
      </c>
      <c r="S40" t="s">
        <v>23</v>
      </c>
      <c r="T40">
        <v>-1.89573654574526E-7</v>
      </c>
      <c r="U40">
        <v>-1.8957365457452801E-7</v>
      </c>
    </row>
    <row r="41" spans="2:22" x14ac:dyDescent="0.25">
      <c r="B41" t="s">
        <v>32</v>
      </c>
      <c r="C41" t="s">
        <v>52</v>
      </c>
      <c r="D41" t="s">
        <v>19</v>
      </c>
      <c r="E41" t="s">
        <v>14</v>
      </c>
      <c r="F41" t="s">
        <v>24</v>
      </c>
      <c r="G41" t="s">
        <v>6</v>
      </c>
      <c r="H41" t="s">
        <v>23</v>
      </c>
      <c r="I41" s="14">
        <v>0.55494323217156105</v>
      </c>
      <c r="J41" s="14">
        <v>0.62549623756047901</v>
      </c>
      <c r="M41" t="s">
        <v>25</v>
      </c>
      <c r="N41" t="s">
        <v>52</v>
      </c>
      <c r="O41" t="s">
        <v>19</v>
      </c>
      <c r="P41" t="s">
        <v>14</v>
      </c>
      <c r="Q41" t="s">
        <v>26</v>
      </c>
      <c r="R41" t="s">
        <v>6</v>
      </c>
      <c r="S41" t="s">
        <v>23</v>
      </c>
      <c r="T41">
        <v>-1.89573654574526E-7</v>
      </c>
      <c r="U41">
        <v>-1.8957365457452801E-7</v>
      </c>
    </row>
    <row r="42" spans="2:22" x14ac:dyDescent="0.25">
      <c r="B42" t="s">
        <v>32</v>
      </c>
      <c r="C42" t="s">
        <v>52</v>
      </c>
      <c r="D42" t="s">
        <v>19</v>
      </c>
      <c r="E42" t="s">
        <v>14</v>
      </c>
      <c r="F42" t="s">
        <v>32</v>
      </c>
      <c r="G42" t="s">
        <v>6</v>
      </c>
      <c r="H42" t="s">
        <v>23</v>
      </c>
      <c r="I42" s="14">
        <v>0.40601126011644501</v>
      </c>
      <c r="J42" s="14">
        <v>0.43082585909911703</v>
      </c>
      <c r="M42" t="s">
        <v>25</v>
      </c>
      <c r="N42" t="s">
        <v>52</v>
      </c>
      <c r="O42" t="s">
        <v>19</v>
      </c>
      <c r="P42" t="s">
        <v>14</v>
      </c>
      <c r="Q42" t="s">
        <v>31</v>
      </c>
      <c r="R42" t="s">
        <v>6</v>
      </c>
      <c r="S42" t="s">
        <v>23</v>
      </c>
      <c r="T42">
        <v>-1.89573654574526E-7</v>
      </c>
      <c r="U42">
        <v>-1.8957365457452801E-7</v>
      </c>
    </row>
    <row r="44" spans="2:22" ht="15.75" thickBot="1" x14ac:dyDescent="0.3"/>
    <row r="45" spans="2:22" ht="15.75" thickBot="1" x14ac:dyDescent="0.3">
      <c r="B45" s="1" t="s">
        <v>1</v>
      </c>
      <c r="C45" s="1" t="s">
        <v>51</v>
      </c>
      <c r="D45" s="1" t="s">
        <v>3</v>
      </c>
      <c r="E45" s="1" t="s">
        <v>2</v>
      </c>
      <c r="F45" s="1" t="s">
        <v>5</v>
      </c>
      <c r="G45" s="1" t="s">
        <v>0</v>
      </c>
      <c r="H45" s="1" t="s">
        <v>4</v>
      </c>
      <c r="I45" s="1" t="s">
        <v>65</v>
      </c>
      <c r="J45" s="1" t="s">
        <v>57</v>
      </c>
      <c r="K45" s="7" t="s">
        <v>64</v>
      </c>
      <c r="M45" s="1" t="s">
        <v>1</v>
      </c>
      <c r="N45" s="1" t="s">
        <v>51</v>
      </c>
      <c r="O45" s="1" t="s">
        <v>3</v>
      </c>
      <c r="P45" s="1" t="s">
        <v>2</v>
      </c>
      <c r="Q45" s="1" t="s">
        <v>5</v>
      </c>
      <c r="R45" s="1" t="s">
        <v>0</v>
      </c>
      <c r="S45" s="1" t="s">
        <v>4</v>
      </c>
      <c r="T45" s="1" t="s">
        <v>65</v>
      </c>
      <c r="U45" s="1" t="s">
        <v>57</v>
      </c>
      <c r="V45" s="7" t="s">
        <v>64</v>
      </c>
    </row>
    <row r="46" spans="2:22" x14ac:dyDescent="0.25">
      <c r="B46" t="s">
        <v>32</v>
      </c>
      <c r="C46" t="s">
        <v>52</v>
      </c>
      <c r="D46" t="s">
        <v>19</v>
      </c>
      <c r="E46" t="s">
        <v>14</v>
      </c>
      <c r="F46" t="s">
        <v>24</v>
      </c>
      <c r="G46" t="s">
        <v>34</v>
      </c>
      <c r="H46" t="s">
        <v>23</v>
      </c>
      <c r="I46" t="s">
        <v>66</v>
      </c>
      <c r="J46" t="s">
        <v>66</v>
      </c>
      <c r="K46">
        <v>0</v>
      </c>
      <c r="M46" t="s">
        <v>25</v>
      </c>
      <c r="N46" t="s">
        <v>52</v>
      </c>
      <c r="O46" t="s">
        <v>19</v>
      </c>
      <c r="P46" t="s">
        <v>14</v>
      </c>
      <c r="Q46" t="s">
        <v>24</v>
      </c>
      <c r="R46" t="s">
        <v>34</v>
      </c>
      <c r="S46" t="s">
        <v>23</v>
      </c>
      <c r="T46">
        <v>1.8957365458512601E-7</v>
      </c>
      <c r="U46">
        <v>1.8957365458512799E-7</v>
      </c>
      <c r="V46">
        <f>(STDEVA(U46:U47))</f>
        <v>0.42984641313913291</v>
      </c>
    </row>
    <row r="47" spans="2:22" x14ac:dyDescent="0.25">
      <c r="B47" t="s">
        <v>32</v>
      </c>
      <c r="C47" t="s">
        <v>52</v>
      </c>
      <c r="D47" t="s">
        <v>19</v>
      </c>
      <c r="E47" t="s">
        <v>14</v>
      </c>
      <c r="F47" t="s">
        <v>24</v>
      </c>
      <c r="G47" t="s">
        <v>6</v>
      </c>
      <c r="H47" t="s">
        <v>23</v>
      </c>
      <c r="I47" s="14">
        <v>0.48291673044987798</v>
      </c>
      <c r="J47" s="14">
        <v>0.52678113333474597</v>
      </c>
      <c r="M47" t="s">
        <v>25</v>
      </c>
      <c r="N47" t="s">
        <v>52</v>
      </c>
      <c r="O47" t="s">
        <v>19</v>
      </c>
      <c r="P47" t="s">
        <v>14</v>
      </c>
      <c r="Q47" t="s">
        <v>24</v>
      </c>
      <c r="R47" t="s">
        <v>6</v>
      </c>
      <c r="S47" t="s">
        <v>23</v>
      </c>
      <c r="T47" s="14">
        <v>0.54264350903431002</v>
      </c>
      <c r="U47" s="14">
        <v>0.60789481677244495</v>
      </c>
    </row>
    <row r="49" spans="2:22" ht="15.75" thickBot="1" x14ac:dyDescent="0.3"/>
    <row r="50" spans="2:22" ht="15.75" thickBot="1" x14ac:dyDescent="0.3">
      <c r="B50" s="1" t="s">
        <v>1</v>
      </c>
      <c r="C50" s="1" t="s">
        <v>51</v>
      </c>
      <c r="D50" s="1" t="s">
        <v>3</v>
      </c>
      <c r="E50" s="1" t="s">
        <v>2</v>
      </c>
      <c r="F50" s="1" t="s">
        <v>5</v>
      </c>
      <c r="G50" s="1" t="s">
        <v>0</v>
      </c>
      <c r="H50" s="1" t="s">
        <v>4</v>
      </c>
      <c r="I50" s="1" t="s">
        <v>65</v>
      </c>
      <c r="J50" s="1" t="s">
        <v>57</v>
      </c>
      <c r="K50" s="7" t="s">
        <v>64</v>
      </c>
      <c r="M50" s="1" t="s">
        <v>1</v>
      </c>
      <c r="N50" s="1" t="s">
        <v>51</v>
      </c>
      <c r="O50" s="1" t="s">
        <v>3</v>
      </c>
      <c r="P50" s="1" t="s">
        <v>2</v>
      </c>
      <c r="Q50" s="1" t="s">
        <v>5</v>
      </c>
      <c r="R50" s="1" t="s">
        <v>0</v>
      </c>
      <c r="S50" s="1" t="s">
        <v>4</v>
      </c>
      <c r="T50" s="1" t="s">
        <v>65</v>
      </c>
      <c r="U50" s="1" t="s">
        <v>57</v>
      </c>
      <c r="V50" s="7" t="s">
        <v>64</v>
      </c>
    </row>
    <row r="51" spans="2:22" x14ac:dyDescent="0.25">
      <c r="B51" t="s">
        <v>32</v>
      </c>
      <c r="C51" t="s">
        <v>52</v>
      </c>
      <c r="D51" t="s">
        <v>19</v>
      </c>
      <c r="E51" t="s">
        <v>14</v>
      </c>
      <c r="F51" t="s">
        <v>24</v>
      </c>
      <c r="G51" t="s">
        <v>6</v>
      </c>
      <c r="H51" t="s">
        <v>21</v>
      </c>
      <c r="I51" t="s">
        <v>66</v>
      </c>
      <c r="J51" t="s">
        <v>66</v>
      </c>
      <c r="K51">
        <f>(STDEVA(J53:J54))</f>
        <v>0.12993440705109827</v>
      </c>
      <c r="M51" t="s">
        <v>25</v>
      </c>
      <c r="N51" t="s">
        <v>52</v>
      </c>
      <c r="O51" t="s">
        <v>19</v>
      </c>
      <c r="P51" t="s">
        <v>14</v>
      </c>
      <c r="Q51" t="s">
        <v>24</v>
      </c>
      <c r="R51" t="s">
        <v>6</v>
      </c>
      <c r="S51" t="s">
        <v>22</v>
      </c>
      <c r="T51" s="14">
        <v>0.71458555565702397</v>
      </c>
      <c r="U51" s="14">
        <v>0.89649217862623498</v>
      </c>
      <c r="V51">
        <f>(STDEVA(U51:U54))</f>
        <v>0.442962234804331</v>
      </c>
    </row>
    <row r="52" spans="2:22" x14ac:dyDescent="0.25">
      <c r="B52" t="s">
        <v>32</v>
      </c>
      <c r="C52" t="s">
        <v>52</v>
      </c>
      <c r="D52" t="s">
        <v>19</v>
      </c>
      <c r="E52" t="s">
        <v>14</v>
      </c>
      <c r="F52" t="s">
        <v>24</v>
      </c>
      <c r="G52" t="s">
        <v>6</v>
      </c>
      <c r="H52" t="s">
        <v>20</v>
      </c>
      <c r="I52" t="s">
        <v>66</v>
      </c>
      <c r="J52" t="s">
        <v>66</v>
      </c>
      <c r="M52" t="s">
        <v>25</v>
      </c>
      <c r="N52" t="s">
        <v>52</v>
      </c>
      <c r="O52" t="s">
        <v>19</v>
      </c>
      <c r="P52" t="s">
        <v>14</v>
      </c>
      <c r="Q52" t="s">
        <v>24</v>
      </c>
      <c r="R52" t="s">
        <v>6</v>
      </c>
      <c r="S52" t="s">
        <v>23</v>
      </c>
      <c r="T52" s="14">
        <v>0.51114618687691005</v>
      </c>
      <c r="U52" s="14">
        <v>0.56428010595534195</v>
      </c>
    </row>
    <row r="53" spans="2:22" x14ac:dyDescent="0.25">
      <c r="B53" t="s">
        <v>32</v>
      </c>
      <c r="C53" t="s">
        <v>52</v>
      </c>
      <c r="D53" t="s">
        <v>19</v>
      </c>
      <c r="E53" t="s">
        <v>14</v>
      </c>
      <c r="F53" t="s">
        <v>24</v>
      </c>
      <c r="G53" t="s">
        <v>6</v>
      </c>
      <c r="H53" t="s">
        <v>22</v>
      </c>
      <c r="I53" s="14">
        <v>0.58925906787385496</v>
      </c>
      <c r="J53" s="14">
        <v>0.67653025563256797</v>
      </c>
      <c r="M53" t="s">
        <v>25</v>
      </c>
      <c r="N53" t="s">
        <v>52</v>
      </c>
      <c r="O53" t="s">
        <v>19</v>
      </c>
      <c r="P53" t="s">
        <v>14</v>
      </c>
      <c r="Q53" t="s">
        <v>24</v>
      </c>
      <c r="R53" t="s">
        <v>6</v>
      </c>
      <c r="S53" t="s">
        <v>21</v>
      </c>
      <c r="T53">
        <v>-1.89573654574526E-7</v>
      </c>
      <c r="U53">
        <v>-1.8957365457452801E-7</v>
      </c>
    </row>
    <row r="54" spans="2:22" x14ac:dyDescent="0.25">
      <c r="B54" t="s">
        <v>32</v>
      </c>
      <c r="C54" t="s">
        <v>52</v>
      </c>
      <c r="D54" t="s">
        <v>19</v>
      </c>
      <c r="E54" t="s">
        <v>14</v>
      </c>
      <c r="F54" t="s">
        <v>24</v>
      </c>
      <c r="G54" t="s">
        <v>6</v>
      </c>
      <c r="H54" t="s">
        <v>23</v>
      </c>
      <c r="I54" s="14">
        <v>0.45641633889118599</v>
      </c>
      <c r="J54" s="14">
        <v>0.49277525496199898</v>
      </c>
      <c r="M54" t="s">
        <v>25</v>
      </c>
      <c r="N54" t="s">
        <v>52</v>
      </c>
      <c r="O54" t="s">
        <v>19</v>
      </c>
      <c r="P54" t="s">
        <v>14</v>
      </c>
      <c r="Q54" t="s">
        <v>24</v>
      </c>
      <c r="R54" t="s">
        <v>6</v>
      </c>
      <c r="S54" t="s">
        <v>20</v>
      </c>
      <c r="T54">
        <v>-1.89573654574526E-7</v>
      </c>
      <c r="U54">
        <v>-1.8957365457452801E-7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V61"/>
  <sheetViews>
    <sheetView topLeftCell="F37" zoomScale="70" zoomScaleNormal="70" workbookViewId="0">
      <selection activeCell="D15" sqref="D15"/>
    </sheetView>
  </sheetViews>
  <sheetFormatPr baseColWidth="10" defaultRowHeight="15" x14ac:dyDescent="0.25"/>
  <cols>
    <col min="2" max="2" width="10.140625" bestFit="1" customWidth="1"/>
    <col min="3" max="3" width="10.5703125" bestFit="1" customWidth="1"/>
    <col min="4" max="4" width="14" bestFit="1" customWidth="1"/>
    <col min="5" max="5" width="15.42578125" bestFit="1" customWidth="1"/>
    <col min="6" max="6" width="11" bestFit="1" customWidth="1"/>
    <col min="7" max="7" width="14.28515625" bestFit="1" customWidth="1"/>
    <col min="8" max="8" width="17.7109375" bestFit="1" customWidth="1"/>
    <col min="9" max="9" width="14" bestFit="1" customWidth="1"/>
    <col min="10" max="10" width="23.7109375" bestFit="1" customWidth="1"/>
    <col min="11" max="11" width="9.140625"/>
    <col min="12" max="12" width="12.28515625" bestFit="1" customWidth="1"/>
    <col min="13" max="13" width="10.140625" bestFit="1" customWidth="1"/>
    <col min="14" max="14" width="10.5703125" bestFit="1" customWidth="1"/>
    <col min="15" max="15" width="14" bestFit="1" customWidth="1"/>
    <col min="16" max="16" width="15.42578125" bestFit="1" customWidth="1"/>
    <col min="17" max="17" width="11" bestFit="1" customWidth="1"/>
    <col min="18" max="18" width="14.28515625" bestFit="1" customWidth="1"/>
    <col min="19" max="19" width="17.7109375" bestFit="1" customWidth="1"/>
    <col min="20" max="20" width="13" bestFit="1" customWidth="1"/>
    <col min="21" max="21" width="23.7109375" bestFit="1" customWidth="1"/>
  </cols>
  <sheetData>
    <row r="5" spans="2:22" ht="15.75" thickBot="1" x14ac:dyDescent="0.3"/>
    <row r="6" spans="2:22" ht="15.75" thickBot="1" x14ac:dyDescent="0.3">
      <c r="B6" s="1" t="s">
        <v>1</v>
      </c>
      <c r="C6" s="1" t="s">
        <v>51</v>
      </c>
      <c r="D6" s="1" t="s">
        <v>3</v>
      </c>
      <c r="E6" s="1" t="s">
        <v>2</v>
      </c>
      <c r="F6" s="1" t="s">
        <v>5</v>
      </c>
      <c r="G6" s="1" t="s">
        <v>0</v>
      </c>
      <c r="H6" s="1" t="s">
        <v>4</v>
      </c>
      <c r="I6" s="1" t="s">
        <v>65</v>
      </c>
      <c r="J6" s="1" t="s">
        <v>57</v>
      </c>
      <c r="K6" s="7" t="s">
        <v>64</v>
      </c>
      <c r="M6" s="1" t="s">
        <v>1</v>
      </c>
      <c r="N6" s="1" t="s">
        <v>51</v>
      </c>
      <c r="O6" s="1" t="s">
        <v>3</v>
      </c>
      <c r="P6" s="1" t="s">
        <v>2</v>
      </c>
      <c r="Q6" s="1" t="s">
        <v>5</v>
      </c>
      <c r="R6" s="1" t="s">
        <v>0</v>
      </c>
      <c r="S6" s="1" t="s">
        <v>4</v>
      </c>
      <c r="T6" s="1" t="s">
        <v>65</v>
      </c>
      <c r="U6" s="1" t="s">
        <v>57</v>
      </c>
      <c r="V6" s="7" t="s">
        <v>64</v>
      </c>
    </row>
    <row r="7" spans="2:22" x14ac:dyDescent="0.25">
      <c r="B7" t="s">
        <v>25</v>
      </c>
      <c r="C7" t="s">
        <v>52</v>
      </c>
      <c r="D7" t="s">
        <v>19</v>
      </c>
      <c r="E7" t="s">
        <v>9</v>
      </c>
      <c r="F7" t="s">
        <v>24</v>
      </c>
      <c r="G7" t="s">
        <v>6</v>
      </c>
      <c r="H7" t="s">
        <v>23</v>
      </c>
      <c r="I7" t="s">
        <v>67</v>
      </c>
      <c r="J7" s="14">
        <v>0.65886608714920603</v>
      </c>
      <c r="K7">
        <f>(STDEVA(J7:J11))</f>
        <v>0.12152781377438425</v>
      </c>
      <c r="M7" t="s">
        <v>32</v>
      </c>
      <c r="N7" t="s">
        <v>52</v>
      </c>
      <c r="O7" t="s">
        <v>19</v>
      </c>
      <c r="P7" t="s">
        <v>9</v>
      </c>
      <c r="Q7" t="s">
        <v>24</v>
      </c>
      <c r="R7" t="s">
        <v>6</v>
      </c>
      <c r="S7" t="s">
        <v>23</v>
      </c>
      <c r="T7" t="s">
        <v>72</v>
      </c>
      <c r="U7">
        <v>1.1200000000000001</v>
      </c>
      <c r="V7">
        <f>(STDEVA(U7:U11))</f>
        <v>9.9033853582199363E-2</v>
      </c>
    </row>
    <row r="8" spans="2:22" x14ac:dyDescent="0.25">
      <c r="B8" t="s">
        <v>30</v>
      </c>
      <c r="C8" t="s">
        <v>52</v>
      </c>
      <c r="D8" t="s">
        <v>19</v>
      </c>
      <c r="E8" t="s">
        <v>9</v>
      </c>
      <c r="F8" t="s">
        <v>24</v>
      </c>
      <c r="G8" t="s">
        <v>6</v>
      </c>
      <c r="H8" t="s">
        <v>23</v>
      </c>
      <c r="I8" t="s">
        <v>68</v>
      </c>
      <c r="J8" s="14">
        <v>0.631454226352411</v>
      </c>
      <c r="M8" t="s">
        <v>27</v>
      </c>
      <c r="N8" t="s">
        <v>52</v>
      </c>
      <c r="O8" t="s">
        <v>19</v>
      </c>
      <c r="P8" t="s">
        <v>9</v>
      </c>
      <c r="Q8" t="s">
        <v>24</v>
      </c>
      <c r="R8" t="s">
        <v>6</v>
      </c>
      <c r="S8" t="s">
        <v>23</v>
      </c>
      <c r="T8" t="s">
        <v>73</v>
      </c>
      <c r="U8" s="14">
        <v>0.97310565796766801</v>
      </c>
    </row>
    <row r="9" spans="2:22" x14ac:dyDescent="0.25">
      <c r="B9" t="s">
        <v>32</v>
      </c>
      <c r="C9" t="s">
        <v>52</v>
      </c>
      <c r="D9" t="s">
        <v>19</v>
      </c>
      <c r="E9" t="s">
        <v>9</v>
      </c>
      <c r="F9" t="s">
        <v>24</v>
      </c>
      <c r="G9" t="s">
        <v>6</v>
      </c>
      <c r="H9" t="s">
        <v>23</v>
      </c>
      <c r="I9" t="s">
        <v>69</v>
      </c>
      <c r="J9" s="14">
        <v>0.57455624266410499</v>
      </c>
      <c r="M9" t="s">
        <v>25</v>
      </c>
      <c r="N9" t="s">
        <v>52</v>
      </c>
      <c r="O9" t="s">
        <v>19</v>
      </c>
      <c r="P9" t="s">
        <v>9</v>
      </c>
      <c r="Q9" t="s">
        <v>24</v>
      </c>
      <c r="R9" t="s">
        <v>6</v>
      </c>
      <c r="S9" t="s">
        <v>23</v>
      </c>
      <c r="T9" t="s">
        <v>74</v>
      </c>
      <c r="U9" s="14">
        <v>0.96861527874628695</v>
      </c>
    </row>
    <row r="10" spans="2:22" x14ac:dyDescent="0.25">
      <c r="B10" t="s">
        <v>24</v>
      </c>
      <c r="C10" t="s">
        <v>52</v>
      </c>
      <c r="D10" t="s">
        <v>19</v>
      </c>
      <c r="E10" t="s">
        <v>9</v>
      </c>
      <c r="F10" t="s">
        <v>24</v>
      </c>
      <c r="G10" t="s">
        <v>6</v>
      </c>
      <c r="H10" t="s">
        <v>23</v>
      </c>
      <c r="I10" t="s">
        <v>70</v>
      </c>
      <c r="J10" s="14">
        <v>0.54314986368160201</v>
      </c>
      <c r="M10" t="s">
        <v>30</v>
      </c>
      <c r="N10" t="s">
        <v>52</v>
      </c>
      <c r="O10" t="s">
        <v>19</v>
      </c>
      <c r="P10" t="s">
        <v>9</v>
      </c>
      <c r="Q10" t="s">
        <v>24</v>
      </c>
      <c r="R10" t="s">
        <v>6</v>
      </c>
      <c r="S10" t="s">
        <v>23</v>
      </c>
      <c r="T10" t="s">
        <v>75</v>
      </c>
      <c r="U10" s="14">
        <v>0.91216133240525699</v>
      </c>
    </row>
    <row r="11" spans="2:22" x14ac:dyDescent="0.25">
      <c r="B11" t="s">
        <v>27</v>
      </c>
      <c r="C11" t="s">
        <v>52</v>
      </c>
      <c r="D11" t="s">
        <v>19</v>
      </c>
      <c r="E11" t="s">
        <v>9</v>
      </c>
      <c r="F11" t="s">
        <v>24</v>
      </c>
      <c r="G11" t="s">
        <v>6</v>
      </c>
      <c r="H11" t="s">
        <v>23</v>
      </c>
      <c r="I11" t="s">
        <v>71</v>
      </c>
      <c r="J11" s="14">
        <v>0.35011814606945202</v>
      </c>
      <c r="M11" t="s">
        <v>24</v>
      </c>
      <c r="N11" t="s">
        <v>52</v>
      </c>
      <c r="O11" t="s">
        <v>19</v>
      </c>
      <c r="P11" t="s">
        <v>9</v>
      </c>
      <c r="Q11" t="s">
        <v>24</v>
      </c>
      <c r="R11" t="s">
        <v>6</v>
      </c>
      <c r="S11" t="s">
        <v>23</v>
      </c>
      <c r="T11" t="s">
        <v>76</v>
      </c>
      <c r="U11" s="14">
        <v>0.85392929783950799</v>
      </c>
    </row>
    <row r="13" spans="2:22" ht="15.75" thickBot="1" x14ac:dyDescent="0.3"/>
    <row r="14" spans="2:22" ht="15.75" thickBot="1" x14ac:dyDescent="0.3">
      <c r="B14" s="1" t="s">
        <v>1</v>
      </c>
      <c r="C14" s="1" t="s">
        <v>51</v>
      </c>
      <c r="D14" s="1" t="s">
        <v>3</v>
      </c>
      <c r="E14" s="1" t="s">
        <v>2</v>
      </c>
      <c r="F14" s="1" t="s">
        <v>5</v>
      </c>
      <c r="G14" s="1" t="s">
        <v>0</v>
      </c>
      <c r="H14" s="1" t="s">
        <v>4</v>
      </c>
      <c r="I14" s="1" t="s">
        <v>65</v>
      </c>
      <c r="J14" s="1" t="s">
        <v>57</v>
      </c>
      <c r="K14" s="7" t="s">
        <v>64</v>
      </c>
      <c r="M14" s="1" t="s">
        <v>1</v>
      </c>
      <c r="N14" s="1" t="s">
        <v>51</v>
      </c>
      <c r="O14" s="1" t="s">
        <v>3</v>
      </c>
      <c r="P14" s="1" t="s">
        <v>2</v>
      </c>
      <c r="Q14" s="1" t="s">
        <v>5</v>
      </c>
      <c r="R14" s="1" t="s">
        <v>0</v>
      </c>
      <c r="S14" s="1" t="s">
        <v>4</v>
      </c>
      <c r="T14" s="1" t="s">
        <v>65</v>
      </c>
      <c r="U14" s="1" t="s">
        <v>57</v>
      </c>
      <c r="V14" s="7" t="s">
        <v>64</v>
      </c>
    </row>
    <row r="15" spans="2:22" x14ac:dyDescent="0.25">
      <c r="B15" t="s">
        <v>25</v>
      </c>
      <c r="C15" t="s">
        <v>52</v>
      </c>
      <c r="D15" t="s">
        <v>18</v>
      </c>
      <c r="E15" t="s">
        <v>9</v>
      </c>
      <c r="F15" t="s">
        <v>24</v>
      </c>
      <c r="G15" t="s">
        <v>6</v>
      </c>
      <c r="H15" t="s">
        <v>23</v>
      </c>
      <c r="I15" t="s">
        <v>66</v>
      </c>
      <c r="J15" t="s">
        <v>66</v>
      </c>
      <c r="K15">
        <f>(STDEVA(J19:J20))</f>
        <v>0.18911626541308807</v>
      </c>
      <c r="M15" t="s">
        <v>32</v>
      </c>
      <c r="N15" t="s">
        <v>52</v>
      </c>
      <c r="O15" t="s">
        <v>18</v>
      </c>
      <c r="P15" t="s">
        <v>9</v>
      </c>
      <c r="Q15" t="s">
        <v>24</v>
      </c>
      <c r="R15" t="s">
        <v>6</v>
      </c>
      <c r="S15" t="s">
        <v>23</v>
      </c>
      <c r="T15" t="s">
        <v>66</v>
      </c>
      <c r="U15" t="s">
        <v>66</v>
      </c>
      <c r="V15">
        <f>(STDEVA(U17:U20))</f>
        <v>0.51793512214592352</v>
      </c>
    </row>
    <row r="16" spans="2:22" x14ac:dyDescent="0.25">
      <c r="B16" t="s">
        <v>25</v>
      </c>
      <c r="C16" t="s">
        <v>52</v>
      </c>
      <c r="D16" t="s">
        <v>17</v>
      </c>
      <c r="E16" t="s">
        <v>9</v>
      </c>
      <c r="F16" t="s">
        <v>24</v>
      </c>
      <c r="G16" t="s">
        <v>6</v>
      </c>
      <c r="H16" t="s">
        <v>23</v>
      </c>
      <c r="I16" t="s">
        <v>66</v>
      </c>
      <c r="J16" t="s">
        <v>66</v>
      </c>
      <c r="M16" t="s">
        <v>32</v>
      </c>
      <c r="N16" t="s">
        <v>52</v>
      </c>
      <c r="O16" t="s">
        <v>15</v>
      </c>
      <c r="P16" t="s">
        <v>9</v>
      </c>
      <c r="Q16" t="s">
        <v>24</v>
      </c>
      <c r="R16" t="s">
        <v>6</v>
      </c>
      <c r="S16" t="s">
        <v>23</v>
      </c>
      <c r="T16" t="s">
        <v>66</v>
      </c>
      <c r="U16" t="s">
        <v>66</v>
      </c>
    </row>
    <row r="17" spans="2:22" x14ac:dyDescent="0.25">
      <c r="B17" t="s">
        <v>25</v>
      </c>
      <c r="C17" t="s">
        <v>52</v>
      </c>
      <c r="D17" t="s">
        <v>19</v>
      </c>
      <c r="E17" t="s">
        <v>9</v>
      </c>
      <c r="F17" t="s">
        <v>24</v>
      </c>
      <c r="G17" t="s">
        <v>6</v>
      </c>
      <c r="H17" t="s">
        <v>23</v>
      </c>
      <c r="I17" t="s">
        <v>66</v>
      </c>
      <c r="J17" t="s">
        <v>66</v>
      </c>
      <c r="M17" t="s">
        <v>32</v>
      </c>
      <c r="N17" t="s">
        <v>52</v>
      </c>
      <c r="O17" t="s">
        <v>19</v>
      </c>
      <c r="P17" t="s">
        <v>9</v>
      </c>
      <c r="Q17" t="s">
        <v>24</v>
      </c>
      <c r="R17" t="s">
        <v>6</v>
      </c>
      <c r="S17" t="s">
        <v>23</v>
      </c>
      <c r="T17" t="s">
        <v>79</v>
      </c>
      <c r="U17">
        <v>1.04</v>
      </c>
    </row>
    <row r="18" spans="2:22" x14ac:dyDescent="0.25">
      <c r="B18" t="s">
        <v>25</v>
      </c>
      <c r="C18" t="s">
        <v>52</v>
      </c>
      <c r="D18" t="s">
        <v>15</v>
      </c>
      <c r="E18" t="s">
        <v>9</v>
      </c>
      <c r="F18" t="s">
        <v>24</v>
      </c>
      <c r="G18" t="s">
        <v>6</v>
      </c>
      <c r="H18" t="s">
        <v>23</v>
      </c>
      <c r="I18" t="s">
        <v>66</v>
      </c>
      <c r="J18" t="s">
        <v>66</v>
      </c>
      <c r="M18" t="s">
        <v>32</v>
      </c>
      <c r="N18" t="s">
        <v>52</v>
      </c>
      <c r="O18" t="s">
        <v>8</v>
      </c>
      <c r="P18" t="s">
        <v>9</v>
      </c>
      <c r="Q18" t="s">
        <v>24</v>
      </c>
      <c r="R18" t="s">
        <v>6</v>
      </c>
      <c r="S18" t="s">
        <v>23</v>
      </c>
      <c r="T18" t="s">
        <v>80</v>
      </c>
      <c r="U18" s="14">
        <v>2.3234914608643902E-2</v>
      </c>
    </row>
    <row r="19" spans="2:22" x14ac:dyDescent="0.25">
      <c r="B19" t="s">
        <v>25</v>
      </c>
      <c r="C19" t="s">
        <v>52</v>
      </c>
      <c r="D19" t="s">
        <v>16</v>
      </c>
      <c r="E19" t="s">
        <v>9</v>
      </c>
      <c r="F19" t="s">
        <v>24</v>
      </c>
      <c r="G19" t="s">
        <v>6</v>
      </c>
      <c r="H19" t="s">
        <v>23</v>
      </c>
      <c r="I19" t="s">
        <v>77</v>
      </c>
      <c r="J19" s="14">
        <v>0.50515026743162506</v>
      </c>
      <c r="M19" t="s">
        <v>32</v>
      </c>
      <c r="N19" t="s">
        <v>52</v>
      </c>
      <c r="O19" t="s">
        <v>17</v>
      </c>
      <c r="P19" t="s">
        <v>9</v>
      </c>
      <c r="Q19" t="s">
        <v>24</v>
      </c>
      <c r="R19" t="s">
        <v>6</v>
      </c>
      <c r="S19" t="s">
        <v>23</v>
      </c>
      <c r="T19" t="s">
        <v>81</v>
      </c>
      <c r="U19">
        <v>-2.71063157711725E-8</v>
      </c>
    </row>
    <row r="20" spans="2:22" x14ac:dyDescent="0.25">
      <c r="B20" t="s">
        <v>25</v>
      </c>
      <c r="C20" t="s">
        <v>52</v>
      </c>
      <c r="D20" t="s">
        <v>8</v>
      </c>
      <c r="E20" t="s">
        <v>9</v>
      </c>
      <c r="F20" t="s">
        <v>24</v>
      </c>
      <c r="G20" t="s">
        <v>6</v>
      </c>
      <c r="H20" t="s">
        <v>23</v>
      </c>
      <c r="I20" t="s">
        <v>78</v>
      </c>
      <c r="J20" s="14">
        <v>0.237699480019086</v>
      </c>
      <c r="M20" t="s">
        <v>32</v>
      </c>
      <c r="N20" t="s">
        <v>52</v>
      </c>
      <c r="O20" t="s">
        <v>16</v>
      </c>
      <c r="P20" t="s">
        <v>9</v>
      </c>
      <c r="Q20" t="s">
        <v>24</v>
      </c>
      <c r="R20" t="s">
        <v>6</v>
      </c>
      <c r="S20" t="s">
        <v>23</v>
      </c>
      <c r="T20" t="s">
        <v>82</v>
      </c>
      <c r="U20" s="14">
        <v>-9.7372774947066306E-3</v>
      </c>
    </row>
    <row r="22" spans="2:22" ht="15.75" thickBot="1" x14ac:dyDescent="0.3"/>
    <row r="23" spans="2:22" ht="15.75" thickBot="1" x14ac:dyDescent="0.3">
      <c r="B23" s="1" t="s">
        <v>1</v>
      </c>
      <c r="C23" s="1" t="s">
        <v>51</v>
      </c>
      <c r="D23" s="1" t="s">
        <v>3</v>
      </c>
      <c r="E23" s="1" t="s">
        <v>2</v>
      </c>
      <c r="F23" s="1" t="s">
        <v>5</v>
      </c>
      <c r="G23" s="1" t="s">
        <v>0</v>
      </c>
      <c r="H23" s="1" t="s">
        <v>4</v>
      </c>
      <c r="I23" s="1" t="s">
        <v>65</v>
      </c>
      <c r="J23" s="1" t="s">
        <v>57</v>
      </c>
      <c r="K23" s="7" t="s">
        <v>64</v>
      </c>
      <c r="M23" s="1" t="s">
        <v>1</v>
      </c>
      <c r="N23" s="1" t="s">
        <v>51</v>
      </c>
      <c r="O23" s="1" t="s">
        <v>3</v>
      </c>
      <c r="P23" s="1" t="s">
        <v>2</v>
      </c>
      <c r="Q23" s="1" t="s">
        <v>5</v>
      </c>
      <c r="R23" s="1" t="s">
        <v>0</v>
      </c>
      <c r="S23" s="1" t="s">
        <v>4</v>
      </c>
      <c r="T23" s="1" t="s">
        <v>65</v>
      </c>
      <c r="U23" s="1" t="s">
        <v>57</v>
      </c>
      <c r="V23" s="7" t="s">
        <v>64</v>
      </c>
    </row>
    <row r="24" spans="2:22" x14ac:dyDescent="0.25">
      <c r="B24" t="s">
        <v>25</v>
      </c>
      <c r="C24" t="s">
        <v>52</v>
      </c>
      <c r="D24" t="s">
        <v>19</v>
      </c>
      <c r="E24" t="s">
        <v>12</v>
      </c>
      <c r="F24" t="s">
        <v>24</v>
      </c>
      <c r="G24" t="s">
        <v>6</v>
      </c>
      <c r="H24" t="s">
        <v>23</v>
      </c>
      <c r="I24" t="s">
        <v>83</v>
      </c>
      <c r="J24">
        <v>4.7369514509677198E-8</v>
      </c>
      <c r="K24">
        <f>(STDEVA(J24:J30))</f>
        <v>0.3836094044791859</v>
      </c>
      <c r="M24" t="s">
        <v>32</v>
      </c>
      <c r="N24" t="s">
        <v>52</v>
      </c>
      <c r="O24" t="s">
        <v>19</v>
      </c>
      <c r="P24" t="s">
        <v>12</v>
      </c>
      <c r="Q24" t="s">
        <v>24</v>
      </c>
      <c r="R24" t="s">
        <v>6</v>
      </c>
      <c r="S24" t="s">
        <v>23</v>
      </c>
      <c r="T24" t="s">
        <v>66</v>
      </c>
      <c r="U24" t="s">
        <v>66</v>
      </c>
      <c r="V24">
        <f>(STDEVA(U25:U30))</f>
        <v>0.4349930384306247</v>
      </c>
    </row>
    <row r="25" spans="2:22" x14ac:dyDescent="0.25">
      <c r="B25" t="s">
        <v>25</v>
      </c>
      <c r="C25" t="s">
        <v>52</v>
      </c>
      <c r="D25" t="s">
        <v>19</v>
      </c>
      <c r="E25" t="s">
        <v>11</v>
      </c>
      <c r="F25" t="s">
        <v>24</v>
      </c>
      <c r="G25" t="s">
        <v>6</v>
      </c>
      <c r="H25" t="s">
        <v>23</v>
      </c>
      <c r="I25" t="s">
        <v>84</v>
      </c>
      <c r="J25" s="14">
        <v>0.84921502483780897</v>
      </c>
      <c r="M25" t="s">
        <v>32</v>
      </c>
      <c r="N25" t="s">
        <v>52</v>
      </c>
      <c r="O25" t="s">
        <v>19</v>
      </c>
      <c r="P25" t="s">
        <v>11</v>
      </c>
      <c r="Q25" t="s">
        <v>24</v>
      </c>
      <c r="R25" t="s">
        <v>6</v>
      </c>
      <c r="S25" t="s">
        <v>23</v>
      </c>
      <c r="T25" t="s">
        <v>90</v>
      </c>
      <c r="U25">
        <v>1.1499999999999999</v>
      </c>
    </row>
    <row r="26" spans="2:22" x14ac:dyDescent="0.25">
      <c r="B26" t="s">
        <v>25</v>
      </c>
      <c r="C26" t="s">
        <v>52</v>
      </c>
      <c r="D26" t="s">
        <v>19</v>
      </c>
      <c r="E26" t="s">
        <v>9</v>
      </c>
      <c r="F26" t="s">
        <v>24</v>
      </c>
      <c r="G26" t="s">
        <v>6</v>
      </c>
      <c r="H26" t="s">
        <v>23</v>
      </c>
      <c r="I26" t="s">
        <v>85</v>
      </c>
      <c r="J26" s="14">
        <v>0.75840918966072501</v>
      </c>
      <c r="M26" t="s">
        <v>32</v>
      </c>
      <c r="N26" t="s">
        <v>52</v>
      </c>
      <c r="O26" t="s">
        <v>19</v>
      </c>
      <c r="P26" t="s">
        <v>9</v>
      </c>
      <c r="Q26" t="s">
        <v>24</v>
      </c>
      <c r="R26" t="s">
        <v>6</v>
      </c>
      <c r="S26" t="s">
        <v>23</v>
      </c>
      <c r="T26" t="s">
        <v>91</v>
      </c>
      <c r="U26">
        <v>1.1100000000000001</v>
      </c>
    </row>
    <row r="27" spans="2:22" x14ac:dyDescent="0.25">
      <c r="B27" t="s">
        <v>25</v>
      </c>
      <c r="C27" t="s">
        <v>52</v>
      </c>
      <c r="D27" t="s">
        <v>19</v>
      </c>
      <c r="E27" t="s">
        <v>13</v>
      </c>
      <c r="F27" t="s">
        <v>24</v>
      </c>
      <c r="G27" t="s">
        <v>6</v>
      </c>
      <c r="H27" t="s">
        <v>23</v>
      </c>
      <c r="I27" t="s">
        <v>86</v>
      </c>
      <c r="J27" s="14">
        <v>0.74170682635121898</v>
      </c>
      <c r="M27" t="s">
        <v>32</v>
      </c>
      <c r="N27" t="s">
        <v>52</v>
      </c>
      <c r="O27" t="s">
        <v>19</v>
      </c>
      <c r="P27" t="s">
        <v>13</v>
      </c>
      <c r="Q27" t="s">
        <v>24</v>
      </c>
      <c r="R27" t="s">
        <v>6</v>
      </c>
      <c r="S27" t="s">
        <v>23</v>
      </c>
      <c r="T27" t="s">
        <v>92</v>
      </c>
      <c r="U27">
        <v>1.08</v>
      </c>
    </row>
    <row r="28" spans="2:22" x14ac:dyDescent="0.25">
      <c r="B28" t="s">
        <v>25</v>
      </c>
      <c r="C28" t="s">
        <v>52</v>
      </c>
      <c r="D28" t="s">
        <v>19</v>
      </c>
      <c r="E28" t="s">
        <v>14</v>
      </c>
      <c r="F28" t="s">
        <v>24</v>
      </c>
      <c r="G28" t="s">
        <v>6</v>
      </c>
      <c r="H28" t="s">
        <v>23</v>
      </c>
      <c r="I28" t="s">
        <v>87</v>
      </c>
      <c r="J28" s="14">
        <v>0.702446544131343</v>
      </c>
      <c r="M28" t="s">
        <v>32</v>
      </c>
      <c r="N28" t="s">
        <v>52</v>
      </c>
      <c r="O28" t="s">
        <v>19</v>
      </c>
      <c r="P28" t="s">
        <v>7</v>
      </c>
      <c r="Q28" t="s">
        <v>24</v>
      </c>
      <c r="R28" t="s">
        <v>6</v>
      </c>
      <c r="S28" t="s">
        <v>23</v>
      </c>
      <c r="T28" t="s">
        <v>93</v>
      </c>
      <c r="U28" s="14">
        <v>0.92497388288993199</v>
      </c>
    </row>
    <row r="29" spans="2:22" x14ac:dyDescent="0.25">
      <c r="B29" t="s">
        <v>25</v>
      </c>
      <c r="C29" t="s">
        <v>52</v>
      </c>
      <c r="D29" t="s">
        <v>19</v>
      </c>
      <c r="E29" t="s">
        <v>7</v>
      </c>
      <c r="F29" t="s">
        <v>24</v>
      </c>
      <c r="G29" t="s">
        <v>6</v>
      </c>
      <c r="H29" t="s">
        <v>23</v>
      </c>
      <c r="I29" t="s">
        <v>88</v>
      </c>
      <c r="J29" s="14">
        <v>0.175274320411135</v>
      </c>
      <c r="M29" t="s">
        <v>32</v>
      </c>
      <c r="N29" t="s">
        <v>52</v>
      </c>
      <c r="O29" t="s">
        <v>19</v>
      </c>
      <c r="P29" t="s">
        <v>14</v>
      </c>
      <c r="Q29" t="s">
        <v>24</v>
      </c>
      <c r="R29" t="s">
        <v>6</v>
      </c>
      <c r="S29" t="s">
        <v>23</v>
      </c>
      <c r="T29" t="s">
        <v>94</v>
      </c>
      <c r="U29" s="14">
        <v>0.75801037193258902</v>
      </c>
    </row>
    <row r="30" spans="2:22" x14ac:dyDescent="0.25">
      <c r="B30" t="s">
        <v>25</v>
      </c>
      <c r="C30" t="s">
        <v>52</v>
      </c>
      <c r="D30" t="s">
        <v>19</v>
      </c>
      <c r="E30" t="s">
        <v>10</v>
      </c>
      <c r="F30" t="s">
        <v>24</v>
      </c>
      <c r="G30" t="s">
        <v>6</v>
      </c>
      <c r="H30" t="s">
        <v>23</v>
      </c>
      <c r="I30" t="s">
        <v>89</v>
      </c>
      <c r="J30">
        <v>-4.7369514556526902E-8</v>
      </c>
      <c r="M30" t="s">
        <v>32</v>
      </c>
      <c r="N30" t="s">
        <v>52</v>
      </c>
      <c r="O30" t="s">
        <v>19</v>
      </c>
      <c r="P30" t="s">
        <v>10</v>
      </c>
      <c r="Q30" t="s">
        <v>24</v>
      </c>
      <c r="R30" t="s">
        <v>6</v>
      </c>
      <c r="S30" t="s">
        <v>23</v>
      </c>
      <c r="T30" t="s">
        <v>95</v>
      </c>
      <c r="U30">
        <v>-6.7765789409132996E-8</v>
      </c>
    </row>
    <row r="32" spans="2:22" ht="15.75" thickBot="1" x14ac:dyDescent="0.3"/>
    <row r="33" spans="2:22" ht="15.75" thickBot="1" x14ac:dyDescent="0.3">
      <c r="B33" s="1" t="s">
        <v>1</v>
      </c>
      <c r="C33" s="1" t="s">
        <v>51</v>
      </c>
      <c r="D33" s="1" t="s">
        <v>3</v>
      </c>
      <c r="E33" s="1" t="s">
        <v>2</v>
      </c>
      <c r="F33" s="1" t="s">
        <v>5</v>
      </c>
      <c r="G33" s="1" t="s">
        <v>0</v>
      </c>
      <c r="H33" s="1" t="s">
        <v>4</v>
      </c>
      <c r="I33" s="1" t="s">
        <v>65</v>
      </c>
      <c r="J33" s="1" t="s">
        <v>57</v>
      </c>
      <c r="K33" s="7" t="s">
        <v>64</v>
      </c>
      <c r="M33" s="1" t="s">
        <v>1</v>
      </c>
      <c r="N33" s="1" t="s">
        <v>51</v>
      </c>
      <c r="O33" s="1" t="s">
        <v>3</v>
      </c>
      <c r="P33" s="1" t="s">
        <v>2</v>
      </c>
      <c r="Q33" s="1" t="s">
        <v>5</v>
      </c>
      <c r="R33" s="1" t="s">
        <v>0</v>
      </c>
      <c r="S33" s="1" t="s">
        <v>4</v>
      </c>
      <c r="T33" s="1" t="s">
        <v>65</v>
      </c>
      <c r="U33" s="1" t="s">
        <v>57</v>
      </c>
      <c r="V33" s="7" t="s">
        <v>64</v>
      </c>
    </row>
    <row r="34" spans="2:22" x14ac:dyDescent="0.25">
      <c r="B34" t="s">
        <v>25</v>
      </c>
      <c r="C34" t="s">
        <v>52</v>
      </c>
      <c r="D34" t="s">
        <v>19</v>
      </c>
      <c r="E34" t="s">
        <v>11</v>
      </c>
      <c r="F34" t="s">
        <v>32</v>
      </c>
      <c r="G34" t="s">
        <v>6</v>
      </c>
      <c r="H34" t="s">
        <v>23</v>
      </c>
      <c r="I34" t="s">
        <v>66</v>
      </c>
      <c r="J34" t="s">
        <v>66</v>
      </c>
      <c r="K34">
        <v>0</v>
      </c>
      <c r="M34" t="s">
        <v>32</v>
      </c>
      <c r="N34" t="s">
        <v>52</v>
      </c>
      <c r="O34" t="s">
        <v>19</v>
      </c>
      <c r="P34" t="s">
        <v>11</v>
      </c>
      <c r="Q34" t="s">
        <v>32</v>
      </c>
      <c r="R34" t="s">
        <v>6</v>
      </c>
      <c r="S34" t="s">
        <v>23</v>
      </c>
      <c r="T34" t="s">
        <v>66</v>
      </c>
      <c r="U34" t="s">
        <v>66</v>
      </c>
      <c r="V34">
        <v>0</v>
      </c>
    </row>
    <row r="35" spans="2:22" x14ac:dyDescent="0.25">
      <c r="B35" t="s">
        <v>25</v>
      </c>
      <c r="C35" t="s">
        <v>52</v>
      </c>
      <c r="D35" t="s">
        <v>19</v>
      </c>
      <c r="E35" t="s">
        <v>11</v>
      </c>
      <c r="F35" t="s">
        <v>30</v>
      </c>
      <c r="G35" t="s">
        <v>6</v>
      </c>
      <c r="H35" t="s">
        <v>23</v>
      </c>
      <c r="I35" t="s">
        <v>66</v>
      </c>
      <c r="J35" t="s">
        <v>66</v>
      </c>
      <c r="M35" t="s">
        <v>32</v>
      </c>
      <c r="N35" t="s">
        <v>52</v>
      </c>
      <c r="O35" t="s">
        <v>19</v>
      </c>
      <c r="P35" t="s">
        <v>11</v>
      </c>
      <c r="Q35" t="s">
        <v>30</v>
      </c>
      <c r="R35" t="s">
        <v>6</v>
      </c>
      <c r="S35" t="s">
        <v>23</v>
      </c>
      <c r="T35" t="s">
        <v>66</v>
      </c>
      <c r="U35" t="s">
        <v>66</v>
      </c>
    </row>
    <row r="36" spans="2:22" x14ac:dyDescent="0.25">
      <c r="B36" t="s">
        <v>25</v>
      </c>
      <c r="C36" t="s">
        <v>52</v>
      </c>
      <c r="D36" t="s">
        <v>19</v>
      </c>
      <c r="E36" t="s">
        <v>11</v>
      </c>
      <c r="F36" t="s">
        <v>25</v>
      </c>
      <c r="G36" t="s">
        <v>6</v>
      </c>
      <c r="H36" t="s">
        <v>23</v>
      </c>
      <c r="I36" t="s">
        <v>66</v>
      </c>
      <c r="J36" t="s">
        <v>66</v>
      </c>
      <c r="M36" t="s">
        <v>32</v>
      </c>
      <c r="N36" t="s">
        <v>52</v>
      </c>
      <c r="O36" t="s">
        <v>19</v>
      </c>
      <c r="P36" t="s">
        <v>11</v>
      </c>
      <c r="Q36" t="s">
        <v>25</v>
      </c>
      <c r="R36" t="s">
        <v>6</v>
      </c>
      <c r="S36" t="s">
        <v>23</v>
      </c>
      <c r="T36" t="s">
        <v>66</v>
      </c>
      <c r="U36" t="s">
        <v>66</v>
      </c>
    </row>
    <row r="37" spans="2:22" x14ac:dyDescent="0.25">
      <c r="B37" t="s">
        <v>25</v>
      </c>
      <c r="C37" t="s">
        <v>52</v>
      </c>
      <c r="D37" t="s">
        <v>19</v>
      </c>
      <c r="E37" t="s">
        <v>11</v>
      </c>
      <c r="F37" t="s">
        <v>27</v>
      </c>
      <c r="G37" t="s">
        <v>6</v>
      </c>
      <c r="H37" t="s">
        <v>23</v>
      </c>
      <c r="I37" t="s">
        <v>66</v>
      </c>
      <c r="J37" t="s">
        <v>66</v>
      </c>
      <c r="M37" t="s">
        <v>32</v>
      </c>
      <c r="N37" t="s">
        <v>52</v>
      </c>
      <c r="O37" t="s">
        <v>19</v>
      </c>
      <c r="P37" t="s">
        <v>11</v>
      </c>
      <c r="Q37" t="s">
        <v>27</v>
      </c>
      <c r="R37" t="s">
        <v>6</v>
      </c>
      <c r="S37" t="s">
        <v>23</v>
      </c>
      <c r="T37" t="s">
        <v>66</v>
      </c>
      <c r="U37" t="s">
        <v>66</v>
      </c>
    </row>
    <row r="38" spans="2:22" x14ac:dyDescent="0.25">
      <c r="B38" t="s">
        <v>25</v>
      </c>
      <c r="C38" t="s">
        <v>52</v>
      </c>
      <c r="D38" t="s">
        <v>19</v>
      </c>
      <c r="E38" t="s">
        <v>11</v>
      </c>
      <c r="F38" t="s">
        <v>33</v>
      </c>
      <c r="G38" t="s">
        <v>6</v>
      </c>
      <c r="H38" t="s">
        <v>23</v>
      </c>
      <c r="I38" t="s">
        <v>66</v>
      </c>
      <c r="J38" t="s">
        <v>66</v>
      </c>
      <c r="M38" t="s">
        <v>32</v>
      </c>
      <c r="N38" t="s">
        <v>52</v>
      </c>
      <c r="O38" t="s">
        <v>19</v>
      </c>
      <c r="P38" t="s">
        <v>11</v>
      </c>
      <c r="Q38" t="s">
        <v>33</v>
      </c>
      <c r="R38" t="s">
        <v>6</v>
      </c>
      <c r="S38" t="s">
        <v>23</v>
      </c>
      <c r="T38" t="s">
        <v>66</v>
      </c>
      <c r="U38" t="s">
        <v>66</v>
      </c>
    </row>
    <row r="39" spans="2:22" x14ac:dyDescent="0.25">
      <c r="B39" t="s">
        <v>25</v>
      </c>
      <c r="C39" t="s">
        <v>52</v>
      </c>
      <c r="D39" t="s">
        <v>19</v>
      </c>
      <c r="E39" t="s">
        <v>11</v>
      </c>
      <c r="F39" t="s">
        <v>28</v>
      </c>
      <c r="G39" t="s">
        <v>6</v>
      </c>
      <c r="H39" t="s">
        <v>23</v>
      </c>
      <c r="I39" t="s">
        <v>66</v>
      </c>
      <c r="J39" t="s">
        <v>66</v>
      </c>
      <c r="M39" t="s">
        <v>32</v>
      </c>
      <c r="N39" t="s">
        <v>52</v>
      </c>
      <c r="O39" t="s">
        <v>19</v>
      </c>
      <c r="P39" t="s">
        <v>11</v>
      </c>
      <c r="Q39" t="s">
        <v>28</v>
      </c>
      <c r="R39" t="s">
        <v>6</v>
      </c>
      <c r="S39" t="s">
        <v>23</v>
      </c>
      <c r="T39" t="s">
        <v>66</v>
      </c>
      <c r="U39" t="s">
        <v>66</v>
      </c>
    </row>
    <row r="40" spans="2:22" x14ac:dyDescent="0.25">
      <c r="B40" t="s">
        <v>25</v>
      </c>
      <c r="C40" t="s">
        <v>52</v>
      </c>
      <c r="D40" t="s">
        <v>19</v>
      </c>
      <c r="E40" t="s">
        <v>11</v>
      </c>
      <c r="F40" t="s">
        <v>29</v>
      </c>
      <c r="G40" t="s">
        <v>6</v>
      </c>
      <c r="H40" t="s">
        <v>23</v>
      </c>
      <c r="I40" t="s">
        <v>66</v>
      </c>
      <c r="J40" t="s">
        <v>66</v>
      </c>
      <c r="M40" t="s">
        <v>32</v>
      </c>
      <c r="N40" t="s">
        <v>52</v>
      </c>
      <c r="O40" t="s">
        <v>19</v>
      </c>
      <c r="P40" t="s">
        <v>11</v>
      </c>
      <c r="Q40" t="s">
        <v>29</v>
      </c>
      <c r="R40" t="s">
        <v>6</v>
      </c>
      <c r="S40" t="s">
        <v>23</v>
      </c>
      <c r="T40" t="s">
        <v>66</v>
      </c>
      <c r="U40" t="s">
        <v>66</v>
      </c>
    </row>
    <row r="41" spans="2:22" x14ac:dyDescent="0.25">
      <c r="B41" t="s">
        <v>25</v>
      </c>
      <c r="C41" t="s">
        <v>52</v>
      </c>
      <c r="D41" t="s">
        <v>19</v>
      </c>
      <c r="E41" t="s">
        <v>11</v>
      </c>
      <c r="F41" t="s">
        <v>26</v>
      </c>
      <c r="G41" t="s">
        <v>6</v>
      </c>
      <c r="H41" t="s">
        <v>23</v>
      </c>
      <c r="I41" t="s">
        <v>66</v>
      </c>
      <c r="J41" t="s">
        <v>66</v>
      </c>
      <c r="M41" t="s">
        <v>32</v>
      </c>
      <c r="N41" t="s">
        <v>52</v>
      </c>
      <c r="O41" t="s">
        <v>19</v>
      </c>
      <c r="P41" t="s">
        <v>11</v>
      </c>
      <c r="Q41" t="s">
        <v>26</v>
      </c>
      <c r="R41" t="s">
        <v>6</v>
      </c>
      <c r="S41" t="s">
        <v>23</v>
      </c>
      <c r="T41" t="s">
        <v>66</v>
      </c>
      <c r="U41" t="s">
        <v>66</v>
      </c>
    </row>
    <row r="42" spans="2:22" x14ac:dyDescent="0.25">
      <c r="B42" t="s">
        <v>25</v>
      </c>
      <c r="C42" t="s">
        <v>52</v>
      </c>
      <c r="D42" t="s">
        <v>19</v>
      </c>
      <c r="E42" t="s">
        <v>11</v>
      </c>
      <c r="F42" t="s">
        <v>31</v>
      </c>
      <c r="G42" t="s">
        <v>6</v>
      </c>
      <c r="H42" t="s">
        <v>23</v>
      </c>
      <c r="I42" t="s">
        <v>66</v>
      </c>
      <c r="J42" t="s">
        <v>66</v>
      </c>
      <c r="M42" t="s">
        <v>32</v>
      </c>
      <c r="N42" t="s">
        <v>52</v>
      </c>
      <c r="O42" t="s">
        <v>19</v>
      </c>
      <c r="P42" t="s">
        <v>11</v>
      </c>
      <c r="Q42" t="s">
        <v>31</v>
      </c>
      <c r="R42" t="s">
        <v>6</v>
      </c>
      <c r="S42" t="s">
        <v>23</v>
      </c>
      <c r="T42" t="s">
        <v>66</v>
      </c>
      <c r="U42" t="s">
        <v>66</v>
      </c>
    </row>
    <row r="43" spans="2:22" x14ac:dyDescent="0.25">
      <c r="B43" t="s">
        <v>25</v>
      </c>
      <c r="C43" t="s">
        <v>52</v>
      </c>
      <c r="D43" t="s">
        <v>19</v>
      </c>
      <c r="E43" t="s">
        <v>11</v>
      </c>
      <c r="F43" t="s">
        <v>24</v>
      </c>
      <c r="G43" t="s">
        <v>6</v>
      </c>
      <c r="H43" t="s">
        <v>23</v>
      </c>
      <c r="I43" t="s">
        <v>97</v>
      </c>
      <c r="J43" s="14">
        <v>0.80451811004140805</v>
      </c>
      <c r="M43" t="s">
        <v>32</v>
      </c>
      <c r="N43" t="s">
        <v>52</v>
      </c>
      <c r="O43" t="s">
        <v>19</v>
      </c>
      <c r="P43" t="s">
        <v>11</v>
      </c>
      <c r="Q43" t="s">
        <v>24</v>
      </c>
      <c r="R43" t="s">
        <v>6</v>
      </c>
      <c r="S43" t="s">
        <v>23</v>
      </c>
      <c r="T43" t="s">
        <v>96</v>
      </c>
      <c r="U43">
        <v>1.1299999999999999</v>
      </c>
    </row>
    <row r="45" spans="2:22" ht="15.75" thickBot="1" x14ac:dyDescent="0.3"/>
    <row r="46" spans="2:22" ht="15.75" thickBot="1" x14ac:dyDescent="0.3">
      <c r="B46" s="1" t="s">
        <v>1</v>
      </c>
      <c r="C46" s="1" t="s">
        <v>51</v>
      </c>
      <c r="D46" s="1" t="s">
        <v>3</v>
      </c>
      <c r="E46" s="1" t="s">
        <v>2</v>
      </c>
      <c r="F46" s="1" t="s">
        <v>5</v>
      </c>
      <c r="G46" s="1" t="s">
        <v>0</v>
      </c>
      <c r="H46" s="1" t="s">
        <v>4</v>
      </c>
      <c r="I46" s="1" t="s">
        <v>65</v>
      </c>
      <c r="J46" s="1" t="s">
        <v>57</v>
      </c>
      <c r="K46" s="7" t="s">
        <v>64</v>
      </c>
      <c r="M46" s="1" t="s">
        <v>1</v>
      </c>
      <c r="N46" s="1" t="s">
        <v>51</v>
      </c>
      <c r="O46" s="1" t="s">
        <v>3</v>
      </c>
      <c r="P46" s="1" t="s">
        <v>2</v>
      </c>
      <c r="Q46" s="1" t="s">
        <v>5</v>
      </c>
      <c r="R46" s="1" t="s">
        <v>0</v>
      </c>
      <c r="S46" s="1" t="s">
        <v>4</v>
      </c>
      <c r="T46" s="1" t="s">
        <v>65</v>
      </c>
      <c r="U46" s="1" t="s">
        <v>57</v>
      </c>
      <c r="V46" s="7" t="s">
        <v>64</v>
      </c>
    </row>
    <row r="47" spans="2:22" x14ac:dyDescent="0.25">
      <c r="B47" t="s">
        <v>25</v>
      </c>
      <c r="C47" t="s">
        <v>52</v>
      </c>
      <c r="D47" t="s">
        <v>19</v>
      </c>
      <c r="E47" t="s">
        <v>11</v>
      </c>
      <c r="F47" t="s">
        <v>24</v>
      </c>
      <c r="G47" t="s">
        <v>40</v>
      </c>
      <c r="H47" t="s">
        <v>23</v>
      </c>
      <c r="I47" t="s">
        <v>66</v>
      </c>
      <c r="J47" t="s">
        <v>66</v>
      </c>
      <c r="K47">
        <f>(STDEVA(J48:J54))</f>
        <v>0.35457305386810545</v>
      </c>
      <c r="M47" t="s">
        <v>32</v>
      </c>
      <c r="N47" t="s">
        <v>52</v>
      </c>
      <c r="O47" t="s">
        <v>19</v>
      </c>
      <c r="P47" t="s">
        <v>11</v>
      </c>
      <c r="Q47" t="s">
        <v>24</v>
      </c>
      <c r="R47" t="s">
        <v>38</v>
      </c>
      <c r="S47" t="s">
        <v>23</v>
      </c>
      <c r="T47" t="s">
        <v>66</v>
      </c>
      <c r="U47" t="s">
        <v>66</v>
      </c>
      <c r="V47">
        <f>(STDEVA(U49:U54))</f>
        <v>0.54531618416220329</v>
      </c>
    </row>
    <row r="48" spans="2:22" x14ac:dyDescent="0.25">
      <c r="B48" t="s">
        <v>25</v>
      </c>
      <c r="C48" t="s">
        <v>52</v>
      </c>
      <c r="D48" t="s">
        <v>19</v>
      </c>
      <c r="E48" t="s">
        <v>11</v>
      </c>
      <c r="F48" t="s">
        <v>24</v>
      </c>
      <c r="G48" t="s">
        <v>6</v>
      </c>
      <c r="H48" t="s">
        <v>23</v>
      </c>
      <c r="I48" t="s">
        <v>98</v>
      </c>
      <c r="J48" s="14">
        <v>0.84747766424832605</v>
      </c>
      <c r="M48" t="s">
        <v>32</v>
      </c>
      <c r="N48" t="s">
        <v>52</v>
      </c>
      <c r="O48" t="s">
        <v>19</v>
      </c>
      <c r="P48" t="s">
        <v>11</v>
      </c>
      <c r="Q48" t="s">
        <v>24</v>
      </c>
      <c r="R48" t="s">
        <v>37</v>
      </c>
      <c r="S48" t="s">
        <v>23</v>
      </c>
      <c r="T48" t="s">
        <v>66</v>
      </c>
      <c r="U48" t="s">
        <v>66</v>
      </c>
    </row>
    <row r="49" spans="2:22" x14ac:dyDescent="0.25">
      <c r="B49" t="s">
        <v>25</v>
      </c>
      <c r="C49" t="s">
        <v>52</v>
      </c>
      <c r="D49" t="s">
        <v>19</v>
      </c>
      <c r="E49" t="s">
        <v>11</v>
      </c>
      <c r="F49" t="s">
        <v>24</v>
      </c>
      <c r="G49" t="s">
        <v>22</v>
      </c>
      <c r="H49" t="s">
        <v>23</v>
      </c>
      <c r="I49" t="s">
        <v>99</v>
      </c>
      <c r="J49" s="14">
        <v>0.60829853517353205</v>
      </c>
      <c r="M49" t="s">
        <v>32</v>
      </c>
      <c r="N49" t="s">
        <v>52</v>
      </c>
      <c r="O49" t="s">
        <v>19</v>
      </c>
      <c r="P49" t="s">
        <v>11</v>
      </c>
      <c r="Q49" t="s">
        <v>24</v>
      </c>
      <c r="R49" t="s">
        <v>6</v>
      </c>
      <c r="S49" t="s">
        <v>23</v>
      </c>
      <c r="T49" t="s">
        <v>103</v>
      </c>
      <c r="U49">
        <v>1.24</v>
      </c>
    </row>
    <row r="50" spans="2:22" x14ac:dyDescent="0.25">
      <c r="B50" t="s">
        <v>25</v>
      </c>
      <c r="C50" t="s">
        <v>52</v>
      </c>
      <c r="D50" t="s">
        <v>19</v>
      </c>
      <c r="E50" t="s">
        <v>11</v>
      </c>
      <c r="F50" t="s">
        <v>24</v>
      </c>
      <c r="G50" t="s">
        <v>41</v>
      </c>
      <c r="H50" t="s">
        <v>23</v>
      </c>
      <c r="I50" t="s">
        <v>100</v>
      </c>
      <c r="J50" s="14">
        <v>0.204007379177959</v>
      </c>
      <c r="M50" t="s">
        <v>32</v>
      </c>
      <c r="N50" t="s">
        <v>52</v>
      </c>
      <c r="O50" t="s">
        <v>19</v>
      </c>
      <c r="P50" t="s">
        <v>11</v>
      </c>
      <c r="Q50" t="s">
        <v>24</v>
      </c>
      <c r="R50" t="s">
        <v>22</v>
      </c>
      <c r="S50" t="s">
        <v>23</v>
      </c>
      <c r="T50" t="s">
        <v>104</v>
      </c>
      <c r="U50" s="14">
        <v>0.80863433074894298</v>
      </c>
    </row>
    <row r="51" spans="2:22" x14ac:dyDescent="0.25">
      <c r="B51" t="s">
        <v>25</v>
      </c>
      <c r="C51" t="s">
        <v>52</v>
      </c>
      <c r="D51" t="s">
        <v>19</v>
      </c>
      <c r="E51" t="s">
        <v>11</v>
      </c>
      <c r="F51" t="s">
        <v>24</v>
      </c>
      <c r="G51" t="s">
        <v>39</v>
      </c>
      <c r="H51" t="s">
        <v>23</v>
      </c>
      <c r="I51" t="s">
        <v>53</v>
      </c>
      <c r="J51">
        <v>-2.3424858283717699E-17</v>
      </c>
      <c r="M51" t="s">
        <v>32</v>
      </c>
      <c r="N51" t="s">
        <v>52</v>
      </c>
      <c r="O51" t="s">
        <v>19</v>
      </c>
      <c r="P51" t="s">
        <v>11</v>
      </c>
      <c r="Q51" t="s">
        <v>24</v>
      </c>
      <c r="R51" t="s">
        <v>41</v>
      </c>
      <c r="S51" t="s">
        <v>23</v>
      </c>
      <c r="T51" t="s">
        <v>105</v>
      </c>
      <c r="U51" s="14">
        <v>7.6228213511399202E-3</v>
      </c>
    </row>
    <row r="52" spans="2:22" x14ac:dyDescent="0.25">
      <c r="B52" t="s">
        <v>25</v>
      </c>
      <c r="C52" t="s">
        <v>52</v>
      </c>
      <c r="D52" t="s">
        <v>19</v>
      </c>
      <c r="E52" t="s">
        <v>11</v>
      </c>
      <c r="F52" t="s">
        <v>24</v>
      </c>
      <c r="G52" t="s">
        <v>37</v>
      </c>
      <c r="H52" t="s">
        <v>23</v>
      </c>
      <c r="I52" t="s">
        <v>53</v>
      </c>
      <c r="J52">
        <v>-2.3424856960228699E-17</v>
      </c>
      <c r="M52" t="s">
        <v>32</v>
      </c>
      <c r="N52" t="s">
        <v>52</v>
      </c>
      <c r="O52" t="s">
        <v>19</v>
      </c>
      <c r="P52" t="s">
        <v>11</v>
      </c>
      <c r="Q52" t="s">
        <v>24</v>
      </c>
      <c r="R52" t="s">
        <v>36</v>
      </c>
      <c r="S52" t="s">
        <v>23</v>
      </c>
      <c r="T52" t="s">
        <v>53</v>
      </c>
      <c r="U52">
        <v>-1.25322362664315E-17</v>
      </c>
    </row>
    <row r="53" spans="2:22" x14ac:dyDescent="0.25">
      <c r="B53" t="s">
        <v>25</v>
      </c>
      <c r="C53" t="s">
        <v>52</v>
      </c>
      <c r="D53" t="s">
        <v>19</v>
      </c>
      <c r="E53" t="s">
        <v>11</v>
      </c>
      <c r="F53" t="s">
        <v>24</v>
      </c>
      <c r="G53" t="s">
        <v>36</v>
      </c>
      <c r="H53" t="s">
        <v>23</v>
      </c>
      <c r="I53" t="s">
        <v>101</v>
      </c>
      <c r="J53">
        <v>-9.4739029300452593E-9</v>
      </c>
      <c r="M53" t="s">
        <v>32</v>
      </c>
      <c r="N53" t="s">
        <v>52</v>
      </c>
      <c r="O53" t="s">
        <v>19</v>
      </c>
      <c r="P53" t="s">
        <v>11</v>
      </c>
      <c r="Q53" t="s">
        <v>24</v>
      </c>
      <c r="R53" t="s">
        <v>40</v>
      </c>
      <c r="S53" t="s">
        <v>23</v>
      </c>
      <c r="T53" t="s">
        <v>81</v>
      </c>
      <c r="U53">
        <v>-2.71063157711725E-8</v>
      </c>
    </row>
    <row r="54" spans="2:22" x14ac:dyDescent="0.25">
      <c r="B54" t="s">
        <v>25</v>
      </c>
      <c r="C54" t="s">
        <v>52</v>
      </c>
      <c r="D54" t="s">
        <v>19</v>
      </c>
      <c r="E54" t="s">
        <v>11</v>
      </c>
      <c r="F54" t="s">
        <v>24</v>
      </c>
      <c r="G54" t="s">
        <v>38</v>
      </c>
      <c r="H54" t="s">
        <v>23</v>
      </c>
      <c r="I54" t="s">
        <v>102</v>
      </c>
      <c r="J54" s="14">
        <v>-3.5700149778703498E-2</v>
      </c>
      <c r="M54" t="s">
        <v>32</v>
      </c>
      <c r="N54" t="s">
        <v>52</v>
      </c>
      <c r="O54" t="s">
        <v>19</v>
      </c>
      <c r="P54" t="s">
        <v>11</v>
      </c>
      <c r="Q54" t="s">
        <v>24</v>
      </c>
      <c r="R54" t="s">
        <v>39</v>
      </c>
      <c r="S54" t="s">
        <v>23</v>
      </c>
      <c r="T54" t="s">
        <v>106</v>
      </c>
      <c r="U54">
        <v>-1.35531578918524E-8</v>
      </c>
    </row>
    <row r="56" spans="2:22" ht="15.75" thickBot="1" x14ac:dyDescent="0.3"/>
    <row r="57" spans="2:22" ht="15.75" thickBot="1" x14ac:dyDescent="0.3">
      <c r="B57" s="1" t="s">
        <v>1</v>
      </c>
      <c r="C57" s="1" t="s">
        <v>51</v>
      </c>
      <c r="D57" s="1" t="s">
        <v>3</v>
      </c>
      <c r="E57" s="1" t="s">
        <v>2</v>
      </c>
      <c r="F57" s="1" t="s">
        <v>5</v>
      </c>
      <c r="G57" s="1" t="s">
        <v>0</v>
      </c>
      <c r="H57" s="1" t="s">
        <v>4</v>
      </c>
      <c r="I57" s="1" t="s">
        <v>65</v>
      </c>
      <c r="J57" s="1" t="s">
        <v>57</v>
      </c>
      <c r="K57" s="7" t="s">
        <v>64</v>
      </c>
      <c r="M57" s="1" t="s">
        <v>1</v>
      </c>
      <c r="N57" s="1" t="s">
        <v>51</v>
      </c>
      <c r="O57" s="1" t="s">
        <v>3</v>
      </c>
      <c r="P57" s="1" t="s">
        <v>2</v>
      </c>
      <c r="Q57" s="1" t="s">
        <v>5</v>
      </c>
      <c r="R57" s="1" t="s">
        <v>0</v>
      </c>
      <c r="S57" s="1" t="s">
        <v>4</v>
      </c>
      <c r="T57" s="1" t="s">
        <v>65</v>
      </c>
      <c r="U57" s="1" t="s">
        <v>57</v>
      </c>
      <c r="V57" s="7" t="s">
        <v>64</v>
      </c>
    </row>
    <row r="58" spans="2:22" x14ac:dyDescent="0.25">
      <c r="B58" t="s">
        <v>25</v>
      </c>
      <c r="C58" t="s">
        <v>52</v>
      </c>
      <c r="D58" t="s">
        <v>19</v>
      </c>
      <c r="E58" t="s">
        <v>11</v>
      </c>
      <c r="F58" t="s">
        <v>24</v>
      </c>
      <c r="G58" t="s">
        <v>6</v>
      </c>
      <c r="H58" t="s">
        <v>21</v>
      </c>
      <c r="I58" t="s">
        <v>66</v>
      </c>
      <c r="J58" t="s">
        <v>66</v>
      </c>
      <c r="K58">
        <f>(STDEVA(J60:J61))</f>
        <v>9.6306259684050863E-2</v>
      </c>
      <c r="M58" t="s">
        <v>32</v>
      </c>
      <c r="N58" t="s">
        <v>52</v>
      </c>
      <c r="O58" t="s">
        <v>19</v>
      </c>
      <c r="P58" t="s">
        <v>11</v>
      </c>
      <c r="Q58" t="s">
        <v>24</v>
      </c>
      <c r="R58" t="s">
        <v>6</v>
      </c>
      <c r="S58" t="s">
        <v>21</v>
      </c>
      <c r="T58" t="s">
        <v>66</v>
      </c>
      <c r="U58" t="s">
        <v>66</v>
      </c>
      <c r="V58">
        <f>(STDEVA(U60:U61))</f>
        <v>4.9497474683058366E-2</v>
      </c>
    </row>
    <row r="59" spans="2:22" x14ac:dyDescent="0.25">
      <c r="B59" t="s">
        <v>25</v>
      </c>
      <c r="C59" t="s">
        <v>52</v>
      </c>
      <c r="D59" t="s">
        <v>19</v>
      </c>
      <c r="E59" t="s">
        <v>11</v>
      </c>
      <c r="F59" t="s">
        <v>24</v>
      </c>
      <c r="G59" t="s">
        <v>6</v>
      </c>
      <c r="H59" t="s">
        <v>20</v>
      </c>
      <c r="I59" t="s">
        <v>66</v>
      </c>
      <c r="J59" t="s">
        <v>66</v>
      </c>
      <c r="M59" t="s">
        <v>32</v>
      </c>
      <c r="N59" t="s">
        <v>52</v>
      </c>
      <c r="O59" t="s">
        <v>19</v>
      </c>
      <c r="P59" t="s">
        <v>11</v>
      </c>
      <c r="Q59" t="s">
        <v>24</v>
      </c>
      <c r="R59" t="s">
        <v>6</v>
      </c>
      <c r="S59" t="s">
        <v>20</v>
      </c>
      <c r="T59" t="s">
        <v>66</v>
      </c>
      <c r="U59" t="s">
        <v>66</v>
      </c>
    </row>
    <row r="60" spans="2:22" x14ac:dyDescent="0.25">
      <c r="B60" t="s">
        <v>25</v>
      </c>
      <c r="C60" t="s">
        <v>52</v>
      </c>
      <c r="D60" t="s">
        <v>19</v>
      </c>
      <c r="E60" t="s">
        <v>11</v>
      </c>
      <c r="F60" t="s">
        <v>24</v>
      </c>
      <c r="G60" t="s">
        <v>6</v>
      </c>
      <c r="H60" t="s">
        <v>22</v>
      </c>
      <c r="I60" t="s">
        <v>107</v>
      </c>
      <c r="J60" s="14">
        <v>0.99803492340574296</v>
      </c>
      <c r="M60" t="s">
        <v>32</v>
      </c>
      <c r="N60" t="s">
        <v>52</v>
      </c>
      <c r="O60" t="s">
        <v>19</v>
      </c>
      <c r="P60" t="s">
        <v>11</v>
      </c>
      <c r="Q60" t="s">
        <v>24</v>
      </c>
      <c r="R60" t="s">
        <v>6</v>
      </c>
      <c r="S60" t="s">
        <v>22</v>
      </c>
      <c r="T60" t="s">
        <v>109</v>
      </c>
      <c r="U60">
        <v>1.21</v>
      </c>
    </row>
    <row r="61" spans="2:22" x14ac:dyDescent="0.25">
      <c r="B61" t="s">
        <v>25</v>
      </c>
      <c r="C61" t="s">
        <v>52</v>
      </c>
      <c r="D61" t="s">
        <v>19</v>
      </c>
      <c r="E61" t="s">
        <v>11</v>
      </c>
      <c r="F61" t="s">
        <v>24</v>
      </c>
      <c r="G61" t="s">
        <v>6</v>
      </c>
      <c r="H61" t="s">
        <v>23</v>
      </c>
      <c r="I61" t="s">
        <v>108</v>
      </c>
      <c r="J61" s="14">
        <v>0.86183730481913301</v>
      </c>
      <c r="M61" t="s">
        <v>32</v>
      </c>
      <c r="N61" t="s">
        <v>52</v>
      </c>
      <c r="O61" t="s">
        <v>19</v>
      </c>
      <c r="P61" t="s">
        <v>11</v>
      </c>
      <c r="Q61" t="s">
        <v>24</v>
      </c>
      <c r="R61" t="s">
        <v>6</v>
      </c>
      <c r="S61" t="s">
        <v>23</v>
      </c>
      <c r="T61" t="s">
        <v>110</v>
      </c>
      <c r="U61">
        <v>1.1399999999999999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V64"/>
  <sheetViews>
    <sheetView topLeftCell="F43" zoomScale="81" zoomScaleNormal="81" workbookViewId="0">
      <selection activeCell="O16" sqref="O16:U16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21.7109375" bestFit="1" customWidth="1"/>
    <col min="11" max="12" width="9.140625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0" width="11.28515625" bestFit="1" customWidth="1"/>
    <col min="21" max="21" width="23.42578125" bestFit="1" customWidth="1"/>
    <col min="22" max="22" width="12.28515625" bestFit="1" customWidth="1"/>
  </cols>
  <sheetData>
    <row r="4" spans="2:22" ht="15.75" thickBot="1" x14ac:dyDescent="0.3"/>
    <row r="5" spans="2:22" ht="15.75" thickBot="1" x14ac:dyDescent="0.3">
      <c r="B5" s="1" t="s">
        <v>1</v>
      </c>
      <c r="C5" s="1" t="s">
        <v>51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65</v>
      </c>
      <c r="J5" s="1" t="s">
        <v>57</v>
      </c>
      <c r="K5" s="7" t="s">
        <v>64</v>
      </c>
      <c r="M5" s="1" t="s">
        <v>1</v>
      </c>
      <c r="N5" s="1" t="s">
        <v>51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65</v>
      </c>
      <c r="U5" s="1" t="s">
        <v>57</v>
      </c>
      <c r="V5" s="7" t="s">
        <v>64</v>
      </c>
    </row>
    <row r="6" spans="2:22" x14ac:dyDescent="0.25">
      <c r="B6" t="s">
        <v>24</v>
      </c>
      <c r="C6" t="s">
        <v>52</v>
      </c>
      <c r="D6" t="s">
        <v>19</v>
      </c>
      <c r="E6" t="s">
        <v>9</v>
      </c>
      <c r="F6" t="s">
        <v>24</v>
      </c>
      <c r="G6" t="s">
        <v>6</v>
      </c>
      <c r="H6" t="s">
        <v>23</v>
      </c>
      <c r="I6" t="s">
        <v>66</v>
      </c>
      <c r="J6" t="s">
        <v>66</v>
      </c>
      <c r="K6">
        <f>(STDEVA(J7:J10))</f>
        <v>7.0120439374000712E-2</v>
      </c>
      <c r="M6" t="s">
        <v>32</v>
      </c>
      <c r="N6" t="s">
        <v>52</v>
      </c>
      <c r="O6" t="s">
        <v>19</v>
      </c>
      <c r="P6" t="s">
        <v>9</v>
      </c>
      <c r="Q6" t="s">
        <v>24</v>
      </c>
      <c r="R6" t="s">
        <v>6</v>
      </c>
      <c r="S6" t="s">
        <v>23</v>
      </c>
      <c r="T6" t="s">
        <v>66</v>
      </c>
      <c r="U6" t="s">
        <v>66</v>
      </c>
      <c r="V6">
        <f>(STDEVA(U8:U10))</f>
        <v>2.6382004426872379E-7</v>
      </c>
    </row>
    <row r="7" spans="2:22" x14ac:dyDescent="0.25">
      <c r="B7" t="s">
        <v>30</v>
      </c>
      <c r="C7" t="s">
        <v>52</v>
      </c>
      <c r="D7" t="s">
        <v>19</v>
      </c>
      <c r="E7" t="s">
        <v>9</v>
      </c>
      <c r="F7" t="s">
        <v>24</v>
      </c>
      <c r="G7" t="s">
        <v>6</v>
      </c>
      <c r="H7" t="s">
        <v>23</v>
      </c>
      <c r="I7" t="s">
        <v>111</v>
      </c>
      <c r="J7" s="14">
        <v>0.48230337608255403</v>
      </c>
      <c r="M7" t="s">
        <v>25</v>
      </c>
      <c r="N7" t="s">
        <v>52</v>
      </c>
      <c r="O7" t="s">
        <v>19</v>
      </c>
      <c r="P7" t="s">
        <v>9</v>
      </c>
      <c r="Q7" t="s">
        <v>24</v>
      </c>
      <c r="R7" t="s">
        <v>6</v>
      </c>
      <c r="S7" t="s">
        <v>23</v>
      </c>
      <c r="T7" t="s">
        <v>66</v>
      </c>
      <c r="U7" t="s">
        <v>66</v>
      </c>
    </row>
    <row r="8" spans="2:22" x14ac:dyDescent="0.25">
      <c r="B8" t="s">
        <v>25</v>
      </c>
      <c r="C8" t="s">
        <v>52</v>
      </c>
      <c r="D8" t="s">
        <v>19</v>
      </c>
      <c r="E8" t="s">
        <v>9</v>
      </c>
      <c r="F8" t="s">
        <v>24</v>
      </c>
      <c r="G8" t="s">
        <v>6</v>
      </c>
      <c r="H8" t="s">
        <v>23</v>
      </c>
      <c r="I8" t="s">
        <v>112</v>
      </c>
      <c r="J8" s="14">
        <v>0.41034317731960401</v>
      </c>
      <c r="M8" t="s">
        <v>30</v>
      </c>
      <c r="N8" t="s">
        <v>52</v>
      </c>
      <c r="O8" t="s">
        <v>19</v>
      </c>
      <c r="P8" t="s">
        <v>9</v>
      </c>
      <c r="Q8" t="s">
        <v>24</v>
      </c>
      <c r="R8" t="s">
        <v>6</v>
      </c>
      <c r="S8" t="s">
        <v>23</v>
      </c>
      <c r="T8" t="s">
        <v>115</v>
      </c>
      <c r="U8">
        <v>2.2847486034397E-7</v>
      </c>
    </row>
    <row r="9" spans="2:22" x14ac:dyDescent="0.25">
      <c r="B9" t="s">
        <v>27</v>
      </c>
      <c r="C9" t="s">
        <v>52</v>
      </c>
      <c r="D9" t="s">
        <v>19</v>
      </c>
      <c r="E9" t="s">
        <v>9</v>
      </c>
      <c r="F9" t="s">
        <v>24</v>
      </c>
      <c r="G9" t="s">
        <v>6</v>
      </c>
      <c r="H9" t="s">
        <v>23</v>
      </c>
      <c r="I9" t="s">
        <v>113</v>
      </c>
      <c r="J9" s="14">
        <v>0.378750490980239</v>
      </c>
      <c r="M9" t="s">
        <v>24</v>
      </c>
      <c r="N9" t="s">
        <v>52</v>
      </c>
      <c r="O9" t="s">
        <v>19</v>
      </c>
      <c r="P9" t="s">
        <v>9</v>
      </c>
      <c r="Q9" t="s">
        <v>24</v>
      </c>
      <c r="R9" t="s">
        <v>6</v>
      </c>
      <c r="S9" t="s">
        <v>23</v>
      </c>
      <c r="T9" t="s">
        <v>116</v>
      </c>
      <c r="U9">
        <v>-2.2847486038452999E-7</v>
      </c>
    </row>
    <row r="10" spans="2:22" x14ac:dyDescent="0.25">
      <c r="B10" t="s">
        <v>32</v>
      </c>
      <c r="C10" t="s">
        <v>52</v>
      </c>
      <c r="D10" t="s">
        <v>19</v>
      </c>
      <c r="E10" t="s">
        <v>9</v>
      </c>
      <c r="F10" t="s">
        <v>24</v>
      </c>
      <c r="G10" t="s">
        <v>6</v>
      </c>
      <c r="H10" t="s">
        <v>23</v>
      </c>
      <c r="I10" t="s">
        <v>114</v>
      </c>
      <c r="J10" s="14">
        <v>0.31354211052481101</v>
      </c>
      <c r="M10" t="s">
        <v>27</v>
      </c>
      <c r="N10" t="s">
        <v>52</v>
      </c>
      <c r="O10" t="s">
        <v>19</v>
      </c>
      <c r="P10" t="s">
        <v>9</v>
      </c>
      <c r="Q10" t="s">
        <v>24</v>
      </c>
      <c r="R10" t="s">
        <v>6</v>
      </c>
      <c r="S10" t="s">
        <v>23</v>
      </c>
      <c r="T10" t="s">
        <v>116</v>
      </c>
      <c r="U10">
        <v>-2.2847486038452999E-7</v>
      </c>
    </row>
    <row r="12" spans="2:22" ht="15.75" thickBot="1" x14ac:dyDescent="0.3"/>
    <row r="13" spans="2:22" ht="15.75" thickBot="1" x14ac:dyDescent="0.3">
      <c r="B13" s="1" t="s">
        <v>1</v>
      </c>
      <c r="C13" s="1" t="s">
        <v>51</v>
      </c>
      <c r="D13" s="1" t="s">
        <v>3</v>
      </c>
      <c r="E13" s="1" t="s">
        <v>2</v>
      </c>
      <c r="F13" s="1" t="s">
        <v>5</v>
      </c>
      <c r="G13" s="1" t="s">
        <v>0</v>
      </c>
      <c r="H13" s="1" t="s">
        <v>4</v>
      </c>
      <c r="I13" s="1" t="s">
        <v>65</v>
      </c>
      <c r="J13" s="1" t="s">
        <v>57</v>
      </c>
      <c r="K13" s="7" t="s">
        <v>64</v>
      </c>
      <c r="M13" s="1" t="s">
        <v>1</v>
      </c>
      <c r="N13" s="1" t="s">
        <v>51</v>
      </c>
      <c r="O13" s="1" t="s">
        <v>3</v>
      </c>
      <c r="P13" s="1" t="s">
        <v>2</v>
      </c>
      <c r="Q13" s="1" t="s">
        <v>5</v>
      </c>
      <c r="R13" s="1" t="s">
        <v>0</v>
      </c>
      <c r="S13" s="1" t="s">
        <v>4</v>
      </c>
      <c r="T13" s="1" t="s">
        <v>65</v>
      </c>
      <c r="U13" s="1" t="s">
        <v>57</v>
      </c>
      <c r="V13" s="7" t="s">
        <v>64</v>
      </c>
    </row>
    <row r="14" spans="2:22" x14ac:dyDescent="0.25">
      <c r="B14" t="s">
        <v>30</v>
      </c>
      <c r="C14" t="s">
        <v>52</v>
      </c>
      <c r="D14" t="s">
        <v>18</v>
      </c>
      <c r="E14" t="s">
        <v>9</v>
      </c>
      <c r="F14" t="s">
        <v>24</v>
      </c>
      <c r="G14" t="s">
        <v>6</v>
      </c>
      <c r="H14" t="s">
        <v>23</v>
      </c>
      <c r="I14" t="s">
        <v>66</v>
      </c>
      <c r="J14" t="s">
        <v>66</v>
      </c>
      <c r="K14">
        <f>(STDEVA(J16:J19))</f>
        <v>0.1611364316007112</v>
      </c>
      <c r="M14" t="s">
        <v>30</v>
      </c>
      <c r="N14" t="s">
        <v>52</v>
      </c>
      <c r="O14" t="s">
        <v>18</v>
      </c>
      <c r="P14" t="s">
        <v>9</v>
      </c>
      <c r="Q14" t="s">
        <v>24</v>
      </c>
      <c r="R14" t="s">
        <v>6</v>
      </c>
      <c r="S14" t="s">
        <v>23</v>
      </c>
      <c r="T14" t="s">
        <v>66</v>
      </c>
      <c r="U14" t="s">
        <v>66</v>
      </c>
      <c r="V14">
        <f>(STDEVA(U15:U19))</f>
        <v>0.24664628212812628</v>
      </c>
    </row>
    <row r="15" spans="2:22" x14ac:dyDescent="0.25">
      <c r="B15" t="s">
        <v>30</v>
      </c>
      <c r="C15" t="s">
        <v>52</v>
      </c>
      <c r="D15" t="s">
        <v>15</v>
      </c>
      <c r="E15" t="s">
        <v>9</v>
      </c>
      <c r="F15" t="s">
        <v>24</v>
      </c>
      <c r="G15" t="s">
        <v>6</v>
      </c>
      <c r="H15" t="s">
        <v>23</v>
      </c>
      <c r="I15" t="s">
        <v>66</v>
      </c>
      <c r="J15" t="s">
        <v>66</v>
      </c>
      <c r="M15" t="s">
        <v>30</v>
      </c>
      <c r="N15" t="s">
        <v>52</v>
      </c>
      <c r="O15" t="s">
        <v>19</v>
      </c>
      <c r="P15" t="s">
        <v>9</v>
      </c>
      <c r="Q15" t="s">
        <v>24</v>
      </c>
      <c r="R15" t="s">
        <v>6</v>
      </c>
      <c r="S15" t="s">
        <v>23</v>
      </c>
      <c r="T15" t="s">
        <v>115</v>
      </c>
      <c r="U15">
        <v>2.2847486034397E-7</v>
      </c>
    </row>
    <row r="16" spans="2:22" x14ac:dyDescent="0.25">
      <c r="B16" t="s">
        <v>30</v>
      </c>
      <c r="C16" t="s">
        <v>52</v>
      </c>
      <c r="D16" t="s">
        <v>17</v>
      </c>
      <c r="E16" t="s">
        <v>9</v>
      </c>
      <c r="F16" t="s">
        <v>24</v>
      </c>
      <c r="G16" t="s">
        <v>6</v>
      </c>
      <c r="H16" t="s">
        <v>23</v>
      </c>
      <c r="I16" t="s">
        <v>117</v>
      </c>
      <c r="J16">
        <v>3.8516379602234998E-9</v>
      </c>
      <c r="M16" t="s">
        <v>30</v>
      </c>
      <c r="N16" t="s">
        <v>52</v>
      </c>
      <c r="O16" t="s">
        <v>15</v>
      </c>
      <c r="P16" t="s">
        <v>9</v>
      </c>
      <c r="Q16" t="s">
        <v>24</v>
      </c>
      <c r="R16" t="s">
        <v>6</v>
      </c>
      <c r="S16" t="s">
        <v>23</v>
      </c>
      <c r="T16" t="s">
        <v>121</v>
      </c>
      <c r="U16" s="14">
        <v>0.56291188810352699</v>
      </c>
    </row>
    <row r="17" spans="2:22" x14ac:dyDescent="0.25">
      <c r="B17" t="s">
        <v>30</v>
      </c>
      <c r="C17" t="s">
        <v>52</v>
      </c>
      <c r="D17" t="s">
        <v>19</v>
      </c>
      <c r="E17" t="s">
        <v>9</v>
      </c>
      <c r="F17" t="s">
        <v>24</v>
      </c>
      <c r="G17" t="s">
        <v>6</v>
      </c>
      <c r="H17" t="s">
        <v>23</v>
      </c>
      <c r="I17" t="s">
        <v>118</v>
      </c>
      <c r="J17" s="14">
        <v>0.37554581318400199</v>
      </c>
      <c r="M17" t="s">
        <v>30</v>
      </c>
      <c r="N17" t="s">
        <v>52</v>
      </c>
      <c r="O17" t="s">
        <v>8</v>
      </c>
      <c r="P17" t="s">
        <v>9</v>
      </c>
      <c r="Q17" t="s">
        <v>24</v>
      </c>
      <c r="R17" t="s">
        <v>6</v>
      </c>
      <c r="S17" t="s">
        <v>23</v>
      </c>
      <c r="T17" t="s">
        <v>122</v>
      </c>
      <c r="U17" s="14">
        <v>4.4265934994118503E-2</v>
      </c>
    </row>
    <row r="18" spans="2:22" x14ac:dyDescent="0.25">
      <c r="B18" t="s">
        <v>30</v>
      </c>
      <c r="C18" t="s">
        <v>52</v>
      </c>
      <c r="D18" t="s">
        <v>16</v>
      </c>
      <c r="E18" t="s">
        <v>9</v>
      </c>
      <c r="F18" t="s">
        <v>24</v>
      </c>
      <c r="G18" t="s">
        <v>6</v>
      </c>
      <c r="H18" t="s">
        <v>23</v>
      </c>
      <c r="I18" t="s">
        <v>119</v>
      </c>
      <c r="J18" s="14">
        <v>0.290084608232686</v>
      </c>
      <c r="M18" t="s">
        <v>30</v>
      </c>
      <c r="N18" t="s">
        <v>52</v>
      </c>
      <c r="O18" t="s">
        <v>16</v>
      </c>
      <c r="P18" t="s">
        <v>9</v>
      </c>
      <c r="Q18" t="s">
        <v>24</v>
      </c>
      <c r="R18" t="s">
        <v>6</v>
      </c>
      <c r="S18" t="s">
        <v>23</v>
      </c>
      <c r="T18" t="s">
        <v>123</v>
      </c>
      <c r="U18" s="14">
        <v>7.4229108087290798E-3</v>
      </c>
    </row>
    <row r="19" spans="2:22" x14ac:dyDescent="0.25">
      <c r="B19" t="s">
        <v>30</v>
      </c>
      <c r="C19" t="s">
        <v>52</v>
      </c>
      <c r="D19" t="s">
        <v>8</v>
      </c>
      <c r="E19" t="s">
        <v>9</v>
      </c>
      <c r="F19" t="s">
        <v>24</v>
      </c>
      <c r="G19" t="s">
        <v>6</v>
      </c>
      <c r="H19" t="s">
        <v>23</v>
      </c>
      <c r="I19" t="s">
        <v>120</v>
      </c>
      <c r="J19" s="14">
        <v>0.24494382328870001</v>
      </c>
      <c r="M19" t="s">
        <v>30</v>
      </c>
      <c r="N19" t="s">
        <v>52</v>
      </c>
      <c r="O19" t="s">
        <v>17</v>
      </c>
      <c r="P19" t="s">
        <v>9</v>
      </c>
      <c r="Q19" t="s">
        <v>24</v>
      </c>
      <c r="R19" t="s">
        <v>6</v>
      </c>
      <c r="S19" t="s">
        <v>23</v>
      </c>
      <c r="T19" t="s">
        <v>116</v>
      </c>
      <c r="U19">
        <v>-2.2847486038452999E-7</v>
      </c>
    </row>
    <row r="21" spans="2:22" ht="15.75" thickBot="1" x14ac:dyDescent="0.3"/>
    <row r="22" spans="2:22" ht="15.75" thickBot="1" x14ac:dyDescent="0.3">
      <c r="B22" s="1" t="s">
        <v>1</v>
      </c>
      <c r="C22" s="1" t="s">
        <v>51</v>
      </c>
      <c r="D22" s="1" t="s">
        <v>3</v>
      </c>
      <c r="E22" s="1" t="s">
        <v>2</v>
      </c>
      <c r="F22" s="1" t="s">
        <v>5</v>
      </c>
      <c r="G22" s="1" t="s">
        <v>0</v>
      </c>
      <c r="H22" s="1" t="s">
        <v>4</v>
      </c>
      <c r="I22" s="1" t="s">
        <v>65</v>
      </c>
      <c r="J22" s="1" t="s">
        <v>57</v>
      </c>
      <c r="K22" s="7" t="s">
        <v>64</v>
      </c>
      <c r="M22" s="1" t="s">
        <v>1</v>
      </c>
      <c r="N22" s="1" t="s">
        <v>51</v>
      </c>
      <c r="O22" s="1" t="s">
        <v>3</v>
      </c>
      <c r="P22" s="1" t="s">
        <v>2</v>
      </c>
      <c r="Q22" s="1" t="s">
        <v>5</v>
      </c>
      <c r="R22" s="1" t="s">
        <v>0</v>
      </c>
      <c r="S22" s="1" t="s">
        <v>4</v>
      </c>
      <c r="T22" s="1" t="s">
        <v>65</v>
      </c>
      <c r="U22" s="1" t="s">
        <v>57</v>
      </c>
      <c r="V22" s="7" t="s">
        <v>64</v>
      </c>
    </row>
    <row r="23" spans="2:22" x14ac:dyDescent="0.25">
      <c r="B23" t="s">
        <v>30</v>
      </c>
      <c r="C23" t="s">
        <v>52</v>
      </c>
      <c r="D23" t="s">
        <v>19</v>
      </c>
      <c r="E23" t="s">
        <v>10</v>
      </c>
      <c r="F23" t="s">
        <v>24</v>
      </c>
      <c r="G23" t="s">
        <v>6</v>
      </c>
      <c r="H23" t="s">
        <v>23</v>
      </c>
      <c r="I23" t="s">
        <v>66</v>
      </c>
      <c r="J23" t="s">
        <v>66</v>
      </c>
      <c r="K23">
        <f>(STDEVA(J24:J29))</f>
        <v>0.22616085584977749</v>
      </c>
      <c r="M23" t="s">
        <v>30</v>
      </c>
      <c r="N23" t="s">
        <v>52</v>
      </c>
      <c r="O23" t="s">
        <v>19</v>
      </c>
      <c r="P23" t="s">
        <v>12</v>
      </c>
      <c r="Q23" t="s">
        <v>24</v>
      </c>
      <c r="R23" t="s">
        <v>6</v>
      </c>
      <c r="S23" t="s">
        <v>23</v>
      </c>
      <c r="T23" t="s">
        <v>66</v>
      </c>
      <c r="U23" t="s">
        <v>66</v>
      </c>
      <c r="V23">
        <f>(STDEVA(U25:U29))</f>
        <v>2.5028166968868544E-7</v>
      </c>
    </row>
    <row r="24" spans="2:22" x14ac:dyDescent="0.25">
      <c r="B24" t="s">
        <v>30</v>
      </c>
      <c r="C24" t="s">
        <v>52</v>
      </c>
      <c r="D24" t="s">
        <v>19</v>
      </c>
      <c r="E24" t="s">
        <v>12</v>
      </c>
      <c r="F24" t="s">
        <v>24</v>
      </c>
      <c r="G24" t="s">
        <v>6</v>
      </c>
      <c r="H24" t="s">
        <v>23</v>
      </c>
      <c r="I24" t="s">
        <v>124</v>
      </c>
      <c r="J24">
        <v>9.6290948731045104E-9</v>
      </c>
      <c r="M24" t="s">
        <v>30</v>
      </c>
      <c r="N24" t="s">
        <v>52</v>
      </c>
      <c r="O24" t="s">
        <v>19</v>
      </c>
      <c r="P24" t="s">
        <v>14</v>
      </c>
      <c r="Q24" t="s">
        <v>24</v>
      </c>
      <c r="R24" t="s">
        <v>6</v>
      </c>
      <c r="S24" t="s">
        <v>23</v>
      </c>
      <c r="T24" t="s">
        <v>66</v>
      </c>
      <c r="U24" t="s">
        <v>66</v>
      </c>
    </row>
    <row r="25" spans="2:22" x14ac:dyDescent="0.25">
      <c r="B25" t="s">
        <v>30</v>
      </c>
      <c r="C25" t="s">
        <v>52</v>
      </c>
      <c r="D25" t="s">
        <v>19</v>
      </c>
      <c r="E25" t="s">
        <v>14</v>
      </c>
      <c r="F25" t="s">
        <v>24</v>
      </c>
      <c r="G25" t="s">
        <v>6</v>
      </c>
      <c r="H25" t="s">
        <v>23</v>
      </c>
      <c r="I25" t="s">
        <v>125</v>
      </c>
      <c r="J25" s="14">
        <v>0.59560497618164299</v>
      </c>
      <c r="M25" t="s">
        <v>30</v>
      </c>
      <c r="N25" t="s">
        <v>52</v>
      </c>
      <c r="O25" t="s">
        <v>19</v>
      </c>
      <c r="P25" t="s">
        <v>13</v>
      </c>
      <c r="Q25" t="s">
        <v>24</v>
      </c>
      <c r="R25" t="s">
        <v>6</v>
      </c>
      <c r="S25" t="s">
        <v>23</v>
      </c>
      <c r="T25" t="s">
        <v>115</v>
      </c>
      <c r="U25">
        <v>2.2847486034397E-7</v>
      </c>
    </row>
    <row r="26" spans="2:22" x14ac:dyDescent="0.25">
      <c r="B26" t="s">
        <v>30</v>
      </c>
      <c r="C26" t="s">
        <v>52</v>
      </c>
      <c r="D26" t="s">
        <v>19</v>
      </c>
      <c r="E26" t="s">
        <v>11</v>
      </c>
      <c r="F26" t="s">
        <v>24</v>
      </c>
      <c r="G26" t="s">
        <v>6</v>
      </c>
      <c r="H26" t="s">
        <v>23</v>
      </c>
      <c r="I26" t="s">
        <v>126</v>
      </c>
      <c r="J26" s="14">
        <v>0.58989300404031098</v>
      </c>
      <c r="M26" t="s">
        <v>30</v>
      </c>
      <c r="N26" t="s">
        <v>52</v>
      </c>
      <c r="O26" t="s">
        <v>19</v>
      </c>
      <c r="P26" t="s">
        <v>9</v>
      </c>
      <c r="Q26" t="s">
        <v>24</v>
      </c>
      <c r="R26" t="s">
        <v>6</v>
      </c>
      <c r="S26" t="s">
        <v>23</v>
      </c>
      <c r="T26" t="s">
        <v>115</v>
      </c>
      <c r="U26">
        <v>2.2847486034397E-7</v>
      </c>
    </row>
    <row r="27" spans="2:22" x14ac:dyDescent="0.25">
      <c r="B27" t="s">
        <v>30</v>
      </c>
      <c r="C27" t="s">
        <v>52</v>
      </c>
      <c r="D27" t="s">
        <v>19</v>
      </c>
      <c r="E27" t="s">
        <v>7</v>
      </c>
      <c r="F27" t="s">
        <v>24</v>
      </c>
      <c r="G27" t="s">
        <v>6</v>
      </c>
      <c r="H27" t="s">
        <v>23</v>
      </c>
      <c r="I27" t="s">
        <v>127</v>
      </c>
      <c r="J27" s="14">
        <v>0.50310013518503605</v>
      </c>
      <c r="M27" t="s">
        <v>30</v>
      </c>
      <c r="N27" t="s">
        <v>52</v>
      </c>
      <c r="O27" t="s">
        <v>19</v>
      </c>
      <c r="P27" t="s">
        <v>10</v>
      </c>
      <c r="Q27" t="s">
        <v>24</v>
      </c>
      <c r="R27" t="s">
        <v>6</v>
      </c>
      <c r="S27" t="s">
        <v>23</v>
      </c>
      <c r="T27" t="s">
        <v>116</v>
      </c>
      <c r="U27">
        <v>-2.2847486038452999E-7</v>
      </c>
    </row>
    <row r="28" spans="2:22" x14ac:dyDescent="0.25">
      <c r="B28" t="s">
        <v>30</v>
      </c>
      <c r="C28" t="s">
        <v>52</v>
      </c>
      <c r="D28" t="s">
        <v>19</v>
      </c>
      <c r="E28" t="s">
        <v>9</v>
      </c>
      <c r="F28" t="s">
        <v>24</v>
      </c>
      <c r="G28" t="s">
        <v>6</v>
      </c>
      <c r="H28" t="s">
        <v>23</v>
      </c>
      <c r="I28" t="s">
        <v>128</v>
      </c>
      <c r="J28" s="14">
        <v>0.40105357068706998</v>
      </c>
      <c r="M28" t="s">
        <v>30</v>
      </c>
      <c r="N28" t="s">
        <v>52</v>
      </c>
      <c r="O28" t="s">
        <v>19</v>
      </c>
      <c r="P28" t="s">
        <v>11</v>
      </c>
      <c r="Q28" t="s">
        <v>24</v>
      </c>
      <c r="R28" t="s">
        <v>6</v>
      </c>
      <c r="S28" t="s">
        <v>23</v>
      </c>
      <c r="T28" t="s">
        <v>116</v>
      </c>
      <c r="U28">
        <v>-2.2847486038452999E-7</v>
      </c>
    </row>
    <row r="29" spans="2:22" x14ac:dyDescent="0.25">
      <c r="B29" t="s">
        <v>30</v>
      </c>
      <c r="C29" t="s">
        <v>52</v>
      </c>
      <c r="D29" t="s">
        <v>19</v>
      </c>
      <c r="E29" t="s">
        <v>13</v>
      </c>
      <c r="F29" t="s">
        <v>24</v>
      </c>
      <c r="G29" t="s">
        <v>6</v>
      </c>
      <c r="H29" t="s">
        <v>23</v>
      </c>
      <c r="I29" t="s">
        <v>129</v>
      </c>
      <c r="J29" s="14">
        <v>0.29594796814375601</v>
      </c>
      <c r="M29" t="s">
        <v>30</v>
      </c>
      <c r="N29" t="s">
        <v>52</v>
      </c>
      <c r="O29" t="s">
        <v>19</v>
      </c>
      <c r="P29" t="s">
        <v>7</v>
      </c>
      <c r="Q29" t="s">
        <v>24</v>
      </c>
      <c r="R29" t="s">
        <v>6</v>
      </c>
      <c r="S29" t="s">
        <v>23</v>
      </c>
      <c r="T29" t="s">
        <v>116</v>
      </c>
      <c r="U29">
        <v>-2.2847486038452999E-7</v>
      </c>
    </row>
    <row r="31" spans="2:22" ht="15.75" thickBot="1" x14ac:dyDescent="0.3"/>
    <row r="32" spans="2:22" ht="15.75" thickBot="1" x14ac:dyDescent="0.3">
      <c r="B32" s="1" t="s">
        <v>1</v>
      </c>
      <c r="C32" s="1" t="s">
        <v>51</v>
      </c>
      <c r="D32" s="1" t="s">
        <v>3</v>
      </c>
      <c r="E32" s="1" t="s">
        <v>2</v>
      </c>
      <c r="F32" s="1" t="s">
        <v>5</v>
      </c>
      <c r="G32" s="1" t="s">
        <v>0</v>
      </c>
      <c r="H32" s="1" t="s">
        <v>4</v>
      </c>
      <c r="I32" s="1" t="s">
        <v>65</v>
      </c>
      <c r="J32" s="1" t="s">
        <v>57</v>
      </c>
      <c r="K32" s="7" t="s">
        <v>64</v>
      </c>
      <c r="M32" s="1" t="s">
        <v>1</v>
      </c>
      <c r="N32" s="1" t="s">
        <v>51</v>
      </c>
      <c r="O32" s="1" t="s">
        <v>3</v>
      </c>
      <c r="P32" s="1" t="s">
        <v>2</v>
      </c>
      <c r="Q32" s="1" t="s">
        <v>5</v>
      </c>
      <c r="R32" s="1" t="s">
        <v>0</v>
      </c>
      <c r="S32" s="1" t="s">
        <v>4</v>
      </c>
      <c r="T32" s="1" t="s">
        <v>65</v>
      </c>
      <c r="U32" s="1" t="s">
        <v>57</v>
      </c>
      <c r="V32" s="7" t="s">
        <v>64</v>
      </c>
    </row>
    <row r="33" spans="2:22" x14ac:dyDescent="0.25">
      <c r="B33" t="s">
        <v>30</v>
      </c>
      <c r="C33" t="s">
        <v>52</v>
      </c>
      <c r="D33" t="s">
        <v>19</v>
      </c>
      <c r="E33" t="s">
        <v>14</v>
      </c>
      <c r="F33" t="s">
        <v>25</v>
      </c>
      <c r="G33" t="s">
        <v>6</v>
      </c>
      <c r="H33" t="s">
        <v>23</v>
      </c>
      <c r="I33" t="s">
        <v>124</v>
      </c>
      <c r="J33">
        <v>9.6290948731045104E-9</v>
      </c>
      <c r="K33">
        <f>(STDEVA(J33:J42))</f>
        <v>0.24037984998729731</v>
      </c>
      <c r="M33" t="s">
        <v>30</v>
      </c>
      <c r="N33" t="s">
        <v>52</v>
      </c>
      <c r="O33" t="s">
        <v>19</v>
      </c>
      <c r="P33" t="s">
        <v>13</v>
      </c>
      <c r="Q33" t="s">
        <v>24</v>
      </c>
      <c r="R33" t="s">
        <v>6</v>
      </c>
      <c r="S33" t="s">
        <v>23</v>
      </c>
      <c r="T33" t="s">
        <v>115</v>
      </c>
      <c r="U33">
        <v>2.2847486034397E-7</v>
      </c>
      <c r="V33">
        <f>(STDEVA(U33:U42))</f>
        <v>5.5803195136017819E-23</v>
      </c>
    </row>
    <row r="34" spans="2:22" x14ac:dyDescent="0.25">
      <c r="B34" t="s">
        <v>30</v>
      </c>
      <c r="C34" t="s">
        <v>52</v>
      </c>
      <c r="D34" t="s">
        <v>19</v>
      </c>
      <c r="E34" t="s">
        <v>14</v>
      </c>
      <c r="F34" t="s">
        <v>27</v>
      </c>
      <c r="G34" t="s">
        <v>6</v>
      </c>
      <c r="H34" t="s">
        <v>23</v>
      </c>
      <c r="I34" t="s">
        <v>124</v>
      </c>
      <c r="J34">
        <v>9.6290948731045104E-9</v>
      </c>
      <c r="M34" t="s">
        <v>30</v>
      </c>
      <c r="N34" t="s">
        <v>52</v>
      </c>
      <c r="O34" t="s">
        <v>19</v>
      </c>
      <c r="P34" t="s">
        <v>13</v>
      </c>
      <c r="Q34" t="s">
        <v>32</v>
      </c>
      <c r="R34" t="s">
        <v>6</v>
      </c>
      <c r="S34" t="s">
        <v>23</v>
      </c>
      <c r="T34" t="s">
        <v>115</v>
      </c>
      <c r="U34">
        <v>2.2847486034397E-7</v>
      </c>
    </row>
    <row r="35" spans="2:22" x14ac:dyDescent="0.25">
      <c r="B35" t="s">
        <v>30</v>
      </c>
      <c r="C35" t="s">
        <v>52</v>
      </c>
      <c r="D35" t="s">
        <v>19</v>
      </c>
      <c r="E35" t="s">
        <v>14</v>
      </c>
      <c r="F35" t="s">
        <v>33</v>
      </c>
      <c r="G35" t="s">
        <v>6</v>
      </c>
      <c r="H35" t="s">
        <v>23</v>
      </c>
      <c r="I35" t="s">
        <v>124</v>
      </c>
      <c r="J35">
        <v>9.6290948731045104E-9</v>
      </c>
      <c r="M35" t="s">
        <v>30</v>
      </c>
      <c r="N35" t="s">
        <v>52</v>
      </c>
      <c r="O35" t="s">
        <v>19</v>
      </c>
      <c r="P35" t="s">
        <v>13</v>
      </c>
      <c r="Q35" t="s">
        <v>30</v>
      </c>
      <c r="R35" t="s">
        <v>6</v>
      </c>
      <c r="S35" t="s">
        <v>23</v>
      </c>
      <c r="T35" t="s">
        <v>115</v>
      </c>
      <c r="U35">
        <v>2.2847486034397E-7</v>
      </c>
    </row>
    <row r="36" spans="2:22" x14ac:dyDescent="0.25">
      <c r="B36" t="s">
        <v>30</v>
      </c>
      <c r="C36" t="s">
        <v>52</v>
      </c>
      <c r="D36" t="s">
        <v>19</v>
      </c>
      <c r="E36" t="s">
        <v>14</v>
      </c>
      <c r="F36" t="s">
        <v>28</v>
      </c>
      <c r="G36" t="s">
        <v>6</v>
      </c>
      <c r="H36" t="s">
        <v>23</v>
      </c>
      <c r="I36" t="s">
        <v>124</v>
      </c>
      <c r="J36">
        <v>9.6290948731045104E-9</v>
      </c>
      <c r="M36" t="s">
        <v>30</v>
      </c>
      <c r="N36" t="s">
        <v>52</v>
      </c>
      <c r="O36" t="s">
        <v>19</v>
      </c>
      <c r="P36" t="s">
        <v>13</v>
      </c>
      <c r="Q36" t="s">
        <v>25</v>
      </c>
      <c r="R36" t="s">
        <v>6</v>
      </c>
      <c r="S36" t="s">
        <v>23</v>
      </c>
      <c r="T36" t="s">
        <v>115</v>
      </c>
      <c r="U36">
        <v>2.2847486034397E-7</v>
      </c>
    </row>
    <row r="37" spans="2:22" x14ac:dyDescent="0.25">
      <c r="B37" t="s">
        <v>30</v>
      </c>
      <c r="C37" t="s">
        <v>52</v>
      </c>
      <c r="D37" t="s">
        <v>19</v>
      </c>
      <c r="E37" t="s">
        <v>14</v>
      </c>
      <c r="F37" t="s">
        <v>29</v>
      </c>
      <c r="G37" t="s">
        <v>6</v>
      </c>
      <c r="H37" t="s">
        <v>23</v>
      </c>
      <c r="I37" t="s">
        <v>124</v>
      </c>
      <c r="J37">
        <v>9.6290948731045104E-9</v>
      </c>
      <c r="M37" t="s">
        <v>30</v>
      </c>
      <c r="N37" t="s">
        <v>52</v>
      </c>
      <c r="O37" t="s">
        <v>19</v>
      </c>
      <c r="P37" t="s">
        <v>13</v>
      </c>
      <c r="Q37" t="s">
        <v>27</v>
      </c>
      <c r="R37" t="s">
        <v>6</v>
      </c>
      <c r="S37" t="s">
        <v>23</v>
      </c>
      <c r="T37" t="s">
        <v>115</v>
      </c>
      <c r="U37">
        <v>2.2847486034397E-7</v>
      </c>
    </row>
    <row r="38" spans="2:22" x14ac:dyDescent="0.25">
      <c r="B38" t="s">
        <v>30</v>
      </c>
      <c r="C38" t="s">
        <v>52</v>
      </c>
      <c r="D38" t="s">
        <v>19</v>
      </c>
      <c r="E38" t="s">
        <v>14</v>
      </c>
      <c r="F38" t="s">
        <v>26</v>
      </c>
      <c r="G38" t="s">
        <v>6</v>
      </c>
      <c r="H38" t="s">
        <v>23</v>
      </c>
      <c r="I38" t="s">
        <v>124</v>
      </c>
      <c r="J38">
        <v>9.6290948731045104E-9</v>
      </c>
      <c r="M38" t="s">
        <v>30</v>
      </c>
      <c r="N38" t="s">
        <v>52</v>
      </c>
      <c r="O38" t="s">
        <v>19</v>
      </c>
      <c r="P38" t="s">
        <v>13</v>
      </c>
      <c r="Q38" t="s">
        <v>33</v>
      </c>
      <c r="R38" t="s">
        <v>6</v>
      </c>
      <c r="S38" t="s">
        <v>23</v>
      </c>
      <c r="T38" t="s">
        <v>115</v>
      </c>
      <c r="U38">
        <v>2.2847486034397E-7</v>
      </c>
    </row>
    <row r="39" spans="2:22" x14ac:dyDescent="0.25">
      <c r="B39" t="s">
        <v>30</v>
      </c>
      <c r="C39" t="s">
        <v>52</v>
      </c>
      <c r="D39" t="s">
        <v>19</v>
      </c>
      <c r="E39" t="s">
        <v>14</v>
      </c>
      <c r="F39" t="s">
        <v>31</v>
      </c>
      <c r="G39" t="s">
        <v>6</v>
      </c>
      <c r="H39" t="s">
        <v>23</v>
      </c>
      <c r="I39" t="s">
        <v>124</v>
      </c>
      <c r="J39">
        <v>9.6290948731045104E-9</v>
      </c>
      <c r="M39" t="s">
        <v>30</v>
      </c>
      <c r="N39" t="s">
        <v>52</v>
      </c>
      <c r="O39" t="s">
        <v>19</v>
      </c>
      <c r="P39" t="s">
        <v>13</v>
      </c>
      <c r="Q39" t="s">
        <v>28</v>
      </c>
      <c r="R39" t="s">
        <v>6</v>
      </c>
      <c r="S39" t="s">
        <v>23</v>
      </c>
      <c r="T39" t="s">
        <v>115</v>
      </c>
      <c r="U39">
        <v>2.2847486034397E-7</v>
      </c>
    </row>
    <row r="40" spans="2:22" x14ac:dyDescent="0.25">
      <c r="B40" t="s">
        <v>30</v>
      </c>
      <c r="C40" t="s">
        <v>52</v>
      </c>
      <c r="D40" t="s">
        <v>19</v>
      </c>
      <c r="E40" t="s">
        <v>14</v>
      </c>
      <c r="F40" t="s">
        <v>24</v>
      </c>
      <c r="G40" t="s">
        <v>6</v>
      </c>
      <c r="H40" t="s">
        <v>23</v>
      </c>
      <c r="I40" t="s">
        <v>130</v>
      </c>
      <c r="J40" s="14">
        <v>0.62068512029581602</v>
      </c>
      <c r="M40" t="s">
        <v>30</v>
      </c>
      <c r="N40" t="s">
        <v>52</v>
      </c>
      <c r="O40" t="s">
        <v>19</v>
      </c>
      <c r="P40" t="s">
        <v>13</v>
      </c>
      <c r="Q40" t="s">
        <v>29</v>
      </c>
      <c r="R40" t="s">
        <v>6</v>
      </c>
      <c r="S40" t="s">
        <v>23</v>
      </c>
      <c r="T40" t="s">
        <v>115</v>
      </c>
      <c r="U40">
        <v>2.2847486034397E-7</v>
      </c>
    </row>
    <row r="41" spans="2:22" x14ac:dyDescent="0.25">
      <c r="B41" t="s">
        <v>30</v>
      </c>
      <c r="C41" t="s">
        <v>52</v>
      </c>
      <c r="D41" t="s">
        <v>19</v>
      </c>
      <c r="E41" t="s">
        <v>14</v>
      </c>
      <c r="F41" t="s">
        <v>32</v>
      </c>
      <c r="G41" t="s">
        <v>6</v>
      </c>
      <c r="H41" t="s">
        <v>23</v>
      </c>
      <c r="I41" t="s">
        <v>131</v>
      </c>
      <c r="J41" s="14">
        <v>0.530480835830482</v>
      </c>
      <c r="M41" t="s">
        <v>30</v>
      </c>
      <c r="N41" t="s">
        <v>52</v>
      </c>
      <c r="O41" t="s">
        <v>19</v>
      </c>
      <c r="P41" t="s">
        <v>13</v>
      </c>
      <c r="Q41" t="s">
        <v>26</v>
      </c>
      <c r="R41" t="s">
        <v>6</v>
      </c>
      <c r="S41" t="s">
        <v>23</v>
      </c>
      <c r="T41" t="s">
        <v>115</v>
      </c>
      <c r="U41">
        <v>2.2847486034397E-7</v>
      </c>
    </row>
    <row r="42" spans="2:22" x14ac:dyDescent="0.25">
      <c r="B42" t="s">
        <v>30</v>
      </c>
      <c r="C42" t="s">
        <v>52</v>
      </c>
      <c r="D42" t="s">
        <v>19</v>
      </c>
      <c r="E42" t="s">
        <v>14</v>
      </c>
      <c r="F42" t="s">
        <v>30</v>
      </c>
      <c r="G42" t="s">
        <v>6</v>
      </c>
      <c r="H42" t="s">
        <v>23</v>
      </c>
      <c r="I42" t="s">
        <v>132</v>
      </c>
      <c r="J42" s="14">
        <v>0.15425741675115601</v>
      </c>
      <c r="M42" t="s">
        <v>30</v>
      </c>
      <c r="N42" t="s">
        <v>52</v>
      </c>
      <c r="O42" t="s">
        <v>19</v>
      </c>
      <c r="P42" t="s">
        <v>13</v>
      </c>
      <c r="Q42" t="s">
        <v>31</v>
      </c>
      <c r="R42" t="s">
        <v>6</v>
      </c>
      <c r="S42" t="s">
        <v>23</v>
      </c>
      <c r="T42" t="s">
        <v>115</v>
      </c>
      <c r="U42">
        <v>2.2847486034397E-7</v>
      </c>
    </row>
    <row r="44" spans="2:22" ht="15.75" thickBot="1" x14ac:dyDescent="0.3"/>
    <row r="45" spans="2:22" ht="15.75" thickBot="1" x14ac:dyDescent="0.3">
      <c r="B45" s="1" t="s">
        <v>1</v>
      </c>
      <c r="C45" s="1" t="s">
        <v>51</v>
      </c>
      <c r="D45" s="1" t="s">
        <v>3</v>
      </c>
      <c r="E45" s="1" t="s">
        <v>2</v>
      </c>
      <c r="F45" s="1" t="s">
        <v>5</v>
      </c>
      <c r="G45" s="1" t="s">
        <v>0</v>
      </c>
      <c r="H45" s="1" t="s">
        <v>4</v>
      </c>
      <c r="I45" s="1" t="s">
        <v>65</v>
      </c>
      <c r="J45" s="1" t="s">
        <v>57</v>
      </c>
      <c r="K45" s="7" t="s">
        <v>64</v>
      </c>
      <c r="M45" s="1" t="s">
        <v>1</v>
      </c>
      <c r="N45" s="1" t="s">
        <v>51</v>
      </c>
      <c r="O45" s="1" t="s">
        <v>3</v>
      </c>
      <c r="P45" s="1" t="s">
        <v>2</v>
      </c>
      <c r="Q45" s="1" t="s">
        <v>5</v>
      </c>
      <c r="R45" s="1" t="s">
        <v>0</v>
      </c>
      <c r="S45" s="1" t="s">
        <v>4</v>
      </c>
      <c r="T45" s="1" t="s">
        <v>65</v>
      </c>
      <c r="U45" s="1" t="s">
        <v>57</v>
      </c>
      <c r="V45" s="7" t="s">
        <v>64</v>
      </c>
    </row>
    <row r="46" spans="2:22" x14ac:dyDescent="0.25">
      <c r="B46" t="s">
        <v>30</v>
      </c>
      <c r="C46" t="s">
        <v>52</v>
      </c>
      <c r="D46" t="s">
        <v>19</v>
      </c>
      <c r="E46" t="s">
        <v>14</v>
      </c>
      <c r="F46" t="s">
        <v>24</v>
      </c>
      <c r="G46" t="s">
        <v>47</v>
      </c>
      <c r="H46" t="s">
        <v>23</v>
      </c>
      <c r="I46" t="s">
        <v>66</v>
      </c>
      <c r="J46" t="s">
        <v>66</v>
      </c>
      <c r="K46">
        <f>(STDEVA(J47:J57))</f>
        <v>0.28477795038924547</v>
      </c>
      <c r="M46" t="s">
        <v>30</v>
      </c>
      <c r="N46" t="s">
        <v>52</v>
      </c>
      <c r="O46" t="s">
        <v>19</v>
      </c>
      <c r="P46" t="s">
        <v>13</v>
      </c>
      <c r="Q46" t="s">
        <v>24</v>
      </c>
      <c r="R46" t="s">
        <v>43</v>
      </c>
      <c r="S46" t="s">
        <v>23</v>
      </c>
      <c r="T46" t="s">
        <v>66</v>
      </c>
      <c r="U46" t="s">
        <v>66</v>
      </c>
      <c r="V46">
        <f>(STDEVA(U47:U57))</f>
        <v>2.386342088220841E-7</v>
      </c>
    </row>
    <row r="47" spans="2:22" x14ac:dyDescent="0.25">
      <c r="B47" t="s">
        <v>30</v>
      </c>
      <c r="C47" t="s">
        <v>52</v>
      </c>
      <c r="D47" t="s">
        <v>19</v>
      </c>
      <c r="E47" t="s">
        <v>14</v>
      </c>
      <c r="F47" t="s">
        <v>24</v>
      </c>
      <c r="G47" t="s">
        <v>49</v>
      </c>
      <c r="H47" t="s">
        <v>23</v>
      </c>
      <c r="I47" t="s">
        <v>124</v>
      </c>
      <c r="J47">
        <v>9.6290948731045104E-9</v>
      </c>
      <c r="M47" t="s">
        <v>30</v>
      </c>
      <c r="N47" t="s">
        <v>52</v>
      </c>
      <c r="O47" t="s">
        <v>19</v>
      </c>
      <c r="P47" t="s">
        <v>13</v>
      </c>
      <c r="Q47" t="s">
        <v>24</v>
      </c>
      <c r="R47" t="s">
        <v>6</v>
      </c>
      <c r="S47" t="s">
        <v>23</v>
      </c>
      <c r="T47" t="s">
        <v>115</v>
      </c>
      <c r="U47">
        <v>2.2847486034397E-7</v>
      </c>
    </row>
    <row r="48" spans="2:22" x14ac:dyDescent="0.25">
      <c r="B48" t="s">
        <v>30</v>
      </c>
      <c r="C48" t="s">
        <v>52</v>
      </c>
      <c r="D48" t="s">
        <v>19</v>
      </c>
      <c r="E48" t="s">
        <v>14</v>
      </c>
      <c r="F48" t="s">
        <v>24</v>
      </c>
      <c r="G48" t="s">
        <v>43</v>
      </c>
      <c r="H48" t="s">
        <v>23</v>
      </c>
      <c r="I48" t="s">
        <v>124</v>
      </c>
      <c r="J48">
        <v>9.6290948731045104E-9</v>
      </c>
      <c r="M48" t="s">
        <v>30</v>
      </c>
      <c r="N48" t="s">
        <v>52</v>
      </c>
      <c r="O48" t="s">
        <v>19</v>
      </c>
      <c r="P48" t="s">
        <v>13</v>
      </c>
      <c r="Q48" t="s">
        <v>24</v>
      </c>
      <c r="R48" t="s">
        <v>23</v>
      </c>
      <c r="S48" t="s">
        <v>23</v>
      </c>
      <c r="T48" t="s">
        <v>115</v>
      </c>
      <c r="U48">
        <v>2.2847486034397E-7</v>
      </c>
    </row>
    <row r="49" spans="2:22" x14ac:dyDescent="0.25">
      <c r="B49" t="s">
        <v>30</v>
      </c>
      <c r="C49" t="s">
        <v>52</v>
      </c>
      <c r="D49" t="s">
        <v>19</v>
      </c>
      <c r="E49" t="s">
        <v>14</v>
      </c>
      <c r="F49" t="s">
        <v>24</v>
      </c>
      <c r="G49" t="s">
        <v>42</v>
      </c>
      <c r="H49" t="s">
        <v>23</v>
      </c>
      <c r="I49" t="s">
        <v>124</v>
      </c>
      <c r="J49">
        <v>9.6290948731045104E-9</v>
      </c>
      <c r="M49" t="s">
        <v>30</v>
      </c>
      <c r="N49" t="s">
        <v>52</v>
      </c>
      <c r="O49" t="s">
        <v>19</v>
      </c>
      <c r="P49" t="s">
        <v>13</v>
      </c>
      <c r="Q49" t="s">
        <v>24</v>
      </c>
      <c r="R49" t="s">
        <v>48</v>
      </c>
      <c r="S49" t="s">
        <v>23</v>
      </c>
      <c r="T49" t="s">
        <v>115</v>
      </c>
      <c r="U49">
        <v>2.2847486034397E-7</v>
      </c>
    </row>
    <row r="50" spans="2:22" x14ac:dyDescent="0.25">
      <c r="B50" t="s">
        <v>30</v>
      </c>
      <c r="C50" t="s">
        <v>52</v>
      </c>
      <c r="D50" t="s">
        <v>19</v>
      </c>
      <c r="E50" t="s">
        <v>14</v>
      </c>
      <c r="F50" t="s">
        <v>24</v>
      </c>
      <c r="G50" t="s">
        <v>44</v>
      </c>
      <c r="H50" t="s">
        <v>23</v>
      </c>
      <c r="I50" t="s">
        <v>124</v>
      </c>
      <c r="J50">
        <v>9.6290948731045104E-9</v>
      </c>
      <c r="M50" t="s">
        <v>30</v>
      </c>
      <c r="N50" t="s">
        <v>52</v>
      </c>
      <c r="O50" t="s">
        <v>19</v>
      </c>
      <c r="P50" t="s">
        <v>13</v>
      </c>
      <c r="Q50" t="s">
        <v>24</v>
      </c>
      <c r="R50" t="s">
        <v>50</v>
      </c>
      <c r="S50" t="s">
        <v>23</v>
      </c>
      <c r="T50" t="s">
        <v>115</v>
      </c>
      <c r="U50">
        <v>2.2847486034397E-7</v>
      </c>
    </row>
    <row r="51" spans="2:22" x14ac:dyDescent="0.25">
      <c r="B51" t="s">
        <v>30</v>
      </c>
      <c r="C51" t="s">
        <v>52</v>
      </c>
      <c r="D51" t="s">
        <v>19</v>
      </c>
      <c r="E51" t="s">
        <v>14</v>
      </c>
      <c r="F51" t="s">
        <v>24</v>
      </c>
      <c r="G51" t="s">
        <v>22</v>
      </c>
      <c r="H51" t="s">
        <v>23</v>
      </c>
      <c r="I51" t="s">
        <v>133</v>
      </c>
      <c r="J51" s="14">
        <v>0.68724627140443695</v>
      </c>
      <c r="M51" t="s">
        <v>30</v>
      </c>
      <c r="N51" t="s">
        <v>52</v>
      </c>
      <c r="O51" t="s">
        <v>19</v>
      </c>
      <c r="P51" t="s">
        <v>13</v>
      </c>
      <c r="Q51" t="s">
        <v>24</v>
      </c>
      <c r="R51" t="s">
        <v>45</v>
      </c>
      <c r="S51" t="s">
        <v>23</v>
      </c>
      <c r="T51" t="s">
        <v>115</v>
      </c>
      <c r="U51">
        <v>2.2847486034397E-7</v>
      </c>
    </row>
    <row r="52" spans="2:22" x14ac:dyDescent="0.25">
      <c r="B52" t="s">
        <v>30</v>
      </c>
      <c r="C52" t="s">
        <v>52</v>
      </c>
      <c r="D52" t="s">
        <v>19</v>
      </c>
      <c r="E52" t="s">
        <v>14</v>
      </c>
      <c r="F52" t="s">
        <v>24</v>
      </c>
      <c r="G52" t="s">
        <v>23</v>
      </c>
      <c r="H52" t="s">
        <v>23</v>
      </c>
      <c r="I52" t="s">
        <v>134</v>
      </c>
      <c r="J52" s="14">
        <v>0.616109420539103</v>
      </c>
      <c r="M52" t="s">
        <v>30</v>
      </c>
      <c r="N52" t="s">
        <v>52</v>
      </c>
      <c r="O52" t="s">
        <v>19</v>
      </c>
      <c r="P52" t="s">
        <v>13</v>
      </c>
      <c r="Q52" t="s">
        <v>24</v>
      </c>
      <c r="R52" t="s">
        <v>49</v>
      </c>
      <c r="S52" t="s">
        <v>23</v>
      </c>
      <c r="T52" t="s">
        <v>115</v>
      </c>
      <c r="U52">
        <v>2.2847486034397E-7</v>
      </c>
    </row>
    <row r="53" spans="2:22" x14ac:dyDescent="0.25">
      <c r="B53" t="s">
        <v>30</v>
      </c>
      <c r="C53" t="s">
        <v>52</v>
      </c>
      <c r="D53" t="s">
        <v>19</v>
      </c>
      <c r="E53" t="s">
        <v>14</v>
      </c>
      <c r="F53" t="s">
        <v>24</v>
      </c>
      <c r="G53" t="s">
        <v>6</v>
      </c>
      <c r="H53" t="s">
        <v>23</v>
      </c>
      <c r="I53" t="s">
        <v>135</v>
      </c>
      <c r="J53" s="14">
        <v>0.56548547958902995</v>
      </c>
      <c r="M53" t="s">
        <v>30</v>
      </c>
      <c r="N53" t="s">
        <v>52</v>
      </c>
      <c r="O53" t="s">
        <v>19</v>
      </c>
      <c r="P53" t="s">
        <v>13</v>
      </c>
      <c r="Q53" t="s">
        <v>24</v>
      </c>
      <c r="R53" t="s">
        <v>22</v>
      </c>
      <c r="S53" t="s">
        <v>23</v>
      </c>
      <c r="T53" t="s">
        <v>116</v>
      </c>
      <c r="U53">
        <v>-2.2847486038452999E-7</v>
      </c>
    </row>
    <row r="54" spans="2:22" x14ac:dyDescent="0.25">
      <c r="B54" t="s">
        <v>30</v>
      </c>
      <c r="C54" t="s">
        <v>52</v>
      </c>
      <c r="D54" t="s">
        <v>19</v>
      </c>
      <c r="E54" t="s">
        <v>14</v>
      </c>
      <c r="F54" t="s">
        <v>24</v>
      </c>
      <c r="G54" t="s">
        <v>48</v>
      </c>
      <c r="H54" t="s">
        <v>23</v>
      </c>
      <c r="I54" t="s">
        <v>136</v>
      </c>
      <c r="J54" s="14">
        <v>0.316241640940921</v>
      </c>
      <c r="M54" t="s">
        <v>30</v>
      </c>
      <c r="N54" t="s">
        <v>52</v>
      </c>
      <c r="O54" t="s">
        <v>19</v>
      </c>
      <c r="P54" t="s">
        <v>13</v>
      </c>
      <c r="Q54" t="s">
        <v>24</v>
      </c>
      <c r="R54" t="s">
        <v>47</v>
      </c>
      <c r="S54" t="s">
        <v>23</v>
      </c>
      <c r="T54" t="s">
        <v>116</v>
      </c>
      <c r="U54">
        <v>-2.2847486038452999E-7</v>
      </c>
    </row>
    <row r="55" spans="2:22" x14ac:dyDescent="0.25">
      <c r="B55" t="s">
        <v>30</v>
      </c>
      <c r="C55" t="s">
        <v>52</v>
      </c>
      <c r="D55" t="s">
        <v>19</v>
      </c>
      <c r="E55" t="s">
        <v>14</v>
      </c>
      <c r="F55" t="s">
        <v>24</v>
      </c>
      <c r="G55" t="s">
        <v>50</v>
      </c>
      <c r="H55" t="s">
        <v>23</v>
      </c>
      <c r="I55" t="s">
        <v>137</v>
      </c>
      <c r="J55" s="14">
        <v>3.7460738162794799E-2</v>
      </c>
      <c r="M55" t="s">
        <v>30</v>
      </c>
      <c r="N55" t="s">
        <v>52</v>
      </c>
      <c r="O55" t="s">
        <v>19</v>
      </c>
      <c r="P55" t="s">
        <v>13</v>
      </c>
      <c r="Q55" t="s">
        <v>24</v>
      </c>
      <c r="R55" t="s">
        <v>46</v>
      </c>
      <c r="S55" t="s">
        <v>23</v>
      </c>
      <c r="T55" t="s">
        <v>116</v>
      </c>
      <c r="U55">
        <v>-2.2847486038452999E-7</v>
      </c>
    </row>
    <row r="56" spans="2:22" x14ac:dyDescent="0.25">
      <c r="B56" t="s">
        <v>30</v>
      </c>
      <c r="C56" t="s">
        <v>52</v>
      </c>
      <c r="D56" t="s">
        <v>19</v>
      </c>
      <c r="E56" t="s">
        <v>14</v>
      </c>
      <c r="F56" t="s">
        <v>24</v>
      </c>
      <c r="G56" t="s">
        <v>45</v>
      </c>
      <c r="H56" t="s">
        <v>23</v>
      </c>
      <c r="I56" t="s">
        <v>138</v>
      </c>
      <c r="J56" s="14">
        <v>2.98371916607377E-2</v>
      </c>
      <c r="M56" t="s">
        <v>30</v>
      </c>
      <c r="N56" t="s">
        <v>52</v>
      </c>
      <c r="O56" t="s">
        <v>19</v>
      </c>
      <c r="P56" t="s">
        <v>13</v>
      </c>
      <c r="Q56" t="s">
        <v>24</v>
      </c>
      <c r="R56" t="s">
        <v>42</v>
      </c>
      <c r="S56" t="s">
        <v>23</v>
      </c>
      <c r="T56" t="s">
        <v>116</v>
      </c>
      <c r="U56">
        <v>-2.2847486038452999E-7</v>
      </c>
    </row>
    <row r="57" spans="2:22" x14ac:dyDescent="0.25">
      <c r="B57" t="s">
        <v>30</v>
      </c>
      <c r="C57" t="s">
        <v>52</v>
      </c>
      <c r="D57" t="s">
        <v>19</v>
      </c>
      <c r="E57" t="s">
        <v>14</v>
      </c>
      <c r="F57" t="s">
        <v>24</v>
      </c>
      <c r="G57" t="s">
        <v>46</v>
      </c>
      <c r="H57" t="s">
        <v>23</v>
      </c>
      <c r="I57" t="s">
        <v>139</v>
      </c>
      <c r="J57" s="14">
        <v>4.4088786954118902E-3</v>
      </c>
      <c r="M57" t="s">
        <v>30</v>
      </c>
      <c r="N57" t="s">
        <v>52</v>
      </c>
      <c r="O57" t="s">
        <v>19</v>
      </c>
      <c r="P57" t="s">
        <v>13</v>
      </c>
      <c r="Q57" t="s">
        <v>24</v>
      </c>
      <c r="R57" t="s">
        <v>44</v>
      </c>
      <c r="S57" t="s">
        <v>23</v>
      </c>
      <c r="T57" t="s">
        <v>116</v>
      </c>
      <c r="U57">
        <v>-2.2847486038452999E-7</v>
      </c>
    </row>
    <row r="59" spans="2:22" ht="15.75" thickBot="1" x14ac:dyDescent="0.3"/>
    <row r="60" spans="2:22" ht="15.75" thickBot="1" x14ac:dyDescent="0.3">
      <c r="B60" s="1" t="s">
        <v>1</v>
      </c>
      <c r="C60" s="1" t="s">
        <v>51</v>
      </c>
      <c r="D60" s="1" t="s">
        <v>3</v>
      </c>
      <c r="E60" s="1" t="s">
        <v>2</v>
      </c>
      <c r="F60" s="1" t="s">
        <v>5</v>
      </c>
      <c r="G60" s="1" t="s">
        <v>0</v>
      </c>
      <c r="H60" s="1" t="s">
        <v>4</v>
      </c>
      <c r="I60" s="1" t="s">
        <v>65</v>
      </c>
      <c r="J60" s="1" t="s">
        <v>57</v>
      </c>
      <c r="K60" s="7" t="s">
        <v>64</v>
      </c>
      <c r="M60" s="1" t="s">
        <v>1</v>
      </c>
      <c r="N60" s="1" t="s">
        <v>51</v>
      </c>
      <c r="O60" s="1" t="s">
        <v>3</v>
      </c>
      <c r="P60" s="1" t="s">
        <v>2</v>
      </c>
      <c r="Q60" s="1" t="s">
        <v>5</v>
      </c>
      <c r="R60" s="1" t="s">
        <v>0</v>
      </c>
      <c r="S60" s="1" t="s">
        <v>4</v>
      </c>
      <c r="T60" s="1" t="s">
        <v>65</v>
      </c>
      <c r="U60" s="1" t="s">
        <v>57</v>
      </c>
      <c r="V60" s="7" t="s">
        <v>64</v>
      </c>
    </row>
    <row r="61" spans="2:22" x14ac:dyDescent="0.25">
      <c r="B61" t="s">
        <v>30</v>
      </c>
      <c r="C61" t="s">
        <v>52</v>
      </c>
      <c r="D61" t="s">
        <v>19</v>
      </c>
      <c r="E61" t="s">
        <v>14</v>
      </c>
      <c r="F61" t="s">
        <v>24</v>
      </c>
      <c r="G61" t="s">
        <v>22</v>
      </c>
      <c r="H61" t="s">
        <v>21</v>
      </c>
      <c r="I61" t="s">
        <v>124</v>
      </c>
      <c r="J61">
        <v>9.6290948731045104E-9</v>
      </c>
      <c r="K61">
        <f>(STDEVA(J61:J64))</f>
        <v>0.40915349813748869</v>
      </c>
      <c r="M61" t="s">
        <v>30</v>
      </c>
      <c r="N61" t="s">
        <v>52</v>
      </c>
      <c r="O61" t="s">
        <v>19</v>
      </c>
      <c r="P61" t="s">
        <v>13</v>
      </c>
      <c r="Q61" t="s">
        <v>24</v>
      </c>
      <c r="R61" t="s">
        <v>6</v>
      </c>
      <c r="S61" t="s">
        <v>23</v>
      </c>
      <c r="T61" t="s">
        <v>115</v>
      </c>
      <c r="U61">
        <v>2.2847486034397E-7</v>
      </c>
      <c r="V61">
        <f>(STDEVA(U61:U64))</f>
        <v>0.19720970300112933</v>
      </c>
    </row>
    <row r="62" spans="2:22" x14ac:dyDescent="0.25">
      <c r="B62" t="s">
        <v>30</v>
      </c>
      <c r="C62" t="s">
        <v>52</v>
      </c>
      <c r="D62" t="s">
        <v>19</v>
      </c>
      <c r="E62" t="s">
        <v>14</v>
      </c>
      <c r="F62" t="s">
        <v>24</v>
      </c>
      <c r="G62" t="s">
        <v>22</v>
      </c>
      <c r="H62" t="s">
        <v>20</v>
      </c>
      <c r="I62" t="s">
        <v>124</v>
      </c>
      <c r="J62">
        <v>9.6290948731045104E-9</v>
      </c>
      <c r="M62" t="s">
        <v>30</v>
      </c>
      <c r="N62" t="s">
        <v>52</v>
      </c>
      <c r="O62" t="s">
        <v>19</v>
      </c>
      <c r="P62" t="s">
        <v>13</v>
      </c>
      <c r="Q62" t="s">
        <v>24</v>
      </c>
      <c r="R62" t="s">
        <v>6</v>
      </c>
      <c r="S62" t="s">
        <v>21</v>
      </c>
      <c r="T62" t="s">
        <v>115</v>
      </c>
      <c r="U62">
        <v>2.2847486034397E-7</v>
      </c>
    </row>
    <row r="63" spans="2:22" x14ac:dyDescent="0.25">
      <c r="B63" t="s">
        <v>30</v>
      </c>
      <c r="C63" t="s">
        <v>52</v>
      </c>
      <c r="D63" t="s">
        <v>19</v>
      </c>
      <c r="E63" t="s">
        <v>14</v>
      </c>
      <c r="F63" t="s">
        <v>24</v>
      </c>
      <c r="G63" t="s">
        <v>22</v>
      </c>
      <c r="H63" t="s">
        <v>23</v>
      </c>
      <c r="I63" t="s">
        <v>140</v>
      </c>
      <c r="J63" s="14">
        <v>0.72436001581848197</v>
      </c>
      <c r="M63" t="s">
        <v>30</v>
      </c>
      <c r="N63" t="s">
        <v>52</v>
      </c>
      <c r="O63" t="s">
        <v>19</v>
      </c>
      <c r="P63" t="s">
        <v>13</v>
      </c>
      <c r="Q63" t="s">
        <v>24</v>
      </c>
      <c r="R63" t="s">
        <v>6</v>
      </c>
      <c r="S63" t="s">
        <v>20</v>
      </c>
      <c r="T63" t="s">
        <v>115</v>
      </c>
      <c r="U63">
        <v>2.2847486034397E-7</v>
      </c>
    </row>
    <row r="64" spans="2:22" x14ac:dyDescent="0.25">
      <c r="B64" t="s">
        <v>30</v>
      </c>
      <c r="C64" t="s">
        <v>52</v>
      </c>
      <c r="D64" t="s">
        <v>19</v>
      </c>
      <c r="E64" t="s">
        <v>14</v>
      </c>
      <c r="F64" t="s">
        <v>24</v>
      </c>
      <c r="G64" t="s">
        <v>22</v>
      </c>
      <c r="H64" t="s">
        <v>22</v>
      </c>
      <c r="I64" t="s">
        <v>141</v>
      </c>
      <c r="J64" s="14">
        <v>0.69226221224088103</v>
      </c>
      <c r="M64" t="s">
        <v>30</v>
      </c>
      <c r="N64" t="s">
        <v>52</v>
      </c>
      <c r="O64" t="s">
        <v>19</v>
      </c>
      <c r="P64" t="s">
        <v>13</v>
      </c>
      <c r="Q64" t="s">
        <v>24</v>
      </c>
      <c r="R64" t="s">
        <v>6</v>
      </c>
      <c r="S64" t="s">
        <v>22</v>
      </c>
      <c r="T64" t="s">
        <v>142</v>
      </c>
      <c r="U64" s="14">
        <v>0.39441963447711897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V54"/>
  <sheetViews>
    <sheetView topLeftCell="E36" zoomScale="90" zoomScaleNormal="90" workbookViewId="0">
      <selection activeCell="N42" sqref="N42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22.42578125" bestFit="1" customWidth="1"/>
    <col min="11" max="11" width="12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11.7109375" customWidth="1"/>
    <col min="18" max="18" width="10.28515625" bestFit="1" customWidth="1"/>
    <col min="19" max="19" width="13.5703125" bestFit="1" customWidth="1"/>
    <col min="20" max="20" width="10.5703125" bestFit="1" customWidth="1"/>
    <col min="21" max="21" width="23.42578125" bestFit="1" customWidth="1"/>
  </cols>
  <sheetData>
    <row r="4" spans="2:22" ht="15.75" thickBot="1" x14ac:dyDescent="0.3"/>
    <row r="5" spans="2:22" ht="15.75" thickBot="1" x14ac:dyDescent="0.3">
      <c r="B5" s="1" t="s">
        <v>1</v>
      </c>
      <c r="C5" s="1" t="s">
        <v>51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65</v>
      </c>
      <c r="J5" s="1" t="s">
        <v>57</v>
      </c>
      <c r="K5" s="7" t="s">
        <v>64</v>
      </c>
      <c r="M5" s="1" t="s">
        <v>1</v>
      </c>
      <c r="N5" s="1" t="s">
        <v>51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65</v>
      </c>
      <c r="U5" s="1" t="s">
        <v>57</v>
      </c>
      <c r="V5" s="7" t="s">
        <v>64</v>
      </c>
    </row>
    <row r="6" spans="2:22" x14ac:dyDescent="0.25">
      <c r="B6" t="s">
        <v>32</v>
      </c>
      <c r="C6" t="s">
        <v>52</v>
      </c>
      <c r="D6" t="s">
        <v>19</v>
      </c>
      <c r="E6" t="s">
        <v>9</v>
      </c>
      <c r="F6" t="s">
        <v>24</v>
      </c>
      <c r="G6" t="s">
        <v>6</v>
      </c>
      <c r="H6" t="s">
        <v>23</v>
      </c>
      <c r="I6" t="s">
        <v>143</v>
      </c>
      <c r="J6" s="14">
        <v>0.38544236296763001</v>
      </c>
      <c r="K6">
        <f>(STDEVA(J6:J10))</f>
        <v>0.10412258410103076</v>
      </c>
      <c r="M6" t="s">
        <v>25</v>
      </c>
      <c r="N6" t="s">
        <v>52</v>
      </c>
      <c r="O6" t="s">
        <v>19</v>
      </c>
      <c r="P6" t="s">
        <v>9</v>
      </c>
      <c r="Q6" t="s">
        <v>24</v>
      </c>
      <c r="R6" t="s">
        <v>6</v>
      </c>
      <c r="S6" t="s">
        <v>23</v>
      </c>
      <c r="T6" t="s">
        <v>148</v>
      </c>
      <c r="U6">
        <v>3.1854182225835202E-7</v>
      </c>
      <c r="V6">
        <f>(STDEVA(U6:U10))</f>
        <v>1.986608522714545E-2</v>
      </c>
    </row>
    <row r="7" spans="2:22" x14ac:dyDescent="0.25">
      <c r="B7" t="s">
        <v>25</v>
      </c>
      <c r="C7" t="s">
        <v>52</v>
      </c>
      <c r="D7" t="s">
        <v>19</v>
      </c>
      <c r="E7" t="s">
        <v>9</v>
      </c>
      <c r="F7" t="s">
        <v>24</v>
      </c>
      <c r="G7" t="s">
        <v>6</v>
      </c>
      <c r="H7" t="s">
        <v>23</v>
      </c>
      <c r="I7" t="s">
        <v>144</v>
      </c>
      <c r="J7" s="14">
        <v>0.35077400964092698</v>
      </c>
      <c r="M7" t="s">
        <v>32</v>
      </c>
      <c r="N7" t="s">
        <v>52</v>
      </c>
      <c r="O7" t="s">
        <v>19</v>
      </c>
      <c r="P7" t="s">
        <v>9</v>
      </c>
      <c r="Q7" t="s">
        <v>24</v>
      </c>
      <c r="R7" t="s">
        <v>6</v>
      </c>
      <c r="S7" t="s">
        <v>23</v>
      </c>
      <c r="T7" t="s">
        <v>149</v>
      </c>
      <c r="U7" s="14">
        <v>4.4421821448785703E-2</v>
      </c>
    </row>
    <row r="8" spans="2:22" x14ac:dyDescent="0.25">
      <c r="B8" t="s">
        <v>30</v>
      </c>
      <c r="C8" t="s">
        <v>52</v>
      </c>
      <c r="D8" t="s">
        <v>19</v>
      </c>
      <c r="E8" t="s">
        <v>9</v>
      </c>
      <c r="F8" t="s">
        <v>24</v>
      </c>
      <c r="G8" t="s">
        <v>6</v>
      </c>
      <c r="H8" t="s">
        <v>23</v>
      </c>
      <c r="I8" t="s">
        <v>145</v>
      </c>
      <c r="J8" s="14">
        <v>0.31177606325096802</v>
      </c>
      <c r="M8" t="s">
        <v>27</v>
      </c>
      <c r="N8" t="s">
        <v>52</v>
      </c>
      <c r="O8" t="s">
        <v>19</v>
      </c>
      <c r="P8" t="s">
        <v>9</v>
      </c>
      <c r="Q8" t="s">
        <v>24</v>
      </c>
      <c r="R8" t="s">
        <v>6</v>
      </c>
      <c r="S8" t="s">
        <v>23</v>
      </c>
      <c r="T8" t="s">
        <v>150</v>
      </c>
      <c r="U8">
        <v>-3.1854182224736802E-7</v>
      </c>
    </row>
    <row r="9" spans="2:22" x14ac:dyDescent="0.25">
      <c r="B9" t="s">
        <v>27</v>
      </c>
      <c r="C9" t="s">
        <v>52</v>
      </c>
      <c r="D9" t="s">
        <v>19</v>
      </c>
      <c r="E9" t="s">
        <v>9</v>
      </c>
      <c r="F9" t="s">
        <v>24</v>
      </c>
      <c r="G9" t="s">
        <v>6</v>
      </c>
      <c r="H9" t="s">
        <v>23</v>
      </c>
      <c r="I9" t="s">
        <v>146</v>
      </c>
      <c r="J9" s="14">
        <v>0.23604524201807001</v>
      </c>
      <c r="M9" t="s">
        <v>24</v>
      </c>
      <c r="N9" t="s">
        <v>52</v>
      </c>
      <c r="O9" t="s">
        <v>19</v>
      </c>
      <c r="P9" t="s">
        <v>9</v>
      </c>
      <c r="Q9" t="s">
        <v>24</v>
      </c>
      <c r="R9" t="s">
        <v>6</v>
      </c>
      <c r="S9" t="s">
        <v>23</v>
      </c>
      <c r="T9" t="s">
        <v>151</v>
      </c>
      <c r="U9">
        <v>-1.9112509334622401E-7</v>
      </c>
    </row>
    <row r="10" spans="2:22" x14ac:dyDescent="0.25">
      <c r="B10" t="s">
        <v>24</v>
      </c>
      <c r="C10" t="s">
        <v>52</v>
      </c>
      <c r="D10" t="s">
        <v>19</v>
      </c>
      <c r="E10" t="s">
        <v>9</v>
      </c>
      <c r="F10" t="s">
        <v>24</v>
      </c>
      <c r="G10" t="s">
        <v>6</v>
      </c>
      <c r="H10" t="s">
        <v>23</v>
      </c>
      <c r="I10" t="s">
        <v>147</v>
      </c>
      <c r="J10" s="14">
        <v>0.124081930509178</v>
      </c>
      <c r="M10" t="s">
        <v>30</v>
      </c>
      <c r="N10" t="s">
        <v>52</v>
      </c>
      <c r="O10" t="s">
        <v>19</v>
      </c>
      <c r="P10" t="s">
        <v>9</v>
      </c>
      <c r="Q10" t="s">
        <v>24</v>
      </c>
      <c r="R10" t="s">
        <v>6</v>
      </c>
      <c r="S10" t="s">
        <v>23</v>
      </c>
      <c r="T10" t="s">
        <v>151</v>
      </c>
      <c r="U10">
        <v>-1.9112509334622401E-7</v>
      </c>
    </row>
    <row r="12" spans="2:22" ht="15.75" thickBot="1" x14ac:dyDescent="0.3"/>
    <row r="13" spans="2:22" ht="15.75" thickBot="1" x14ac:dyDescent="0.3">
      <c r="B13" s="1" t="s">
        <v>1</v>
      </c>
      <c r="C13" s="1" t="s">
        <v>51</v>
      </c>
      <c r="D13" s="1" t="s">
        <v>3</v>
      </c>
      <c r="E13" s="1" t="s">
        <v>2</v>
      </c>
      <c r="F13" s="1" t="s">
        <v>5</v>
      </c>
      <c r="G13" s="1" t="s">
        <v>0</v>
      </c>
      <c r="H13" s="1" t="s">
        <v>4</v>
      </c>
      <c r="I13" s="1" t="s">
        <v>65</v>
      </c>
      <c r="J13" s="1" t="s">
        <v>57</v>
      </c>
      <c r="K13" s="7" t="s">
        <v>64</v>
      </c>
      <c r="M13" s="1" t="s">
        <v>1</v>
      </c>
      <c r="N13" s="1" t="s">
        <v>51</v>
      </c>
      <c r="O13" s="1" t="s">
        <v>3</v>
      </c>
      <c r="P13" s="1" t="s">
        <v>2</v>
      </c>
      <c r="Q13" s="1" t="s">
        <v>5</v>
      </c>
      <c r="R13" s="1" t="s">
        <v>0</v>
      </c>
      <c r="S13" s="1" t="s">
        <v>4</v>
      </c>
      <c r="T13" s="1" t="s">
        <v>65</v>
      </c>
      <c r="U13" s="1" t="s">
        <v>57</v>
      </c>
      <c r="V13" s="7" t="s">
        <v>64</v>
      </c>
    </row>
    <row r="14" spans="2:22" x14ac:dyDescent="0.25">
      <c r="B14" t="s">
        <v>32</v>
      </c>
      <c r="C14" t="s">
        <v>52</v>
      </c>
      <c r="D14" t="s">
        <v>18</v>
      </c>
      <c r="E14" t="s">
        <v>9</v>
      </c>
      <c r="F14" t="s">
        <v>24</v>
      </c>
      <c r="G14" t="s">
        <v>6</v>
      </c>
      <c r="H14" t="s">
        <v>23</v>
      </c>
      <c r="I14" t="s">
        <v>66</v>
      </c>
      <c r="J14" t="s">
        <v>66</v>
      </c>
      <c r="K14">
        <f>(STDEVA(J17:J19))</f>
        <v>0.22916559999534847</v>
      </c>
      <c r="M14" t="s">
        <v>32</v>
      </c>
      <c r="N14" t="s">
        <v>52</v>
      </c>
      <c r="O14" t="s">
        <v>18</v>
      </c>
      <c r="P14" t="s">
        <v>9</v>
      </c>
      <c r="Q14" t="s">
        <v>24</v>
      </c>
      <c r="R14" t="s">
        <v>6</v>
      </c>
      <c r="S14" t="s">
        <v>23</v>
      </c>
      <c r="T14" t="s">
        <v>66</v>
      </c>
      <c r="U14" t="s">
        <v>66</v>
      </c>
      <c r="V14">
        <f>(STDEVA(U16:U19))</f>
        <v>6.6196037924654075E-2</v>
      </c>
    </row>
    <row r="15" spans="2:22" x14ac:dyDescent="0.25">
      <c r="B15" t="s">
        <v>32</v>
      </c>
      <c r="C15" t="s">
        <v>52</v>
      </c>
      <c r="D15" t="s">
        <v>17</v>
      </c>
      <c r="E15" t="s">
        <v>9</v>
      </c>
      <c r="F15" t="s">
        <v>24</v>
      </c>
      <c r="G15" t="s">
        <v>6</v>
      </c>
      <c r="H15" t="s">
        <v>23</v>
      </c>
      <c r="I15" t="s">
        <v>66</v>
      </c>
      <c r="J15" t="s">
        <v>66</v>
      </c>
      <c r="M15" t="s">
        <v>32</v>
      </c>
      <c r="N15" t="s">
        <v>52</v>
      </c>
      <c r="O15" t="s">
        <v>15</v>
      </c>
      <c r="P15" t="s">
        <v>9</v>
      </c>
      <c r="Q15" t="s">
        <v>24</v>
      </c>
      <c r="R15" t="s">
        <v>6</v>
      </c>
      <c r="S15" t="s">
        <v>23</v>
      </c>
      <c r="T15" t="s">
        <v>66</v>
      </c>
      <c r="U15" t="s">
        <v>66</v>
      </c>
    </row>
    <row r="16" spans="2:22" x14ac:dyDescent="0.25">
      <c r="B16" t="s">
        <v>32</v>
      </c>
      <c r="C16" t="s">
        <v>52</v>
      </c>
      <c r="D16" t="s">
        <v>15</v>
      </c>
      <c r="E16" t="s">
        <v>9</v>
      </c>
      <c r="F16" t="s">
        <v>24</v>
      </c>
      <c r="G16" t="s">
        <v>6</v>
      </c>
      <c r="H16" t="s">
        <v>23</v>
      </c>
      <c r="I16" t="s">
        <v>66</v>
      </c>
      <c r="J16" t="s">
        <v>66</v>
      </c>
      <c r="M16" t="s">
        <v>32</v>
      </c>
      <c r="N16" t="s">
        <v>52</v>
      </c>
      <c r="O16" t="s">
        <v>17</v>
      </c>
      <c r="P16" t="s">
        <v>9</v>
      </c>
      <c r="Q16" t="s">
        <v>24</v>
      </c>
      <c r="R16" t="s">
        <v>6</v>
      </c>
      <c r="S16" t="s">
        <v>23</v>
      </c>
      <c r="T16" t="s">
        <v>148</v>
      </c>
      <c r="U16">
        <v>3.1854182225835202E-7</v>
      </c>
    </row>
    <row r="17" spans="2:22" x14ac:dyDescent="0.25">
      <c r="B17" t="s">
        <v>32</v>
      </c>
      <c r="C17" t="s">
        <v>52</v>
      </c>
      <c r="D17" t="s">
        <v>19</v>
      </c>
      <c r="E17" t="s">
        <v>9</v>
      </c>
      <c r="F17" t="s">
        <v>24</v>
      </c>
      <c r="G17" t="s">
        <v>6</v>
      </c>
      <c r="H17" t="s">
        <v>23</v>
      </c>
      <c r="I17" t="s">
        <v>152</v>
      </c>
      <c r="J17" s="14">
        <v>0.45482921383434699</v>
      </c>
      <c r="M17" t="s">
        <v>32</v>
      </c>
      <c r="N17" t="s">
        <v>52</v>
      </c>
      <c r="O17" t="s">
        <v>19</v>
      </c>
      <c r="P17" t="s">
        <v>9</v>
      </c>
      <c r="Q17" t="s">
        <v>24</v>
      </c>
      <c r="R17" t="s">
        <v>6</v>
      </c>
      <c r="S17" t="s">
        <v>23</v>
      </c>
      <c r="T17" t="s">
        <v>155</v>
      </c>
      <c r="U17">
        <v>2.5483345780778002E-7</v>
      </c>
    </row>
    <row r="18" spans="2:22" x14ac:dyDescent="0.25">
      <c r="B18" t="s">
        <v>32</v>
      </c>
      <c r="C18" t="s">
        <v>52</v>
      </c>
      <c r="D18" t="s">
        <v>8</v>
      </c>
      <c r="E18" t="s">
        <v>9</v>
      </c>
      <c r="F18" t="s">
        <v>24</v>
      </c>
      <c r="G18" t="s">
        <v>6</v>
      </c>
      <c r="H18" t="s">
        <v>23</v>
      </c>
      <c r="I18" t="s">
        <v>153</v>
      </c>
      <c r="J18" s="14">
        <v>6.7463470215316096E-2</v>
      </c>
      <c r="M18" t="s">
        <v>32</v>
      </c>
      <c r="N18" t="s">
        <v>52</v>
      </c>
      <c r="O18" t="s">
        <v>16</v>
      </c>
      <c r="P18" t="s">
        <v>9</v>
      </c>
      <c r="Q18" t="s">
        <v>24</v>
      </c>
      <c r="R18" t="s">
        <v>6</v>
      </c>
      <c r="S18" t="s">
        <v>23</v>
      </c>
      <c r="T18" t="s">
        <v>156</v>
      </c>
      <c r="U18" s="14">
        <v>0.12100017661893001</v>
      </c>
    </row>
    <row r="19" spans="2:22" x14ac:dyDescent="0.25">
      <c r="B19" t="s">
        <v>32</v>
      </c>
      <c r="C19" t="s">
        <v>52</v>
      </c>
      <c r="D19" t="s">
        <v>16</v>
      </c>
      <c r="E19" t="s">
        <v>9</v>
      </c>
      <c r="F19" t="s">
        <v>24</v>
      </c>
      <c r="G19" t="s">
        <v>6</v>
      </c>
      <c r="H19" t="s">
        <v>23</v>
      </c>
      <c r="I19" t="s">
        <v>154</v>
      </c>
      <c r="J19" s="14">
        <v>4.8987316370628899E-2</v>
      </c>
      <c r="M19" t="s">
        <v>32</v>
      </c>
      <c r="N19" t="s">
        <v>52</v>
      </c>
      <c r="O19" t="s">
        <v>8</v>
      </c>
      <c r="P19" t="s">
        <v>9</v>
      </c>
      <c r="Q19" t="s">
        <v>24</v>
      </c>
      <c r="R19" t="s">
        <v>6</v>
      </c>
      <c r="S19" t="s">
        <v>23</v>
      </c>
      <c r="T19" t="s">
        <v>157</v>
      </c>
      <c r="U19" s="14">
        <v>0.10751589649830599</v>
      </c>
    </row>
    <row r="21" spans="2:22" ht="15.75" thickBot="1" x14ac:dyDescent="0.3"/>
    <row r="22" spans="2:22" ht="15.75" thickBot="1" x14ac:dyDescent="0.3">
      <c r="B22" s="1" t="s">
        <v>1</v>
      </c>
      <c r="C22" s="1" t="s">
        <v>51</v>
      </c>
      <c r="D22" s="1" t="s">
        <v>3</v>
      </c>
      <c r="E22" s="1" t="s">
        <v>2</v>
      </c>
      <c r="F22" s="1" t="s">
        <v>5</v>
      </c>
      <c r="G22" s="1" t="s">
        <v>0</v>
      </c>
      <c r="H22" s="1" t="s">
        <v>4</v>
      </c>
      <c r="I22" s="1" t="s">
        <v>65</v>
      </c>
      <c r="J22" s="1" t="s">
        <v>57</v>
      </c>
      <c r="K22" s="7" t="s">
        <v>64</v>
      </c>
      <c r="M22" s="1" t="s">
        <v>1</v>
      </c>
      <c r="N22" s="1" t="s">
        <v>51</v>
      </c>
      <c r="O22" s="1" t="s">
        <v>3</v>
      </c>
      <c r="P22" s="1" t="s">
        <v>2</v>
      </c>
      <c r="Q22" s="1" t="s">
        <v>5</v>
      </c>
      <c r="R22" s="1" t="s">
        <v>0</v>
      </c>
      <c r="S22" s="1" t="s">
        <v>4</v>
      </c>
      <c r="T22" s="1" t="s">
        <v>65</v>
      </c>
      <c r="U22" s="1" t="s">
        <v>57</v>
      </c>
      <c r="V22" s="7" t="s">
        <v>64</v>
      </c>
    </row>
    <row r="23" spans="2:22" x14ac:dyDescent="0.25">
      <c r="B23" t="s">
        <v>32</v>
      </c>
      <c r="C23" t="s">
        <v>52</v>
      </c>
      <c r="D23" t="s">
        <v>19</v>
      </c>
      <c r="E23" t="s">
        <v>12</v>
      </c>
      <c r="F23" t="s">
        <v>24</v>
      </c>
      <c r="G23" t="s">
        <v>6</v>
      </c>
      <c r="H23" t="s">
        <v>23</v>
      </c>
      <c r="I23" t="s">
        <v>66</v>
      </c>
      <c r="J23" t="s">
        <v>66</v>
      </c>
      <c r="K23">
        <f>(STDEVA(J25:J29))</f>
        <v>0.20385480731613814</v>
      </c>
      <c r="M23" t="s">
        <v>32</v>
      </c>
      <c r="N23" t="s">
        <v>52</v>
      </c>
      <c r="O23" t="s">
        <v>19</v>
      </c>
      <c r="P23" t="s">
        <v>11</v>
      </c>
      <c r="Q23" t="s">
        <v>24</v>
      </c>
      <c r="R23" t="s">
        <v>6</v>
      </c>
      <c r="S23" t="s">
        <v>23</v>
      </c>
      <c r="T23" t="s">
        <v>66</v>
      </c>
      <c r="U23" t="s">
        <v>66</v>
      </c>
      <c r="V23">
        <f>(STDEVA(U25:U29))</f>
        <v>4.1112425042255332E-2</v>
      </c>
    </row>
    <row r="24" spans="2:22" x14ac:dyDescent="0.25">
      <c r="B24" t="s">
        <v>32</v>
      </c>
      <c r="C24" t="s">
        <v>52</v>
      </c>
      <c r="D24" t="s">
        <v>19</v>
      </c>
      <c r="E24" t="s">
        <v>10</v>
      </c>
      <c r="F24" t="s">
        <v>24</v>
      </c>
      <c r="G24" t="s">
        <v>6</v>
      </c>
      <c r="H24" t="s">
        <v>23</v>
      </c>
      <c r="I24" t="s">
        <v>66</v>
      </c>
      <c r="J24" t="s">
        <v>66</v>
      </c>
      <c r="M24" t="s">
        <v>32</v>
      </c>
      <c r="N24" t="s">
        <v>52</v>
      </c>
      <c r="O24" t="s">
        <v>19</v>
      </c>
      <c r="P24" t="s">
        <v>7</v>
      </c>
      <c r="Q24" t="s">
        <v>24</v>
      </c>
      <c r="R24" t="s">
        <v>6</v>
      </c>
      <c r="S24" t="s">
        <v>23</v>
      </c>
      <c r="T24" t="s">
        <v>66</v>
      </c>
      <c r="U24" t="s">
        <v>66</v>
      </c>
    </row>
    <row r="25" spans="2:22" x14ac:dyDescent="0.25">
      <c r="B25" t="s">
        <v>32</v>
      </c>
      <c r="C25" t="s">
        <v>52</v>
      </c>
      <c r="D25" t="s">
        <v>19</v>
      </c>
      <c r="E25" t="s">
        <v>11</v>
      </c>
      <c r="F25" t="s">
        <v>24</v>
      </c>
      <c r="G25" t="s">
        <v>6</v>
      </c>
      <c r="H25" t="s">
        <v>23</v>
      </c>
      <c r="I25" t="s">
        <v>158</v>
      </c>
      <c r="J25" s="14">
        <v>0.46049626826984502</v>
      </c>
      <c r="M25" t="s">
        <v>32</v>
      </c>
      <c r="N25" t="s">
        <v>52</v>
      </c>
      <c r="O25" t="s">
        <v>19</v>
      </c>
      <c r="P25" t="s">
        <v>12</v>
      </c>
      <c r="Q25" t="s">
        <v>24</v>
      </c>
      <c r="R25" t="s">
        <v>6</v>
      </c>
      <c r="S25" t="s">
        <v>23</v>
      </c>
      <c r="T25" t="s">
        <v>148</v>
      </c>
      <c r="U25">
        <v>3.1854182225835202E-7</v>
      </c>
    </row>
    <row r="26" spans="2:22" x14ac:dyDescent="0.25">
      <c r="B26" t="s">
        <v>32</v>
      </c>
      <c r="C26" t="s">
        <v>52</v>
      </c>
      <c r="D26" t="s">
        <v>19</v>
      </c>
      <c r="E26" t="s">
        <v>14</v>
      </c>
      <c r="F26" t="s">
        <v>24</v>
      </c>
      <c r="G26" t="s">
        <v>6</v>
      </c>
      <c r="H26" t="s">
        <v>23</v>
      </c>
      <c r="I26" t="s">
        <v>159</v>
      </c>
      <c r="J26" s="14">
        <v>0.30578220803267597</v>
      </c>
      <c r="M26" t="s">
        <v>32</v>
      </c>
      <c r="N26" t="s">
        <v>52</v>
      </c>
      <c r="O26" t="s">
        <v>19</v>
      </c>
      <c r="P26" t="s">
        <v>10</v>
      </c>
      <c r="Q26" t="s">
        <v>24</v>
      </c>
      <c r="R26" t="s">
        <v>6</v>
      </c>
      <c r="S26" t="s">
        <v>23</v>
      </c>
      <c r="T26" t="s">
        <v>148</v>
      </c>
      <c r="U26">
        <v>3.1854182225835202E-7</v>
      </c>
    </row>
    <row r="27" spans="2:22" x14ac:dyDescent="0.25">
      <c r="B27" t="s">
        <v>32</v>
      </c>
      <c r="C27" t="s">
        <v>52</v>
      </c>
      <c r="D27" t="s">
        <v>19</v>
      </c>
      <c r="E27" t="s">
        <v>9</v>
      </c>
      <c r="F27" t="s">
        <v>24</v>
      </c>
      <c r="G27" t="s">
        <v>6</v>
      </c>
      <c r="H27" t="s">
        <v>23</v>
      </c>
      <c r="I27" t="s">
        <v>160</v>
      </c>
      <c r="J27" s="14">
        <v>0.22512746060293801</v>
      </c>
      <c r="M27" t="s">
        <v>32</v>
      </c>
      <c r="N27" t="s">
        <v>52</v>
      </c>
      <c r="O27" t="s">
        <v>19</v>
      </c>
      <c r="P27" t="s">
        <v>9</v>
      </c>
      <c r="Q27" t="s">
        <v>24</v>
      </c>
      <c r="R27" t="s">
        <v>6</v>
      </c>
      <c r="S27" t="s">
        <v>23</v>
      </c>
      <c r="T27" t="s">
        <v>163</v>
      </c>
      <c r="U27">
        <v>1.9112509335720799E-7</v>
      </c>
    </row>
    <row r="28" spans="2:22" x14ac:dyDescent="0.25">
      <c r="B28" t="s">
        <v>32</v>
      </c>
      <c r="C28" t="s">
        <v>52</v>
      </c>
      <c r="D28" t="s">
        <v>19</v>
      </c>
      <c r="E28" t="s">
        <v>13</v>
      </c>
      <c r="F28" t="s">
        <v>24</v>
      </c>
      <c r="G28" t="s">
        <v>6</v>
      </c>
      <c r="H28" t="s">
        <v>23</v>
      </c>
      <c r="I28" t="s">
        <v>161</v>
      </c>
      <c r="J28" s="14">
        <v>3.24446937719785E-4</v>
      </c>
      <c r="M28" t="s">
        <v>32</v>
      </c>
      <c r="N28" t="s">
        <v>52</v>
      </c>
      <c r="O28" t="s">
        <v>19</v>
      </c>
      <c r="P28" t="s">
        <v>14</v>
      </c>
      <c r="Q28" t="s">
        <v>24</v>
      </c>
      <c r="R28" t="s">
        <v>6</v>
      </c>
      <c r="S28" t="s">
        <v>23</v>
      </c>
      <c r="T28" t="s">
        <v>164</v>
      </c>
      <c r="U28" s="14">
        <v>9.0069178951813406E-2</v>
      </c>
    </row>
    <row r="29" spans="2:22" x14ac:dyDescent="0.25">
      <c r="B29" t="s">
        <v>32</v>
      </c>
      <c r="C29" t="s">
        <v>52</v>
      </c>
      <c r="D29" t="s">
        <v>19</v>
      </c>
      <c r="E29" t="s">
        <v>7</v>
      </c>
      <c r="F29" t="s">
        <v>24</v>
      </c>
      <c r="G29" t="s">
        <v>6</v>
      </c>
      <c r="H29" t="s">
        <v>23</v>
      </c>
      <c r="I29" t="s">
        <v>162</v>
      </c>
      <c r="J29" s="14">
        <v>-1.63290352872437E-2</v>
      </c>
      <c r="M29" t="s">
        <v>32</v>
      </c>
      <c r="N29" t="s">
        <v>52</v>
      </c>
      <c r="O29" t="s">
        <v>19</v>
      </c>
      <c r="P29" t="s">
        <v>13</v>
      </c>
      <c r="Q29" t="s">
        <v>24</v>
      </c>
      <c r="R29" t="s">
        <v>6</v>
      </c>
      <c r="S29" t="s">
        <v>23</v>
      </c>
      <c r="T29" t="s">
        <v>165</v>
      </c>
      <c r="U29" s="14">
        <v>5.15997240574105E-2</v>
      </c>
    </row>
    <row r="31" spans="2:22" ht="15.75" thickBot="1" x14ac:dyDescent="0.3"/>
    <row r="32" spans="2:22" ht="15.75" thickBot="1" x14ac:dyDescent="0.3">
      <c r="B32" s="1" t="s">
        <v>1</v>
      </c>
      <c r="C32" s="1" t="s">
        <v>51</v>
      </c>
      <c r="D32" s="1" t="s">
        <v>3</v>
      </c>
      <c r="E32" s="1" t="s">
        <v>2</v>
      </c>
      <c r="F32" s="1" t="s">
        <v>5</v>
      </c>
      <c r="G32" s="1" t="s">
        <v>0</v>
      </c>
      <c r="H32" s="1" t="s">
        <v>4</v>
      </c>
      <c r="I32" s="1" t="s">
        <v>65</v>
      </c>
      <c r="J32" s="1" t="s">
        <v>57</v>
      </c>
      <c r="K32" s="7" t="s">
        <v>64</v>
      </c>
      <c r="M32" s="1" t="s">
        <v>1</v>
      </c>
      <c r="N32" s="1" t="s">
        <v>51</v>
      </c>
      <c r="O32" s="1" t="s">
        <v>3</v>
      </c>
      <c r="P32" s="1" t="s">
        <v>2</v>
      </c>
      <c r="Q32" s="1" t="s">
        <v>5</v>
      </c>
      <c r="R32" s="1" t="s">
        <v>0</v>
      </c>
      <c r="S32" s="1" t="s">
        <v>4</v>
      </c>
      <c r="T32" s="1" t="s">
        <v>65</v>
      </c>
      <c r="U32" s="1" t="s">
        <v>57</v>
      </c>
      <c r="V32" s="7" t="s">
        <v>64</v>
      </c>
    </row>
    <row r="33" spans="2:22" x14ac:dyDescent="0.25">
      <c r="B33" t="s">
        <v>32</v>
      </c>
      <c r="C33" t="s">
        <v>52</v>
      </c>
      <c r="D33" t="s">
        <v>19</v>
      </c>
      <c r="E33" t="s">
        <v>11</v>
      </c>
      <c r="F33" t="s">
        <v>30</v>
      </c>
      <c r="G33" t="s">
        <v>6</v>
      </c>
      <c r="H33" t="s">
        <v>23</v>
      </c>
      <c r="I33" t="s">
        <v>166</v>
      </c>
      <c r="J33">
        <v>3.1855057613927999E-7</v>
      </c>
      <c r="K33">
        <f>(STDEVA(J33:J42))</f>
        <v>0.14571722473684509</v>
      </c>
      <c r="M33" t="s">
        <v>32</v>
      </c>
      <c r="N33" t="s">
        <v>52</v>
      </c>
      <c r="O33" t="s">
        <v>19</v>
      </c>
      <c r="P33" t="s">
        <v>14</v>
      </c>
      <c r="Q33" t="s">
        <v>32</v>
      </c>
      <c r="R33" t="s">
        <v>6</v>
      </c>
      <c r="S33" t="s">
        <v>23</v>
      </c>
      <c r="T33" t="s">
        <v>148</v>
      </c>
      <c r="U33">
        <v>3.1854182225835202E-7</v>
      </c>
      <c r="V33">
        <f>(STDEVA(U33:U42))</f>
        <v>5.3515203246782536E-2</v>
      </c>
    </row>
    <row r="34" spans="2:22" x14ac:dyDescent="0.25">
      <c r="B34" t="s">
        <v>32</v>
      </c>
      <c r="C34" t="s">
        <v>52</v>
      </c>
      <c r="D34" t="s">
        <v>19</v>
      </c>
      <c r="E34" t="s">
        <v>11</v>
      </c>
      <c r="F34" t="s">
        <v>25</v>
      </c>
      <c r="G34" t="s">
        <v>6</v>
      </c>
      <c r="H34" t="s">
        <v>23</v>
      </c>
      <c r="I34" t="s">
        <v>166</v>
      </c>
      <c r="J34">
        <v>3.1855057613927999E-7</v>
      </c>
      <c r="M34" t="s">
        <v>32</v>
      </c>
      <c r="N34" t="s">
        <v>52</v>
      </c>
      <c r="O34" t="s">
        <v>19</v>
      </c>
      <c r="P34" t="s">
        <v>14</v>
      </c>
      <c r="Q34" t="s">
        <v>30</v>
      </c>
      <c r="R34" t="s">
        <v>6</v>
      </c>
      <c r="S34" t="s">
        <v>23</v>
      </c>
      <c r="T34" t="s">
        <v>148</v>
      </c>
      <c r="U34">
        <v>3.1854182225835202E-7</v>
      </c>
    </row>
    <row r="35" spans="2:22" x14ac:dyDescent="0.25">
      <c r="B35" t="s">
        <v>32</v>
      </c>
      <c r="C35" t="s">
        <v>52</v>
      </c>
      <c r="D35" t="s">
        <v>19</v>
      </c>
      <c r="E35" t="s">
        <v>11</v>
      </c>
      <c r="F35" t="s">
        <v>27</v>
      </c>
      <c r="G35" t="s">
        <v>6</v>
      </c>
      <c r="H35" t="s">
        <v>23</v>
      </c>
      <c r="I35" t="s">
        <v>166</v>
      </c>
      <c r="J35">
        <v>3.1855057613927999E-7</v>
      </c>
      <c r="M35" t="s">
        <v>32</v>
      </c>
      <c r="N35" t="s">
        <v>52</v>
      </c>
      <c r="O35" t="s">
        <v>19</v>
      </c>
      <c r="P35" t="s">
        <v>14</v>
      </c>
      <c r="Q35" t="s">
        <v>25</v>
      </c>
      <c r="R35" t="s">
        <v>6</v>
      </c>
      <c r="S35" t="s">
        <v>23</v>
      </c>
      <c r="T35" t="s">
        <v>148</v>
      </c>
      <c r="U35">
        <v>3.1854182225835202E-7</v>
      </c>
    </row>
    <row r="36" spans="2:22" x14ac:dyDescent="0.25">
      <c r="B36" t="s">
        <v>32</v>
      </c>
      <c r="C36" t="s">
        <v>52</v>
      </c>
      <c r="D36" t="s">
        <v>19</v>
      </c>
      <c r="E36" t="s">
        <v>11</v>
      </c>
      <c r="F36" t="s">
        <v>33</v>
      </c>
      <c r="G36" t="s">
        <v>6</v>
      </c>
      <c r="H36" t="s">
        <v>23</v>
      </c>
      <c r="I36" t="s">
        <v>166</v>
      </c>
      <c r="J36">
        <v>3.1855057613927999E-7</v>
      </c>
      <c r="M36" t="s">
        <v>32</v>
      </c>
      <c r="N36" t="s">
        <v>52</v>
      </c>
      <c r="O36" t="s">
        <v>19</v>
      </c>
      <c r="P36" t="s">
        <v>14</v>
      </c>
      <c r="Q36" t="s">
        <v>27</v>
      </c>
      <c r="R36" t="s">
        <v>6</v>
      </c>
      <c r="S36" t="s">
        <v>23</v>
      </c>
      <c r="T36" t="s">
        <v>148</v>
      </c>
      <c r="U36">
        <v>3.1854182225835202E-7</v>
      </c>
    </row>
    <row r="37" spans="2:22" x14ac:dyDescent="0.25">
      <c r="B37" t="s">
        <v>32</v>
      </c>
      <c r="C37" t="s">
        <v>52</v>
      </c>
      <c r="D37" t="s">
        <v>19</v>
      </c>
      <c r="E37" t="s">
        <v>11</v>
      </c>
      <c r="F37" t="s">
        <v>28</v>
      </c>
      <c r="G37" t="s">
        <v>6</v>
      </c>
      <c r="H37" t="s">
        <v>23</v>
      </c>
      <c r="I37" t="s">
        <v>166</v>
      </c>
      <c r="J37">
        <v>3.1855057613927999E-7</v>
      </c>
      <c r="M37" t="s">
        <v>32</v>
      </c>
      <c r="N37" t="s">
        <v>52</v>
      </c>
      <c r="O37" t="s">
        <v>19</v>
      </c>
      <c r="P37" t="s">
        <v>14</v>
      </c>
      <c r="Q37" t="s">
        <v>33</v>
      </c>
      <c r="R37" t="s">
        <v>6</v>
      </c>
      <c r="S37" t="s">
        <v>23</v>
      </c>
      <c r="T37" t="s">
        <v>148</v>
      </c>
      <c r="U37">
        <v>3.1854182225835202E-7</v>
      </c>
    </row>
    <row r="38" spans="2:22" x14ac:dyDescent="0.25">
      <c r="B38" t="s">
        <v>32</v>
      </c>
      <c r="C38" t="s">
        <v>52</v>
      </c>
      <c r="D38" t="s">
        <v>19</v>
      </c>
      <c r="E38" t="s">
        <v>11</v>
      </c>
      <c r="F38" t="s">
        <v>29</v>
      </c>
      <c r="G38" t="s">
        <v>6</v>
      </c>
      <c r="H38" t="s">
        <v>23</v>
      </c>
      <c r="I38" t="s">
        <v>166</v>
      </c>
      <c r="J38">
        <v>3.1855057613927999E-7</v>
      </c>
      <c r="M38" t="s">
        <v>32</v>
      </c>
      <c r="N38" t="s">
        <v>52</v>
      </c>
      <c r="O38" t="s">
        <v>19</v>
      </c>
      <c r="P38" t="s">
        <v>14</v>
      </c>
      <c r="Q38" t="s">
        <v>28</v>
      </c>
      <c r="R38" t="s">
        <v>6</v>
      </c>
      <c r="S38" t="s">
        <v>23</v>
      </c>
      <c r="T38" t="s">
        <v>148</v>
      </c>
      <c r="U38">
        <v>3.1854182225835202E-7</v>
      </c>
    </row>
    <row r="39" spans="2:22" x14ac:dyDescent="0.25">
      <c r="B39" t="s">
        <v>32</v>
      </c>
      <c r="C39" t="s">
        <v>52</v>
      </c>
      <c r="D39" t="s">
        <v>19</v>
      </c>
      <c r="E39" t="s">
        <v>11</v>
      </c>
      <c r="F39" t="s">
        <v>26</v>
      </c>
      <c r="G39" t="s">
        <v>6</v>
      </c>
      <c r="H39" t="s">
        <v>23</v>
      </c>
      <c r="I39" t="s">
        <v>166</v>
      </c>
      <c r="J39">
        <v>3.1855057613927999E-7</v>
      </c>
      <c r="M39" t="s">
        <v>32</v>
      </c>
      <c r="N39" t="s">
        <v>52</v>
      </c>
      <c r="O39" t="s">
        <v>19</v>
      </c>
      <c r="P39" t="s">
        <v>14</v>
      </c>
      <c r="Q39" t="s">
        <v>29</v>
      </c>
      <c r="R39" t="s">
        <v>6</v>
      </c>
      <c r="S39" t="s">
        <v>23</v>
      </c>
      <c r="T39" t="s">
        <v>148</v>
      </c>
      <c r="U39">
        <v>3.1854182225835202E-7</v>
      </c>
    </row>
    <row r="40" spans="2:22" x14ac:dyDescent="0.25">
      <c r="B40" t="s">
        <v>32</v>
      </c>
      <c r="C40" t="s">
        <v>52</v>
      </c>
      <c r="D40" t="s">
        <v>19</v>
      </c>
      <c r="E40" t="s">
        <v>11</v>
      </c>
      <c r="F40" t="s">
        <v>31</v>
      </c>
      <c r="G40" t="s">
        <v>6</v>
      </c>
      <c r="H40" t="s">
        <v>23</v>
      </c>
      <c r="I40" t="s">
        <v>166</v>
      </c>
      <c r="J40">
        <v>3.1855057613927999E-7</v>
      </c>
      <c r="M40" t="s">
        <v>32</v>
      </c>
      <c r="N40" t="s">
        <v>52</v>
      </c>
      <c r="O40" t="s">
        <v>19</v>
      </c>
      <c r="P40" t="s">
        <v>14</v>
      </c>
      <c r="Q40" t="s">
        <v>26</v>
      </c>
      <c r="R40" t="s">
        <v>6</v>
      </c>
      <c r="S40" t="s">
        <v>23</v>
      </c>
      <c r="T40" t="s">
        <v>148</v>
      </c>
      <c r="U40">
        <v>3.1854182225835202E-7</v>
      </c>
    </row>
    <row r="41" spans="2:22" x14ac:dyDescent="0.25">
      <c r="B41" t="s">
        <v>32</v>
      </c>
      <c r="C41" t="s">
        <v>52</v>
      </c>
      <c r="D41" t="s">
        <v>19</v>
      </c>
      <c r="E41" t="s">
        <v>11</v>
      </c>
      <c r="F41" t="s">
        <v>24</v>
      </c>
      <c r="G41" t="s">
        <v>6</v>
      </c>
      <c r="H41" t="s">
        <v>23</v>
      </c>
      <c r="I41" t="s">
        <v>167</v>
      </c>
      <c r="J41" s="14">
        <v>0.45481386671198798</v>
      </c>
      <c r="M41" t="s">
        <v>32</v>
      </c>
      <c r="N41" t="s">
        <v>52</v>
      </c>
      <c r="O41" t="s">
        <v>19</v>
      </c>
      <c r="P41" t="s">
        <v>14</v>
      </c>
      <c r="Q41" t="s">
        <v>31</v>
      </c>
      <c r="R41" t="s">
        <v>6</v>
      </c>
      <c r="S41" t="s">
        <v>23</v>
      </c>
      <c r="T41" t="s">
        <v>148</v>
      </c>
      <c r="U41">
        <v>3.1854182225835202E-7</v>
      </c>
    </row>
    <row r="42" spans="2:22" x14ac:dyDescent="0.25">
      <c r="B42" t="s">
        <v>32</v>
      </c>
      <c r="C42" t="s">
        <v>52</v>
      </c>
      <c r="D42" t="s">
        <v>19</v>
      </c>
      <c r="E42" t="s">
        <v>11</v>
      </c>
      <c r="F42" t="s">
        <v>32</v>
      </c>
      <c r="G42" t="s">
        <v>6</v>
      </c>
      <c r="H42" t="s">
        <v>23</v>
      </c>
      <c r="I42" t="s">
        <v>168</v>
      </c>
      <c r="J42" s="14">
        <v>0.140164963548635</v>
      </c>
      <c r="M42" t="s">
        <v>32</v>
      </c>
      <c r="N42" t="s">
        <v>52</v>
      </c>
      <c r="O42" t="s">
        <v>19</v>
      </c>
      <c r="P42" t="s">
        <v>14</v>
      </c>
      <c r="Q42" t="s">
        <v>24</v>
      </c>
      <c r="R42" t="s">
        <v>6</v>
      </c>
      <c r="S42" t="s">
        <v>23</v>
      </c>
      <c r="T42" t="s">
        <v>169</v>
      </c>
      <c r="U42" s="14">
        <v>0.169230250248493</v>
      </c>
    </row>
    <row r="44" spans="2:22" ht="15.75" thickBot="1" x14ac:dyDescent="0.3"/>
    <row r="45" spans="2:22" ht="15.75" thickBot="1" x14ac:dyDescent="0.3">
      <c r="B45" s="1" t="s">
        <v>1</v>
      </c>
      <c r="C45" s="1" t="s">
        <v>51</v>
      </c>
      <c r="D45" s="1" t="s">
        <v>3</v>
      </c>
      <c r="E45" s="1" t="s">
        <v>2</v>
      </c>
      <c r="F45" s="1" t="s">
        <v>5</v>
      </c>
      <c r="G45" s="1" t="s">
        <v>0</v>
      </c>
      <c r="H45" s="1" t="s">
        <v>4</v>
      </c>
      <c r="I45" s="1" t="s">
        <v>65</v>
      </c>
      <c r="J45" s="1" t="s">
        <v>57</v>
      </c>
      <c r="K45" s="7" t="s">
        <v>64</v>
      </c>
      <c r="M45" s="1" t="s">
        <v>1</v>
      </c>
      <c r="N45" s="1" t="s">
        <v>51</v>
      </c>
      <c r="O45" s="1" t="s">
        <v>3</v>
      </c>
      <c r="P45" s="1" t="s">
        <v>2</v>
      </c>
      <c r="Q45" s="1" t="s">
        <v>5</v>
      </c>
      <c r="R45" s="1" t="s">
        <v>0</v>
      </c>
      <c r="S45" s="1" t="s">
        <v>4</v>
      </c>
      <c r="T45" s="1" t="s">
        <v>65</v>
      </c>
      <c r="U45" s="1" t="s">
        <v>57</v>
      </c>
      <c r="V45" s="7" t="s">
        <v>64</v>
      </c>
    </row>
    <row r="46" spans="2:22" x14ac:dyDescent="0.25">
      <c r="B46" t="s">
        <v>32</v>
      </c>
      <c r="C46" t="s">
        <v>52</v>
      </c>
      <c r="D46" t="s">
        <v>19</v>
      </c>
      <c r="E46" t="s">
        <v>11</v>
      </c>
      <c r="F46" t="s">
        <v>24</v>
      </c>
      <c r="G46" t="s">
        <v>6</v>
      </c>
      <c r="H46" t="s">
        <v>23</v>
      </c>
      <c r="I46" t="s">
        <v>170</v>
      </c>
      <c r="J46" s="14">
        <v>0.45409727335726102</v>
      </c>
      <c r="K46">
        <f>(STDEVA(J46:J47))</f>
        <v>0.3210952613092406</v>
      </c>
      <c r="M46" t="s">
        <v>32</v>
      </c>
      <c r="N46" t="s">
        <v>52</v>
      </c>
      <c r="O46" t="s">
        <v>19</v>
      </c>
      <c r="P46" t="s">
        <v>14</v>
      </c>
      <c r="Q46" t="s">
        <v>24</v>
      </c>
      <c r="R46" t="s">
        <v>34</v>
      </c>
      <c r="S46" t="s">
        <v>23</v>
      </c>
      <c r="T46" t="s">
        <v>148</v>
      </c>
      <c r="U46">
        <v>3.1854182225835202E-7</v>
      </c>
      <c r="V46">
        <f>(STDEVA(U46:U47))</f>
        <v>0.17108428936139425</v>
      </c>
    </row>
    <row r="47" spans="2:22" x14ac:dyDescent="0.25">
      <c r="B47" t="s">
        <v>32</v>
      </c>
      <c r="C47" t="s">
        <v>52</v>
      </c>
      <c r="D47" t="s">
        <v>19</v>
      </c>
      <c r="E47" t="s">
        <v>11</v>
      </c>
      <c r="F47" t="s">
        <v>24</v>
      </c>
      <c r="G47" t="s">
        <v>34</v>
      </c>
      <c r="H47" t="s">
        <v>23</v>
      </c>
      <c r="I47" t="s">
        <v>53</v>
      </c>
      <c r="J47">
        <v>-8.51268111990571E-20</v>
      </c>
      <c r="M47" t="s">
        <v>32</v>
      </c>
      <c r="N47" t="s">
        <v>52</v>
      </c>
      <c r="O47" t="s">
        <v>19</v>
      </c>
      <c r="P47" t="s">
        <v>14</v>
      </c>
      <c r="Q47" t="s">
        <v>24</v>
      </c>
      <c r="R47" t="s">
        <v>6</v>
      </c>
      <c r="S47" t="s">
        <v>23</v>
      </c>
      <c r="T47" t="s">
        <v>171</v>
      </c>
      <c r="U47" s="14">
        <v>0.24195004086566901</v>
      </c>
    </row>
    <row r="49" spans="2:22" ht="15.75" thickBot="1" x14ac:dyDescent="0.3"/>
    <row r="50" spans="2:22" ht="15.75" thickBot="1" x14ac:dyDescent="0.3">
      <c r="B50" s="1" t="s">
        <v>1</v>
      </c>
      <c r="C50" s="1" t="s">
        <v>51</v>
      </c>
      <c r="D50" s="1" t="s">
        <v>3</v>
      </c>
      <c r="E50" s="1" t="s">
        <v>2</v>
      </c>
      <c r="F50" s="1" t="s">
        <v>5</v>
      </c>
      <c r="G50" s="1" t="s">
        <v>0</v>
      </c>
      <c r="H50" s="1" t="s">
        <v>4</v>
      </c>
      <c r="I50" s="1" t="s">
        <v>65</v>
      </c>
      <c r="J50" s="1" t="s">
        <v>57</v>
      </c>
      <c r="K50" s="7" t="s">
        <v>64</v>
      </c>
      <c r="M50" s="1" t="s">
        <v>1</v>
      </c>
      <c r="N50" s="1" t="s">
        <v>51</v>
      </c>
      <c r="O50" s="1" t="s">
        <v>3</v>
      </c>
      <c r="P50" s="1" t="s">
        <v>2</v>
      </c>
      <c r="Q50" s="1" t="s">
        <v>5</v>
      </c>
      <c r="R50" s="1" t="s">
        <v>0</v>
      </c>
      <c r="S50" s="1" t="s">
        <v>4</v>
      </c>
      <c r="T50" s="1" t="s">
        <v>65</v>
      </c>
      <c r="U50" s="1" t="s">
        <v>57</v>
      </c>
      <c r="V50" s="7" t="s">
        <v>64</v>
      </c>
    </row>
    <row r="51" spans="2:22" x14ac:dyDescent="0.25">
      <c r="B51" t="s">
        <v>32</v>
      </c>
      <c r="C51" t="s">
        <v>52</v>
      </c>
      <c r="D51" t="s">
        <v>19</v>
      </c>
      <c r="E51" t="s">
        <v>11</v>
      </c>
      <c r="F51" t="s">
        <v>24</v>
      </c>
      <c r="G51" t="s">
        <v>6</v>
      </c>
      <c r="H51" t="s">
        <v>21</v>
      </c>
      <c r="I51" t="s">
        <v>166</v>
      </c>
      <c r="J51">
        <v>3.1855057613927999E-7</v>
      </c>
      <c r="K51">
        <f>(STDEVA(J51:J54))</f>
        <v>0.34936915068561769</v>
      </c>
      <c r="M51" t="s">
        <v>32</v>
      </c>
      <c r="N51" t="s">
        <v>52</v>
      </c>
      <c r="O51" t="s">
        <v>19</v>
      </c>
      <c r="P51" t="s">
        <v>14</v>
      </c>
      <c r="Q51" t="s">
        <v>24</v>
      </c>
      <c r="R51" t="s">
        <v>6</v>
      </c>
      <c r="S51" t="s">
        <v>21</v>
      </c>
      <c r="T51" t="s">
        <v>148</v>
      </c>
      <c r="U51">
        <v>3.1854182225835202E-7</v>
      </c>
      <c r="V51">
        <f>(STDEVA(U51:U54))</f>
        <v>0.15682829076911317</v>
      </c>
    </row>
    <row r="52" spans="2:22" x14ac:dyDescent="0.25">
      <c r="B52" t="s">
        <v>32</v>
      </c>
      <c r="C52" t="s">
        <v>52</v>
      </c>
      <c r="D52" t="s">
        <v>19</v>
      </c>
      <c r="E52" t="s">
        <v>11</v>
      </c>
      <c r="F52" t="s">
        <v>24</v>
      </c>
      <c r="G52" t="s">
        <v>6</v>
      </c>
      <c r="H52" t="s">
        <v>20</v>
      </c>
      <c r="I52" t="s">
        <v>166</v>
      </c>
      <c r="J52">
        <v>3.1855057613927999E-7</v>
      </c>
      <c r="M52" t="s">
        <v>32</v>
      </c>
      <c r="N52" t="s">
        <v>52</v>
      </c>
      <c r="O52" t="s">
        <v>19</v>
      </c>
      <c r="P52" t="s">
        <v>14</v>
      </c>
      <c r="Q52" t="s">
        <v>24</v>
      </c>
      <c r="R52" t="s">
        <v>6</v>
      </c>
      <c r="S52" t="s">
        <v>20</v>
      </c>
      <c r="T52" t="s">
        <v>148</v>
      </c>
      <c r="U52">
        <v>3.1854182225835202E-7</v>
      </c>
    </row>
    <row r="53" spans="2:22" x14ac:dyDescent="0.25">
      <c r="B53" t="s">
        <v>32</v>
      </c>
      <c r="C53" t="s">
        <v>52</v>
      </c>
      <c r="D53" t="s">
        <v>19</v>
      </c>
      <c r="E53" t="s">
        <v>11</v>
      </c>
      <c r="F53" t="s">
        <v>24</v>
      </c>
      <c r="G53" t="s">
        <v>6</v>
      </c>
      <c r="H53" t="s">
        <v>22</v>
      </c>
      <c r="I53" t="s">
        <v>172</v>
      </c>
      <c r="J53" s="14">
        <v>0.67656492112954303</v>
      </c>
      <c r="M53" t="s">
        <v>32</v>
      </c>
      <c r="N53" t="s">
        <v>52</v>
      </c>
      <c r="O53" t="s">
        <v>19</v>
      </c>
      <c r="P53" t="s">
        <v>14</v>
      </c>
      <c r="Q53" t="s">
        <v>24</v>
      </c>
      <c r="R53" t="s">
        <v>6</v>
      </c>
      <c r="S53" t="s">
        <v>22</v>
      </c>
      <c r="T53" t="s">
        <v>174</v>
      </c>
      <c r="U53" s="14">
        <v>0.31550993616187001</v>
      </c>
    </row>
    <row r="54" spans="2:22" x14ac:dyDescent="0.25">
      <c r="B54" t="s">
        <v>32</v>
      </c>
      <c r="C54" t="s">
        <v>52</v>
      </c>
      <c r="D54" t="s">
        <v>19</v>
      </c>
      <c r="E54" t="s">
        <v>11</v>
      </c>
      <c r="F54" t="s">
        <v>24</v>
      </c>
      <c r="G54" t="s">
        <v>6</v>
      </c>
      <c r="H54" t="s">
        <v>23</v>
      </c>
      <c r="I54" t="s">
        <v>173</v>
      </c>
      <c r="J54" s="14">
        <v>0.51075073403906701</v>
      </c>
      <c r="M54" t="s">
        <v>32</v>
      </c>
      <c r="N54" t="s">
        <v>52</v>
      </c>
      <c r="O54" t="s">
        <v>19</v>
      </c>
      <c r="P54" t="s">
        <v>14</v>
      </c>
      <c r="Q54" t="s">
        <v>24</v>
      </c>
      <c r="R54" t="s">
        <v>6</v>
      </c>
      <c r="S54" t="s">
        <v>23</v>
      </c>
      <c r="T54" t="s">
        <v>175</v>
      </c>
      <c r="U54" s="14">
        <v>5.6974087663701801E-3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V64"/>
  <sheetViews>
    <sheetView topLeftCell="E41" zoomScale="90" zoomScaleNormal="90" workbookViewId="0">
      <selection activeCell="D14" sqref="D14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23.42578125" bestFit="1" customWidth="1"/>
    <col min="11" max="11" width="12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0" width="10.5703125" bestFit="1" customWidth="1"/>
    <col min="21" max="21" width="23.42578125" bestFit="1" customWidth="1"/>
    <col min="22" max="22" width="12" bestFit="1" customWidth="1"/>
  </cols>
  <sheetData>
    <row r="4" spans="2:22" ht="15.75" thickBot="1" x14ac:dyDescent="0.3"/>
    <row r="5" spans="2:22" ht="15.75" thickBot="1" x14ac:dyDescent="0.3">
      <c r="B5" s="1" t="s">
        <v>1</v>
      </c>
      <c r="C5" s="1" t="s">
        <v>51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65</v>
      </c>
      <c r="J5" s="1" t="s">
        <v>57</v>
      </c>
      <c r="K5" s="7" t="s">
        <v>64</v>
      </c>
      <c r="M5" s="1" t="s">
        <v>1</v>
      </c>
      <c r="N5" s="1" t="s">
        <v>51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65</v>
      </c>
      <c r="U5" s="1" t="s">
        <v>57</v>
      </c>
      <c r="V5" s="7" t="s">
        <v>64</v>
      </c>
    </row>
    <row r="6" spans="2:22" x14ac:dyDescent="0.25">
      <c r="B6" t="s">
        <v>25</v>
      </c>
      <c r="C6" t="s">
        <v>52</v>
      </c>
      <c r="D6" t="s">
        <v>19</v>
      </c>
      <c r="E6" t="s">
        <v>9</v>
      </c>
      <c r="F6" t="s">
        <v>24</v>
      </c>
      <c r="G6" t="s">
        <v>6</v>
      </c>
      <c r="H6" t="s">
        <v>23</v>
      </c>
      <c r="I6" t="s">
        <v>66</v>
      </c>
      <c r="J6" t="s">
        <v>66</v>
      </c>
      <c r="K6">
        <f>(STDEVA(J7:J10))</f>
        <v>5.1809674653224752E-2</v>
      </c>
      <c r="M6" t="s">
        <v>30</v>
      </c>
      <c r="N6" t="s">
        <v>52</v>
      </c>
      <c r="O6" t="s">
        <v>19</v>
      </c>
      <c r="P6" t="s">
        <v>9</v>
      </c>
      <c r="Q6" t="s">
        <v>24</v>
      </c>
      <c r="R6" t="s">
        <v>6</v>
      </c>
      <c r="S6" t="s">
        <v>23</v>
      </c>
      <c r="T6" t="s">
        <v>180</v>
      </c>
      <c r="U6" s="14">
        <v>0.65692596664932101</v>
      </c>
      <c r="V6">
        <f>(STDEVA(U6:U10))</f>
        <v>0.20196290681935672</v>
      </c>
    </row>
    <row r="7" spans="2:22" x14ac:dyDescent="0.25">
      <c r="B7" t="s">
        <v>32</v>
      </c>
      <c r="C7" t="s">
        <v>52</v>
      </c>
      <c r="D7" t="s">
        <v>19</v>
      </c>
      <c r="E7" t="s">
        <v>9</v>
      </c>
      <c r="F7" t="s">
        <v>24</v>
      </c>
      <c r="G7" t="s">
        <v>6</v>
      </c>
      <c r="H7" t="s">
        <v>23</v>
      </c>
      <c r="I7" t="s">
        <v>176</v>
      </c>
      <c r="J7" s="14">
        <v>0.15766375440678401</v>
      </c>
      <c r="M7" t="s">
        <v>25</v>
      </c>
      <c r="N7" t="s">
        <v>52</v>
      </c>
      <c r="O7" t="s">
        <v>19</v>
      </c>
      <c r="P7" t="s">
        <v>9</v>
      </c>
      <c r="Q7" t="s">
        <v>24</v>
      </c>
      <c r="R7" t="s">
        <v>6</v>
      </c>
      <c r="S7" t="s">
        <v>23</v>
      </c>
      <c r="T7" t="s">
        <v>181</v>
      </c>
      <c r="U7" s="14">
        <v>0.53412488236269595</v>
      </c>
    </row>
    <row r="8" spans="2:22" x14ac:dyDescent="0.25">
      <c r="B8" t="s">
        <v>27</v>
      </c>
      <c r="C8" t="s">
        <v>52</v>
      </c>
      <c r="D8" t="s">
        <v>19</v>
      </c>
      <c r="E8" t="s">
        <v>9</v>
      </c>
      <c r="F8" t="s">
        <v>24</v>
      </c>
      <c r="G8" t="s">
        <v>6</v>
      </c>
      <c r="H8" t="s">
        <v>23</v>
      </c>
      <c r="I8" t="s">
        <v>177</v>
      </c>
      <c r="J8" s="14">
        <v>0.12532269088946399</v>
      </c>
      <c r="M8" t="s">
        <v>32</v>
      </c>
      <c r="N8" t="s">
        <v>52</v>
      </c>
      <c r="O8" t="s">
        <v>19</v>
      </c>
      <c r="P8" t="s">
        <v>9</v>
      </c>
      <c r="Q8" t="s">
        <v>24</v>
      </c>
      <c r="R8" t="s">
        <v>6</v>
      </c>
      <c r="S8" t="s">
        <v>23</v>
      </c>
      <c r="T8" t="s">
        <v>182</v>
      </c>
      <c r="U8" s="14">
        <v>0.45439628961073902</v>
      </c>
    </row>
    <row r="9" spans="2:22" x14ac:dyDescent="0.25">
      <c r="B9" t="s">
        <v>30</v>
      </c>
      <c r="C9" t="s">
        <v>52</v>
      </c>
      <c r="D9" t="s">
        <v>19</v>
      </c>
      <c r="E9" t="s">
        <v>9</v>
      </c>
      <c r="F9" t="s">
        <v>24</v>
      </c>
      <c r="G9" t="s">
        <v>6</v>
      </c>
      <c r="H9" t="s">
        <v>23</v>
      </c>
      <c r="I9" t="s">
        <v>178</v>
      </c>
      <c r="J9" s="14">
        <v>7.5005970298629501E-2</v>
      </c>
      <c r="M9" t="s">
        <v>24</v>
      </c>
      <c r="N9" t="s">
        <v>52</v>
      </c>
      <c r="O9" t="s">
        <v>19</v>
      </c>
      <c r="P9" t="s">
        <v>9</v>
      </c>
      <c r="Q9" t="s">
        <v>24</v>
      </c>
      <c r="R9" t="s">
        <v>6</v>
      </c>
      <c r="S9" t="s">
        <v>23</v>
      </c>
      <c r="T9" t="s">
        <v>183</v>
      </c>
      <c r="U9" s="14">
        <v>0.30989748915120302</v>
      </c>
    </row>
    <row r="10" spans="2:22" x14ac:dyDescent="0.25">
      <c r="B10" t="s">
        <v>24</v>
      </c>
      <c r="C10" t="s">
        <v>52</v>
      </c>
      <c r="D10" t="s">
        <v>19</v>
      </c>
      <c r="E10" t="s">
        <v>9</v>
      </c>
      <c r="F10" t="s">
        <v>24</v>
      </c>
      <c r="G10" t="s">
        <v>6</v>
      </c>
      <c r="H10" t="s">
        <v>23</v>
      </c>
      <c r="I10" t="s">
        <v>179</v>
      </c>
      <c r="J10" s="14">
        <v>4.11624528214748E-2</v>
      </c>
      <c r="M10" t="s">
        <v>27</v>
      </c>
      <c r="N10" t="s">
        <v>52</v>
      </c>
      <c r="O10" t="s">
        <v>19</v>
      </c>
      <c r="P10" t="s">
        <v>9</v>
      </c>
      <c r="Q10" t="s">
        <v>24</v>
      </c>
      <c r="R10" t="s">
        <v>6</v>
      </c>
      <c r="S10" t="s">
        <v>23</v>
      </c>
      <c r="T10" t="s">
        <v>184</v>
      </c>
      <c r="U10" s="14">
        <v>0.13590971479604699</v>
      </c>
    </row>
    <row r="12" spans="2:22" ht="15.75" thickBot="1" x14ac:dyDescent="0.3"/>
    <row r="13" spans="2:22" ht="15.75" thickBot="1" x14ac:dyDescent="0.3">
      <c r="B13" s="1" t="s">
        <v>1</v>
      </c>
      <c r="C13" s="1" t="s">
        <v>51</v>
      </c>
      <c r="D13" s="1" t="s">
        <v>3</v>
      </c>
      <c r="E13" s="1" t="s">
        <v>2</v>
      </c>
      <c r="F13" s="1" t="s">
        <v>5</v>
      </c>
      <c r="G13" s="1" t="s">
        <v>0</v>
      </c>
      <c r="H13" s="1" t="s">
        <v>4</v>
      </c>
      <c r="I13" s="1" t="s">
        <v>65</v>
      </c>
      <c r="J13" s="1" t="s">
        <v>57</v>
      </c>
      <c r="K13" s="7" t="s">
        <v>64</v>
      </c>
      <c r="M13" s="1" t="s">
        <v>1</v>
      </c>
      <c r="N13" s="1" t="s">
        <v>51</v>
      </c>
      <c r="O13" s="1" t="s">
        <v>3</v>
      </c>
      <c r="P13" s="1" t="s">
        <v>2</v>
      </c>
      <c r="Q13" s="1" t="s">
        <v>5</v>
      </c>
      <c r="R13" s="1" t="s">
        <v>0</v>
      </c>
      <c r="S13" s="1" t="s">
        <v>4</v>
      </c>
      <c r="T13" s="1" t="s">
        <v>65</v>
      </c>
      <c r="U13" s="1" t="s">
        <v>57</v>
      </c>
      <c r="V13" s="7" t="s">
        <v>64</v>
      </c>
    </row>
    <row r="14" spans="2:22" x14ac:dyDescent="0.25">
      <c r="B14" t="s">
        <v>32</v>
      </c>
      <c r="C14" t="s">
        <v>52</v>
      </c>
      <c r="D14" t="s">
        <v>18</v>
      </c>
      <c r="E14" t="s">
        <v>9</v>
      </c>
      <c r="F14" t="s">
        <v>24</v>
      </c>
      <c r="G14" t="s">
        <v>6</v>
      </c>
      <c r="H14" t="s">
        <v>23</v>
      </c>
      <c r="I14" t="s">
        <v>66</v>
      </c>
      <c r="J14" t="s">
        <v>66</v>
      </c>
      <c r="K14">
        <f>(STDEVA(J16:J19))</f>
        <v>0.11063330317501488</v>
      </c>
      <c r="M14" t="s">
        <v>30</v>
      </c>
      <c r="N14" t="s">
        <v>52</v>
      </c>
      <c r="O14" t="s">
        <v>18</v>
      </c>
      <c r="P14" t="s">
        <v>9</v>
      </c>
      <c r="Q14" t="s">
        <v>24</v>
      </c>
      <c r="R14" t="s">
        <v>6</v>
      </c>
      <c r="S14" t="s">
        <v>23</v>
      </c>
      <c r="T14" t="s">
        <v>66</v>
      </c>
      <c r="U14" t="s">
        <v>66</v>
      </c>
      <c r="V14">
        <f>(STDEVA(U16:U19))</f>
        <v>0.26920439822748721</v>
      </c>
    </row>
    <row r="15" spans="2:22" x14ac:dyDescent="0.25">
      <c r="B15" t="s">
        <v>32</v>
      </c>
      <c r="C15" t="s">
        <v>52</v>
      </c>
      <c r="D15" t="s">
        <v>15</v>
      </c>
      <c r="E15" t="s">
        <v>9</v>
      </c>
      <c r="F15" t="s">
        <v>24</v>
      </c>
      <c r="G15" t="s">
        <v>6</v>
      </c>
      <c r="H15" t="s">
        <v>23</v>
      </c>
      <c r="I15" t="s">
        <v>66</v>
      </c>
      <c r="J15" t="s">
        <v>66</v>
      </c>
      <c r="M15" t="s">
        <v>30</v>
      </c>
      <c r="N15" t="s">
        <v>52</v>
      </c>
      <c r="O15" t="s">
        <v>15</v>
      </c>
      <c r="P15" t="s">
        <v>9</v>
      </c>
      <c r="Q15" t="s">
        <v>24</v>
      </c>
      <c r="R15" t="s">
        <v>6</v>
      </c>
      <c r="S15" t="s">
        <v>23</v>
      </c>
      <c r="T15" t="s">
        <v>66</v>
      </c>
      <c r="U15" t="s">
        <v>66</v>
      </c>
    </row>
    <row r="16" spans="2:22" x14ac:dyDescent="0.25">
      <c r="B16" t="s">
        <v>32</v>
      </c>
      <c r="C16" t="s">
        <v>52</v>
      </c>
      <c r="D16" t="s">
        <v>19</v>
      </c>
      <c r="E16" t="s">
        <v>9</v>
      </c>
      <c r="F16" t="s">
        <v>24</v>
      </c>
      <c r="G16" t="s">
        <v>6</v>
      </c>
      <c r="H16" t="s">
        <v>23</v>
      </c>
      <c r="I16" t="s">
        <v>185</v>
      </c>
      <c r="J16" s="14">
        <v>0.16903231570017799</v>
      </c>
      <c r="M16" t="s">
        <v>30</v>
      </c>
      <c r="N16" t="s">
        <v>52</v>
      </c>
      <c r="O16" t="s">
        <v>19</v>
      </c>
      <c r="P16" t="s">
        <v>9</v>
      </c>
      <c r="Q16" t="s">
        <v>24</v>
      </c>
      <c r="R16" t="s">
        <v>6</v>
      </c>
      <c r="S16" t="s">
        <v>23</v>
      </c>
      <c r="T16" t="s">
        <v>189</v>
      </c>
      <c r="U16" s="14">
        <v>0.64642595769551203</v>
      </c>
    </row>
    <row r="17" spans="2:22" x14ac:dyDescent="0.25">
      <c r="B17" t="s">
        <v>32</v>
      </c>
      <c r="C17" t="s">
        <v>52</v>
      </c>
      <c r="D17" t="s">
        <v>17</v>
      </c>
      <c r="E17" t="s">
        <v>9</v>
      </c>
      <c r="F17" t="s">
        <v>24</v>
      </c>
      <c r="G17" t="s">
        <v>6</v>
      </c>
      <c r="H17" t="s">
        <v>23</v>
      </c>
      <c r="I17" t="s">
        <v>186</v>
      </c>
      <c r="J17">
        <v>-1.6958456401462201E-7</v>
      </c>
      <c r="M17" t="s">
        <v>30</v>
      </c>
      <c r="N17" t="s">
        <v>52</v>
      </c>
      <c r="O17" t="s">
        <v>16</v>
      </c>
      <c r="P17" t="s">
        <v>9</v>
      </c>
      <c r="Q17" t="s">
        <v>24</v>
      </c>
      <c r="R17" t="s">
        <v>6</v>
      </c>
      <c r="S17" t="s">
        <v>23</v>
      </c>
      <c r="T17" t="s">
        <v>190</v>
      </c>
      <c r="U17" s="14">
        <v>0.24952209978811901</v>
      </c>
    </row>
    <row r="18" spans="2:22" x14ac:dyDescent="0.25">
      <c r="B18" t="s">
        <v>32</v>
      </c>
      <c r="C18" t="s">
        <v>52</v>
      </c>
      <c r="D18" t="s">
        <v>8</v>
      </c>
      <c r="E18" t="s">
        <v>9</v>
      </c>
      <c r="F18" t="s">
        <v>24</v>
      </c>
      <c r="G18" t="s">
        <v>6</v>
      </c>
      <c r="H18" t="s">
        <v>23</v>
      </c>
      <c r="I18" t="s">
        <v>187</v>
      </c>
      <c r="J18" s="14">
        <v>-9.1209864542668204E-2</v>
      </c>
      <c r="M18" t="s">
        <v>30</v>
      </c>
      <c r="N18" t="s">
        <v>52</v>
      </c>
      <c r="O18" t="s">
        <v>8</v>
      </c>
      <c r="P18" t="s">
        <v>9</v>
      </c>
      <c r="Q18" t="s">
        <v>24</v>
      </c>
      <c r="R18" t="s">
        <v>6</v>
      </c>
      <c r="S18" t="s">
        <v>23</v>
      </c>
      <c r="T18" t="s">
        <v>191</v>
      </c>
      <c r="U18" s="14">
        <v>0.21815506786019101</v>
      </c>
    </row>
    <row r="19" spans="2:22" x14ac:dyDescent="0.25">
      <c r="B19" t="s">
        <v>32</v>
      </c>
      <c r="C19" t="s">
        <v>52</v>
      </c>
      <c r="D19" t="s">
        <v>16</v>
      </c>
      <c r="E19" t="s">
        <v>9</v>
      </c>
      <c r="F19" t="s">
        <v>24</v>
      </c>
      <c r="G19" t="s">
        <v>6</v>
      </c>
      <c r="H19" t="s">
        <v>23</v>
      </c>
      <c r="I19" t="s">
        <v>188</v>
      </c>
      <c r="J19" s="14">
        <v>-2.3681671810246399E-2</v>
      </c>
      <c r="M19" t="s">
        <v>30</v>
      </c>
      <c r="N19" t="s">
        <v>52</v>
      </c>
      <c r="O19" t="s">
        <v>17</v>
      </c>
      <c r="P19" t="s">
        <v>9</v>
      </c>
      <c r="Q19" t="s">
        <v>24</v>
      </c>
      <c r="R19" t="s">
        <v>6</v>
      </c>
      <c r="S19" t="s">
        <v>23</v>
      </c>
      <c r="T19" t="s">
        <v>192</v>
      </c>
      <c r="U19">
        <v>-6.6155399731987202E-8</v>
      </c>
    </row>
    <row r="21" spans="2:22" ht="15.75" thickBot="1" x14ac:dyDescent="0.3"/>
    <row r="22" spans="2:22" ht="15.75" thickBot="1" x14ac:dyDescent="0.3">
      <c r="B22" s="1" t="s">
        <v>1</v>
      </c>
      <c r="C22" s="1" t="s">
        <v>51</v>
      </c>
      <c r="D22" s="1" t="s">
        <v>3</v>
      </c>
      <c r="E22" s="1" t="s">
        <v>2</v>
      </c>
      <c r="F22" s="1" t="s">
        <v>5</v>
      </c>
      <c r="G22" s="1" t="s">
        <v>0</v>
      </c>
      <c r="H22" s="1" t="s">
        <v>4</v>
      </c>
      <c r="I22" s="1" t="s">
        <v>65</v>
      </c>
      <c r="J22" s="1" t="s">
        <v>57</v>
      </c>
      <c r="K22" s="7" t="s">
        <v>64</v>
      </c>
      <c r="M22" s="1" t="s">
        <v>1</v>
      </c>
      <c r="N22" s="1" t="s">
        <v>51</v>
      </c>
      <c r="O22" s="1" t="s">
        <v>3</v>
      </c>
      <c r="P22" s="1" t="s">
        <v>2</v>
      </c>
      <c r="Q22" s="1" t="s">
        <v>5</v>
      </c>
      <c r="R22" s="1" t="s">
        <v>0</v>
      </c>
      <c r="S22" s="1" t="s">
        <v>4</v>
      </c>
      <c r="T22" s="1" t="s">
        <v>65</v>
      </c>
      <c r="U22" s="1" t="s">
        <v>57</v>
      </c>
      <c r="V22" s="7" t="s">
        <v>64</v>
      </c>
    </row>
    <row r="23" spans="2:22" x14ac:dyDescent="0.25">
      <c r="B23" t="s">
        <v>32</v>
      </c>
      <c r="C23" t="s">
        <v>52</v>
      </c>
      <c r="D23" t="s">
        <v>19</v>
      </c>
      <c r="E23" t="s">
        <v>9</v>
      </c>
      <c r="F23" t="s">
        <v>24</v>
      </c>
      <c r="G23" t="s">
        <v>6</v>
      </c>
      <c r="H23" t="s">
        <v>23</v>
      </c>
      <c r="I23" t="s">
        <v>66</v>
      </c>
      <c r="J23" t="s">
        <v>66</v>
      </c>
      <c r="K23">
        <f>(STDEVA(J24:J29))</f>
        <v>0.30151513260099688</v>
      </c>
      <c r="M23" t="s">
        <v>30</v>
      </c>
      <c r="N23" t="s">
        <v>52</v>
      </c>
      <c r="O23" t="s">
        <v>19</v>
      </c>
      <c r="P23" t="s">
        <v>9</v>
      </c>
      <c r="Q23" t="s">
        <v>24</v>
      </c>
      <c r="R23" t="s">
        <v>6</v>
      </c>
      <c r="S23" t="s">
        <v>23</v>
      </c>
      <c r="T23" t="s">
        <v>66</v>
      </c>
      <c r="U23" t="s">
        <v>66</v>
      </c>
      <c r="V23">
        <f>(STDEVA(U24:U29))</f>
        <v>0.40533695557794414</v>
      </c>
    </row>
    <row r="24" spans="2:22" x14ac:dyDescent="0.25">
      <c r="B24" t="s">
        <v>32</v>
      </c>
      <c r="C24" t="s">
        <v>52</v>
      </c>
      <c r="D24" t="s">
        <v>19</v>
      </c>
      <c r="E24" t="s">
        <v>12</v>
      </c>
      <c r="F24" t="s">
        <v>24</v>
      </c>
      <c r="G24" t="s">
        <v>6</v>
      </c>
      <c r="H24" t="s">
        <v>23</v>
      </c>
      <c r="I24" t="s">
        <v>193</v>
      </c>
      <c r="J24">
        <v>2.11980705017607E-7</v>
      </c>
      <c r="M24" t="s">
        <v>30</v>
      </c>
      <c r="N24" t="s">
        <v>52</v>
      </c>
      <c r="O24" t="s">
        <v>19</v>
      </c>
      <c r="P24" t="s">
        <v>11</v>
      </c>
      <c r="Q24" t="s">
        <v>24</v>
      </c>
      <c r="R24" t="s">
        <v>6</v>
      </c>
      <c r="S24" t="s">
        <v>23</v>
      </c>
      <c r="T24" t="s">
        <v>198</v>
      </c>
      <c r="U24" s="14">
        <v>0.903532539374585</v>
      </c>
    </row>
    <row r="25" spans="2:22" x14ac:dyDescent="0.25">
      <c r="B25" t="s">
        <v>32</v>
      </c>
      <c r="C25" t="s">
        <v>52</v>
      </c>
      <c r="D25" t="s">
        <v>19</v>
      </c>
      <c r="E25" t="s">
        <v>10</v>
      </c>
      <c r="F25" t="s">
        <v>24</v>
      </c>
      <c r="G25" t="s">
        <v>6</v>
      </c>
      <c r="H25" t="s">
        <v>23</v>
      </c>
      <c r="I25" t="s">
        <v>193</v>
      </c>
      <c r="J25">
        <v>2.11980705017607E-7</v>
      </c>
      <c r="M25" t="s">
        <v>30</v>
      </c>
      <c r="N25" t="s">
        <v>52</v>
      </c>
      <c r="O25" t="s">
        <v>19</v>
      </c>
      <c r="P25" t="s">
        <v>14</v>
      </c>
      <c r="Q25" t="s">
        <v>24</v>
      </c>
      <c r="R25" t="s">
        <v>6</v>
      </c>
      <c r="S25" t="s">
        <v>23</v>
      </c>
      <c r="T25" t="s">
        <v>199</v>
      </c>
      <c r="U25" s="14">
        <v>0.85703700033437902</v>
      </c>
    </row>
    <row r="26" spans="2:22" x14ac:dyDescent="0.25">
      <c r="B26" t="s">
        <v>32</v>
      </c>
      <c r="C26" t="s">
        <v>52</v>
      </c>
      <c r="D26" t="s">
        <v>19</v>
      </c>
      <c r="E26" t="s">
        <v>14</v>
      </c>
      <c r="F26" t="s">
        <v>24</v>
      </c>
      <c r="G26" t="s">
        <v>6</v>
      </c>
      <c r="H26" t="s">
        <v>23</v>
      </c>
      <c r="I26" t="s">
        <v>194</v>
      </c>
      <c r="J26" s="14">
        <v>0.66164651849341605</v>
      </c>
      <c r="M26" t="s">
        <v>30</v>
      </c>
      <c r="N26" t="s">
        <v>52</v>
      </c>
      <c r="O26" t="s">
        <v>19</v>
      </c>
      <c r="P26" t="s">
        <v>13</v>
      </c>
      <c r="Q26" t="s">
        <v>24</v>
      </c>
      <c r="R26" t="s">
        <v>6</v>
      </c>
      <c r="S26" t="s">
        <v>23</v>
      </c>
      <c r="T26" t="s">
        <v>200</v>
      </c>
      <c r="U26" s="14">
        <v>0.66852225805517596</v>
      </c>
    </row>
    <row r="27" spans="2:22" x14ac:dyDescent="0.25">
      <c r="B27" t="s">
        <v>32</v>
      </c>
      <c r="C27" t="s">
        <v>52</v>
      </c>
      <c r="D27" t="s">
        <v>19</v>
      </c>
      <c r="E27" t="s">
        <v>11</v>
      </c>
      <c r="F27" t="s">
        <v>24</v>
      </c>
      <c r="G27" t="s">
        <v>6</v>
      </c>
      <c r="H27" t="s">
        <v>23</v>
      </c>
      <c r="I27" t="s">
        <v>195</v>
      </c>
      <c r="J27" s="14">
        <v>0.64320262927851901</v>
      </c>
      <c r="M27" t="s">
        <v>30</v>
      </c>
      <c r="N27" t="s">
        <v>52</v>
      </c>
      <c r="O27" t="s">
        <v>19</v>
      </c>
      <c r="P27" t="s">
        <v>7</v>
      </c>
      <c r="Q27" t="s">
        <v>24</v>
      </c>
      <c r="R27" t="s">
        <v>6</v>
      </c>
      <c r="S27" t="s">
        <v>23</v>
      </c>
      <c r="T27" t="s">
        <v>201</v>
      </c>
      <c r="U27" s="14">
        <v>0.41845075698310402</v>
      </c>
    </row>
    <row r="28" spans="2:22" x14ac:dyDescent="0.25">
      <c r="B28" t="s">
        <v>32</v>
      </c>
      <c r="C28" t="s">
        <v>52</v>
      </c>
      <c r="D28" t="s">
        <v>19</v>
      </c>
      <c r="E28" t="s">
        <v>7</v>
      </c>
      <c r="F28" t="s">
        <v>24</v>
      </c>
      <c r="G28" t="s">
        <v>6</v>
      </c>
      <c r="H28" t="s">
        <v>23</v>
      </c>
      <c r="I28" t="s">
        <v>196</v>
      </c>
      <c r="J28" s="14">
        <v>0.31577245354718603</v>
      </c>
      <c r="M28" t="s">
        <v>30</v>
      </c>
      <c r="N28" t="s">
        <v>52</v>
      </c>
      <c r="O28" t="s">
        <v>19</v>
      </c>
      <c r="P28" t="s">
        <v>12</v>
      </c>
      <c r="Q28" t="s">
        <v>24</v>
      </c>
      <c r="R28" t="s">
        <v>6</v>
      </c>
      <c r="S28" t="s">
        <v>23</v>
      </c>
      <c r="T28" t="s">
        <v>202</v>
      </c>
      <c r="U28">
        <v>-8.2237377787071195E-8</v>
      </c>
    </row>
    <row r="29" spans="2:22" x14ac:dyDescent="0.25">
      <c r="B29" t="s">
        <v>32</v>
      </c>
      <c r="C29" t="s">
        <v>52</v>
      </c>
      <c r="D29" t="s">
        <v>19</v>
      </c>
      <c r="E29" t="s">
        <v>13</v>
      </c>
      <c r="F29" t="s">
        <v>24</v>
      </c>
      <c r="G29" t="s">
        <v>6</v>
      </c>
      <c r="H29" t="s">
        <v>23</v>
      </c>
      <c r="I29" t="s">
        <v>197</v>
      </c>
      <c r="J29" s="14">
        <v>0.13873170119546399</v>
      </c>
      <c r="M29" t="s">
        <v>30</v>
      </c>
      <c r="N29" t="s">
        <v>52</v>
      </c>
      <c r="O29" t="s">
        <v>19</v>
      </c>
      <c r="P29" t="s">
        <v>10</v>
      </c>
      <c r="Q29" t="s">
        <v>24</v>
      </c>
      <c r="R29" t="s">
        <v>6</v>
      </c>
      <c r="S29" t="s">
        <v>23</v>
      </c>
      <c r="T29" t="s">
        <v>202</v>
      </c>
      <c r="U29">
        <v>-8.2237377787071195E-8</v>
      </c>
    </row>
    <row r="31" spans="2:22" ht="15.75" thickBot="1" x14ac:dyDescent="0.3"/>
    <row r="32" spans="2:22" ht="15.75" thickBot="1" x14ac:dyDescent="0.3">
      <c r="B32" s="1" t="s">
        <v>1</v>
      </c>
      <c r="C32" s="1" t="s">
        <v>51</v>
      </c>
      <c r="D32" s="1" t="s">
        <v>3</v>
      </c>
      <c r="E32" s="1" t="s">
        <v>2</v>
      </c>
      <c r="F32" s="1" t="s">
        <v>5</v>
      </c>
      <c r="G32" s="1" t="s">
        <v>0</v>
      </c>
      <c r="H32" s="1" t="s">
        <v>4</v>
      </c>
      <c r="I32" s="1" t="s">
        <v>65</v>
      </c>
      <c r="J32" s="1" t="s">
        <v>57</v>
      </c>
      <c r="K32" s="7" t="s">
        <v>64</v>
      </c>
      <c r="M32" s="1" t="s">
        <v>1</v>
      </c>
      <c r="N32" s="1" t="s">
        <v>51</v>
      </c>
      <c r="O32" s="1" t="s">
        <v>3</v>
      </c>
      <c r="P32" s="1" t="s">
        <v>2</v>
      </c>
      <c r="Q32" s="1" t="s">
        <v>5</v>
      </c>
      <c r="R32" s="1" t="s">
        <v>0</v>
      </c>
      <c r="S32" s="1" t="s">
        <v>4</v>
      </c>
      <c r="T32" s="1" t="s">
        <v>65</v>
      </c>
      <c r="U32" s="1" t="s">
        <v>57</v>
      </c>
      <c r="V32" s="7" t="s">
        <v>64</v>
      </c>
    </row>
    <row r="33" spans="2:22" x14ac:dyDescent="0.25">
      <c r="B33" t="s">
        <v>32</v>
      </c>
      <c r="C33" t="s">
        <v>52</v>
      </c>
      <c r="D33" t="s">
        <v>19</v>
      </c>
      <c r="E33" t="s">
        <v>14</v>
      </c>
      <c r="F33" t="s">
        <v>32</v>
      </c>
      <c r="G33" t="s">
        <v>6</v>
      </c>
      <c r="H33" t="s">
        <v>23</v>
      </c>
      <c r="I33" t="s">
        <v>66</v>
      </c>
      <c r="J33" t="s">
        <v>66</v>
      </c>
      <c r="K33">
        <v>0</v>
      </c>
      <c r="M33" t="s">
        <v>30</v>
      </c>
      <c r="N33" t="s">
        <v>52</v>
      </c>
      <c r="O33" t="s">
        <v>19</v>
      </c>
      <c r="P33" t="s">
        <v>11</v>
      </c>
      <c r="Q33" t="s">
        <v>32</v>
      </c>
      <c r="R33" t="s">
        <v>6</v>
      </c>
      <c r="S33" t="s">
        <v>23</v>
      </c>
      <c r="T33" t="s">
        <v>204</v>
      </c>
      <c r="U33">
        <v>8.2237377805819502E-8</v>
      </c>
      <c r="V33">
        <f>(STDEVA(U33:U42))</f>
        <v>0.26458129482210624</v>
      </c>
    </row>
    <row r="34" spans="2:22" x14ac:dyDescent="0.25">
      <c r="B34" t="s">
        <v>32</v>
      </c>
      <c r="C34" t="s">
        <v>52</v>
      </c>
      <c r="D34" t="s">
        <v>19</v>
      </c>
      <c r="E34" t="s">
        <v>14</v>
      </c>
      <c r="F34" t="s">
        <v>30</v>
      </c>
      <c r="G34" t="s">
        <v>6</v>
      </c>
      <c r="H34" t="s">
        <v>23</v>
      </c>
      <c r="I34" t="s">
        <v>66</v>
      </c>
      <c r="J34" t="s">
        <v>66</v>
      </c>
      <c r="M34" t="s">
        <v>30</v>
      </c>
      <c r="N34" t="s">
        <v>52</v>
      </c>
      <c r="O34" t="s">
        <v>19</v>
      </c>
      <c r="P34" t="s">
        <v>11</v>
      </c>
      <c r="Q34" t="s">
        <v>30</v>
      </c>
      <c r="R34" t="s">
        <v>6</v>
      </c>
      <c r="S34" t="s">
        <v>23</v>
      </c>
      <c r="T34" t="s">
        <v>204</v>
      </c>
      <c r="U34">
        <v>8.2237377805819502E-8</v>
      </c>
    </row>
    <row r="35" spans="2:22" x14ac:dyDescent="0.25">
      <c r="B35" t="s">
        <v>32</v>
      </c>
      <c r="C35" t="s">
        <v>52</v>
      </c>
      <c r="D35" t="s">
        <v>19</v>
      </c>
      <c r="E35" t="s">
        <v>14</v>
      </c>
      <c r="F35" t="s">
        <v>25</v>
      </c>
      <c r="G35" t="s">
        <v>6</v>
      </c>
      <c r="H35" t="s">
        <v>23</v>
      </c>
      <c r="I35" t="s">
        <v>66</v>
      </c>
      <c r="J35" t="s">
        <v>66</v>
      </c>
      <c r="M35" t="s">
        <v>30</v>
      </c>
      <c r="N35" t="s">
        <v>52</v>
      </c>
      <c r="O35" t="s">
        <v>19</v>
      </c>
      <c r="P35" t="s">
        <v>11</v>
      </c>
      <c r="Q35" t="s">
        <v>25</v>
      </c>
      <c r="R35" t="s">
        <v>6</v>
      </c>
      <c r="S35" t="s">
        <v>23</v>
      </c>
      <c r="T35" t="s">
        <v>204</v>
      </c>
      <c r="U35">
        <v>8.2237377805819502E-8</v>
      </c>
    </row>
    <row r="36" spans="2:22" x14ac:dyDescent="0.25">
      <c r="B36" t="s">
        <v>32</v>
      </c>
      <c r="C36" t="s">
        <v>52</v>
      </c>
      <c r="D36" t="s">
        <v>19</v>
      </c>
      <c r="E36" t="s">
        <v>14</v>
      </c>
      <c r="F36" t="s">
        <v>27</v>
      </c>
      <c r="G36" t="s">
        <v>6</v>
      </c>
      <c r="H36" t="s">
        <v>23</v>
      </c>
      <c r="I36" t="s">
        <v>66</v>
      </c>
      <c r="J36" t="s">
        <v>66</v>
      </c>
      <c r="M36" t="s">
        <v>30</v>
      </c>
      <c r="N36" t="s">
        <v>52</v>
      </c>
      <c r="O36" t="s">
        <v>19</v>
      </c>
      <c r="P36" t="s">
        <v>11</v>
      </c>
      <c r="Q36" t="s">
        <v>27</v>
      </c>
      <c r="R36" t="s">
        <v>6</v>
      </c>
      <c r="S36" t="s">
        <v>23</v>
      </c>
      <c r="T36" t="s">
        <v>204</v>
      </c>
      <c r="U36">
        <v>8.2237377805819502E-8</v>
      </c>
    </row>
    <row r="37" spans="2:22" x14ac:dyDescent="0.25">
      <c r="B37" t="s">
        <v>32</v>
      </c>
      <c r="C37" t="s">
        <v>52</v>
      </c>
      <c r="D37" t="s">
        <v>19</v>
      </c>
      <c r="E37" t="s">
        <v>14</v>
      </c>
      <c r="F37" t="s">
        <v>33</v>
      </c>
      <c r="G37" t="s">
        <v>6</v>
      </c>
      <c r="H37" t="s">
        <v>23</v>
      </c>
      <c r="I37" t="s">
        <v>66</v>
      </c>
      <c r="J37" t="s">
        <v>66</v>
      </c>
      <c r="M37" t="s">
        <v>30</v>
      </c>
      <c r="N37" t="s">
        <v>52</v>
      </c>
      <c r="O37" t="s">
        <v>19</v>
      </c>
      <c r="P37" t="s">
        <v>11</v>
      </c>
      <c r="Q37" t="s">
        <v>33</v>
      </c>
      <c r="R37" t="s">
        <v>6</v>
      </c>
      <c r="S37" t="s">
        <v>23</v>
      </c>
      <c r="T37" t="s">
        <v>204</v>
      </c>
      <c r="U37">
        <v>8.2237377805819502E-8</v>
      </c>
    </row>
    <row r="38" spans="2:22" x14ac:dyDescent="0.25">
      <c r="B38" t="s">
        <v>32</v>
      </c>
      <c r="C38" t="s">
        <v>52</v>
      </c>
      <c r="D38" t="s">
        <v>19</v>
      </c>
      <c r="E38" t="s">
        <v>14</v>
      </c>
      <c r="F38" t="s">
        <v>28</v>
      </c>
      <c r="G38" t="s">
        <v>6</v>
      </c>
      <c r="H38" t="s">
        <v>23</v>
      </c>
      <c r="I38" t="s">
        <v>66</v>
      </c>
      <c r="J38" t="s">
        <v>66</v>
      </c>
      <c r="M38" t="s">
        <v>30</v>
      </c>
      <c r="N38" t="s">
        <v>52</v>
      </c>
      <c r="O38" t="s">
        <v>19</v>
      </c>
      <c r="P38" t="s">
        <v>11</v>
      </c>
      <c r="Q38" t="s">
        <v>28</v>
      </c>
      <c r="R38" t="s">
        <v>6</v>
      </c>
      <c r="S38" t="s">
        <v>23</v>
      </c>
      <c r="T38" t="s">
        <v>204</v>
      </c>
      <c r="U38">
        <v>8.2237377805819502E-8</v>
      </c>
    </row>
    <row r="39" spans="2:22" x14ac:dyDescent="0.25">
      <c r="B39" t="s">
        <v>32</v>
      </c>
      <c r="C39" t="s">
        <v>52</v>
      </c>
      <c r="D39" t="s">
        <v>19</v>
      </c>
      <c r="E39" t="s">
        <v>14</v>
      </c>
      <c r="F39" t="s">
        <v>29</v>
      </c>
      <c r="G39" t="s">
        <v>6</v>
      </c>
      <c r="H39" t="s">
        <v>23</v>
      </c>
      <c r="I39" t="s">
        <v>66</v>
      </c>
      <c r="J39" t="s">
        <v>66</v>
      </c>
      <c r="M39" t="s">
        <v>30</v>
      </c>
      <c r="N39" t="s">
        <v>52</v>
      </c>
      <c r="O39" t="s">
        <v>19</v>
      </c>
      <c r="P39" t="s">
        <v>11</v>
      </c>
      <c r="Q39" t="s">
        <v>29</v>
      </c>
      <c r="R39" t="s">
        <v>6</v>
      </c>
      <c r="S39" t="s">
        <v>23</v>
      </c>
      <c r="T39" t="s">
        <v>204</v>
      </c>
      <c r="U39">
        <v>8.2237377805819502E-8</v>
      </c>
    </row>
    <row r="40" spans="2:22" x14ac:dyDescent="0.25">
      <c r="B40" t="s">
        <v>32</v>
      </c>
      <c r="C40" t="s">
        <v>52</v>
      </c>
      <c r="D40" t="s">
        <v>19</v>
      </c>
      <c r="E40" t="s">
        <v>14</v>
      </c>
      <c r="F40" t="s">
        <v>26</v>
      </c>
      <c r="G40" t="s">
        <v>6</v>
      </c>
      <c r="H40" t="s">
        <v>23</v>
      </c>
      <c r="I40" t="s">
        <v>66</v>
      </c>
      <c r="J40" t="s">
        <v>66</v>
      </c>
      <c r="M40" t="s">
        <v>30</v>
      </c>
      <c r="N40" t="s">
        <v>52</v>
      </c>
      <c r="O40" t="s">
        <v>19</v>
      </c>
      <c r="P40" t="s">
        <v>11</v>
      </c>
      <c r="Q40" t="s">
        <v>26</v>
      </c>
      <c r="R40" t="s">
        <v>6</v>
      </c>
      <c r="S40" t="s">
        <v>23</v>
      </c>
      <c r="T40" t="s">
        <v>204</v>
      </c>
      <c r="U40">
        <v>8.2237377805819502E-8</v>
      </c>
    </row>
    <row r="41" spans="2:22" x14ac:dyDescent="0.25">
      <c r="B41" t="s">
        <v>32</v>
      </c>
      <c r="C41" t="s">
        <v>52</v>
      </c>
      <c r="D41" t="s">
        <v>19</v>
      </c>
      <c r="E41" t="s">
        <v>14</v>
      </c>
      <c r="F41" t="s">
        <v>31</v>
      </c>
      <c r="G41" t="s">
        <v>6</v>
      </c>
      <c r="H41" t="s">
        <v>23</v>
      </c>
      <c r="I41" t="s">
        <v>66</v>
      </c>
      <c r="J41" t="s">
        <v>66</v>
      </c>
      <c r="M41" t="s">
        <v>30</v>
      </c>
      <c r="N41" t="s">
        <v>52</v>
      </c>
      <c r="O41" t="s">
        <v>19</v>
      </c>
      <c r="P41" t="s">
        <v>11</v>
      </c>
      <c r="Q41" t="s">
        <v>31</v>
      </c>
      <c r="R41" t="s">
        <v>6</v>
      </c>
      <c r="S41" t="s">
        <v>23</v>
      </c>
      <c r="T41" t="s">
        <v>204</v>
      </c>
      <c r="U41">
        <v>8.2237377805819502E-8</v>
      </c>
    </row>
    <row r="42" spans="2:22" x14ac:dyDescent="0.25">
      <c r="B42" t="s">
        <v>32</v>
      </c>
      <c r="C42" t="s">
        <v>52</v>
      </c>
      <c r="D42" t="s">
        <v>19</v>
      </c>
      <c r="E42" t="s">
        <v>14</v>
      </c>
      <c r="F42" t="s">
        <v>24</v>
      </c>
      <c r="G42" t="s">
        <v>6</v>
      </c>
      <c r="H42" t="s">
        <v>23</v>
      </c>
      <c r="I42" t="s">
        <v>203</v>
      </c>
      <c r="J42" s="14">
        <v>0.58542250009323105</v>
      </c>
      <c r="M42" t="s">
        <v>30</v>
      </c>
      <c r="N42" t="s">
        <v>52</v>
      </c>
      <c r="O42" t="s">
        <v>19</v>
      </c>
      <c r="P42" t="s">
        <v>11</v>
      </c>
      <c r="Q42" t="s">
        <v>24</v>
      </c>
      <c r="R42" t="s">
        <v>6</v>
      </c>
      <c r="S42" t="s">
        <v>23</v>
      </c>
      <c r="T42" t="s">
        <v>205</v>
      </c>
      <c r="U42" s="14">
        <v>0.83667960015174803</v>
      </c>
    </row>
    <row r="44" spans="2:22" ht="15.75" thickBot="1" x14ac:dyDescent="0.3"/>
    <row r="45" spans="2:22" ht="15.75" thickBot="1" x14ac:dyDescent="0.3">
      <c r="B45" s="1" t="s">
        <v>1</v>
      </c>
      <c r="C45" s="1" t="s">
        <v>51</v>
      </c>
      <c r="D45" s="1" t="s">
        <v>3</v>
      </c>
      <c r="E45" s="1" t="s">
        <v>2</v>
      </c>
      <c r="F45" s="1" t="s">
        <v>5</v>
      </c>
      <c r="G45" s="1" t="s">
        <v>0</v>
      </c>
      <c r="H45" s="1" t="s">
        <v>4</v>
      </c>
      <c r="I45" s="1" t="s">
        <v>65</v>
      </c>
      <c r="J45" s="1" t="s">
        <v>57</v>
      </c>
      <c r="K45" s="7" t="s">
        <v>64</v>
      </c>
      <c r="M45" s="1" t="s">
        <v>1</v>
      </c>
      <c r="N45" s="1" t="s">
        <v>51</v>
      </c>
      <c r="O45" s="1" t="s">
        <v>3</v>
      </c>
      <c r="P45" s="1" t="s">
        <v>2</v>
      </c>
      <c r="Q45" s="1" t="s">
        <v>5</v>
      </c>
      <c r="R45" s="1" t="s">
        <v>0</v>
      </c>
      <c r="S45" s="1" t="s">
        <v>4</v>
      </c>
      <c r="T45" s="1" t="s">
        <v>65</v>
      </c>
      <c r="U45" s="1" t="s">
        <v>57</v>
      </c>
      <c r="V45" s="7" t="s">
        <v>64</v>
      </c>
    </row>
    <row r="46" spans="2:22" x14ac:dyDescent="0.25">
      <c r="B46" t="s">
        <v>32</v>
      </c>
      <c r="C46" t="s">
        <v>52</v>
      </c>
      <c r="D46" t="s">
        <v>19</v>
      </c>
      <c r="E46" t="s">
        <v>14</v>
      </c>
      <c r="F46" t="s">
        <v>24</v>
      </c>
      <c r="G46" t="s">
        <v>24</v>
      </c>
      <c r="H46" t="s">
        <v>23</v>
      </c>
      <c r="I46" t="s">
        <v>66</v>
      </c>
      <c r="J46" t="s">
        <v>66</v>
      </c>
      <c r="K46">
        <f>(STDEVA(J48:J57))</f>
        <v>0.21303784768306841</v>
      </c>
      <c r="M46" t="s">
        <v>30</v>
      </c>
      <c r="N46" t="s">
        <v>52</v>
      </c>
      <c r="O46" t="s">
        <v>19</v>
      </c>
      <c r="P46" t="s">
        <v>11</v>
      </c>
      <c r="Q46" t="s">
        <v>24</v>
      </c>
      <c r="R46" t="s">
        <v>27</v>
      </c>
      <c r="S46" t="s">
        <v>23</v>
      </c>
      <c r="T46" t="s">
        <v>213</v>
      </c>
      <c r="U46">
        <v>1.64474755686632E-8</v>
      </c>
      <c r="V46">
        <f>(STDEVA(U46:U57))</f>
        <v>0.23769351957855947</v>
      </c>
    </row>
    <row r="47" spans="2:22" x14ac:dyDescent="0.25">
      <c r="B47" t="s">
        <v>32</v>
      </c>
      <c r="C47" t="s">
        <v>52</v>
      </c>
      <c r="D47" t="s">
        <v>19</v>
      </c>
      <c r="E47" t="s">
        <v>14</v>
      </c>
      <c r="F47" t="s">
        <v>24</v>
      </c>
      <c r="G47" t="s">
        <v>35</v>
      </c>
      <c r="H47" t="s">
        <v>23</v>
      </c>
      <c r="I47" t="s">
        <v>66</v>
      </c>
      <c r="J47" t="s">
        <v>66</v>
      </c>
      <c r="M47" t="s">
        <v>30</v>
      </c>
      <c r="N47" t="s">
        <v>52</v>
      </c>
      <c r="O47" t="s">
        <v>19</v>
      </c>
      <c r="P47" t="s">
        <v>11</v>
      </c>
      <c r="Q47" t="s">
        <v>24</v>
      </c>
      <c r="R47" t="s">
        <v>6</v>
      </c>
      <c r="S47" t="s">
        <v>23</v>
      </c>
      <c r="T47" t="s">
        <v>214</v>
      </c>
      <c r="U47" s="14">
        <v>0.74144649371424898</v>
      </c>
    </row>
    <row r="48" spans="2:22" x14ac:dyDescent="0.25">
      <c r="B48" t="s">
        <v>32</v>
      </c>
      <c r="C48" t="s">
        <v>52</v>
      </c>
      <c r="D48" t="s">
        <v>19</v>
      </c>
      <c r="E48" t="s">
        <v>14</v>
      </c>
      <c r="F48" t="s">
        <v>24</v>
      </c>
      <c r="G48" t="s">
        <v>55</v>
      </c>
      <c r="H48" t="s">
        <v>23</v>
      </c>
      <c r="I48" t="s">
        <v>193</v>
      </c>
      <c r="J48">
        <v>2.11980705017607E-7</v>
      </c>
      <c r="M48" t="s">
        <v>30</v>
      </c>
      <c r="N48" t="s">
        <v>52</v>
      </c>
      <c r="O48" t="s">
        <v>19</v>
      </c>
      <c r="P48" t="s">
        <v>11</v>
      </c>
      <c r="Q48" t="s">
        <v>24</v>
      </c>
      <c r="R48" t="s">
        <v>22</v>
      </c>
      <c r="S48" t="s">
        <v>23</v>
      </c>
      <c r="T48" t="s">
        <v>215</v>
      </c>
      <c r="U48" s="14">
        <v>0.428061081641191</v>
      </c>
    </row>
    <row r="49" spans="2:22" x14ac:dyDescent="0.25">
      <c r="B49" t="s">
        <v>32</v>
      </c>
      <c r="C49" t="s">
        <v>52</v>
      </c>
      <c r="D49" t="s">
        <v>19</v>
      </c>
      <c r="E49" t="s">
        <v>14</v>
      </c>
      <c r="F49" t="s">
        <v>24</v>
      </c>
      <c r="G49" t="s">
        <v>6</v>
      </c>
      <c r="H49" t="s">
        <v>23</v>
      </c>
      <c r="I49" t="s">
        <v>206</v>
      </c>
      <c r="J49" s="14">
        <v>0.54542726798255303</v>
      </c>
      <c r="M49" t="s">
        <v>30</v>
      </c>
      <c r="N49" t="s">
        <v>52</v>
      </c>
      <c r="O49" t="s">
        <v>19</v>
      </c>
      <c r="P49" t="s">
        <v>11</v>
      </c>
      <c r="Q49" t="s">
        <v>24</v>
      </c>
      <c r="R49" t="s">
        <v>21</v>
      </c>
      <c r="S49" t="s">
        <v>23</v>
      </c>
      <c r="T49" t="s">
        <v>216</v>
      </c>
      <c r="U49" s="14">
        <v>0.35023150808217302</v>
      </c>
    </row>
    <row r="50" spans="2:22" x14ac:dyDescent="0.25">
      <c r="B50" t="s">
        <v>32</v>
      </c>
      <c r="C50" t="s">
        <v>52</v>
      </c>
      <c r="D50" t="s">
        <v>19</v>
      </c>
      <c r="E50" t="s">
        <v>14</v>
      </c>
      <c r="F50" t="s">
        <v>24</v>
      </c>
      <c r="G50" t="s">
        <v>22</v>
      </c>
      <c r="H50" t="s">
        <v>23</v>
      </c>
      <c r="I50" t="s">
        <v>207</v>
      </c>
      <c r="J50" s="14">
        <v>0.440651680296896</v>
      </c>
      <c r="M50" t="s">
        <v>30</v>
      </c>
      <c r="N50" t="s">
        <v>52</v>
      </c>
      <c r="O50" t="s">
        <v>19</v>
      </c>
      <c r="P50" t="s">
        <v>11</v>
      </c>
      <c r="Q50" t="s">
        <v>24</v>
      </c>
      <c r="R50" t="s">
        <v>20</v>
      </c>
      <c r="S50" t="s">
        <v>23</v>
      </c>
      <c r="T50" t="s">
        <v>217</v>
      </c>
      <c r="U50" s="14">
        <v>0.16152922465380001</v>
      </c>
    </row>
    <row r="51" spans="2:22" x14ac:dyDescent="0.25">
      <c r="B51" t="s">
        <v>32</v>
      </c>
      <c r="C51" t="s">
        <v>52</v>
      </c>
      <c r="D51" t="s">
        <v>19</v>
      </c>
      <c r="E51" t="s">
        <v>14</v>
      </c>
      <c r="F51" t="s">
        <v>24</v>
      </c>
      <c r="G51" t="s">
        <v>21</v>
      </c>
      <c r="H51" t="s">
        <v>23</v>
      </c>
      <c r="I51" t="s">
        <v>208</v>
      </c>
      <c r="J51" s="14">
        <v>0.26798257900746603</v>
      </c>
      <c r="M51" t="s">
        <v>30</v>
      </c>
      <c r="N51" t="s">
        <v>52</v>
      </c>
      <c r="O51" t="s">
        <v>19</v>
      </c>
      <c r="P51" t="s">
        <v>11</v>
      </c>
      <c r="Q51" t="s">
        <v>24</v>
      </c>
      <c r="R51" t="s">
        <v>24</v>
      </c>
      <c r="S51" t="s">
        <v>23</v>
      </c>
      <c r="T51" t="s">
        <v>218</v>
      </c>
      <c r="U51" s="14">
        <v>4.98789550026425E-2</v>
      </c>
    </row>
    <row r="52" spans="2:22" x14ac:dyDescent="0.25">
      <c r="B52" t="s">
        <v>32</v>
      </c>
      <c r="C52" t="s">
        <v>52</v>
      </c>
      <c r="D52" t="s">
        <v>19</v>
      </c>
      <c r="E52" t="s">
        <v>14</v>
      </c>
      <c r="F52" t="s">
        <v>24</v>
      </c>
      <c r="G52" t="s">
        <v>20</v>
      </c>
      <c r="H52" t="s">
        <v>23</v>
      </c>
      <c r="I52" t="s">
        <v>209</v>
      </c>
      <c r="J52" s="14">
        <v>0.24275636116476201</v>
      </c>
      <c r="M52" t="s">
        <v>30</v>
      </c>
      <c r="N52" t="s">
        <v>52</v>
      </c>
      <c r="O52" t="s">
        <v>19</v>
      </c>
      <c r="P52" t="s">
        <v>11</v>
      </c>
      <c r="Q52" t="s">
        <v>24</v>
      </c>
      <c r="R52" t="s">
        <v>54</v>
      </c>
      <c r="S52" t="s">
        <v>23</v>
      </c>
      <c r="T52" t="s">
        <v>219</v>
      </c>
      <c r="U52" s="14">
        <v>4.0180491487699199E-2</v>
      </c>
    </row>
    <row r="53" spans="2:22" x14ac:dyDescent="0.25">
      <c r="B53" t="s">
        <v>32</v>
      </c>
      <c r="C53" t="s">
        <v>52</v>
      </c>
      <c r="D53" t="s">
        <v>19</v>
      </c>
      <c r="E53" t="s">
        <v>14</v>
      </c>
      <c r="F53" t="s">
        <v>24</v>
      </c>
      <c r="G53" t="s">
        <v>54</v>
      </c>
      <c r="H53" t="s">
        <v>23</v>
      </c>
      <c r="I53" t="s">
        <v>210</v>
      </c>
      <c r="J53" s="14">
        <v>0.119755376507911</v>
      </c>
      <c r="M53" t="s">
        <v>30</v>
      </c>
      <c r="N53" t="s">
        <v>52</v>
      </c>
      <c r="O53" t="s">
        <v>19</v>
      </c>
      <c r="P53" t="s">
        <v>11</v>
      </c>
      <c r="Q53" t="s">
        <v>24</v>
      </c>
      <c r="R53" t="s">
        <v>32</v>
      </c>
      <c r="S53" t="s">
        <v>23</v>
      </c>
      <c r="T53" t="s">
        <v>220</v>
      </c>
      <c r="U53" s="14">
        <v>1.0100062437059E-2</v>
      </c>
    </row>
    <row r="54" spans="2:22" x14ac:dyDescent="0.25">
      <c r="B54" t="s">
        <v>32</v>
      </c>
      <c r="C54" t="s">
        <v>52</v>
      </c>
      <c r="D54" t="s">
        <v>19</v>
      </c>
      <c r="E54" t="s">
        <v>14</v>
      </c>
      <c r="F54" t="s">
        <v>24</v>
      </c>
      <c r="G54" t="s">
        <v>25</v>
      </c>
      <c r="H54" t="s">
        <v>23</v>
      </c>
      <c r="I54" t="s">
        <v>211</v>
      </c>
      <c r="J54">
        <v>-2.1198070501669199E-7</v>
      </c>
      <c r="M54" t="s">
        <v>30</v>
      </c>
      <c r="N54" t="s">
        <v>52</v>
      </c>
      <c r="O54" t="s">
        <v>19</v>
      </c>
      <c r="P54" t="s">
        <v>11</v>
      </c>
      <c r="Q54" t="s">
        <v>24</v>
      </c>
      <c r="R54" t="s">
        <v>25</v>
      </c>
      <c r="S54" t="s">
        <v>23</v>
      </c>
      <c r="T54" t="s">
        <v>53</v>
      </c>
      <c r="U54">
        <v>9.3741400970429405E-18</v>
      </c>
    </row>
    <row r="55" spans="2:22" x14ac:dyDescent="0.25">
      <c r="B55" t="s">
        <v>32</v>
      </c>
      <c r="C55" t="s">
        <v>52</v>
      </c>
      <c r="D55" t="s">
        <v>19</v>
      </c>
      <c r="E55" t="s">
        <v>14</v>
      </c>
      <c r="F55" t="s">
        <v>24</v>
      </c>
      <c r="G55" t="s">
        <v>27</v>
      </c>
      <c r="H55" t="s">
        <v>23</v>
      </c>
      <c r="I55" t="s">
        <v>211</v>
      </c>
      <c r="J55">
        <v>-2.1198070501669199E-7</v>
      </c>
      <c r="M55" t="s">
        <v>30</v>
      </c>
      <c r="N55" t="s">
        <v>52</v>
      </c>
      <c r="O55" t="s">
        <v>19</v>
      </c>
      <c r="P55" t="s">
        <v>11</v>
      </c>
      <c r="Q55" t="s">
        <v>24</v>
      </c>
      <c r="R55" t="s">
        <v>35</v>
      </c>
      <c r="S55" t="s">
        <v>23</v>
      </c>
      <c r="T55" t="s">
        <v>221</v>
      </c>
      <c r="U55">
        <v>-3.6549749483086802E-10</v>
      </c>
    </row>
    <row r="56" spans="2:22" x14ac:dyDescent="0.25">
      <c r="B56" t="s">
        <v>32</v>
      </c>
      <c r="C56" t="s">
        <v>52</v>
      </c>
      <c r="D56" t="s">
        <v>19</v>
      </c>
      <c r="E56" t="s">
        <v>14</v>
      </c>
      <c r="F56" t="s">
        <v>24</v>
      </c>
      <c r="G56" t="s">
        <v>31</v>
      </c>
      <c r="H56" t="s">
        <v>23</v>
      </c>
      <c r="I56" t="s">
        <v>211</v>
      </c>
      <c r="J56">
        <v>-2.1198070501669199E-7</v>
      </c>
      <c r="M56" t="s">
        <v>30</v>
      </c>
      <c r="N56" t="s">
        <v>52</v>
      </c>
      <c r="O56" t="s">
        <v>19</v>
      </c>
      <c r="P56" t="s">
        <v>11</v>
      </c>
      <c r="Q56" t="s">
        <v>24</v>
      </c>
      <c r="R56" t="s">
        <v>31</v>
      </c>
      <c r="S56" t="s">
        <v>23</v>
      </c>
      <c r="T56" t="s">
        <v>222</v>
      </c>
      <c r="U56">
        <v>-1.6630224302017399E-8</v>
      </c>
    </row>
    <row r="57" spans="2:22" x14ac:dyDescent="0.25">
      <c r="B57" t="s">
        <v>32</v>
      </c>
      <c r="C57" t="s">
        <v>52</v>
      </c>
      <c r="D57" t="s">
        <v>19</v>
      </c>
      <c r="E57" t="s">
        <v>14</v>
      </c>
      <c r="F57" t="s">
        <v>24</v>
      </c>
      <c r="G57" t="s">
        <v>32</v>
      </c>
      <c r="H57" t="s">
        <v>23</v>
      </c>
      <c r="I57" t="s">
        <v>212</v>
      </c>
      <c r="J57" s="14">
        <v>-8.3021608400749694E-2</v>
      </c>
      <c r="M57" t="s">
        <v>30</v>
      </c>
      <c r="N57" t="s">
        <v>52</v>
      </c>
      <c r="O57" t="s">
        <v>19</v>
      </c>
      <c r="P57" t="s">
        <v>11</v>
      </c>
      <c r="Q57" t="s">
        <v>24</v>
      </c>
      <c r="R57" t="s">
        <v>55</v>
      </c>
      <c r="S57" t="s">
        <v>23</v>
      </c>
      <c r="T57" t="s">
        <v>223</v>
      </c>
      <c r="U57">
        <v>-1.64474755499149E-8</v>
      </c>
    </row>
    <row r="59" spans="2:22" ht="15.75" thickBot="1" x14ac:dyDescent="0.3"/>
    <row r="60" spans="2:22" ht="15.75" thickBot="1" x14ac:dyDescent="0.3">
      <c r="B60" s="1" t="s">
        <v>1</v>
      </c>
      <c r="C60" s="1" t="s">
        <v>51</v>
      </c>
      <c r="D60" s="1" t="s">
        <v>3</v>
      </c>
      <c r="E60" s="1" t="s">
        <v>2</v>
      </c>
      <c r="F60" s="1" t="s">
        <v>5</v>
      </c>
      <c r="G60" s="1" t="s">
        <v>0</v>
      </c>
      <c r="H60" s="1" t="s">
        <v>4</v>
      </c>
      <c r="I60" s="1" t="s">
        <v>65</v>
      </c>
      <c r="J60" s="1" t="s">
        <v>57</v>
      </c>
      <c r="K60" s="7" t="s">
        <v>64</v>
      </c>
      <c r="M60" s="1" t="s">
        <v>1</v>
      </c>
      <c r="N60" s="1" t="s">
        <v>51</v>
      </c>
      <c r="O60" s="1" t="s">
        <v>3</v>
      </c>
      <c r="P60" s="1" t="s">
        <v>2</v>
      </c>
      <c r="Q60" s="1" t="s">
        <v>5</v>
      </c>
      <c r="R60" s="1" t="s">
        <v>0</v>
      </c>
      <c r="S60" s="1" t="s">
        <v>4</v>
      </c>
      <c r="T60" s="1" t="s">
        <v>65</v>
      </c>
      <c r="U60" s="1" t="s">
        <v>57</v>
      </c>
      <c r="V60" s="7" t="s">
        <v>64</v>
      </c>
    </row>
    <row r="61" spans="2:22" x14ac:dyDescent="0.25">
      <c r="B61" t="s">
        <v>32</v>
      </c>
      <c r="C61" t="s">
        <v>52</v>
      </c>
      <c r="D61" t="s">
        <v>19</v>
      </c>
      <c r="E61" t="s">
        <v>14</v>
      </c>
      <c r="F61" t="s">
        <v>24</v>
      </c>
      <c r="G61" t="s">
        <v>6</v>
      </c>
      <c r="H61" t="s">
        <v>21</v>
      </c>
      <c r="I61" t="s">
        <v>66</v>
      </c>
      <c r="J61" t="s">
        <v>66</v>
      </c>
      <c r="K61">
        <f>(STDEVA(J63:J64))</f>
        <v>0.14416054487877522</v>
      </c>
      <c r="M61" t="s">
        <v>30</v>
      </c>
      <c r="N61" t="s">
        <v>52</v>
      </c>
      <c r="O61" t="s">
        <v>19</v>
      </c>
      <c r="P61" t="s">
        <v>11</v>
      </c>
      <c r="Q61" t="s">
        <v>24</v>
      </c>
      <c r="R61" t="s">
        <v>6</v>
      </c>
      <c r="S61" t="s">
        <v>21</v>
      </c>
      <c r="T61" t="s">
        <v>204</v>
      </c>
      <c r="U61">
        <v>8.2237377805819502E-8</v>
      </c>
      <c r="V61">
        <f>(STDEVA(U61:U64))</f>
        <v>0.51106034716886495</v>
      </c>
    </row>
    <row r="62" spans="2:22" x14ac:dyDescent="0.25">
      <c r="B62" t="s">
        <v>32</v>
      </c>
      <c r="C62" t="s">
        <v>52</v>
      </c>
      <c r="D62" t="s">
        <v>19</v>
      </c>
      <c r="E62" t="s">
        <v>14</v>
      </c>
      <c r="F62" t="s">
        <v>24</v>
      </c>
      <c r="G62" t="s">
        <v>6</v>
      </c>
      <c r="H62" t="s">
        <v>20</v>
      </c>
      <c r="I62" t="s">
        <v>66</v>
      </c>
      <c r="J62" t="s">
        <v>66</v>
      </c>
      <c r="M62" t="s">
        <v>30</v>
      </c>
      <c r="N62" t="s">
        <v>52</v>
      </c>
      <c r="O62" t="s">
        <v>19</v>
      </c>
      <c r="P62" t="s">
        <v>11</v>
      </c>
      <c r="Q62" t="s">
        <v>24</v>
      </c>
      <c r="R62" t="s">
        <v>6</v>
      </c>
      <c r="S62" t="s">
        <v>20</v>
      </c>
      <c r="T62" t="s">
        <v>204</v>
      </c>
      <c r="U62">
        <v>8.2237377805819502E-8</v>
      </c>
    </row>
    <row r="63" spans="2:22" x14ac:dyDescent="0.25">
      <c r="B63" t="s">
        <v>32</v>
      </c>
      <c r="C63" t="s">
        <v>52</v>
      </c>
      <c r="D63" t="s">
        <v>19</v>
      </c>
      <c r="E63" t="s">
        <v>14</v>
      </c>
      <c r="F63" t="s">
        <v>24</v>
      </c>
      <c r="G63" t="s">
        <v>6</v>
      </c>
      <c r="H63" t="s">
        <v>22</v>
      </c>
      <c r="I63" t="s">
        <v>224</v>
      </c>
      <c r="J63" s="14">
        <v>0.77797353314956397</v>
      </c>
      <c r="M63" t="s">
        <v>30</v>
      </c>
      <c r="N63" t="s">
        <v>52</v>
      </c>
      <c r="O63" t="s">
        <v>19</v>
      </c>
      <c r="P63" t="s">
        <v>11</v>
      </c>
      <c r="Q63" t="s">
        <v>24</v>
      </c>
      <c r="R63" t="s">
        <v>6</v>
      </c>
      <c r="S63" t="s">
        <v>22</v>
      </c>
      <c r="T63" t="s">
        <v>226</v>
      </c>
      <c r="U63" s="14">
        <v>0.90906998775667702</v>
      </c>
    </row>
    <row r="64" spans="2:22" x14ac:dyDescent="0.25">
      <c r="B64" t="s">
        <v>32</v>
      </c>
      <c r="C64" t="s">
        <v>52</v>
      </c>
      <c r="D64" t="s">
        <v>19</v>
      </c>
      <c r="E64" t="s">
        <v>14</v>
      </c>
      <c r="F64" t="s">
        <v>24</v>
      </c>
      <c r="G64" t="s">
        <v>6</v>
      </c>
      <c r="H64" t="s">
        <v>23</v>
      </c>
      <c r="I64" t="s">
        <v>225</v>
      </c>
      <c r="J64" s="14">
        <v>0.57409973542290504</v>
      </c>
      <c r="M64" t="s">
        <v>30</v>
      </c>
      <c r="N64" t="s">
        <v>52</v>
      </c>
      <c r="O64" t="s">
        <v>19</v>
      </c>
      <c r="P64" t="s">
        <v>11</v>
      </c>
      <c r="Q64" t="s">
        <v>24</v>
      </c>
      <c r="R64" t="s">
        <v>6</v>
      </c>
      <c r="S64" t="s">
        <v>23</v>
      </c>
      <c r="T64" t="s">
        <v>227</v>
      </c>
      <c r="U64" s="14">
        <v>0.85993068527766703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V54"/>
  <sheetViews>
    <sheetView topLeftCell="D36" zoomScale="90" zoomScaleNormal="90" workbookViewId="0">
      <selection activeCell="V6" sqref="V6"/>
    </sheetView>
  </sheetViews>
  <sheetFormatPr baseColWidth="10" defaultRowHeight="15" x14ac:dyDescent="0.25"/>
  <cols>
    <col min="2" max="2" width="7.28515625" bestFit="1" customWidth="1"/>
    <col min="3" max="3" width="8.140625" bestFit="1" customWidth="1"/>
    <col min="4" max="4" width="13" bestFit="1" customWidth="1"/>
    <col min="5" max="5" width="12.28515625" bestFit="1" customWidth="1"/>
    <col min="6" max="6" width="8.28515625" bestFit="1" customWidth="1"/>
    <col min="7" max="7" width="10.28515625" bestFit="1" customWidth="1"/>
    <col min="8" max="8" width="13.5703125" bestFit="1" customWidth="1"/>
    <col min="9" max="9" width="10.5703125" bestFit="1" customWidth="1"/>
    <col min="10" max="10" width="22.42578125" bestFit="1" customWidth="1"/>
    <col min="11" max="11" width="12" bestFit="1" customWidth="1"/>
    <col min="13" max="13" width="7.28515625" bestFit="1" customWidth="1"/>
    <col min="14" max="14" width="8.140625" bestFit="1" customWidth="1"/>
    <col min="15" max="15" width="13" bestFit="1" customWidth="1"/>
    <col min="16" max="16" width="12.28515625" bestFit="1" customWidth="1"/>
    <col min="17" max="17" width="8.28515625" bestFit="1" customWidth="1"/>
    <col min="18" max="18" width="10.28515625" bestFit="1" customWidth="1"/>
    <col min="19" max="19" width="13.5703125" bestFit="1" customWidth="1"/>
    <col min="20" max="20" width="10.5703125" bestFit="1" customWidth="1"/>
    <col min="21" max="21" width="23.42578125" bestFit="1" customWidth="1"/>
    <col min="22" max="22" width="12" bestFit="1" customWidth="1"/>
  </cols>
  <sheetData>
    <row r="4" spans="2:22" ht="15.75" thickBot="1" x14ac:dyDescent="0.3"/>
    <row r="5" spans="2:22" ht="15.75" thickBot="1" x14ac:dyDescent="0.3">
      <c r="B5" s="1" t="s">
        <v>1</v>
      </c>
      <c r="C5" s="1" t="s">
        <v>51</v>
      </c>
      <c r="D5" s="1" t="s">
        <v>3</v>
      </c>
      <c r="E5" s="1" t="s">
        <v>2</v>
      </c>
      <c r="F5" s="1" t="s">
        <v>5</v>
      </c>
      <c r="G5" s="1" t="s">
        <v>0</v>
      </c>
      <c r="H5" s="1" t="s">
        <v>4</v>
      </c>
      <c r="I5" s="1" t="s">
        <v>65</v>
      </c>
      <c r="J5" s="1" t="s">
        <v>57</v>
      </c>
      <c r="K5" s="7" t="s">
        <v>64</v>
      </c>
      <c r="M5" s="1" t="s">
        <v>1</v>
      </c>
      <c r="N5" s="1" t="s">
        <v>51</v>
      </c>
      <c r="O5" s="1" t="s">
        <v>3</v>
      </c>
      <c r="P5" s="1" t="s">
        <v>2</v>
      </c>
      <c r="Q5" s="1" t="s">
        <v>5</v>
      </c>
      <c r="R5" s="1" t="s">
        <v>0</v>
      </c>
      <c r="S5" s="1" t="s">
        <v>4</v>
      </c>
      <c r="T5" s="1" t="s">
        <v>65</v>
      </c>
      <c r="U5" s="1" t="s">
        <v>57</v>
      </c>
      <c r="V5" s="7" t="s">
        <v>64</v>
      </c>
    </row>
    <row r="6" spans="2:22" x14ac:dyDescent="0.25">
      <c r="B6" t="s">
        <v>30</v>
      </c>
      <c r="C6" t="s">
        <v>52</v>
      </c>
      <c r="D6" t="s">
        <v>19</v>
      </c>
      <c r="E6" t="s">
        <v>9</v>
      </c>
      <c r="F6" t="s">
        <v>24</v>
      </c>
      <c r="G6" t="s">
        <v>6</v>
      </c>
      <c r="H6" t="s">
        <v>23</v>
      </c>
      <c r="I6" t="s">
        <v>228</v>
      </c>
      <c r="J6" s="14">
        <v>0.245545358185801</v>
      </c>
      <c r="K6">
        <f>(STDEVA(J6:J10))</f>
        <v>0.19713501189105545</v>
      </c>
      <c r="M6" t="s">
        <v>25</v>
      </c>
      <c r="N6" t="s">
        <v>52</v>
      </c>
      <c r="O6" t="s">
        <v>19</v>
      </c>
      <c r="P6" t="s">
        <v>9</v>
      </c>
      <c r="Q6" t="s">
        <v>24</v>
      </c>
      <c r="R6" t="s">
        <v>6</v>
      </c>
      <c r="S6" t="s">
        <v>23</v>
      </c>
      <c r="T6" t="s">
        <v>66</v>
      </c>
      <c r="U6" t="s">
        <v>66</v>
      </c>
      <c r="V6">
        <f>(STDEVA(U7:U10))</f>
        <v>5.3144928946887285E-2</v>
      </c>
    </row>
    <row r="7" spans="2:22" x14ac:dyDescent="0.25">
      <c r="B7" t="s">
        <v>25</v>
      </c>
      <c r="C7" t="s">
        <v>52</v>
      </c>
      <c r="D7" t="s">
        <v>19</v>
      </c>
      <c r="E7" t="s">
        <v>9</v>
      </c>
      <c r="F7" t="s">
        <v>24</v>
      </c>
      <c r="G7" t="s">
        <v>6</v>
      </c>
      <c r="H7" t="s">
        <v>23</v>
      </c>
      <c r="I7" t="s">
        <v>229</v>
      </c>
      <c r="J7" s="14">
        <v>0.20168949267362399</v>
      </c>
      <c r="M7" t="s">
        <v>32</v>
      </c>
      <c r="N7" t="s">
        <v>52</v>
      </c>
      <c r="O7" t="s">
        <v>19</v>
      </c>
      <c r="P7" t="s">
        <v>9</v>
      </c>
      <c r="Q7" t="s">
        <v>24</v>
      </c>
      <c r="R7" t="s">
        <v>6</v>
      </c>
      <c r="S7" t="s">
        <v>23</v>
      </c>
      <c r="T7" t="s">
        <v>233</v>
      </c>
      <c r="U7" s="14">
        <v>0.30683476688911299</v>
      </c>
    </row>
    <row r="8" spans="2:22" x14ac:dyDescent="0.25">
      <c r="B8" t="s">
        <v>27</v>
      </c>
      <c r="C8" t="s">
        <v>52</v>
      </c>
      <c r="D8" t="s">
        <v>19</v>
      </c>
      <c r="E8" t="s">
        <v>9</v>
      </c>
      <c r="F8" t="s">
        <v>24</v>
      </c>
      <c r="G8" t="s">
        <v>6</v>
      </c>
      <c r="H8" t="s">
        <v>23</v>
      </c>
      <c r="I8" t="s">
        <v>230</v>
      </c>
      <c r="J8" s="14">
        <v>8.5691642933391002E-3</v>
      </c>
      <c r="M8" t="s">
        <v>27</v>
      </c>
      <c r="N8" t="s">
        <v>52</v>
      </c>
      <c r="O8" t="s">
        <v>19</v>
      </c>
      <c r="P8" t="s">
        <v>9</v>
      </c>
      <c r="Q8" t="s">
        <v>24</v>
      </c>
      <c r="R8" t="s">
        <v>6</v>
      </c>
      <c r="S8" t="s">
        <v>23</v>
      </c>
      <c r="T8" t="s">
        <v>234</v>
      </c>
      <c r="U8" s="14">
        <v>0.24718829911436199</v>
      </c>
    </row>
    <row r="9" spans="2:22" x14ac:dyDescent="0.25">
      <c r="B9" t="s">
        <v>24</v>
      </c>
      <c r="C9" t="s">
        <v>52</v>
      </c>
      <c r="D9" t="s">
        <v>19</v>
      </c>
      <c r="E9" t="s">
        <v>9</v>
      </c>
      <c r="F9" t="s">
        <v>24</v>
      </c>
      <c r="G9" t="s">
        <v>6</v>
      </c>
      <c r="H9" t="s">
        <v>23</v>
      </c>
      <c r="I9" t="s">
        <v>231</v>
      </c>
      <c r="J9" s="14">
        <v>-0.196196050810762</v>
      </c>
      <c r="M9" t="s">
        <v>30</v>
      </c>
      <c r="N9" t="s">
        <v>52</v>
      </c>
      <c r="O9" t="s">
        <v>19</v>
      </c>
      <c r="P9" t="s">
        <v>9</v>
      </c>
      <c r="Q9" t="s">
        <v>24</v>
      </c>
      <c r="R9" t="s">
        <v>6</v>
      </c>
      <c r="S9" t="s">
        <v>23</v>
      </c>
      <c r="T9" t="s">
        <v>235</v>
      </c>
      <c r="U9" s="14">
        <v>0.21796351825322899</v>
      </c>
    </row>
    <row r="10" spans="2:22" x14ac:dyDescent="0.25">
      <c r="B10" t="s">
        <v>32</v>
      </c>
      <c r="C10" t="s">
        <v>52</v>
      </c>
      <c r="D10" t="s">
        <v>19</v>
      </c>
      <c r="E10" t="s">
        <v>9</v>
      </c>
      <c r="F10" t="s">
        <v>24</v>
      </c>
      <c r="G10" t="s">
        <v>6</v>
      </c>
      <c r="H10" t="s">
        <v>23</v>
      </c>
      <c r="I10" t="s">
        <v>232</v>
      </c>
      <c r="J10" s="14">
        <v>-0.137460400827601</v>
      </c>
      <c r="M10" t="s">
        <v>24</v>
      </c>
      <c r="N10" t="s">
        <v>52</v>
      </c>
      <c r="O10" t="s">
        <v>19</v>
      </c>
      <c r="P10" t="s">
        <v>9</v>
      </c>
      <c r="Q10" t="s">
        <v>24</v>
      </c>
      <c r="R10" t="s">
        <v>6</v>
      </c>
      <c r="S10" t="s">
        <v>23</v>
      </c>
      <c r="T10" t="s">
        <v>236</v>
      </c>
      <c r="U10" s="14">
        <v>0.18099752669560301</v>
      </c>
    </row>
    <row r="12" spans="2:22" ht="15.75" thickBot="1" x14ac:dyDescent="0.3"/>
    <row r="13" spans="2:22" ht="15.75" thickBot="1" x14ac:dyDescent="0.3">
      <c r="B13" s="1" t="s">
        <v>1</v>
      </c>
      <c r="C13" s="1" t="s">
        <v>51</v>
      </c>
      <c r="D13" s="1" t="s">
        <v>3</v>
      </c>
      <c r="E13" s="1" t="s">
        <v>2</v>
      </c>
      <c r="F13" s="1" t="s">
        <v>5</v>
      </c>
      <c r="G13" s="1" t="s">
        <v>0</v>
      </c>
      <c r="H13" s="1" t="s">
        <v>4</v>
      </c>
      <c r="I13" s="1" t="s">
        <v>65</v>
      </c>
      <c r="J13" s="1" t="s">
        <v>57</v>
      </c>
      <c r="K13" s="7" t="s">
        <v>64</v>
      </c>
      <c r="M13" s="1" t="s">
        <v>1</v>
      </c>
      <c r="N13" s="1" t="s">
        <v>51</v>
      </c>
      <c r="O13" s="1" t="s">
        <v>3</v>
      </c>
      <c r="P13" s="1" t="s">
        <v>2</v>
      </c>
      <c r="Q13" s="1" t="s">
        <v>5</v>
      </c>
      <c r="R13" s="1" t="s">
        <v>0</v>
      </c>
      <c r="S13" s="1" t="s">
        <v>4</v>
      </c>
      <c r="T13" s="1" t="s">
        <v>65</v>
      </c>
      <c r="U13" s="1" t="s">
        <v>57</v>
      </c>
      <c r="V13" s="7" t="s">
        <v>64</v>
      </c>
    </row>
    <row r="14" spans="2:22" x14ac:dyDescent="0.25">
      <c r="B14" t="s">
        <v>30</v>
      </c>
      <c r="C14" t="s">
        <v>52</v>
      </c>
      <c r="D14" t="s">
        <v>18</v>
      </c>
      <c r="E14" t="s">
        <v>9</v>
      </c>
      <c r="F14" t="s">
        <v>24</v>
      </c>
      <c r="G14" t="s">
        <v>6</v>
      </c>
      <c r="H14" t="s">
        <v>23</v>
      </c>
      <c r="I14" t="s">
        <v>66</v>
      </c>
      <c r="J14" t="s">
        <v>66</v>
      </c>
      <c r="K14">
        <f>(STDEVA(J16:J19))</f>
        <v>0.21764429807189992</v>
      </c>
      <c r="M14" t="s">
        <v>32</v>
      </c>
      <c r="N14" t="s">
        <v>52</v>
      </c>
      <c r="O14" t="s">
        <v>18</v>
      </c>
      <c r="P14" t="s">
        <v>9</v>
      </c>
      <c r="Q14" t="s">
        <v>24</v>
      </c>
      <c r="R14" t="s">
        <v>6</v>
      </c>
      <c r="S14" t="s">
        <v>23</v>
      </c>
      <c r="T14" t="s">
        <v>66</v>
      </c>
      <c r="U14" t="s">
        <v>66</v>
      </c>
      <c r="V14">
        <f>(STDEVA(U17:U19))</f>
        <v>7.898464500386905E-2</v>
      </c>
    </row>
    <row r="15" spans="2:22" x14ac:dyDescent="0.25">
      <c r="B15" t="s">
        <v>30</v>
      </c>
      <c r="C15" t="s">
        <v>52</v>
      </c>
      <c r="D15" t="s">
        <v>15</v>
      </c>
      <c r="E15" t="s">
        <v>9</v>
      </c>
      <c r="F15" t="s">
        <v>24</v>
      </c>
      <c r="G15" t="s">
        <v>6</v>
      </c>
      <c r="H15" t="s">
        <v>23</v>
      </c>
      <c r="I15" t="s">
        <v>66</v>
      </c>
      <c r="J15" t="s">
        <v>66</v>
      </c>
      <c r="M15" t="s">
        <v>32</v>
      </c>
      <c r="N15" t="s">
        <v>52</v>
      </c>
      <c r="O15" t="s">
        <v>17</v>
      </c>
      <c r="P15" t="s">
        <v>9</v>
      </c>
      <c r="Q15" t="s">
        <v>24</v>
      </c>
      <c r="R15" t="s">
        <v>6</v>
      </c>
      <c r="S15" t="s">
        <v>23</v>
      </c>
      <c r="T15" t="s">
        <v>66</v>
      </c>
      <c r="U15" t="s">
        <v>66</v>
      </c>
    </row>
    <row r="16" spans="2:22" x14ac:dyDescent="0.25">
      <c r="B16" t="s">
        <v>30</v>
      </c>
      <c r="C16" t="s">
        <v>52</v>
      </c>
      <c r="D16" t="s">
        <v>16</v>
      </c>
      <c r="E16" t="s">
        <v>9</v>
      </c>
      <c r="F16" t="s">
        <v>24</v>
      </c>
      <c r="G16" t="s">
        <v>6</v>
      </c>
      <c r="H16" t="s">
        <v>23</v>
      </c>
      <c r="I16" t="s">
        <v>237</v>
      </c>
      <c r="J16" s="14">
        <v>0.45971784605117</v>
      </c>
      <c r="M16" t="s">
        <v>32</v>
      </c>
      <c r="N16" t="s">
        <v>52</v>
      </c>
      <c r="O16" t="s">
        <v>15</v>
      </c>
      <c r="P16" t="s">
        <v>9</v>
      </c>
      <c r="Q16" t="s">
        <v>24</v>
      </c>
      <c r="R16" t="s">
        <v>6</v>
      </c>
      <c r="S16" t="s">
        <v>23</v>
      </c>
      <c r="T16" t="s">
        <v>66</v>
      </c>
      <c r="U16" t="s">
        <v>66</v>
      </c>
    </row>
    <row r="17" spans="2:22" x14ac:dyDescent="0.25">
      <c r="B17" t="s">
        <v>30</v>
      </c>
      <c r="C17" t="s">
        <v>52</v>
      </c>
      <c r="D17" t="s">
        <v>8</v>
      </c>
      <c r="E17" t="s">
        <v>9</v>
      </c>
      <c r="F17" t="s">
        <v>24</v>
      </c>
      <c r="G17" t="s">
        <v>6</v>
      </c>
      <c r="H17" t="s">
        <v>23</v>
      </c>
      <c r="I17" t="s">
        <v>238</v>
      </c>
      <c r="J17" s="14">
        <v>0.20010525386007699</v>
      </c>
      <c r="M17" t="s">
        <v>32</v>
      </c>
      <c r="N17" t="s">
        <v>52</v>
      </c>
      <c r="O17" t="s">
        <v>19</v>
      </c>
      <c r="P17" t="s">
        <v>9</v>
      </c>
      <c r="Q17" t="s">
        <v>24</v>
      </c>
      <c r="R17" t="s">
        <v>6</v>
      </c>
      <c r="S17" t="s">
        <v>23</v>
      </c>
      <c r="T17" t="s">
        <v>241</v>
      </c>
      <c r="U17" s="14">
        <v>0.205589676879114</v>
      </c>
    </row>
    <row r="18" spans="2:22" x14ac:dyDescent="0.25">
      <c r="B18" t="s">
        <v>30</v>
      </c>
      <c r="C18" t="s">
        <v>52</v>
      </c>
      <c r="D18" t="s">
        <v>19</v>
      </c>
      <c r="E18" t="s">
        <v>9</v>
      </c>
      <c r="F18" t="s">
        <v>24</v>
      </c>
      <c r="G18" t="s">
        <v>6</v>
      </c>
      <c r="H18" t="s">
        <v>23</v>
      </c>
      <c r="I18" t="s">
        <v>239</v>
      </c>
      <c r="J18" s="14">
        <v>1.31907019082507E-3</v>
      </c>
      <c r="M18" t="s">
        <v>32</v>
      </c>
      <c r="N18" t="s">
        <v>52</v>
      </c>
      <c r="O18" t="s">
        <v>8</v>
      </c>
      <c r="P18" t="s">
        <v>9</v>
      </c>
      <c r="Q18" t="s">
        <v>24</v>
      </c>
      <c r="R18" t="s">
        <v>6</v>
      </c>
      <c r="S18" t="s">
        <v>23</v>
      </c>
      <c r="T18" t="s">
        <v>242</v>
      </c>
      <c r="U18" s="14">
        <v>7.7519829185889996E-2</v>
      </c>
    </row>
    <row r="19" spans="2:22" x14ac:dyDescent="0.25">
      <c r="B19" t="s">
        <v>30</v>
      </c>
      <c r="C19" t="s">
        <v>52</v>
      </c>
      <c r="D19" t="s">
        <v>17</v>
      </c>
      <c r="E19" t="s">
        <v>9</v>
      </c>
      <c r="F19" t="s">
        <v>24</v>
      </c>
      <c r="G19" t="s">
        <v>6</v>
      </c>
      <c r="H19" t="s">
        <v>23</v>
      </c>
      <c r="I19" t="s">
        <v>240</v>
      </c>
      <c r="J19">
        <v>-3.9855109442781497E-8</v>
      </c>
      <c r="M19" t="s">
        <v>32</v>
      </c>
      <c r="N19" t="s">
        <v>52</v>
      </c>
      <c r="O19" t="s">
        <v>16</v>
      </c>
      <c r="P19" t="s">
        <v>9</v>
      </c>
      <c r="Q19" t="s">
        <v>24</v>
      </c>
      <c r="R19" t="s">
        <v>6</v>
      </c>
      <c r="S19" t="s">
        <v>23</v>
      </c>
      <c r="T19" t="s">
        <v>243</v>
      </c>
      <c r="U19" s="14">
        <v>6.1465377813079501E-2</v>
      </c>
    </row>
    <row r="21" spans="2:22" ht="15.75" thickBot="1" x14ac:dyDescent="0.3"/>
    <row r="22" spans="2:22" ht="15.75" thickBot="1" x14ac:dyDescent="0.3">
      <c r="B22" s="1" t="s">
        <v>1</v>
      </c>
      <c r="C22" s="1" t="s">
        <v>51</v>
      </c>
      <c r="D22" s="1" t="s">
        <v>3</v>
      </c>
      <c r="E22" s="1" t="s">
        <v>2</v>
      </c>
      <c r="F22" s="1" t="s">
        <v>5</v>
      </c>
      <c r="G22" s="1" t="s">
        <v>0</v>
      </c>
      <c r="H22" s="1" t="s">
        <v>4</v>
      </c>
      <c r="I22" s="1" t="s">
        <v>65</v>
      </c>
      <c r="J22" s="1" t="s">
        <v>57</v>
      </c>
      <c r="K22" s="7" t="s">
        <v>64</v>
      </c>
      <c r="M22" s="1" t="s">
        <v>1</v>
      </c>
      <c r="N22" s="1" t="s">
        <v>51</v>
      </c>
      <c r="O22" s="1" t="s">
        <v>3</v>
      </c>
      <c r="P22" s="1" t="s">
        <v>2</v>
      </c>
      <c r="Q22" s="1" t="s">
        <v>5</v>
      </c>
      <c r="R22" s="1" t="s">
        <v>0</v>
      </c>
      <c r="S22" s="1" t="s">
        <v>4</v>
      </c>
      <c r="T22" s="1" t="s">
        <v>65</v>
      </c>
      <c r="U22" s="1" t="s">
        <v>57</v>
      </c>
      <c r="V22" s="7" t="s">
        <v>64</v>
      </c>
    </row>
    <row r="23" spans="2:22" x14ac:dyDescent="0.25">
      <c r="B23" t="s">
        <v>30</v>
      </c>
      <c r="C23" t="s">
        <v>52</v>
      </c>
      <c r="D23" t="s">
        <v>19</v>
      </c>
      <c r="E23" t="s">
        <v>10</v>
      </c>
      <c r="F23" t="s">
        <v>24</v>
      </c>
      <c r="G23" t="s">
        <v>6</v>
      </c>
      <c r="H23" t="s">
        <v>23</v>
      </c>
      <c r="I23" t="s">
        <v>66</v>
      </c>
      <c r="J23" t="s">
        <v>66</v>
      </c>
      <c r="K23">
        <f>(STDEVA(J24:J29))</f>
        <v>0.22656953652271261</v>
      </c>
      <c r="M23" t="s">
        <v>32</v>
      </c>
      <c r="N23" t="s">
        <v>52</v>
      </c>
      <c r="O23" t="s">
        <v>19</v>
      </c>
      <c r="P23" t="s">
        <v>7</v>
      </c>
      <c r="Q23" t="s">
        <v>24</v>
      </c>
      <c r="R23" t="s">
        <v>6</v>
      </c>
      <c r="S23" t="s">
        <v>23</v>
      </c>
      <c r="T23" t="s">
        <v>250</v>
      </c>
      <c r="U23" s="14">
        <v>0.36656869776488699</v>
      </c>
      <c r="V23">
        <f>(STDEVA(U23:U29))</f>
        <v>0.13182560897842802</v>
      </c>
    </row>
    <row r="24" spans="2:22" x14ac:dyDescent="0.25">
      <c r="B24" t="s">
        <v>30</v>
      </c>
      <c r="C24" t="s">
        <v>52</v>
      </c>
      <c r="D24" t="s">
        <v>19</v>
      </c>
      <c r="E24" t="s">
        <v>12</v>
      </c>
      <c r="F24" t="s">
        <v>24</v>
      </c>
      <c r="G24" t="s">
        <v>6</v>
      </c>
      <c r="H24" t="s">
        <v>23</v>
      </c>
      <c r="I24" t="s">
        <v>244</v>
      </c>
      <c r="J24">
        <v>9.9637773540644897E-8</v>
      </c>
      <c r="M24" t="s">
        <v>32</v>
      </c>
      <c r="N24" t="s">
        <v>52</v>
      </c>
      <c r="O24" t="s">
        <v>19</v>
      </c>
      <c r="P24" t="s">
        <v>14</v>
      </c>
      <c r="Q24" t="s">
        <v>24</v>
      </c>
      <c r="R24" t="s">
        <v>6</v>
      </c>
      <c r="S24" t="s">
        <v>23</v>
      </c>
      <c r="T24" t="s">
        <v>251</v>
      </c>
      <c r="U24" s="14">
        <v>0.25287630243771198</v>
      </c>
    </row>
    <row r="25" spans="2:22" x14ac:dyDescent="0.25">
      <c r="B25" t="s">
        <v>30</v>
      </c>
      <c r="C25" t="s">
        <v>52</v>
      </c>
      <c r="D25" t="s">
        <v>19</v>
      </c>
      <c r="E25" t="s">
        <v>14</v>
      </c>
      <c r="F25" t="s">
        <v>24</v>
      </c>
      <c r="G25" t="s">
        <v>6</v>
      </c>
      <c r="H25" t="s">
        <v>23</v>
      </c>
      <c r="I25" t="s">
        <v>245</v>
      </c>
      <c r="J25" s="14">
        <v>0.43895561303751102</v>
      </c>
      <c r="M25" t="s">
        <v>32</v>
      </c>
      <c r="N25" t="s">
        <v>52</v>
      </c>
      <c r="O25" t="s">
        <v>19</v>
      </c>
      <c r="P25" t="s">
        <v>9</v>
      </c>
      <c r="Q25" t="s">
        <v>24</v>
      </c>
      <c r="R25" t="s">
        <v>6</v>
      </c>
      <c r="S25" t="s">
        <v>23</v>
      </c>
      <c r="T25" t="s">
        <v>252</v>
      </c>
      <c r="U25" s="14">
        <v>0.19906754544632599</v>
      </c>
    </row>
    <row r="26" spans="2:22" x14ac:dyDescent="0.25">
      <c r="B26" t="s">
        <v>30</v>
      </c>
      <c r="C26" t="s">
        <v>52</v>
      </c>
      <c r="D26" t="s">
        <v>19</v>
      </c>
      <c r="E26" t="s">
        <v>11</v>
      </c>
      <c r="F26" t="s">
        <v>24</v>
      </c>
      <c r="G26" t="s">
        <v>6</v>
      </c>
      <c r="H26" t="s">
        <v>23</v>
      </c>
      <c r="I26" t="s">
        <v>246</v>
      </c>
      <c r="J26" s="14">
        <v>0.32342380045053198</v>
      </c>
      <c r="M26" t="s">
        <v>32</v>
      </c>
      <c r="N26" t="s">
        <v>52</v>
      </c>
      <c r="O26" t="s">
        <v>19</v>
      </c>
      <c r="P26" t="s">
        <v>11</v>
      </c>
      <c r="Q26" t="s">
        <v>24</v>
      </c>
      <c r="R26" t="s">
        <v>6</v>
      </c>
      <c r="S26" t="s">
        <v>23</v>
      </c>
      <c r="T26" t="s">
        <v>253</v>
      </c>
      <c r="U26" s="14">
        <v>0.17575184313088901</v>
      </c>
    </row>
    <row r="27" spans="2:22" x14ac:dyDescent="0.25">
      <c r="B27" t="s">
        <v>30</v>
      </c>
      <c r="C27" t="s">
        <v>52</v>
      </c>
      <c r="D27" t="s">
        <v>19</v>
      </c>
      <c r="E27" t="s">
        <v>9</v>
      </c>
      <c r="F27" t="s">
        <v>24</v>
      </c>
      <c r="G27" t="s">
        <v>6</v>
      </c>
      <c r="H27" t="s">
        <v>23</v>
      </c>
      <c r="I27" t="s">
        <v>247</v>
      </c>
      <c r="J27" s="14">
        <v>3.0415955282440201E-2</v>
      </c>
      <c r="M27" t="s">
        <v>32</v>
      </c>
      <c r="N27" t="s">
        <v>52</v>
      </c>
      <c r="O27" t="s">
        <v>19</v>
      </c>
      <c r="P27" t="s">
        <v>13</v>
      </c>
      <c r="Q27" t="s">
        <v>24</v>
      </c>
      <c r="R27" t="s">
        <v>6</v>
      </c>
      <c r="S27" t="s">
        <v>23</v>
      </c>
      <c r="T27" t="s">
        <v>254</v>
      </c>
      <c r="U27" s="14">
        <v>0.15072187729369199</v>
      </c>
    </row>
    <row r="28" spans="2:22" x14ac:dyDescent="0.25">
      <c r="B28" t="s">
        <v>30</v>
      </c>
      <c r="C28" t="s">
        <v>52</v>
      </c>
      <c r="D28" t="s">
        <v>19</v>
      </c>
      <c r="E28" t="s">
        <v>7</v>
      </c>
      <c r="F28" t="s">
        <v>24</v>
      </c>
      <c r="G28" t="s">
        <v>6</v>
      </c>
      <c r="H28" t="s">
        <v>23</v>
      </c>
      <c r="I28" t="s">
        <v>248</v>
      </c>
      <c r="J28" s="14">
        <v>-0.15663289099050501</v>
      </c>
      <c r="M28" t="s">
        <v>32</v>
      </c>
      <c r="N28" t="s">
        <v>52</v>
      </c>
      <c r="O28" t="s">
        <v>19</v>
      </c>
      <c r="P28" t="s">
        <v>12</v>
      </c>
      <c r="Q28" t="s">
        <v>24</v>
      </c>
      <c r="R28" t="s">
        <v>6</v>
      </c>
      <c r="S28" t="s">
        <v>23</v>
      </c>
      <c r="T28" t="s">
        <v>255</v>
      </c>
      <c r="U28">
        <v>-3.5238848304356097E-8</v>
      </c>
    </row>
    <row r="29" spans="2:22" x14ac:dyDescent="0.25">
      <c r="B29" t="s">
        <v>30</v>
      </c>
      <c r="C29" t="s">
        <v>52</v>
      </c>
      <c r="D29" t="s">
        <v>19</v>
      </c>
      <c r="E29" t="s">
        <v>13</v>
      </c>
      <c r="F29" t="s">
        <v>24</v>
      </c>
      <c r="G29" t="s">
        <v>6</v>
      </c>
      <c r="H29" t="s">
        <v>23</v>
      </c>
      <c r="I29" t="s">
        <v>249</v>
      </c>
      <c r="J29" s="14">
        <v>-6.3280846550113103E-3</v>
      </c>
      <c r="M29" t="s">
        <v>32</v>
      </c>
      <c r="N29" t="s">
        <v>52</v>
      </c>
      <c r="O29" t="s">
        <v>19</v>
      </c>
      <c r="P29" t="s">
        <v>10</v>
      </c>
      <c r="Q29" t="s">
        <v>24</v>
      </c>
      <c r="R29" t="s">
        <v>6</v>
      </c>
      <c r="S29" t="s">
        <v>23</v>
      </c>
      <c r="T29" t="s">
        <v>255</v>
      </c>
      <c r="U29">
        <v>-3.5238848304356097E-8</v>
      </c>
    </row>
    <row r="31" spans="2:22" ht="15.75" thickBot="1" x14ac:dyDescent="0.3"/>
    <row r="32" spans="2:22" ht="15.75" thickBot="1" x14ac:dyDescent="0.3">
      <c r="B32" s="1" t="s">
        <v>1</v>
      </c>
      <c r="C32" s="1" t="s">
        <v>51</v>
      </c>
      <c r="D32" s="1" t="s">
        <v>3</v>
      </c>
      <c r="E32" s="1" t="s">
        <v>2</v>
      </c>
      <c r="F32" s="1" t="s">
        <v>5</v>
      </c>
      <c r="G32" s="1" t="s">
        <v>0</v>
      </c>
      <c r="H32" s="1" t="s">
        <v>4</v>
      </c>
      <c r="I32" s="1" t="s">
        <v>65</v>
      </c>
      <c r="J32" s="1" t="s">
        <v>57</v>
      </c>
      <c r="K32" s="7" t="s">
        <v>64</v>
      </c>
      <c r="M32" s="1" t="s">
        <v>1</v>
      </c>
      <c r="N32" s="1" t="s">
        <v>51</v>
      </c>
      <c r="O32" s="1" t="s">
        <v>3</v>
      </c>
      <c r="P32" s="1" t="s">
        <v>2</v>
      </c>
      <c r="Q32" s="1" t="s">
        <v>5</v>
      </c>
      <c r="R32" s="1" t="s">
        <v>0</v>
      </c>
      <c r="S32" s="1" t="s">
        <v>4</v>
      </c>
      <c r="T32" s="1" t="s">
        <v>65</v>
      </c>
      <c r="U32" s="1" t="s">
        <v>57</v>
      </c>
      <c r="V32" s="7" t="s">
        <v>64</v>
      </c>
    </row>
    <row r="33" spans="2:22" x14ac:dyDescent="0.25">
      <c r="B33" t="s">
        <v>30</v>
      </c>
      <c r="C33" t="s">
        <v>52</v>
      </c>
      <c r="D33" t="s">
        <v>19</v>
      </c>
      <c r="E33" t="s">
        <v>14</v>
      </c>
      <c r="F33" t="s">
        <v>30</v>
      </c>
      <c r="G33" t="s">
        <v>6</v>
      </c>
      <c r="H33" t="s">
        <v>23</v>
      </c>
      <c r="I33" t="s">
        <v>66</v>
      </c>
      <c r="J33" t="s">
        <v>66</v>
      </c>
      <c r="K33">
        <f>(STDEVA(J41:J42))</f>
        <v>0.38496400560931038</v>
      </c>
      <c r="M33" t="s">
        <v>32</v>
      </c>
      <c r="N33" t="s">
        <v>52</v>
      </c>
      <c r="O33" t="s">
        <v>19</v>
      </c>
      <c r="P33" t="s">
        <v>7</v>
      </c>
      <c r="Q33" t="s">
        <v>32</v>
      </c>
      <c r="R33" t="s">
        <v>6</v>
      </c>
      <c r="S33" t="s">
        <v>23</v>
      </c>
      <c r="T33" t="s">
        <v>66</v>
      </c>
      <c r="U33" t="s">
        <v>66</v>
      </c>
      <c r="V33">
        <f>(STDEVA(U38:U42))</f>
        <v>9.6986375957491461E-2</v>
      </c>
    </row>
    <row r="34" spans="2:22" x14ac:dyDescent="0.25">
      <c r="B34" t="s">
        <v>30</v>
      </c>
      <c r="C34" t="s">
        <v>52</v>
      </c>
      <c r="D34" t="s">
        <v>19</v>
      </c>
      <c r="E34" t="s">
        <v>14</v>
      </c>
      <c r="F34" t="s">
        <v>25</v>
      </c>
      <c r="G34" t="s">
        <v>6</v>
      </c>
      <c r="H34" t="s">
        <v>23</v>
      </c>
      <c r="I34" t="s">
        <v>66</v>
      </c>
      <c r="J34" t="s">
        <v>66</v>
      </c>
      <c r="M34" t="s">
        <v>32</v>
      </c>
      <c r="N34" t="s">
        <v>52</v>
      </c>
      <c r="O34" t="s">
        <v>19</v>
      </c>
      <c r="P34" t="s">
        <v>7</v>
      </c>
      <c r="Q34" t="s">
        <v>30</v>
      </c>
      <c r="R34" t="s">
        <v>6</v>
      </c>
      <c r="S34" t="s">
        <v>23</v>
      </c>
      <c r="T34" t="s">
        <v>66</v>
      </c>
      <c r="U34" t="s">
        <v>66</v>
      </c>
    </row>
    <row r="35" spans="2:22" x14ac:dyDescent="0.25">
      <c r="B35" t="s">
        <v>30</v>
      </c>
      <c r="C35" t="s">
        <v>52</v>
      </c>
      <c r="D35" t="s">
        <v>19</v>
      </c>
      <c r="E35" t="s">
        <v>14</v>
      </c>
      <c r="F35" t="s">
        <v>27</v>
      </c>
      <c r="G35" t="s">
        <v>6</v>
      </c>
      <c r="H35" t="s">
        <v>23</v>
      </c>
      <c r="I35" t="s">
        <v>66</v>
      </c>
      <c r="J35" t="s">
        <v>66</v>
      </c>
      <c r="M35" t="s">
        <v>32</v>
      </c>
      <c r="N35" t="s">
        <v>52</v>
      </c>
      <c r="O35" t="s">
        <v>19</v>
      </c>
      <c r="P35" t="s">
        <v>7</v>
      </c>
      <c r="Q35" t="s">
        <v>27</v>
      </c>
      <c r="R35" t="s">
        <v>6</v>
      </c>
      <c r="S35" t="s">
        <v>23</v>
      </c>
      <c r="T35" t="s">
        <v>66</v>
      </c>
      <c r="U35" t="s">
        <v>66</v>
      </c>
    </row>
    <row r="36" spans="2:22" x14ac:dyDescent="0.25">
      <c r="B36" t="s">
        <v>30</v>
      </c>
      <c r="C36" t="s">
        <v>52</v>
      </c>
      <c r="D36" t="s">
        <v>19</v>
      </c>
      <c r="E36" t="s">
        <v>14</v>
      </c>
      <c r="F36" t="s">
        <v>33</v>
      </c>
      <c r="G36" t="s">
        <v>6</v>
      </c>
      <c r="H36" t="s">
        <v>23</v>
      </c>
      <c r="I36" t="s">
        <v>66</v>
      </c>
      <c r="J36" t="s">
        <v>66</v>
      </c>
      <c r="M36" t="s">
        <v>32</v>
      </c>
      <c r="N36" t="s">
        <v>52</v>
      </c>
      <c r="O36" t="s">
        <v>19</v>
      </c>
      <c r="P36" t="s">
        <v>7</v>
      </c>
      <c r="Q36" t="s">
        <v>33</v>
      </c>
      <c r="R36" t="s">
        <v>6</v>
      </c>
      <c r="S36" t="s">
        <v>23</v>
      </c>
      <c r="T36" t="s">
        <v>66</v>
      </c>
      <c r="U36" t="s">
        <v>66</v>
      </c>
    </row>
    <row r="37" spans="2:22" x14ac:dyDescent="0.25">
      <c r="B37" t="s">
        <v>30</v>
      </c>
      <c r="C37" t="s">
        <v>52</v>
      </c>
      <c r="D37" t="s">
        <v>19</v>
      </c>
      <c r="E37" t="s">
        <v>14</v>
      </c>
      <c r="F37" t="s">
        <v>28</v>
      </c>
      <c r="G37" t="s">
        <v>6</v>
      </c>
      <c r="H37" t="s">
        <v>23</v>
      </c>
      <c r="I37" t="s">
        <v>66</v>
      </c>
      <c r="J37" t="s">
        <v>66</v>
      </c>
      <c r="M37" t="s">
        <v>32</v>
      </c>
      <c r="N37" t="s">
        <v>52</v>
      </c>
      <c r="O37" t="s">
        <v>19</v>
      </c>
      <c r="P37" t="s">
        <v>7</v>
      </c>
      <c r="Q37" t="s">
        <v>31</v>
      </c>
      <c r="R37" t="s">
        <v>6</v>
      </c>
      <c r="S37" t="s">
        <v>23</v>
      </c>
      <c r="T37" t="s">
        <v>66</v>
      </c>
      <c r="U37" t="s">
        <v>66</v>
      </c>
    </row>
    <row r="38" spans="2:22" x14ac:dyDescent="0.25">
      <c r="B38" t="s">
        <v>30</v>
      </c>
      <c r="C38" t="s">
        <v>52</v>
      </c>
      <c r="D38" t="s">
        <v>19</v>
      </c>
      <c r="E38" t="s">
        <v>14</v>
      </c>
      <c r="F38" t="s">
        <v>29</v>
      </c>
      <c r="G38" t="s">
        <v>6</v>
      </c>
      <c r="H38" t="s">
        <v>23</v>
      </c>
      <c r="I38" t="s">
        <v>66</v>
      </c>
      <c r="J38" t="s">
        <v>66</v>
      </c>
      <c r="M38" t="s">
        <v>32</v>
      </c>
      <c r="N38" t="s">
        <v>52</v>
      </c>
      <c r="O38" t="s">
        <v>19</v>
      </c>
      <c r="P38" t="s">
        <v>7</v>
      </c>
      <c r="Q38" t="s">
        <v>25</v>
      </c>
      <c r="R38" t="s">
        <v>6</v>
      </c>
      <c r="S38" t="s">
        <v>23</v>
      </c>
      <c r="T38" t="s">
        <v>258</v>
      </c>
      <c r="U38">
        <v>2.1143308949763901E-8</v>
      </c>
    </row>
    <row r="39" spans="2:22" x14ac:dyDescent="0.25">
      <c r="B39" t="s">
        <v>30</v>
      </c>
      <c r="C39" t="s">
        <v>52</v>
      </c>
      <c r="D39" t="s">
        <v>19</v>
      </c>
      <c r="E39" t="s">
        <v>14</v>
      </c>
      <c r="F39" t="s">
        <v>26</v>
      </c>
      <c r="G39" t="s">
        <v>6</v>
      </c>
      <c r="H39" t="s">
        <v>23</v>
      </c>
      <c r="I39" t="s">
        <v>66</v>
      </c>
      <c r="J39" t="s">
        <v>66</v>
      </c>
      <c r="M39" t="s">
        <v>32</v>
      </c>
      <c r="N39" t="s">
        <v>52</v>
      </c>
      <c r="O39" t="s">
        <v>19</v>
      </c>
      <c r="P39" t="s">
        <v>7</v>
      </c>
      <c r="Q39" t="s">
        <v>24</v>
      </c>
      <c r="R39" t="s">
        <v>6</v>
      </c>
      <c r="S39" t="s">
        <v>23</v>
      </c>
      <c r="T39" t="s">
        <v>259</v>
      </c>
      <c r="U39" s="14">
        <v>0.21686813129424301</v>
      </c>
    </row>
    <row r="40" spans="2:22" x14ac:dyDescent="0.25">
      <c r="B40" t="s">
        <v>30</v>
      </c>
      <c r="C40" t="s">
        <v>52</v>
      </c>
      <c r="D40" t="s">
        <v>19</v>
      </c>
      <c r="E40" t="s">
        <v>14</v>
      </c>
      <c r="F40" t="s">
        <v>31</v>
      </c>
      <c r="G40" t="s">
        <v>6</v>
      </c>
      <c r="H40" t="s">
        <v>23</v>
      </c>
      <c r="I40" t="s">
        <v>66</v>
      </c>
      <c r="J40" t="s">
        <v>66</v>
      </c>
      <c r="M40" t="s">
        <v>32</v>
      </c>
      <c r="N40" t="s">
        <v>52</v>
      </c>
      <c r="O40" t="s">
        <v>19</v>
      </c>
      <c r="P40" t="s">
        <v>7</v>
      </c>
      <c r="Q40" t="s">
        <v>29</v>
      </c>
      <c r="R40" t="s">
        <v>6</v>
      </c>
      <c r="S40" t="s">
        <v>23</v>
      </c>
      <c r="T40" t="s">
        <v>53</v>
      </c>
      <c r="U40">
        <v>-2.05310992595989E-17</v>
      </c>
    </row>
    <row r="41" spans="2:22" x14ac:dyDescent="0.25">
      <c r="B41" t="s">
        <v>30</v>
      </c>
      <c r="C41" t="s">
        <v>52</v>
      </c>
      <c r="D41" t="s">
        <v>19</v>
      </c>
      <c r="E41" t="s">
        <v>14</v>
      </c>
      <c r="F41" t="s">
        <v>24</v>
      </c>
      <c r="G41" t="s">
        <v>6</v>
      </c>
      <c r="H41" t="s">
        <v>23</v>
      </c>
      <c r="I41" t="s">
        <v>256</v>
      </c>
      <c r="J41" s="14">
        <v>0.50157789676050202</v>
      </c>
      <c r="M41" t="s">
        <v>32</v>
      </c>
      <c r="N41" t="s">
        <v>52</v>
      </c>
      <c r="O41" t="s">
        <v>19</v>
      </c>
      <c r="P41" t="s">
        <v>7</v>
      </c>
      <c r="Q41" t="s">
        <v>28</v>
      </c>
      <c r="R41" t="s">
        <v>6</v>
      </c>
      <c r="S41" t="s">
        <v>23</v>
      </c>
      <c r="T41" t="s">
        <v>260</v>
      </c>
      <c r="U41">
        <v>-7.0477696772960998E-9</v>
      </c>
    </row>
    <row r="42" spans="2:22" x14ac:dyDescent="0.25">
      <c r="B42" t="s">
        <v>30</v>
      </c>
      <c r="C42" t="s">
        <v>52</v>
      </c>
      <c r="D42" t="s">
        <v>19</v>
      </c>
      <c r="E42" t="s">
        <v>14</v>
      </c>
      <c r="F42" t="s">
        <v>32</v>
      </c>
      <c r="G42" t="s">
        <v>6</v>
      </c>
      <c r="H42" t="s">
        <v>23</v>
      </c>
      <c r="I42" t="s">
        <v>257</v>
      </c>
      <c r="J42" s="14">
        <v>-4.2843420997656999E-2</v>
      </c>
      <c r="M42" t="s">
        <v>32</v>
      </c>
      <c r="N42" t="s">
        <v>52</v>
      </c>
      <c r="O42" t="s">
        <v>19</v>
      </c>
      <c r="P42" t="s">
        <v>7</v>
      </c>
      <c r="Q42" t="s">
        <v>26</v>
      </c>
      <c r="R42" t="s">
        <v>6</v>
      </c>
      <c r="S42" t="s">
        <v>23</v>
      </c>
      <c r="T42" t="s">
        <v>260</v>
      </c>
      <c r="U42">
        <v>-7.0477696772960998E-9</v>
      </c>
    </row>
    <row r="44" spans="2:22" ht="15.75" thickBot="1" x14ac:dyDescent="0.3"/>
    <row r="45" spans="2:22" ht="15.75" thickBot="1" x14ac:dyDescent="0.3">
      <c r="B45" s="1" t="s">
        <v>1</v>
      </c>
      <c r="C45" s="1" t="s">
        <v>51</v>
      </c>
      <c r="D45" s="1" t="s">
        <v>3</v>
      </c>
      <c r="E45" s="1" t="s">
        <v>2</v>
      </c>
      <c r="F45" s="1" t="s">
        <v>5</v>
      </c>
      <c r="G45" s="1" t="s">
        <v>0</v>
      </c>
      <c r="H45" s="1" t="s">
        <v>4</v>
      </c>
      <c r="I45" s="1" t="s">
        <v>65</v>
      </c>
      <c r="J45" s="1" t="s">
        <v>57</v>
      </c>
      <c r="K45" s="7" t="s">
        <v>64</v>
      </c>
      <c r="M45" s="1" t="s">
        <v>1</v>
      </c>
      <c r="N45" s="1" t="s">
        <v>51</v>
      </c>
      <c r="O45" s="1" t="s">
        <v>3</v>
      </c>
      <c r="P45" s="1" t="s">
        <v>2</v>
      </c>
      <c r="Q45" s="1" t="s">
        <v>5</v>
      </c>
      <c r="R45" s="1" t="s">
        <v>0</v>
      </c>
      <c r="S45" s="1" t="s">
        <v>4</v>
      </c>
      <c r="T45" s="1" t="s">
        <v>65</v>
      </c>
      <c r="U45" s="1" t="s">
        <v>57</v>
      </c>
      <c r="V45" s="7" t="s">
        <v>64</v>
      </c>
    </row>
    <row r="46" spans="2:22" x14ac:dyDescent="0.25">
      <c r="B46" t="s">
        <v>30</v>
      </c>
      <c r="C46" t="s">
        <v>52</v>
      </c>
      <c r="D46" t="s">
        <v>19</v>
      </c>
      <c r="E46" t="s">
        <v>14</v>
      </c>
      <c r="F46" t="s">
        <v>24</v>
      </c>
      <c r="G46" t="s">
        <v>34</v>
      </c>
      <c r="H46" t="s">
        <v>23</v>
      </c>
      <c r="I46" t="s">
        <v>66</v>
      </c>
      <c r="J46" t="s">
        <v>66</v>
      </c>
      <c r="K46">
        <v>0</v>
      </c>
      <c r="M46" t="s">
        <v>32</v>
      </c>
      <c r="N46" t="s">
        <v>52</v>
      </c>
      <c r="O46" t="s">
        <v>19</v>
      </c>
      <c r="P46" t="s">
        <v>7</v>
      </c>
      <c r="Q46" t="s">
        <v>24</v>
      </c>
      <c r="R46" t="s">
        <v>34</v>
      </c>
      <c r="S46" t="s">
        <v>23</v>
      </c>
      <c r="T46" t="s">
        <v>66</v>
      </c>
      <c r="U46" t="s">
        <v>66</v>
      </c>
      <c r="V46">
        <v>0</v>
      </c>
    </row>
    <row r="47" spans="2:22" x14ac:dyDescent="0.25">
      <c r="B47" t="s">
        <v>30</v>
      </c>
      <c r="C47" t="s">
        <v>52</v>
      </c>
      <c r="D47" t="s">
        <v>19</v>
      </c>
      <c r="E47" t="s">
        <v>14</v>
      </c>
      <c r="F47" t="s">
        <v>24</v>
      </c>
      <c r="G47" t="s">
        <v>6</v>
      </c>
      <c r="H47" t="s">
        <v>23</v>
      </c>
      <c r="I47" t="s">
        <v>261</v>
      </c>
      <c r="J47" s="14">
        <v>0.31080116971887201</v>
      </c>
      <c r="M47" t="s">
        <v>32</v>
      </c>
      <c r="N47" t="s">
        <v>52</v>
      </c>
      <c r="O47" t="s">
        <v>19</v>
      </c>
      <c r="P47" t="s">
        <v>7</v>
      </c>
      <c r="Q47" t="s">
        <v>24</v>
      </c>
      <c r="R47" t="s">
        <v>6</v>
      </c>
      <c r="S47" t="s">
        <v>23</v>
      </c>
      <c r="T47" t="s">
        <v>262</v>
      </c>
      <c r="U47" s="14">
        <v>0.21255088660339799</v>
      </c>
    </row>
    <row r="49" spans="2:22" ht="15.75" thickBot="1" x14ac:dyDescent="0.3"/>
    <row r="50" spans="2:22" ht="15.75" thickBot="1" x14ac:dyDescent="0.3">
      <c r="B50" s="1" t="s">
        <v>1</v>
      </c>
      <c r="C50" s="1" t="s">
        <v>51</v>
      </c>
      <c r="D50" s="1" t="s">
        <v>3</v>
      </c>
      <c r="E50" s="1" t="s">
        <v>2</v>
      </c>
      <c r="F50" s="1" t="s">
        <v>5</v>
      </c>
      <c r="G50" s="1" t="s">
        <v>0</v>
      </c>
      <c r="H50" s="1" t="s">
        <v>4</v>
      </c>
      <c r="I50" s="1" t="s">
        <v>65</v>
      </c>
      <c r="J50" s="1" t="s">
        <v>57</v>
      </c>
      <c r="K50" s="7" t="s">
        <v>64</v>
      </c>
      <c r="M50" s="1" t="s">
        <v>1</v>
      </c>
      <c r="N50" s="1" t="s">
        <v>51</v>
      </c>
      <c r="O50" s="1" t="s">
        <v>3</v>
      </c>
      <c r="P50" s="1" t="s">
        <v>2</v>
      </c>
      <c r="Q50" s="1" t="s">
        <v>5</v>
      </c>
      <c r="R50" s="1" t="s">
        <v>0</v>
      </c>
      <c r="S50" s="1" t="s">
        <v>4</v>
      </c>
      <c r="T50" s="1" t="s">
        <v>65</v>
      </c>
      <c r="U50" s="1" t="s">
        <v>57</v>
      </c>
      <c r="V50" s="7" t="s">
        <v>64</v>
      </c>
    </row>
    <row r="51" spans="2:22" x14ac:dyDescent="0.25">
      <c r="B51" t="s">
        <v>30</v>
      </c>
      <c r="C51" t="s">
        <v>52</v>
      </c>
      <c r="D51" t="s">
        <v>19</v>
      </c>
      <c r="E51" t="s">
        <v>14</v>
      </c>
      <c r="F51" t="s">
        <v>24</v>
      </c>
      <c r="G51" t="s">
        <v>6</v>
      </c>
      <c r="H51" t="s">
        <v>21</v>
      </c>
      <c r="I51" t="s">
        <v>66</v>
      </c>
      <c r="J51" t="s">
        <v>66</v>
      </c>
      <c r="K51">
        <f>(STDEVA(J53:J54))</f>
        <v>9.4810555421253787E-2</v>
      </c>
      <c r="M51" t="s">
        <v>32</v>
      </c>
      <c r="N51" t="s">
        <v>52</v>
      </c>
      <c r="O51" t="s">
        <v>19</v>
      </c>
      <c r="P51" t="s">
        <v>7</v>
      </c>
      <c r="Q51" t="s">
        <v>24</v>
      </c>
      <c r="R51" t="s">
        <v>6</v>
      </c>
      <c r="S51" t="s">
        <v>21</v>
      </c>
      <c r="T51" t="s">
        <v>66</v>
      </c>
      <c r="U51" t="s">
        <v>66</v>
      </c>
      <c r="V51">
        <f>(STDEVA(U52:U54))</f>
        <v>0.21327073515296049</v>
      </c>
    </row>
    <row r="52" spans="2:22" x14ac:dyDescent="0.25">
      <c r="B52" t="s">
        <v>30</v>
      </c>
      <c r="C52" t="s">
        <v>52</v>
      </c>
      <c r="D52" t="s">
        <v>19</v>
      </c>
      <c r="E52" t="s">
        <v>14</v>
      </c>
      <c r="F52" t="s">
        <v>24</v>
      </c>
      <c r="G52" t="s">
        <v>6</v>
      </c>
      <c r="H52" t="s">
        <v>20</v>
      </c>
      <c r="I52" t="s">
        <v>66</v>
      </c>
      <c r="J52" t="s">
        <v>66</v>
      </c>
      <c r="M52" t="s">
        <v>32</v>
      </c>
      <c r="N52" t="s">
        <v>52</v>
      </c>
      <c r="O52" t="s">
        <v>19</v>
      </c>
      <c r="P52" t="s">
        <v>7</v>
      </c>
      <c r="Q52" t="s">
        <v>24</v>
      </c>
      <c r="R52" t="s">
        <v>6</v>
      </c>
      <c r="S52" t="s">
        <v>22</v>
      </c>
      <c r="T52" t="s">
        <v>265</v>
      </c>
      <c r="U52" s="14">
        <v>0.40004932106882501</v>
      </c>
    </row>
    <row r="53" spans="2:22" x14ac:dyDescent="0.25">
      <c r="B53" t="s">
        <v>30</v>
      </c>
      <c r="C53" t="s">
        <v>52</v>
      </c>
      <c r="D53" t="s">
        <v>19</v>
      </c>
      <c r="E53" t="s">
        <v>14</v>
      </c>
      <c r="F53" t="s">
        <v>24</v>
      </c>
      <c r="G53" t="s">
        <v>6</v>
      </c>
      <c r="H53" t="s">
        <v>22</v>
      </c>
      <c r="I53" t="s">
        <v>263</v>
      </c>
      <c r="J53" s="14">
        <v>0.54517130769224698</v>
      </c>
      <c r="M53" t="s">
        <v>32</v>
      </c>
      <c r="N53" t="s">
        <v>52</v>
      </c>
      <c r="O53" t="s">
        <v>19</v>
      </c>
      <c r="P53" t="s">
        <v>7</v>
      </c>
      <c r="Q53" t="s">
        <v>24</v>
      </c>
      <c r="R53" t="s">
        <v>6</v>
      </c>
      <c r="S53" t="s">
        <v>23</v>
      </c>
      <c r="T53" t="s">
        <v>266</v>
      </c>
      <c r="U53" s="14">
        <v>0.32817935203000997</v>
      </c>
    </row>
    <row r="54" spans="2:22" x14ac:dyDescent="0.25">
      <c r="B54" t="s">
        <v>30</v>
      </c>
      <c r="C54" t="s">
        <v>52</v>
      </c>
      <c r="D54" t="s">
        <v>19</v>
      </c>
      <c r="E54" t="s">
        <v>14</v>
      </c>
      <c r="F54" t="s">
        <v>24</v>
      </c>
      <c r="G54" t="s">
        <v>6</v>
      </c>
      <c r="H54" t="s">
        <v>23</v>
      </c>
      <c r="I54" t="s">
        <v>264</v>
      </c>
      <c r="J54" s="14">
        <v>0.41108893435938398</v>
      </c>
      <c r="M54" t="s">
        <v>32</v>
      </c>
      <c r="N54" t="s">
        <v>52</v>
      </c>
      <c r="O54" t="s">
        <v>19</v>
      </c>
      <c r="P54" t="s">
        <v>7</v>
      </c>
      <c r="Q54" t="s">
        <v>24</v>
      </c>
      <c r="R54" t="s">
        <v>6</v>
      </c>
      <c r="S54" t="s">
        <v>20</v>
      </c>
      <c r="T54" t="s">
        <v>53</v>
      </c>
      <c r="U54">
        <v>-2.05310992595989E-17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52"/>
  <sheetViews>
    <sheetView tabSelected="1" topLeftCell="A132" zoomScale="85" zoomScaleNormal="85" workbookViewId="0">
      <selection activeCell="S148" sqref="S148"/>
    </sheetView>
  </sheetViews>
  <sheetFormatPr baseColWidth="10" defaultRowHeight="15" x14ac:dyDescent="0.25"/>
  <cols>
    <col min="1" max="1" width="15.7109375" customWidth="1"/>
    <col min="2" max="2" width="14.5703125" customWidth="1"/>
    <col min="3" max="3" width="18.7109375" bestFit="1" customWidth="1"/>
    <col min="6" max="6" width="11.85546875" bestFit="1" customWidth="1"/>
  </cols>
  <sheetData>
    <row r="3" spans="1:5" ht="15.75" thickBot="1" x14ac:dyDescent="0.3">
      <c r="A3" s="9" t="s">
        <v>56</v>
      </c>
      <c r="B3" s="10" t="s">
        <v>59</v>
      </c>
      <c r="C3" s="6" t="s">
        <v>58</v>
      </c>
      <c r="D3" s="10" t="s">
        <v>60</v>
      </c>
      <c r="E3" s="11" t="s">
        <v>61</v>
      </c>
    </row>
    <row r="4" spans="1:5" x14ac:dyDescent="0.25">
      <c r="A4" s="8">
        <v>20</v>
      </c>
      <c r="B4" s="4">
        <f>AVERAGE(AC_ACOSTADO!J8,AC_ACOSTADO!U8,DM_PIE!J9,DM_PIE!U7,PC_SENTADO!J10,0,AV_ACOSTADO!J6,AV_ACOSTADO!U7,CC_PIE!J7,CC_PIE!U8,CS_SENTADO!J10,CS_SENTADO!U7)</f>
        <v>0.31235913005772992</v>
      </c>
      <c r="C4" s="5">
        <f>STDEVA(AC_ACOSTADO!J8,AC_ACOSTADO!U8,DM_PIE!J9,DM_PIE!U7,PC_SENTADO!J10,0,AV_ACOSTADO!J6,AV_ACOSTADO!U7,CC_PIE!J7,CC_PIE!U8,CS_SENTADO!J10,CS_SENTADO!U7)</f>
        <v>0.32671328823676454</v>
      </c>
      <c r="D4" s="4">
        <f t="shared" ref="D4:E8" si="0">TANH(B4)</f>
        <v>0.30258176229463396</v>
      </c>
      <c r="E4" s="4">
        <f t="shared" si="0"/>
        <v>0.31556443576973903</v>
      </c>
    </row>
    <row r="5" spans="1:5" x14ac:dyDescent="0.25">
      <c r="A5" s="8">
        <v>30</v>
      </c>
      <c r="B5" s="4">
        <f>AVERAGE(AC_ACOSTADO!U9,0,DM_PIE!J8,DM_PIE!U10,PC_SENTADO!J7,PC_SENTADO!U8,AV_ACOSTADO!J8,AV_ACOSTADO!U10,CC_PIE!J9,CC_PIE!U6,CS_SENTADO!J6,CS_SENTADO!U9)</f>
        <v>0.3023449167765791</v>
      </c>
      <c r="C5" s="5">
        <f>STDEVA(AC_ACOSTADO!U9,0,DM_PIE!J8,DM_PIE!U10,PC_SENTADO!J7,PC_SENTADO!U8,AV_ACOSTADO!J8,AV_ACOSTADO!U10,CC_PIE!J9,CC_PIE!U6,CS_SENTADO!J6,CS_SENTADO!U9)</f>
        <v>0.30416025240005851</v>
      </c>
      <c r="D5" s="4">
        <f t="shared" si="0"/>
        <v>0.29345706365289581</v>
      </c>
      <c r="E5" s="4">
        <f t="shared" si="0"/>
        <v>0.29511518279125865</v>
      </c>
    </row>
    <row r="6" spans="1:5" x14ac:dyDescent="0.25">
      <c r="A6" s="8">
        <v>40</v>
      </c>
      <c r="B6" s="4">
        <f>AVERAGE(AC_ACOSTADO!U6,0,DM_PIE!J7,DM_PIE!U9,PC_SENTADO!J8,0,AV_ACOSTADO!J7,AV_ACOSTADO!U6,CC_PIE!U7,0,CS_SENTADO!J7,0)</f>
        <v>0.27686782122645254</v>
      </c>
      <c r="C6" s="5">
        <f>STDEVA(AC_ACOSTADO!U6,0,DM_PIE!J7,DM_PIE!U9,PC_SENTADO!J8,0,AV_ACOSTADO!J7,AV_ACOSTADO!U6,CC_PIE!U7,0,CS_SENTADO!J7,0)</f>
        <v>0.31752549005118991</v>
      </c>
      <c r="D6" s="4">
        <f t="shared" si="0"/>
        <v>0.27000370707149868</v>
      </c>
      <c r="E6" s="4">
        <f t="shared" si="0"/>
        <v>0.30726774542687357</v>
      </c>
    </row>
    <row r="7" spans="1:5" x14ac:dyDescent="0.25">
      <c r="A7" s="8">
        <v>50</v>
      </c>
      <c r="B7" s="4">
        <f>AVERAGE(AC_ACOSTADO!J9,AC_ACOSTADO!U7,DM_PIE!J11,DM_PIE!U8,PC_SENTADO!J9,PC_SENTADO!U10,AV_ACOSTADO!J9,AV_ACOSTADO!U8,CC_PIE!J8,CC_PIE!U10,CS_SENTADO!J8,CS_SENTADO!U8)</f>
        <v>0.2330847768011132</v>
      </c>
      <c r="C7" s="5">
        <f>STDEVA(AC_ACOSTADO!J9,AC_ACOSTADO!U7,DM_PIE!J11,DM_PIE!U8,PC_SENTADO!J9,PC_SENTADO!U10,AV_ACOSTADO!J9,AV_ACOSTADO!U8,CC_PIE!J8,CC_PIE!U10,CS_SENTADO!J8,CS_SENTADO!U8)</f>
        <v>0.26476345536347584</v>
      </c>
      <c r="D7" s="4">
        <f t="shared" si="0"/>
        <v>0.2289534826684872</v>
      </c>
      <c r="E7" s="4">
        <f t="shared" si="0"/>
        <v>0.25874552929572175</v>
      </c>
    </row>
    <row r="8" spans="1:5" x14ac:dyDescent="0.25">
      <c r="A8" s="8">
        <v>10</v>
      </c>
      <c r="B8" s="4">
        <f>AVERAGE(AC_ACOSTADO!J7,AC_ACOSTADO!U7,DM_PIE!J8,DM_PIE!U6,PC_SENTADO!J9,0,AV_ACOSTADO!J5,AV_ACOSTADO!U6,CC_PIE!J6,CC_PIE!U7,CS_SENTADO!J9,CS_SENTADO!U6)</f>
        <v>0.21931097718493414</v>
      </c>
      <c r="C8" s="5">
        <f>STDEVA(AC_ACOSTADO!J7,AC_ACOSTADO!U7,DM_PIE!J8,DM_PIE!U6,PC_SENTADO!J9,0,AV_ACOSTADO!J5,AV_ACOSTADO!U6,CC_PIE!J6,CC_PIE!U7,CS_SENTADO!J9,CS_SENTADO!U6)</f>
        <v>0.25308216431299607</v>
      </c>
      <c r="D8" s="4">
        <f t="shared" si="0"/>
        <v>0.21586124223220124</v>
      </c>
      <c r="E8" s="4">
        <f t="shared" si="0"/>
        <v>0.24781374801591965</v>
      </c>
    </row>
    <row r="11" spans="1:5" ht="15.75" thickBot="1" x14ac:dyDescent="0.3">
      <c r="A11" s="9" t="s">
        <v>62</v>
      </c>
      <c r="B11" s="9" t="s">
        <v>59</v>
      </c>
      <c r="C11" s="6" t="s">
        <v>58</v>
      </c>
      <c r="D11" s="10" t="s">
        <v>60</v>
      </c>
      <c r="E11" s="6" t="s">
        <v>61</v>
      </c>
    </row>
    <row r="12" spans="1:5" x14ac:dyDescent="0.25">
      <c r="A12" s="12" t="s">
        <v>19</v>
      </c>
      <c r="B12" s="2">
        <f>AVERAGE(AC_ACOSTADO!J17,AC_ACOSTADO!U16,DM_PIE!U17,0,PC_SENTADO!J17,PC_SENTADO!U15,AV_ACOSTADO!J17,AV_ACOSTADO!U17,CC_PIE!J16,CC_PIE!U16,CS_SENTADO!J18,CS_SENTADO!U17)</f>
        <v>0.28270719661959581</v>
      </c>
      <c r="C12">
        <f>STDEVA(AC_ACOSTADO!J17,AC_ACOSTADO!U16,DM_PIE!U17,0,PC_SENTADO!J17,PC_SENTADO!U15,AV_ACOSTADO!J17,AV_ACOSTADO!U17,CC_PIE!J16,CC_PIE!U16,CS_SENTADO!J18,CS_SENTADO!U17)</f>
        <v>0.31419289497772551</v>
      </c>
      <c r="D12">
        <f t="shared" ref="D12:E15" si="1">TANH(B12)</f>
        <v>0.27540879692322318</v>
      </c>
      <c r="E12">
        <f t="shared" si="1"/>
        <v>0.30424670985639773</v>
      </c>
    </row>
    <row r="13" spans="1:5" x14ac:dyDescent="0.25">
      <c r="A13" s="12" t="s">
        <v>16</v>
      </c>
      <c r="B13" s="2">
        <f>AVERAGE(AC_ACOSTADO!J18,AC_ACOSTADO!U18,DM_PIE!J19,DM_PIE!U20,PC_SENTADO!J18,PC_SENTADO!U18,AV_ACOSTADO!J19,AV_ACOSTADO!U18,CC_PIE!J19,CC_PIE!U17,CS_SENTADO!J16,CS_SENTADO!U19)</f>
        <v>0.13196057666208319</v>
      </c>
      <c r="C13">
        <f>STDEVA(AC_ACOSTADO!J18,AC_ACOSTADO!U18,DM_PIE!J19,DM_PIE!U20,PC_SENTADO!J18,PC_SENTADO!U18,AV_ACOSTADO!J19,AV_ACOSTADO!U18,CC_PIE!J19,CC_PIE!U17,CS_SENTADO!J16,CS_SENTADO!U19)</f>
        <v>0.20050353931847628</v>
      </c>
      <c r="D13">
        <f t="shared" si="1"/>
        <v>0.13119990533874873</v>
      </c>
      <c r="E13">
        <f t="shared" si="1"/>
        <v>0.19785919502218344</v>
      </c>
    </row>
    <row r="14" spans="1:5" x14ac:dyDescent="0.25">
      <c r="A14" s="12" t="s">
        <v>8</v>
      </c>
      <c r="B14" s="2">
        <f>AVERAGE(AC_ACOSTADO!J19,AC_ACOSTADO!U17,DM_PIE!J20,DM_PIE!U18,PC_SENTADO!J19,PC_SENTADO!U17,AV_ACOSTADO!J18,AV_ACOSTADO!U19,CC_PIE!J18,CC_PIE!U18,CS_SENTADO!J17,CS_SENTADO!U18)</f>
        <v>9.5394798443874093E-2</v>
      </c>
      <c r="C14">
        <f>STDEVA(AC_ACOSTADO!J19,AC_ACOSTADO!U17,DM_PIE!J20,DM_PIE!U18,PC_SENTADO!J19,PC_SENTADO!U17,AV_ACOSTADO!J18,AV_ACOSTADO!U19,CC_PIE!J18,CC_PIE!U18,CS_SENTADO!J17,CS_SENTADO!U18)</f>
        <v>0.10881903607927373</v>
      </c>
      <c r="D14">
        <f t="shared" si="1"/>
        <v>9.5106478352484758E-2</v>
      </c>
      <c r="E14">
        <f t="shared" si="1"/>
        <v>0.10839153103114747</v>
      </c>
    </row>
    <row r="15" spans="1:5" x14ac:dyDescent="0.25">
      <c r="A15" s="12" t="s">
        <v>17</v>
      </c>
      <c r="B15" s="2">
        <f>AVERAGE(AC_ACOSTADO!J16,AC_ACOSTADO!U19,DM_PIE!U19,0,PC_SENTADO!J16,PC_SENTADO!U19,AV_ACOSTADO!U16,0,CC_PIE!J17,CC_PIE!U19,CS_SENTADO!J19,0)</f>
        <v>-3.2846849835344129E-8</v>
      </c>
      <c r="C15">
        <f>STDEVA(AC_ACOSTADO!J16,AC_ACOSTADO!U19,DM_PIE!U19,0,PC_SENTADO!J16,PC_SENTADO!U19,AV_ACOSTADO!U16,0,CC_PIE!J17,CC_PIE!U19,CS_SENTADO!J19,0)</f>
        <v>1.3931445645195803E-7</v>
      </c>
      <c r="D15">
        <f t="shared" si="1"/>
        <v>-3.2846849835344122E-8</v>
      </c>
      <c r="E15">
        <f t="shared" si="1"/>
        <v>1.3931445645195713E-7</v>
      </c>
    </row>
    <row r="16" spans="1:5" x14ac:dyDescent="0.25">
      <c r="A16" s="12" t="s">
        <v>15</v>
      </c>
      <c r="B16" s="2"/>
      <c r="D16">
        <v>-3.2846849835344122E-8</v>
      </c>
      <c r="E16">
        <v>1.3931445645195713E-7</v>
      </c>
    </row>
    <row r="17" spans="1:5" ht="15.75" thickBot="1" x14ac:dyDescent="0.3">
      <c r="A17" s="13" t="s">
        <v>18</v>
      </c>
      <c r="B17" s="3"/>
      <c r="D17">
        <v>-3.2846849835344122E-8</v>
      </c>
      <c r="E17">
        <v>1.3931445645195713E-7</v>
      </c>
    </row>
    <row r="20" spans="1:5" ht="15.75" thickBot="1" x14ac:dyDescent="0.3">
      <c r="A20" s="9" t="s">
        <v>2</v>
      </c>
      <c r="B20" s="9" t="s">
        <v>59</v>
      </c>
      <c r="C20" s="6" t="s">
        <v>58</v>
      </c>
      <c r="D20" s="10" t="s">
        <v>60</v>
      </c>
      <c r="E20" s="6" t="s">
        <v>61</v>
      </c>
    </row>
    <row r="21" spans="1:5" x14ac:dyDescent="0.25">
      <c r="A21" s="12" t="s">
        <v>14</v>
      </c>
      <c r="B21" s="2">
        <f>AVERAGE(AC_ACOSTADO!J26,AC_ACOSTADO!U25,DM_PIE!J28,DM_PIE!U29,PC_SENTADO!J25,0,AV_ACOSTADO!J26,AV_ACOSTADO!U28,CC_PIE!J26,CC_PIE!U25,CS_SENTADO!J25,CS_SENTADO!U24)</f>
        <v>0.48931783233243903</v>
      </c>
      <c r="C21">
        <f>STDEVA(AC_ACOSTADO!J26,AC_ACOSTADO!U25,DM_PIE!J28,DM_PIE!U29,PC_SENTADO!J25,0,AV_ACOSTADO!J26,AV_ACOSTADO!U28,CC_PIE!J26,CC_PIE!U25,CS_SENTADO!J25,CS_SENTADO!U24)</f>
        <v>0.27444995958988089</v>
      </c>
      <c r="D21">
        <f t="shared" ref="D21:E27" si="2">TANH(B21)</f>
        <v>0.4536748370474552</v>
      </c>
      <c r="E21">
        <f t="shared" si="2"/>
        <v>0.26776065242242503</v>
      </c>
    </row>
    <row r="22" spans="1:5" x14ac:dyDescent="0.25">
      <c r="A22" s="12" t="s">
        <v>11</v>
      </c>
      <c r="B22" s="2">
        <f>AVERAGE(AC_ACOSTADO!J28,AC_ACOSTADO!U27,DM_PIE!J25,DM_PIE!U25,PC_SENTADO!J26,PC_SENTADO!U28,AV_ACOSTADO!J25,0,CC_PIE!J27,CC_PIE!U24,CS_SENTADO!J26,CS_SENTADO!U26)</f>
        <v>0.48561043127707504</v>
      </c>
      <c r="C22">
        <f>STDEVA(AC_ACOSTADO!J28,AC_ACOSTADO!U27,DM_PIE!J25,DM_PIE!U25,PC_SENTADO!J26,PC_SENTADO!U28,AV_ACOSTADO!J25,0,CC_PIE!J27,CC_PIE!U24,CS_SENTADO!J26,CS_SENTADO!U26)</f>
        <v>0.35776263924415647</v>
      </c>
      <c r="D22">
        <f t="shared" si="2"/>
        <v>0.45072554940203735</v>
      </c>
      <c r="E22">
        <f t="shared" si="2"/>
        <v>0.34324178575621322</v>
      </c>
    </row>
    <row r="23" spans="1:5" x14ac:dyDescent="0.25">
      <c r="A23" s="12" t="s">
        <v>13</v>
      </c>
      <c r="B23" s="2">
        <f>AVERAGE(AC_ACOSTADO!U26,0,DM_PIE!J27,DM_PIE!U27,PC_SENTADO!J29,PC_SENTADO!U25,AV_ACOSTADO!J28,AV_ACOSTADO!U29,CC_PIE!J29,CC_PIE!U26,CS_SENTADO!J29,CS_SENTADO!U27)</f>
        <v>0.29657379526686695</v>
      </c>
      <c r="C23">
        <f>STDEVA(AC_ACOSTADO!U26,0,DM_PIE!J27,DM_PIE!U27,PC_SENTADO!J29,PC_SENTADO!U25,AV_ACOSTADO!J28,AV_ACOSTADO!U29,CC_PIE!J29,CC_PIE!U26,CS_SENTADO!J29,CS_SENTADO!U27)</f>
        <v>0.36077887103522888</v>
      </c>
      <c r="D23">
        <f t="shared" si="2"/>
        <v>0.28817404554947557</v>
      </c>
      <c r="E23">
        <f t="shared" si="2"/>
        <v>0.3458999004311501</v>
      </c>
    </row>
    <row r="24" spans="1:5" x14ac:dyDescent="0.25">
      <c r="A24" s="12" t="s">
        <v>9</v>
      </c>
      <c r="B24" s="2">
        <f>AVERAGE(AC_ACOSTADO!J27,0,DM_PIE!J26,DM_PIE!U26,PC_SENTADO!J28,PC_SENTADO!U26,AV_ACOSTADO!J27,AV_ACOSTADO!U27,0,0,CS_SENTADO!J27,CS_SENTADO!U25)</f>
        <v>0.25954790491182905</v>
      </c>
      <c r="C24">
        <f>STDEVA(AC_ACOSTADO!J27,0,DM_PIE!J26,DM_PIE!U26,PC_SENTADO!J28,PC_SENTADO!U26,AV_ACOSTADO!J27,AV_ACOSTADO!U27,0,0,CS_SENTADO!J27,CS_SENTADO!U25)</f>
        <v>0.35719529776396408</v>
      </c>
      <c r="D24">
        <f t="shared" si="2"/>
        <v>0.25387262422653623</v>
      </c>
      <c r="E24">
        <f t="shared" si="2"/>
        <v>0.34274118813878346</v>
      </c>
    </row>
    <row r="25" spans="1:5" x14ac:dyDescent="0.25">
      <c r="A25" s="12" t="s">
        <v>7</v>
      </c>
      <c r="B25" s="2">
        <f>AVERAGE(AC_ACOSTADO!J29,AC_ACOSTADO!U28,DM_PIE!J29,DM_PIE!U28,PC_SENTADO!J27,PC_SENTADO!U29,AV_ACOSTADO!J29,0,CC_PIE!J28,CC_PIE!U27,CS_SENTADO!J28,CS_SENTADO!U23)</f>
        <v>0.22944824698112906</v>
      </c>
      <c r="C25">
        <f>STDEVA(AC_ACOSTADO!J29,AC_ACOSTADO!U28,DM_PIE!J29,DM_PIE!U28,PC_SENTADO!J27,PC_SENTADO!U29,AV_ACOSTADO!J29,0,CC_PIE!J28,CC_PIE!U27,CS_SENTADO!J28,CS_SENTADO!U23)</f>
        <v>0.29875214694758179</v>
      </c>
      <c r="D25">
        <f t="shared" si="2"/>
        <v>0.22550472241857783</v>
      </c>
      <c r="E25">
        <f t="shared" si="2"/>
        <v>0.29017024132391711</v>
      </c>
    </row>
    <row r="26" spans="1:5" x14ac:dyDescent="0.25">
      <c r="A26" s="12" t="s">
        <v>12</v>
      </c>
      <c r="B26" s="2">
        <f>AVERAGE(0,0,DM_PIE!J24,0,PC_SENTADO!J24,0,AV_ACOSTADO!U25,0,CC_PIE!J24,CC_PIE!U28,CS_SENTADO!J24,CS_SENTADO!U28)</f>
        <v>4.7473557008996529E-8</v>
      </c>
      <c r="C26">
        <f>STDEVA(0,0,DM_PIE!J24,0,PC_SENTADO!J24,0,AV_ACOSTADO!U25,0,CC_PIE!J24,CC_PIE!U28,CS_SENTADO!J24,CS_SENTADO!U28)</f>
        <v>1.1266559024209711E-7</v>
      </c>
      <c r="D26">
        <f t="shared" si="2"/>
        <v>4.7473557008996496E-8</v>
      </c>
      <c r="E26">
        <f t="shared" si="2"/>
        <v>1.1266559024209662E-7</v>
      </c>
    </row>
    <row r="27" spans="1:5" ht="15.75" thickBot="1" x14ac:dyDescent="0.3">
      <c r="A27" s="13" t="s">
        <v>10</v>
      </c>
      <c r="B27" s="3">
        <f>AVERAGE(AC_ACOSTADO!J25,AC_ACOSTADO!U29,DM_PIE!J30,DM_PIE!U30,PC_SENTADO!U27,0,AV_ACOSTADO!U26,0,CC_PIE!J25,CC_PIE!U29,CS_SENTADO!U29,0)</f>
        <v>-9.6949243323688835E-9</v>
      </c>
      <c r="C27">
        <f>STDEVA(AC_ACOSTADO!J25,AC_ACOSTADO!U29,DM_PIE!J30,DM_PIE!U30,PC_SENTADO!U27,0,AV_ACOSTADO!U26,0,CC_PIE!J25,CC_PIE!U29,CS_SENTADO!U29,0)</f>
        <v>1.5023345752741219E-7</v>
      </c>
      <c r="D27">
        <f t="shared" si="2"/>
        <v>-9.6949243323688835E-9</v>
      </c>
      <c r="E27">
        <f t="shared" si="2"/>
        <v>1.5023345752741108E-7</v>
      </c>
    </row>
    <row r="30" spans="1:5" ht="15.75" thickBot="1" x14ac:dyDescent="0.3">
      <c r="A30" s="9" t="s">
        <v>63</v>
      </c>
      <c r="B30" s="9" t="s">
        <v>59</v>
      </c>
      <c r="C30" s="6" t="s">
        <v>58</v>
      </c>
      <c r="D30" s="10" t="s">
        <v>60</v>
      </c>
      <c r="E30" s="6" t="s">
        <v>61</v>
      </c>
    </row>
    <row r="31" spans="1:5" x14ac:dyDescent="0.25">
      <c r="A31" s="12">
        <v>10</v>
      </c>
      <c r="B31" s="2">
        <f>AVERAGE(AC_ACOSTADO!J41,AC_ACOSTADO!U33,DM_PIE!J43,DM_PIE!U43,PC_SENTADO!J40,PC_SENTADO!U33,AV_ACOSTADO!J41,AV_ACOSTADO!U42,CC_PIE!J42,CC_PIE!U42,CS_SENTADO!J41,CS_SENTADO!U39)</f>
        <v>0.53131254837341635</v>
      </c>
      <c r="C31">
        <f>STDEVA(AC_ACOSTADO!J41,AC_ACOSTADO!U33,DM_PIE!J43,DM_PIE!U43,PC_SENTADO!J40,PC_SENTADO!U33,AV_ACOSTADO!J41,AV_ACOSTADO!U42,CC_PIE!J42,CC_PIE!U42,CS_SENTADO!J41,CS_SENTADO!U39)</f>
        <v>0.31265465452562846</v>
      </c>
      <c r="D31">
        <f t="shared" ref="D31:D40" si="3">TANH(B31)</f>
        <v>0.4863837700341832</v>
      </c>
      <c r="E31">
        <f t="shared" ref="E31:E40" si="4">TANH(C31)</f>
        <v>0.30285020579413036</v>
      </c>
    </row>
    <row r="32" spans="1:5" x14ac:dyDescent="0.25">
      <c r="A32" s="12">
        <v>20</v>
      </c>
      <c r="B32" s="2">
        <f>AVERAGE(AC_ACOSTADO!J42,AC_ACOSTADO!U34,0,0,PC_SENTADO!J41,PC_SENTADO!U34,AV_ACOSTADO!J42,AV_ACOSTADO!U33,CC_PIE!U33,0,CS_SENTADO!J42,0)</f>
        <v>0.11315999504427114</v>
      </c>
      <c r="C32">
        <f>STDEVA(AC_ACOSTADO!J42,AC_ACOSTADO!U34,0,0,PC_SENTADO!J41,PC_SENTADO!U34,AV_ACOSTADO!J42,AV_ACOSTADO!U33,CC_PIE!U33,0,CS_SENTADO!J42,0)</f>
        <v>0.19642614779067616</v>
      </c>
      <c r="D32">
        <f t="shared" si="3"/>
        <v>0.11267944477085463</v>
      </c>
      <c r="E32">
        <f t="shared" si="4"/>
        <v>0.19393828481887321</v>
      </c>
    </row>
    <row r="33" spans="1:5" x14ac:dyDescent="0.25">
      <c r="A33" s="12">
        <v>30</v>
      </c>
      <c r="B33" s="2">
        <f>AVERAGE(AC_ACOSTADO!U35,0,0,0,PC_SENTADO!J42,PC_SENTADO!U35,AV_ACOSTADO!J33,AV_ACOSTADO!U34,CC_PIE!U34,0,0,0)</f>
        <v>1.2854847915178163E-2</v>
      </c>
      <c r="C33">
        <f>STDEVA(AC_ACOSTADO!U35,0,0,0,PC_SENTADO!J42,PC_SENTADO!U35,AV_ACOSTADO!J33,AV_ACOSTADO!U34,CC_PIE!U34,0,0,0)</f>
        <v>4.4530260644735982E-2</v>
      </c>
      <c r="D33">
        <f t="shared" si="3"/>
        <v>1.2854139886467759E-2</v>
      </c>
      <c r="E33">
        <f t="shared" si="4"/>
        <v>4.4500850299410921E-2</v>
      </c>
    </row>
    <row r="34" spans="1:5" x14ac:dyDescent="0.25">
      <c r="A34" s="12">
        <v>40</v>
      </c>
      <c r="B34" s="2">
        <f>AVERAGE(AC_ACOSTADO!U36,0,0,0,PC_SENTADO!J33,PC_SENTADO!U36,AV_ACOSTADO!J34,AV_ACOSTADO!U35,CC_PIE!U35,0,CS_SENTADO!U38,0)</f>
        <v>6.5750282149646827E-8</v>
      </c>
      <c r="C34">
        <f>STDEVA(AC_ACOSTADO!U36,0,0,0,PC_SENTADO!J33,PC_SENTADO!U36,AV_ACOSTADO!J34,AV_ACOSTADO!U35,CC_PIE!U35,0,CS_SENTADO!U38,0)</f>
        <v>1.4969904489310222E-7</v>
      </c>
      <c r="D34">
        <f t="shared" si="3"/>
        <v>6.5750282149646734E-8</v>
      </c>
      <c r="E34">
        <f t="shared" si="4"/>
        <v>1.4969904489310113E-7</v>
      </c>
    </row>
    <row r="35" spans="1:5" x14ac:dyDescent="0.25">
      <c r="A35" s="12">
        <v>50</v>
      </c>
      <c r="B35" s="2">
        <f>AVERAGE(AC_ACOSTADO!U37,0,0,0,PC_SENTADO!J34,PC_SENTADO!U37,AV_ACOSTADO!J35,AV_ACOSTADO!U36,CC_PIE!U36,0,0,0)</f>
        <v>6.3988339737166503E-8</v>
      </c>
      <c r="C35">
        <f>STDEVA(AC_ACOSTADO!U37,0,0,0,PC_SENTADO!J34,PC_SENTADO!U37,AV_ACOSTADO!J35,AV_ACOSTADO!U36,CC_PIE!U36,0,0,0)</f>
        <v>1.503946048092096E-7</v>
      </c>
      <c r="D35">
        <f t="shared" si="3"/>
        <v>6.3988339737166411E-8</v>
      </c>
      <c r="E35">
        <f t="shared" si="4"/>
        <v>1.5039460480920846E-7</v>
      </c>
    </row>
    <row r="36" spans="1:5" x14ac:dyDescent="0.25">
      <c r="A36" s="12">
        <v>60</v>
      </c>
      <c r="B36" s="2">
        <f>AVERAGE(AC_ACOSTADO!U38,0,0,0,PC_SENTADO!J35,PC_SENTADO!U38,AV_ACOSTADO!J36,AV_ACOSTADO!U37,CC_PIE!U37,0,0,0)</f>
        <v>6.3988339737166503E-8</v>
      </c>
      <c r="C36">
        <f>STDEVA(AC_ACOSTADO!U38,0,0,0,PC_SENTADO!J35,PC_SENTADO!U38,AV_ACOSTADO!J36,AV_ACOSTADO!U37,CC_PIE!U37,0,0,0)</f>
        <v>1.503946048092096E-7</v>
      </c>
      <c r="D36">
        <f t="shared" si="3"/>
        <v>6.3988339737166411E-8</v>
      </c>
      <c r="E36">
        <f t="shared" si="4"/>
        <v>1.5039460480920846E-7</v>
      </c>
    </row>
    <row r="37" spans="1:5" x14ac:dyDescent="0.25">
      <c r="A37" s="12">
        <v>100</v>
      </c>
      <c r="B37" s="2">
        <f>AVERAGE(AC_ACOSTADO!U42,0,0,0,PC_SENTADO!J39,PC_SENTADO!U42,AV_ACOSTADO!J40,AV_ACOSTADO!U41,CC_PIE!U41,0,0,0)</f>
        <v>6.3988339737166503E-8</v>
      </c>
      <c r="C37">
        <f>STDEVA(AC_ACOSTADO!U42,0,0,0,PC_SENTADO!J39,PC_SENTADO!U42,AV_ACOSTADO!J40,AV_ACOSTADO!U41,CC_PIE!U41,0,0,0)</f>
        <v>1.503946048092096E-7</v>
      </c>
      <c r="D37">
        <f t="shared" si="3"/>
        <v>6.3988339737166411E-8</v>
      </c>
      <c r="E37">
        <f t="shared" si="4"/>
        <v>1.5039460480920846E-7</v>
      </c>
    </row>
    <row r="38" spans="1:5" x14ac:dyDescent="0.25">
      <c r="A38" s="12">
        <v>80</v>
      </c>
      <c r="B38" s="2">
        <f>AVERAGE(AC_ACOSTADO!U40,0,0,0,PC_SENTADO!J37,PC_SENTADO!U40,AV_ACOSTADO!J38,AV_ACOSTADO!U39,CC_PIE!U39,0,CS_SENTADO!U40,0)</f>
        <v>6.3988339735455576E-8</v>
      </c>
      <c r="C38">
        <f>STDEVA(AC_ACOSTADO!U40,0,0,0,PC_SENTADO!J37,PC_SENTADO!U40,AV_ACOSTADO!J38,AV_ACOSTADO!U39,CC_PIE!U39,0,CS_SENTADO!U40,0)</f>
        <v>1.5039460481000375E-7</v>
      </c>
      <c r="D38">
        <f t="shared" si="3"/>
        <v>6.3988339735455483E-8</v>
      </c>
      <c r="E38">
        <f t="shared" si="4"/>
        <v>1.5039460481000261E-7</v>
      </c>
    </row>
    <row r="39" spans="1:5" x14ac:dyDescent="0.25">
      <c r="A39" s="12">
        <v>70</v>
      </c>
      <c r="B39" s="2">
        <f>AVERAGE(AC_ACOSTADO!U39,0,0,0,PC_SENTADO!J36,PC_SENTADO!U39,AV_ACOSTADO!J37,AV_ACOSTADO!U38,CC_PIE!U38,0,CS_SENTADO!U41,0)</f>
        <v>6.3401025597391821E-8</v>
      </c>
      <c r="C39">
        <f>STDEVA(AC_ACOSTADO!U39,0,0,0,PC_SENTADO!J36,PC_SENTADO!U39,AV_ACOSTADO!J37,AV_ACOSTADO!U38,CC_PIE!U38,0,CS_SENTADO!U41,0)</f>
        <v>1.5068069511282964E-7</v>
      </c>
      <c r="D39">
        <f t="shared" si="3"/>
        <v>6.3401025597391729E-8</v>
      </c>
      <c r="E39">
        <f t="shared" si="4"/>
        <v>1.506806951128285E-7</v>
      </c>
    </row>
    <row r="40" spans="1:5" ht="15.75" thickBot="1" x14ac:dyDescent="0.3">
      <c r="A40" s="13">
        <v>90</v>
      </c>
      <c r="B40" s="3">
        <f>AVERAGE(AC_ACOSTADO!U41,0,0,0,PC_SENTADO!J38,PC_SENTADO!U41,AV_ACOSTADO!J39,AV_ACOSTADO!U40,CC_PIE!U40,0,CS_SENTADO!U42,0)</f>
        <v>6.3401025597391821E-8</v>
      </c>
      <c r="C40">
        <f>STDEVA(AC_ACOSTADO!U41,0,0,0,PC_SENTADO!J38,PC_SENTADO!U41,AV_ACOSTADO!J39,AV_ACOSTADO!U40,CC_PIE!U40,0,CS_SENTADO!U42,0)</f>
        <v>1.5068069511282964E-7</v>
      </c>
      <c r="D40">
        <f t="shared" si="3"/>
        <v>6.3401025597391729E-8</v>
      </c>
      <c r="E40">
        <f t="shared" si="4"/>
        <v>1.506806951128285E-7</v>
      </c>
    </row>
    <row r="41" spans="1:5" x14ac:dyDescent="0.25">
      <c r="A41" s="21"/>
      <c r="B41" s="4"/>
    </row>
    <row r="42" spans="1:5" ht="15.75" thickBot="1" x14ac:dyDescent="0.3">
      <c r="A42" s="21"/>
      <c r="B42" s="4"/>
    </row>
    <row r="43" spans="1:5" ht="15.75" thickBot="1" x14ac:dyDescent="0.3">
      <c r="A43" s="22" t="s">
        <v>267</v>
      </c>
      <c r="B43" s="23" t="s">
        <v>59</v>
      </c>
      <c r="C43" s="22" t="s">
        <v>58</v>
      </c>
      <c r="D43" s="24" t="s">
        <v>60</v>
      </c>
      <c r="E43" s="22" t="s">
        <v>61</v>
      </c>
    </row>
    <row r="44" spans="1:5" x14ac:dyDescent="0.25">
      <c r="A44" s="16">
        <v>1</v>
      </c>
      <c r="B44" s="19">
        <f>AVERAGE(AC_ACOSTADO!J47,AC_ACOSTADO!U47,DM_PIE!J48,DM_PIE!U49,PC_SENTADO!J53,PC_SENTADO!U47,AV_ACOSTADO!J46,AV_ACOSTADO!U47,CC_PIE!J49,CC_PIE!U47,CS_SENTADO!J47,CS_SENTADO!U47)</f>
        <v>0.52449270455511743</v>
      </c>
      <c r="C44" s="15">
        <f>STDEVA(AC_ACOSTADO!J47,AC_ACOSTADO!U47,DM_PIE!J48,DM_PIE!U49,PC_SENTADO!J53,PC_SENTADO!U47,AV_ACOSTADO!J46,AV_ACOSTADO!U47,CC_PIE!J49,CC_PIE!U47,CS_SENTADO!J47,CS_SENTADO!U47)</f>
        <v>0.32686788188440935</v>
      </c>
      <c r="D44" s="15">
        <f>TANH(B44)</f>
        <v>0.48116004458706735</v>
      </c>
      <c r="E44" s="15">
        <f>TANH(C44)</f>
        <v>0.31570362804928753</v>
      </c>
    </row>
    <row r="45" spans="1:5" x14ac:dyDescent="0.25">
      <c r="A45" s="18" t="s">
        <v>268</v>
      </c>
      <c r="B45" s="20">
        <f>AVERAGE(AC_ACOSTADO!U46,0,DM_PIE!J52,0,PC_SENTADO!J50,PC_SENTADO!U57,AV_ACOSTADO!J47,AV_ACOSTADO!U46,CC_PIE!U55,0,0,0)</f>
        <v>2.4075351151142807E-8</v>
      </c>
      <c r="C45" s="17">
        <f>STDEVA(AC_ACOSTADO!U46,0,DM_PIE!J52,0,PC_SENTADO!J50,PC_SENTADO!U57,AV_ACOSTADO!J47,AV_ACOSTADO!U46,CC_PIE!U55,0,0,0)</f>
        <v>1.2889220567733312E-7</v>
      </c>
      <c r="D45" s="15">
        <f>TANH(B45)</f>
        <v>2.4075351151142804E-8</v>
      </c>
      <c r="E45" s="15">
        <f>TANH(C45)</f>
        <v>1.2889220567733243E-7</v>
      </c>
    </row>
    <row r="46" spans="1:5" x14ac:dyDescent="0.25">
      <c r="A46" s="21"/>
      <c r="B46" s="4"/>
    </row>
    <row r="48" spans="1:5" ht="15.75" thickBot="1" x14ac:dyDescent="0.3">
      <c r="A48" s="3" t="s">
        <v>4</v>
      </c>
      <c r="B48" s="3" t="s">
        <v>59</v>
      </c>
      <c r="C48" s="6" t="s">
        <v>58</v>
      </c>
      <c r="D48" s="10" t="s">
        <v>60</v>
      </c>
      <c r="E48" s="6" t="s">
        <v>61</v>
      </c>
    </row>
    <row r="49" spans="1:5" x14ac:dyDescent="0.25">
      <c r="A49" s="2">
        <v>2</v>
      </c>
      <c r="B49" s="2">
        <f>AVERAGE(AC_ACOSTADO!J53,AC_ACOSTADO!U51,DM_PIE!J60,DM_PIE!U60,PC_SENTADO!J64,PC_SENTADO!U64,AV_ACOSTADO!J53,AV_ACOSTADO!U53,CC_PIE!J63,CC_PIE!U63,CS_SENTADO!J53,CS_SENTADO!U52)</f>
        <v>0.70767318427843939</v>
      </c>
      <c r="C49">
        <f>STDEVA(AC_ACOSTADO!J53,AC_ACOSTADO!U51,DM_PIE!J60,DM_PIE!U60,PC_SENTADO!J64,PC_SENTADO!U64,AV_ACOSTADO!J53,AV_ACOSTADO!U53,CC_PIE!J63,CC_PIE!U63,CS_SENTADO!J53,CS_SENTADO!U52)</f>
        <v>0.26848595668668229</v>
      </c>
      <c r="D49">
        <f t="shared" ref="D49:E52" si="5">TANH(B49)</f>
        <v>0.60921567405582089</v>
      </c>
      <c r="E49">
        <f t="shared" si="5"/>
        <v>0.26221545375977057</v>
      </c>
    </row>
    <row r="50" spans="1:5" x14ac:dyDescent="0.25">
      <c r="A50" s="2">
        <v>3</v>
      </c>
      <c r="B50" s="2">
        <f>AVERAGE(AC_ACOSTADO!J54,AC_ACOSTADO!U52,DM_PIE!J61,DM_PIE!U61,PC_SENTADO!J63,PC_SENTADO!U61,AV_ACOSTADO!J54,AV_ACOSTADO!U54,CC_PIE!J64,CC_PIE!U64,CS_SENTADO!J54,CS_SENTADO!U53)</f>
        <v>0.53941664666043498</v>
      </c>
      <c r="C50">
        <f>STDEVA(AC_ACOSTADO!J54,AC_ACOSTADO!U52,DM_PIE!J61,DM_PIE!U61,PC_SENTADO!J63,PC_SENTADO!U61,AV_ACOSTADO!J54,AV_ACOSTADO!U54,CC_PIE!J64,CC_PIE!U64,CS_SENTADO!J54,CS_SENTADO!U53)</f>
        <v>0.33619833155933943</v>
      </c>
      <c r="D50">
        <f t="shared" si="5"/>
        <v>0.49254626288246628</v>
      </c>
      <c r="E50">
        <f t="shared" si="5"/>
        <v>0.32407920854501365</v>
      </c>
    </row>
    <row r="51" spans="1:5" x14ac:dyDescent="0.25">
      <c r="A51" s="2">
        <v>4</v>
      </c>
      <c r="B51" s="2">
        <f>AVERAGE(AC_ACOSTADO!U53,0,0,0,PC_SENTADO!J61,PC_SENTADO!U62,AV_ACOSTADO!J51,AV_ACOSTADO!U51,CC_PIE!U61,0,0,0)</f>
        <v>6.3988339737166503E-8</v>
      </c>
      <c r="C51">
        <f>STDEVA(AC_ACOSTADO!U53,0,0,0,PC_SENTADO!J61,PC_SENTADO!U62,AV_ACOSTADO!J51,AV_ACOSTADO!U51,CC_PIE!U61,0,0,0)</f>
        <v>1.503946048092096E-7</v>
      </c>
      <c r="D51">
        <f t="shared" si="5"/>
        <v>6.3988339737166411E-8</v>
      </c>
      <c r="E51">
        <f t="shared" si="5"/>
        <v>1.5039460480920846E-7</v>
      </c>
    </row>
    <row r="52" spans="1:5" ht="15.75" thickBot="1" x14ac:dyDescent="0.3">
      <c r="A52" s="3">
        <v>5</v>
      </c>
      <c r="B52" s="3">
        <f>AVERAGE(AC_ACOSTADO!U54,0,0,0,PC_SENTADO!J62,PC_SENTADO!U63,AV_ACOSTADO!J52,AV_ACOSTADO!U52,CC_PIE!U62,0,CS_SENTADO!U54,0)</f>
        <v>6.3988339735455576E-8</v>
      </c>
      <c r="C52">
        <f>STDEVA(AC_ACOSTADO!U54,0,0,0,PC_SENTADO!J62,PC_SENTADO!U63,AV_ACOSTADO!J52,AV_ACOSTADO!U52,CC_PIE!U62,0,CS_SENTADO!U54,0)</f>
        <v>1.5039460481000375E-7</v>
      </c>
      <c r="D52">
        <f t="shared" si="5"/>
        <v>6.3988339735455483E-8</v>
      </c>
      <c r="E52">
        <f t="shared" si="5"/>
        <v>1.5039460481000261E-7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AC_ACOSTADO</vt:lpstr>
      <vt:lpstr>DM_PIE</vt:lpstr>
      <vt:lpstr>PC_SENTADO</vt:lpstr>
      <vt:lpstr>AV_ACOSTADO</vt:lpstr>
      <vt:lpstr>CC_PIE</vt:lpstr>
      <vt:lpstr>CS_SENTADO</vt:lpstr>
      <vt:lpstr>Analisis Rango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2019-01-22T01:32:51Z</dcterms:modified>
</cp:coreProperties>
</file>