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andershulyak/Dropbox/homework/Fall_2016/research/data/"/>
    </mc:Choice>
  </mc:AlternateContent>
  <bookViews>
    <workbookView xWindow="740" yWindow="460" windowWidth="24860" windowHeight="15540" tabRatio="500" activeTab="1"/>
  </bookViews>
  <sheets>
    <sheet name="Overview" sheetId="1" r:id="rId1"/>
    <sheet name="Graphs" sheetId="5" r:id="rId2"/>
    <sheet name="htq1" sheetId="2" r:id="rId3"/>
    <sheet name="htq3" sheetId="3" r:id="rId4"/>
    <sheet name="msq3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3" i="2" l="1"/>
  <c r="B342" i="2"/>
  <c r="B340" i="2"/>
  <c r="B339" i="2"/>
  <c r="B338" i="2"/>
  <c r="B337" i="2"/>
  <c r="B336" i="2"/>
  <c r="B335" i="2"/>
  <c r="B334" i="2"/>
  <c r="B333" i="2"/>
  <c r="A326" i="2"/>
  <c r="B326" i="2"/>
  <c r="D332" i="2"/>
  <c r="B332" i="2"/>
  <c r="D331" i="2"/>
  <c r="B331" i="2"/>
  <c r="B328" i="2"/>
  <c r="D330" i="2"/>
  <c r="B330" i="2"/>
  <c r="D329" i="2"/>
  <c r="B329" i="2"/>
  <c r="D328" i="2"/>
  <c r="D327" i="2"/>
  <c r="B327" i="2"/>
  <c r="D326" i="2"/>
  <c r="B343" i="2"/>
  <c r="H346" i="2"/>
  <c r="H345" i="2"/>
  <c r="B46" i="2"/>
  <c r="B31" i="2"/>
  <c r="D39" i="2"/>
  <c r="D41" i="2"/>
  <c r="D42" i="2"/>
  <c r="B141" i="2"/>
  <c r="B127" i="2"/>
  <c r="D127" i="2"/>
  <c r="D137" i="2"/>
  <c r="D138" i="2"/>
  <c r="D135" i="2"/>
  <c r="D136" i="2"/>
  <c r="B273" i="3"/>
  <c r="B271" i="3"/>
  <c r="D273" i="3"/>
  <c r="C5" i="5"/>
  <c r="B273" i="2"/>
  <c r="B271" i="2"/>
  <c r="D273" i="2"/>
  <c r="B5" i="5"/>
  <c r="A31" i="2"/>
  <c r="A79" i="2"/>
  <c r="A127" i="2"/>
  <c r="A175" i="2"/>
  <c r="A223" i="2"/>
  <c r="A31" i="3"/>
  <c r="A79" i="3"/>
  <c r="A127" i="3"/>
  <c r="A175" i="3"/>
  <c r="A271" i="3"/>
  <c r="B288" i="3"/>
  <c r="D288" i="3"/>
  <c r="B287" i="3"/>
  <c r="D287" i="3"/>
  <c r="B286" i="3"/>
  <c r="B285" i="3"/>
  <c r="B284" i="3"/>
  <c r="B283" i="3"/>
  <c r="B282" i="3"/>
  <c r="B281" i="3"/>
  <c r="D280" i="3"/>
  <c r="B280" i="3"/>
  <c r="D279" i="3"/>
  <c r="B279" i="3"/>
  <c r="D278" i="3"/>
  <c r="B278" i="3"/>
  <c r="D277" i="3"/>
  <c r="B277" i="3"/>
  <c r="D276" i="3"/>
  <c r="B276" i="3"/>
  <c r="D275" i="3"/>
  <c r="B275" i="3"/>
  <c r="D274" i="3"/>
  <c r="B274" i="3"/>
  <c r="D272" i="3"/>
  <c r="B272" i="3"/>
  <c r="D271" i="3"/>
  <c r="A271" i="2"/>
  <c r="B288" i="2"/>
  <c r="B287" i="2"/>
  <c r="B286" i="2"/>
  <c r="B285" i="2"/>
  <c r="B284" i="2"/>
  <c r="B283" i="2"/>
  <c r="B282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2" i="2"/>
  <c r="B272" i="2"/>
  <c r="D271" i="2"/>
  <c r="B189" i="3"/>
  <c r="B175" i="3"/>
  <c r="D175" i="3"/>
  <c r="E21" i="5"/>
  <c r="B141" i="3"/>
  <c r="B127" i="3"/>
  <c r="D127" i="3"/>
  <c r="E23" i="5"/>
  <c r="E22" i="5"/>
  <c r="B189" i="2"/>
  <c r="B175" i="2"/>
  <c r="D175" i="2"/>
  <c r="D21" i="5"/>
  <c r="D23" i="5"/>
  <c r="D22" i="5"/>
  <c r="B129" i="3"/>
  <c r="D129" i="3"/>
  <c r="E4" i="5"/>
  <c r="B177" i="3"/>
  <c r="D177" i="3"/>
  <c r="E2" i="5"/>
  <c r="E3" i="5"/>
  <c r="B177" i="2"/>
  <c r="D177" i="2"/>
  <c r="D2" i="5"/>
  <c r="B129" i="2"/>
  <c r="D129" i="2"/>
  <c r="D4" i="5"/>
  <c r="D3" i="5"/>
  <c r="B45" i="3"/>
  <c r="B31" i="3"/>
  <c r="D31" i="3"/>
  <c r="C23" i="5"/>
  <c r="B93" i="3"/>
  <c r="B79" i="3"/>
  <c r="D79" i="3"/>
  <c r="C21" i="5"/>
  <c r="B237" i="3"/>
  <c r="B223" i="3"/>
  <c r="D223" i="3"/>
  <c r="C22" i="5"/>
  <c r="B45" i="2"/>
  <c r="D31" i="2"/>
  <c r="B23" i="5"/>
  <c r="B237" i="2"/>
  <c r="B223" i="2"/>
  <c r="D223" i="2"/>
  <c r="B22" i="5"/>
  <c r="B93" i="2"/>
  <c r="B79" i="2"/>
  <c r="D79" i="2"/>
  <c r="B21" i="5"/>
  <c r="B33" i="3"/>
  <c r="D33" i="3"/>
  <c r="C4" i="5"/>
  <c r="B33" i="2"/>
  <c r="D33" i="2"/>
  <c r="B4" i="5"/>
  <c r="B225" i="3"/>
  <c r="D225" i="3"/>
  <c r="C3" i="5"/>
  <c r="B81" i="3"/>
  <c r="D81" i="3"/>
  <c r="C2" i="5"/>
  <c r="B225" i="2"/>
  <c r="D225" i="2"/>
  <c r="B3" i="5"/>
  <c r="B81" i="2"/>
  <c r="D81" i="2"/>
  <c r="B2" i="5"/>
  <c r="B143" i="2"/>
  <c r="B140" i="2"/>
  <c r="B139" i="2"/>
  <c r="B138" i="2"/>
  <c r="B137" i="2"/>
  <c r="B136" i="2"/>
  <c r="B135" i="2"/>
  <c r="D134" i="2"/>
  <c r="B134" i="2"/>
  <c r="D133" i="2"/>
  <c r="B133" i="2"/>
  <c r="D132" i="2"/>
  <c r="B132" i="2"/>
  <c r="D131" i="2"/>
  <c r="B131" i="2"/>
  <c r="D130" i="2"/>
  <c r="B130" i="2"/>
  <c r="D128" i="2"/>
  <c r="B128" i="2"/>
  <c r="B143" i="3"/>
  <c r="D143" i="3"/>
  <c r="B140" i="3"/>
  <c r="B139" i="3"/>
  <c r="B138" i="3"/>
  <c r="B137" i="3"/>
  <c r="B136" i="3"/>
  <c r="B135" i="3"/>
  <c r="D134" i="3"/>
  <c r="B134" i="3"/>
  <c r="D133" i="3"/>
  <c r="B133" i="3"/>
  <c r="D132" i="3"/>
  <c r="B132" i="3"/>
  <c r="D131" i="3"/>
  <c r="B131" i="3"/>
  <c r="D130" i="3"/>
  <c r="B130" i="3"/>
  <c r="D128" i="3"/>
  <c r="B128" i="3"/>
  <c r="B240" i="3"/>
  <c r="D240" i="3"/>
  <c r="B239" i="3"/>
  <c r="D239" i="3"/>
  <c r="B238" i="3"/>
  <c r="B236" i="3"/>
  <c r="B235" i="3"/>
  <c r="B234" i="3"/>
  <c r="B233" i="3"/>
  <c r="D232" i="3"/>
  <c r="B232" i="3"/>
  <c r="D231" i="3"/>
  <c r="B231" i="3"/>
  <c r="D230" i="3"/>
  <c r="B230" i="3"/>
  <c r="A223" i="3"/>
  <c r="D229" i="3"/>
  <c r="B229" i="3"/>
  <c r="D228" i="3"/>
  <c r="B228" i="3"/>
  <c r="D227" i="3"/>
  <c r="B227" i="3"/>
  <c r="D226" i="3"/>
  <c r="B226" i="3"/>
  <c r="D224" i="3"/>
  <c r="B224" i="3"/>
  <c r="B240" i="2"/>
  <c r="B239" i="2"/>
  <c r="B238" i="2"/>
  <c r="B236" i="2"/>
  <c r="B235" i="2"/>
  <c r="B234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4" i="2"/>
  <c r="B224" i="2"/>
  <c r="B48" i="3"/>
  <c r="D48" i="3"/>
  <c r="B96" i="3"/>
  <c r="D96" i="3"/>
  <c r="B95" i="3"/>
  <c r="D95" i="3"/>
  <c r="B191" i="3"/>
  <c r="D191" i="3"/>
  <c r="B47" i="3"/>
  <c r="D47" i="3"/>
  <c r="B94" i="3"/>
  <c r="B92" i="3"/>
  <c r="B91" i="3"/>
  <c r="B90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0" i="3"/>
  <c r="B80" i="3"/>
  <c r="B94" i="2"/>
  <c r="D89" i="2"/>
  <c r="B46" i="3"/>
  <c r="D40" i="3"/>
  <c r="D39" i="3"/>
  <c r="F192" i="2"/>
  <c r="D181" i="2"/>
  <c r="D37" i="2"/>
  <c r="D85" i="2"/>
  <c r="D37" i="3"/>
  <c r="D181" i="3"/>
  <c r="B80" i="2"/>
  <c r="B82" i="2"/>
  <c r="B83" i="2"/>
  <c r="B84" i="2"/>
  <c r="B85" i="2"/>
  <c r="B86" i="2"/>
  <c r="B87" i="2"/>
  <c r="B88" i="2"/>
  <c r="B89" i="2"/>
  <c r="B90" i="2"/>
  <c r="B91" i="2"/>
  <c r="B92" i="2"/>
  <c r="B95" i="2"/>
  <c r="B96" i="2"/>
  <c r="B32" i="2"/>
  <c r="B34" i="2"/>
  <c r="B35" i="2"/>
  <c r="B36" i="2"/>
  <c r="B37" i="2"/>
  <c r="B38" i="2"/>
  <c r="B39" i="2"/>
  <c r="B40" i="2"/>
  <c r="B41" i="2"/>
  <c r="B42" i="2"/>
  <c r="B43" i="2"/>
  <c r="B44" i="2"/>
  <c r="B47" i="2"/>
  <c r="B48" i="2"/>
  <c r="B176" i="2"/>
  <c r="B178" i="2"/>
  <c r="B179" i="2"/>
  <c r="B180" i="2"/>
  <c r="B181" i="2"/>
  <c r="B182" i="2"/>
  <c r="B183" i="2"/>
  <c r="B184" i="2"/>
  <c r="B185" i="2"/>
  <c r="B186" i="2"/>
  <c r="B187" i="2"/>
  <c r="B188" i="2"/>
  <c r="B191" i="2"/>
  <c r="B32" i="3"/>
  <c r="B34" i="3"/>
  <c r="B35" i="3"/>
  <c r="B36" i="3"/>
  <c r="B37" i="3"/>
  <c r="B38" i="3"/>
  <c r="B39" i="3"/>
  <c r="B40" i="3"/>
  <c r="B41" i="3"/>
  <c r="B42" i="3"/>
  <c r="B43" i="3"/>
  <c r="B44" i="3"/>
  <c r="B176" i="3"/>
  <c r="B178" i="3"/>
  <c r="B179" i="3"/>
  <c r="B180" i="3"/>
  <c r="B181" i="3"/>
  <c r="B182" i="3"/>
  <c r="B183" i="3"/>
  <c r="B184" i="3"/>
  <c r="B185" i="3"/>
  <c r="B186" i="3"/>
  <c r="B187" i="3"/>
  <c r="B188" i="3"/>
  <c r="D182" i="3"/>
  <c r="D180" i="3"/>
  <c r="D179" i="3"/>
  <c r="D178" i="3"/>
  <c r="D176" i="3"/>
  <c r="D176" i="2"/>
  <c r="D182" i="2"/>
  <c r="D180" i="2"/>
  <c r="D179" i="2"/>
  <c r="D178" i="2"/>
  <c r="D88" i="2"/>
  <c r="D87" i="2"/>
  <c r="D86" i="2"/>
  <c r="D84" i="2"/>
  <c r="D83" i="2"/>
  <c r="D82" i="2"/>
  <c r="D80" i="2"/>
  <c r="B48" i="4"/>
  <c r="B47" i="4"/>
  <c r="B46" i="4"/>
  <c r="B45" i="4"/>
  <c r="B44" i="4"/>
  <c r="B43" i="4"/>
  <c r="B42" i="4"/>
  <c r="B41" i="4"/>
  <c r="B40" i="4"/>
  <c r="B39" i="4"/>
  <c r="B38" i="4"/>
  <c r="D37" i="4"/>
  <c r="B37" i="4"/>
  <c r="B31" i="4"/>
  <c r="D36" i="4"/>
  <c r="B36" i="4"/>
  <c r="B33" i="4"/>
  <c r="D35" i="4"/>
  <c r="B35" i="4"/>
  <c r="D34" i="4"/>
  <c r="B34" i="4"/>
  <c r="D33" i="4"/>
  <c r="D32" i="4"/>
  <c r="B32" i="4"/>
  <c r="D31" i="4"/>
  <c r="D40" i="2"/>
  <c r="D38" i="2"/>
  <c r="D36" i="2"/>
  <c r="D35" i="2"/>
  <c r="D34" i="2"/>
  <c r="D32" i="2"/>
  <c r="D35" i="3"/>
  <c r="D38" i="3"/>
  <c r="D36" i="3"/>
  <c r="D34" i="3"/>
  <c r="D32" i="3"/>
  <c r="O5" i="1"/>
  <c r="X2" i="1"/>
  <c r="V2" i="1"/>
  <c r="W2" i="1"/>
  <c r="T4" i="1"/>
  <c r="T3" i="1"/>
  <c r="T2" i="1"/>
  <c r="F4" i="1"/>
  <c r="G4" i="1"/>
  <c r="I4" i="1"/>
  <c r="J4" i="1"/>
  <c r="K4" i="1"/>
  <c r="N4" i="1"/>
  <c r="O4" i="1"/>
  <c r="R4" i="1"/>
  <c r="S4" i="1"/>
  <c r="S3" i="1"/>
  <c r="R3" i="1"/>
  <c r="O3" i="1"/>
  <c r="N3" i="1"/>
  <c r="J3" i="1"/>
  <c r="K3" i="1"/>
  <c r="I3" i="1"/>
  <c r="G3" i="1"/>
  <c r="F3" i="1"/>
  <c r="O2" i="1"/>
  <c r="N2" i="1"/>
  <c r="I2" i="1"/>
  <c r="J2" i="1"/>
  <c r="K2" i="1"/>
  <c r="G2" i="1"/>
  <c r="F2" i="1"/>
</calcChain>
</file>

<file path=xl/sharedStrings.xml><?xml version="1.0" encoding="utf-8"?>
<sst xmlns="http://schemas.openxmlformats.org/spreadsheetml/2006/main" count="1638" uniqueCount="595">
  <si>
    <t>Instructions</t>
  </si>
  <si>
    <t>instrace.out.25095.24.gz</t>
  </si>
  <si>
    <t>Query 1</t>
  </si>
  <si>
    <t>No Prefetch</t>
  </si>
  <si>
    <t>N1L Prefetch</t>
  </si>
  <si>
    <t>Br Predictor Prefetch</t>
  </si>
  <si>
    <t>Cycles</t>
  </si>
  <si>
    <t>ifetch stalls</t>
  </si>
  <si>
    <t>F misses</t>
  </si>
  <si>
    <t>F requests</t>
  </si>
  <si>
    <t>F miss rate</t>
  </si>
  <si>
    <t>F MPKI</t>
  </si>
  <si>
    <t>PF misses</t>
  </si>
  <si>
    <t>PF requests</t>
  </si>
  <si>
    <t>PF miss rate</t>
  </si>
  <si>
    <t>PF MPKI</t>
  </si>
  <si>
    <t>IF Stall CPI</t>
  </si>
  <si>
    <t>CPI</t>
  </si>
  <si>
    <t>IPC</t>
  </si>
  <si>
    <t>br stalls</t>
  </si>
  <si>
    <t>BR Stall CPI</t>
  </si>
  <si>
    <t>stalls per miss</t>
  </si>
  <si>
    <t>Br Misses</t>
  </si>
  <si>
    <t>Br MPKI</t>
  </si>
  <si>
    <t>Total Branches</t>
  </si>
  <si>
    <t>Br Miss %</t>
  </si>
  <si>
    <t>0: -trace_files[0]</t>
  </si>
  <si>
    <t>instrace.out.25061.24.gz</t>
  </si>
  <si>
    <t>0: -outfile</t>
  </si>
  <si>
    <t>mp_tc_sim_res.txt</t>
  </si>
  <si>
    <t>0: -l1i_standalone</t>
  </si>
  <si>
    <t>0: -cpu_configs[0].fe_pipe_width</t>
  </si>
  <si>
    <t>0: -cpu_configs[0].f_buffer_size</t>
  </si>
  <si>
    <t>0: -l1i_configs[0].sets</t>
  </si>
  <si>
    <t>0: -l1i_configs[0].ways</t>
  </si>
  <si>
    <t>0: -l1i_configs[0].cl_size</t>
  </si>
  <si>
    <t>0: -l1i_configs[0].replacement_policy</t>
  </si>
  <si>
    <t>0: -l1i_configs[0].hit_latency</t>
  </si>
  <si>
    <t>0: -l1i_configs[0].hit_request_bw</t>
  </si>
  <si>
    <t>0: -l1i_configs[0].miss_latency</t>
  </si>
  <si>
    <t>0: -l1i_configs[0].miss_byte_bw</t>
  </si>
  <si>
    <t>0: -l1i_configs[0].addr_bits</t>
  </si>
  <si>
    <t>0: -l1i_configs[0].in_request_buffer_size</t>
  </si>
  <si>
    <t>0: -l1i_configs[0].in_response_buffer_size</t>
  </si>
  <si>
    <t>0: -prefetch_config.prefetch</t>
  </si>
  <si>
    <t>0: -prefetch_config.prefetch_type</t>
  </si>
  <si>
    <t>0: -br_predictor_config.br_predictor</t>
  </si>
  <si>
    <t>0: -br_predictor_config.br_pred_type</t>
  </si>
  <si>
    <t>0: -br_predictor_config.exact_references_per_miss</t>
  </si>
  <si>
    <t>0: -br_predictor_config.two_level_config.i</t>
  </si>
  <si>
    <t>0: -br_predictor_config.two_level_config.j</t>
  </si>
  <si>
    <t>0: -br_predictor_config.two_level_config.k</t>
  </si>
  <si>
    <t>0: -br_predictor_config.two_level_config.s</t>
  </si>
  <si>
    <t>0: -br_predictor_config.two_level_config.init_val</t>
  </si>
  <si>
    <t>0: -br_predictor_config.btb_config.sets</t>
  </si>
  <si>
    <t>0: -br_predictor_config.btb_config.addr_bits</t>
  </si>
  <si>
    <t>0: -br_predictor_config.call_stack_config.size</t>
  </si>
  <si>
    <t>0: -debug_level</t>
  </si>
  <si>
    <t>88625234: Total Stalls</t>
  </si>
  <si>
    <t>88625234: Instruction Fetch Stalls</t>
  </si>
  <si>
    <t>88625234: Total Jumps</t>
  </si>
  <si>
    <t>88625234: Total Mispredicted Jumps</t>
  </si>
  <si>
    <t>88625234: Total Calls</t>
  </si>
  <si>
    <t>88625234: Total Mispredicted Calls</t>
  </si>
  <si>
    <t>88625234: Total Returns</t>
  </si>
  <si>
    <t>88625234: Total Mispredicted Returns</t>
  </si>
  <si>
    <t>88625234: Total Taken Branches</t>
  </si>
  <si>
    <t>88625234: Total Not Taken Branches</t>
  </si>
  <si>
    <t>88625234: Total Mispredicted Branches</t>
  </si>
  <si>
    <t>88625234: Total Mispredicted Branch Directions</t>
  </si>
  <si>
    <t>88625234: Total Mispredicted Branch Targets</t>
  </si>
  <si>
    <t>88625234: Total f Misses</t>
  </si>
  <si>
    <t>88625234: Total pf Misses</t>
  </si>
  <si>
    <t>88625234: Total f Requests</t>
  </si>
  <si>
    <t>88625234: Total pf Requests</t>
  </si>
  <si>
    <t>88500667: Total Stalls</t>
  </si>
  <si>
    <t>88500667: Instruction Fetch Stalls</t>
  </si>
  <si>
    <t>88500667: Total Jumps</t>
  </si>
  <si>
    <t>88500667: Total Mispredicted Jumps</t>
  </si>
  <si>
    <t>88500667: Total Calls</t>
  </si>
  <si>
    <t>88500667: Total Mispredicted Calls</t>
  </si>
  <si>
    <t>88500667: Total Returns</t>
  </si>
  <si>
    <t>88500667: Total Mispredicted Returns</t>
  </si>
  <si>
    <t>88500667: Total Taken Branches</t>
  </si>
  <si>
    <t>88500667: Total Not Taken Branches</t>
  </si>
  <si>
    <t>88500667: Total Mispredicted Branches</t>
  </si>
  <si>
    <t>88500667: Total Mispredicted Branch Directions</t>
  </si>
  <si>
    <t>88500667: Total Mispredicted Branch Targets</t>
  </si>
  <si>
    <t>88500667: Total f Misses</t>
  </si>
  <si>
    <t>88500667: Total pf Misses</t>
  </si>
  <si>
    <t>88500667: Total f Requests</t>
  </si>
  <si>
    <t>88500667: Total pf Requests</t>
  </si>
  <si>
    <t>instrace.out.25268.24.gz</t>
  </si>
  <si>
    <t>88506808: Total Instructions</t>
  </si>
  <si>
    <t>88506808: Total Stalls</t>
  </si>
  <si>
    <t>88506808: Instruction Fetch Stalls</t>
  </si>
  <si>
    <t>88506808: Total Jumps</t>
  </si>
  <si>
    <t>88506808: Total Mispredicted Jumps</t>
  </si>
  <si>
    <t>88506808: Total Calls</t>
  </si>
  <si>
    <t>88506808: Total Mispredicted Calls</t>
  </si>
  <si>
    <t>88506808: Total Returns</t>
  </si>
  <si>
    <t>88506808: Total Mispredicted Returns</t>
  </si>
  <si>
    <t>88506808: Total Taken Branches</t>
  </si>
  <si>
    <t>88506808: Total Not Taken Branches</t>
  </si>
  <si>
    <t>88506808: Total Mispredicted Branches</t>
  </si>
  <si>
    <t>88506808: Total Mispredicted Branch Directions</t>
  </si>
  <si>
    <t>88506808: Total Mispredicted Branch Targets</t>
  </si>
  <si>
    <t>88506808: Total f Misses</t>
  </si>
  <si>
    <t>88506808: Total pf Misses</t>
  </si>
  <si>
    <t>88506808: Total f Requests</t>
  </si>
  <si>
    <t>88506808: Total pf Requests</t>
  </si>
  <si>
    <t>instrace.out.25251.24.gz</t>
  </si>
  <si>
    <t>instrace.out.25251.24_complex_l1i.txt</t>
  </si>
  <si>
    <t>88379833: Total Instructions</t>
  </si>
  <si>
    <t>88379833: Total Stalls</t>
  </si>
  <si>
    <t>88379833: Instruction Fetch Stalls</t>
  </si>
  <si>
    <t>88379833: Total Jumps</t>
  </si>
  <si>
    <t>88379833: Total Mispredicted Jumps</t>
  </si>
  <si>
    <t>88379833: Total Calls</t>
  </si>
  <si>
    <t>88379833: Total Mispredicted Calls</t>
  </si>
  <si>
    <t>88379833: Total Returns</t>
  </si>
  <si>
    <t>88379833: Total Mispredicted Returns</t>
  </si>
  <si>
    <t>88379833: Total Taken Branches</t>
  </si>
  <si>
    <t>88379833: Total Not Taken Branches</t>
  </si>
  <si>
    <t>88379833: Total Mispredicted Branches</t>
  </si>
  <si>
    <t>88379833: Total Mispredicted Branch Directions</t>
  </si>
  <si>
    <t>88379833: Total Mispredicted Branch Targets</t>
  </si>
  <si>
    <t>88379833: Total f Misses</t>
  </si>
  <si>
    <t>88379833: Total pf Misses</t>
  </si>
  <si>
    <t>88379833: Total f Requests</t>
  </si>
  <si>
    <t>88379833: Total pf Requests</t>
  </si>
  <si>
    <t>instrace.out.25278.24.gz</t>
  </si>
  <si>
    <t>88535880: Total Instructions</t>
  </si>
  <si>
    <t>88535880: Total Stalls</t>
  </si>
  <si>
    <t>88535880: Instruction Fetch Stalls</t>
  </si>
  <si>
    <t>88535880: Total Jumps</t>
  </si>
  <si>
    <t>88535880: Total Mispredicted Jumps</t>
  </si>
  <si>
    <t>88535880: Total Calls</t>
  </si>
  <si>
    <t>88535880: Total Mispredicted Calls</t>
  </si>
  <si>
    <t>88535880: Total Returns</t>
  </si>
  <si>
    <t>88535880: Total Mispredicted Returns</t>
  </si>
  <si>
    <t>88535880: Total Taken Branches</t>
  </si>
  <si>
    <t>88535880: Total Not Taken Branches</t>
  </si>
  <si>
    <t>88535880: Total Mispredicted Branches</t>
  </si>
  <si>
    <t>88535880: Total Mispredicted Branch Directions</t>
  </si>
  <si>
    <t>88535880: Total Mispredicted Branch Targets</t>
  </si>
  <si>
    <t>88535880: Total f Misses</t>
  </si>
  <si>
    <t>88535880: Total pf Misses</t>
  </si>
  <si>
    <t>88535880: Total f Requests</t>
  </si>
  <si>
    <t>88535880: Total pf Requests</t>
  </si>
  <si>
    <t>instrace.out.25281.24.gz</t>
  </si>
  <si>
    <t>instrace.out.25281.24_complex_l1i.txt</t>
  </si>
  <si>
    <t>88574271: Total Instructions</t>
  </si>
  <si>
    <t>88574271: Total Stalls</t>
  </si>
  <si>
    <t>88574271: Instruction Fetch Stalls</t>
  </si>
  <si>
    <t>88574271: Total Jumps</t>
  </si>
  <si>
    <t>88574271: Total Mispredicted Jumps</t>
  </si>
  <si>
    <t>88574271: Total Calls</t>
  </si>
  <si>
    <t>88574271: Total Mispredicted Calls</t>
  </si>
  <si>
    <t>88574271: Total Returns</t>
  </si>
  <si>
    <t>88574271: Total Mispredicted Returns</t>
  </si>
  <si>
    <t>88574271: Total Taken Branches</t>
  </si>
  <si>
    <t>88574271: Total Not Taken Branches</t>
  </si>
  <si>
    <t>88574271: Total Mispredicted Branches</t>
  </si>
  <si>
    <t>88574271: Total Mispredicted Branch Directions</t>
  </si>
  <si>
    <t>88574271: Total Mispredicted Branch Targets</t>
  </si>
  <si>
    <t>88574271: Total f Misses</t>
  </si>
  <si>
    <t>88574271: Total pf Misses</t>
  </si>
  <si>
    <t>88574271: Total f Requests</t>
  </si>
  <si>
    <t>88574271: Total pf Requests</t>
  </si>
  <si>
    <t>instrace.out.17444.24.gz</t>
  </si>
  <si>
    <t>instrace.out.17444.24_complex_l1i.txt</t>
  </si>
  <si>
    <t>88688601: Total Stalls</t>
  </si>
  <si>
    <t>88688601: Instruction Fetch Stalls</t>
  </si>
  <si>
    <t>88688601: Total Jumps</t>
  </si>
  <si>
    <t>88688601: Total Mispredicted Jumps</t>
  </si>
  <si>
    <t>88688601: Total Calls</t>
  </si>
  <si>
    <t>88688601: Total Mispredicted Calls</t>
  </si>
  <si>
    <t>88688601: Total Returns</t>
  </si>
  <si>
    <t>88688601: Total Mispredicted Returns</t>
  </si>
  <si>
    <t>88688601: Total Taken Branches</t>
  </si>
  <si>
    <t>88688601: Total Not Taken Branches</t>
  </si>
  <si>
    <t>88688601: Total Mispredicted Branches</t>
  </si>
  <si>
    <t>88688601: Total Mispredicted Branch Directions</t>
  </si>
  <si>
    <t>88688601: Total Mispredicted Branch Targets</t>
  </si>
  <si>
    <t>88688601: Total f Misses</t>
  </si>
  <si>
    <t>88688601: Total pf Misses</t>
  </si>
  <si>
    <t>88688601: Total f Requests</t>
  </si>
  <si>
    <t>88688601: Total pf Requests</t>
  </si>
  <si>
    <t>instrace.out.17448.24.gz</t>
  </si>
  <si>
    <t>88524410: Total Stalls</t>
  </si>
  <si>
    <t>88524410: Instruction Fetch Stalls</t>
  </si>
  <si>
    <t>88524410: Total Jumps</t>
  </si>
  <si>
    <t>88524410: Total Mispredicted Jumps</t>
  </si>
  <si>
    <t>88524410: Total Calls</t>
  </si>
  <si>
    <t>88524410: Total Mispredicted Calls</t>
  </si>
  <si>
    <t>88524410: Total Returns</t>
  </si>
  <si>
    <t>88524410: Total Mispredicted Returns</t>
  </si>
  <si>
    <t>88524410: Total Taken Branches</t>
  </si>
  <si>
    <t>88524410: Total Not Taken Branches</t>
  </si>
  <si>
    <t>88524410: Total Mispredicted Branches</t>
  </si>
  <si>
    <t>88524410: Total Mispredicted Branch Directions</t>
  </si>
  <si>
    <t>88524410: Total Mispredicted Branch Targets</t>
  </si>
  <si>
    <t>88524410: Total f Misses</t>
  </si>
  <si>
    <t>88524410: Total pf Misses</t>
  </si>
  <si>
    <t>88524410: Total f Requests</t>
  </si>
  <si>
    <t>88524410: Total pf Requests</t>
  </si>
  <si>
    <t>L1i MPKI</t>
  </si>
  <si>
    <t>L1i Miss %</t>
  </si>
  <si>
    <t>ifetch stall CPI</t>
  </si>
  <si>
    <t>stall perf miss</t>
  </si>
  <si>
    <t>ifetch stalls %</t>
  </si>
  <si>
    <t>PF Miss %</t>
  </si>
  <si>
    <t>q3.sql.insbuffer.out.47164.14.gz</t>
  </si>
  <si>
    <t>q3.sql.insbuffer.out.47164.14_complex_l1i.txt</t>
  </si>
  <si>
    <t>88056080: Total Instructions</t>
  </si>
  <si>
    <t>88056080: Total Stalls</t>
  </si>
  <si>
    <t>88056080: Instruction Fetch Stalls</t>
  </si>
  <si>
    <t>88056080: Total Jumps</t>
  </si>
  <si>
    <t>88056080: Total Mispredicted Jumps</t>
  </si>
  <si>
    <t>88056080: Total Calls</t>
  </si>
  <si>
    <t>88056080: Total Mispredicted Calls</t>
  </si>
  <si>
    <t>88056080: Total Returns</t>
  </si>
  <si>
    <t>88056080: Total Mispredicted Returns</t>
  </si>
  <si>
    <t>88056080: Total Taken Branches</t>
  </si>
  <si>
    <t>88056080: Total Not Taken Branches</t>
  </si>
  <si>
    <t>88056080: Total Mispredicted Branches</t>
  </si>
  <si>
    <t>88056080: Total Mispredicted Branch Directions</t>
  </si>
  <si>
    <t>88056080: Total Mispredicted Branch Targets</t>
  </si>
  <si>
    <t>88056080: Total f Misses</t>
  </si>
  <si>
    <t>88056080: Total pf Misses</t>
  </si>
  <si>
    <t>88056080: Total f Requests</t>
  </si>
  <si>
    <t>88056080: Total pf Requests</t>
  </si>
  <si>
    <t>instrace.out.25061.24_complex_l1i.txt</t>
  </si>
  <si>
    <t>99669227: Total Stalls</t>
  </si>
  <si>
    <t>99669227: Instruction Fetch Stalls</t>
  </si>
  <si>
    <t>99669227: Total Jumps</t>
  </si>
  <si>
    <t>99669227: Total Mispredicted Jumps</t>
  </si>
  <si>
    <t>99669227: Total Calls</t>
  </si>
  <si>
    <t>99669227: Total Mispredicted Calls</t>
  </si>
  <si>
    <t>99669227: Total Returns</t>
  </si>
  <si>
    <t>99669227: Total Mispredicted Returns</t>
  </si>
  <si>
    <t>99669227: Total Taken Branches</t>
  </si>
  <si>
    <t>99669227: Total Not Taken Branches</t>
  </si>
  <si>
    <t>99669227: Total Mispredicted Branches</t>
  </si>
  <si>
    <t>99669227: Total Mispredicted Branch Directions</t>
  </si>
  <si>
    <t>99669227: Total Mispredicted Branch Targets</t>
  </si>
  <si>
    <t>99669227: Total f Misses</t>
  </si>
  <si>
    <t>99669227: Total f Requests</t>
  </si>
  <si>
    <t>instrace.out.25095.24_complex_l1i.txt</t>
  </si>
  <si>
    <t>96163238: Total Stalls</t>
  </si>
  <si>
    <t>96163238: Instruction Fetch Stalls</t>
  </si>
  <si>
    <t>96163238: Total Jumps</t>
  </si>
  <si>
    <t>96163238: Total Mispredicted Jumps</t>
  </si>
  <si>
    <t>96163238: Total Calls</t>
  </si>
  <si>
    <t>96163238: Total Mispredicted Calls</t>
  </si>
  <si>
    <t>96163238: Total Returns</t>
  </si>
  <si>
    <t>96163238: Total Mispredicted Returns</t>
  </si>
  <si>
    <t>96163238: Total Taken Branches</t>
  </si>
  <si>
    <t>96163238: Total Not Taken Branches</t>
  </si>
  <si>
    <t>96163238: Total Mispredicted Branches</t>
  </si>
  <si>
    <t>96163238: Total Mispredicted Branch Directions</t>
  </si>
  <si>
    <t>96163238: Total Mispredicted Branch Targets</t>
  </si>
  <si>
    <t>96163238: Total f Misses</t>
  </si>
  <si>
    <t>96163238: Total f Requests</t>
  </si>
  <si>
    <t>100293510: Total Stalls</t>
  </si>
  <si>
    <t>100293510: Instruction Fetch Stalls</t>
  </si>
  <si>
    <t>100293510: Total Jumps</t>
  </si>
  <si>
    <t>100293510: Total Mispredicted Jumps</t>
  </si>
  <si>
    <t>100293510: Total Calls</t>
  </si>
  <si>
    <t>100293510: Total Mispredicted Calls</t>
  </si>
  <si>
    <t>100293510: Total Returns</t>
  </si>
  <si>
    <t>100293510: Total Mispredicted Returns</t>
  </si>
  <si>
    <t>100293510: Total Taken Branches</t>
  </si>
  <si>
    <t>100293510: Total Not Taken Branches</t>
  </si>
  <si>
    <t>100293510: Total Mispredicted Branches</t>
  </si>
  <si>
    <t>100293510: Total Mispredicted Branch Directions</t>
  </si>
  <si>
    <t>100293510: Total Mispredicted Branch Targets</t>
  </si>
  <si>
    <t>100293510: Total f Misses</t>
  </si>
  <si>
    <t>100293510: Total f Requests</t>
  </si>
  <si>
    <t>instrace.out.17447.24.gz</t>
  </si>
  <si>
    <t>instrace.out.17447.24_complex_l1i.txt</t>
  </si>
  <si>
    <t>91028751: Total Stalls</t>
  </si>
  <si>
    <t>91028751: Instruction Fetch Stalls</t>
  </si>
  <si>
    <t>91028751: Total Jumps</t>
  </si>
  <si>
    <t>91028751: Total Mispredicted Jumps</t>
  </si>
  <si>
    <t>91028751: Total Calls</t>
  </si>
  <si>
    <t>91028751: Total Mispredicted Calls</t>
  </si>
  <si>
    <t>91028751: Total Returns</t>
  </si>
  <si>
    <t>91028751: Total Mispredicted Returns</t>
  </si>
  <si>
    <t>91028751: Total Taken Branches</t>
  </si>
  <si>
    <t>91028751: Total Not Taken Branches</t>
  </si>
  <si>
    <t>91028751: Total Mispredicted Branches</t>
  </si>
  <si>
    <t>91028751: Total Mispredicted Branch Directions</t>
  </si>
  <si>
    <t>91028751: Total Mispredicted Branch Targets</t>
  </si>
  <si>
    <t>91028751: Total f Misses</t>
  </si>
  <si>
    <t>91028751: Total f Requests</t>
  </si>
  <si>
    <t>98205582: Total Stalls</t>
  </si>
  <si>
    <t>98205582: Instruction Fetch Stalls</t>
  </si>
  <si>
    <t>98205582: Total Jumps</t>
  </si>
  <si>
    <t>98205582: Total Mispredicted Jumps</t>
  </si>
  <si>
    <t>98205582: Total Calls</t>
  </si>
  <si>
    <t>98205582: Total Mispredicted Calls</t>
  </si>
  <si>
    <t>98205582: Total Returns</t>
  </si>
  <si>
    <t>98205582: Total Mispredicted Returns</t>
  </si>
  <si>
    <t>98205582: Total Taken Branches</t>
  </si>
  <si>
    <t>98205582: Total Not Taken Branches</t>
  </si>
  <si>
    <t>98205582: Total Mispredicted Branches</t>
  </si>
  <si>
    <t>98205582: Total Mispredicted Branch Directions</t>
  </si>
  <si>
    <t>98205582: Total Mispredicted Branch Targets</t>
  </si>
  <si>
    <t>98205582: Total f Misses</t>
  </si>
  <si>
    <t>98205582: Total pf Misses</t>
  </si>
  <si>
    <t>98205582: Total f Requests</t>
  </si>
  <si>
    <t>98205582: Total pf Requests</t>
  </si>
  <si>
    <t>98776019: Total Stalls</t>
  </si>
  <si>
    <t>98776019: Instruction Fetch Stalls</t>
  </si>
  <si>
    <t>98776019: Total Jumps</t>
  </si>
  <si>
    <t>98776019: Total Mispredicted Jumps</t>
  </si>
  <si>
    <t>98776019: Total Calls</t>
  </si>
  <si>
    <t>98776019: Total Mispredicted Calls</t>
  </si>
  <si>
    <t>98776019: Total Returns</t>
  </si>
  <si>
    <t>98776019: Total Mispredicted Returns</t>
  </si>
  <si>
    <t>98776019: Total Taken Branches</t>
  </si>
  <si>
    <t>98776019: Total Not Taken Branches</t>
  </si>
  <si>
    <t>98776019: Total Mispredicted Branches</t>
  </si>
  <si>
    <t>98776019: Total Mispredicted Branch Directions</t>
  </si>
  <si>
    <t>98776019: Total Mispredicted Branch Targets</t>
  </si>
  <si>
    <t>98776019: Total f Misses</t>
  </si>
  <si>
    <t>98776019: Total pf Misses</t>
  </si>
  <si>
    <t>98776019: Total f Requests</t>
  </si>
  <si>
    <t>98776019: Total pf Requests</t>
  </si>
  <si>
    <t>PF stalls per miss</t>
  </si>
  <si>
    <t>95955632: Total Stalls</t>
  </si>
  <si>
    <t>95955632: Instruction Fetch Stalls</t>
  </si>
  <si>
    <t>95955632: Total Jumps</t>
  </si>
  <si>
    <t>95955632: Total Mispredicted Jumps</t>
  </si>
  <si>
    <t>95955632: Total Calls</t>
  </si>
  <si>
    <t>95955632: Total Mispredicted Calls</t>
  </si>
  <si>
    <t>95955632: Total Returns</t>
  </si>
  <si>
    <t>95955632: Total Mispredicted Returns</t>
  </si>
  <si>
    <t>95955632: Total Taken Branches</t>
  </si>
  <si>
    <t>95955632: Total Not Taken Branches</t>
  </si>
  <si>
    <t>95955632: Total Mispredicted Branches</t>
  </si>
  <si>
    <t>95955632: Total Mispredicted Branch Directions</t>
  </si>
  <si>
    <t>95955632: Total Mispredicted Branch Targets</t>
  </si>
  <si>
    <t>95955632: Total f Misses</t>
  </si>
  <si>
    <t>95955632: Total pf Misses</t>
  </si>
  <si>
    <t>95955632: Total f Requests</t>
  </si>
  <si>
    <t>95955632: Total pf Requests</t>
  </si>
  <si>
    <t>95734176: Total Stalls</t>
  </si>
  <si>
    <t>95734176: Instruction Fetch Stalls</t>
  </si>
  <si>
    <t>95734176: Total Jumps</t>
  </si>
  <si>
    <t>95734176: Total Mispredicted Jumps</t>
  </si>
  <si>
    <t>95734176: Total Calls</t>
  </si>
  <si>
    <t>95734176: Total Mispredicted Calls</t>
  </si>
  <si>
    <t>95734176: Total Returns</t>
  </si>
  <si>
    <t>95734176: Total Mispredicted Returns</t>
  </si>
  <si>
    <t>95734176: Total Taken Branches</t>
  </si>
  <si>
    <t>95734176: Total Not Taken Branches</t>
  </si>
  <si>
    <t>95734176: Total Mispredicted Branches</t>
  </si>
  <si>
    <t>95734176: Total Mispredicted Branch Directions</t>
  </si>
  <si>
    <t>95734176: Total Mispredicted Branch Targets</t>
  </si>
  <si>
    <t>95734176: Total f Misses</t>
  </si>
  <si>
    <t>95734176: Total pf Misses</t>
  </si>
  <si>
    <t>95734176: Total f Requests</t>
  </si>
  <si>
    <t>95734176: Total pf Requests</t>
  </si>
  <si>
    <t>req per instruction</t>
  </si>
  <si>
    <t>88589495: Total Stalls</t>
  </si>
  <si>
    <t>88589495: Instruction Fetch Stalls</t>
  </si>
  <si>
    <t>88589495: Total Jumps</t>
  </si>
  <si>
    <t>88589495: Total Mispredicted Jumps</t>
  </si>
  <si>
    <t>88589495: Total Calls</t>
  </si>
  <si>
    <t>88589495: Total Mispredicted Calls</t>
  </si>
  <si>
    <t>88589495: Total Returns</t>
  </si>
  <si>
    <t>88589495: Total Mispredicted Returns</t>
  </si>
  <si>
    <t>88589495: Total Taken Branches</t>
  </si>
  <si>
    <t>88589495: Total Not Taken Branches</t>
  </si>
  <si>
    <t>88589495: Total Mispredicted Branches</t>
  </si>
  <si>
    <t>88589495: Total Mispredicted Branch Directions</t>
  </si>
  <si>
    <t>88589495: Total Mispredicted Branch Targets</t>
  </si>
  <si>
    <t>88589495: Total f Misses</t>
  </si>
  <si>
    <t>88589495: Total pf Misses</t>
  </si>
  <si>
    <t>88589495: Total f Requests</t>
  </si>
  <si>
    <t>88589495: Total pf Requests</t>
  </si>
  <si>
    <t>88649120: Total Stalls</t>
  </si>
  <si>
    <t>88649120: Instruction Fetch Stalls</t>
  </si>
  <si>
    <t>88649120: Total Jumps</t>
  </si>
  <si>
    <t>88649120: Total Mispredicted Jumps</t>
  </si>
  <si>
    <t>88649120: Total Calls</t>
  </si>
  <si>
    <t>88649120: Total Mispredicted Calls</t>
  </si>
  <si>
    <t>88649120: Total Returns</t>
  </si>
  <si>
    <t>88649120: Total Mispredicted Returns</t>
  </si>
  <si>
    <t>88649120: Total Taken Branches</t>
  </si>
  <si>
    <t>88649120: Total Not Taken Branches</t>
  </si>
  <si>
    <t>88649120: Total Mispredicted Branches</t>
  </si>
  <si>
    <t>88649120: Total Mispredicted Branch Directions</t>
  </si>
  <si>
    <t>88649120: Total Mispredicted Branch Targets</t>
  </si>
  <si>
    <t>88649120: Total f Misses</t>
  </si>
  <si>
    <t>88649120: Total pf Misses</t>
  </si>
  <si>
    <t>88649120: Total f Requests</t>
  </si>
  <si>
    <t>88649120: Total pf Requests</t>
  </si>
  <si>
    <t>88667358: Total Instructions</t>
  </si>
  <si>
    <t>88667358: Total Stalls</t>
  </si>
  <si>
    <t>88667358: Instruction Fetch Stalls</t>
  </si>
  <si>
    <t>88667358: Total Jumps</t>
  </si>
  <si>
    <t>88667358: Total Mispredicted Jumps</t>
  </si>
  <si>
    <t>88667358: Total Calls</t>
  </si>
  <si>
    <t>88667358: Total Mispredicted Calls</t>
  </si>
  <si>
    <t>88667358: Total Returns</t>
  </si>
  <si>
    <t>88667358: Total Mispredicted Returns</t>
  </si>
  <si>
    <t>88667358: Total Taken Branches</t>
  </si>
  <si>
    <t>88667358: Total Not Taken Branches</t>
  </si>
  <si>
    <t>88667358: Total Mispredicted Branches</t>
  </si>
  <si>
    <t>88667358: Total Mispredicted Branch Directions</t>
  </si>
  <si>
    <t>88667358: Total Mispredicted Branch Targets</t>
  </si>
  <si>
    <t>88667358: Total f Misses</t>
  </si>
  <si>
    <t>88667358: Total pf Misses</t>
  </si>
  <si>
    <t>88667358: Total f Requests</t>
  </si>
  <si>
    <t>88667358: Total pf Requests</t>
  </si>
  <si>
    <t>88434920: Total Instructions</t>
  </si>
  <si>
    <t>88434920: Total Stalls</t>
  </si>
  <si>
    <t>88434920: Instruction Fetch Stalls</t>
  </si>
  <si>
    <t>88434920: Total Jumps</t>
  </si>
  <si>
    <t>88434920: Total Mispredicted Jumps</t>
  </si>
  <si>
    <t>88434920: Total Calls</t>
  </si>
  <si>
    <t>88434920: Total Mispredicted Calls</t>
  </si>
  <si>
    <t>88434920: Total Returns</t>
  </si>
  <si>
    <t>88434920: Total Mispredicted Returns</t>
  </si>
  <si>
    <t>88434920: Total Taken Branches</t>
  </si>
  <si>
    <t>88434920: Total Not Taken Branches</t>
  </si>
  <si>
    <t>88434920: Total Mispredicted Branches</t>
  </si>
  <si>
    <t>88434920: Total Mispredicted Branch Directions</t>
  </si>
  <si>
    <t>88434920: Total Mispredicted Branch Targets</t>
  </si>
  <si>
    <t>88434920: Total f Misses</t>
  </si>
  <si>
    <t>88434920: Total pf Misses</t>
  </si>
  <si>
    <t>88434920: Total f Requests</t>
  </si>
  <si>
    <t>88434920: Total pf Requests</t>
  </si>
  <si>
    <t>90568413: Total Stalls</t>
  </si>
  <si>
    <t>90568413: Instruction Fetch Stalls</t>
  </si>
  <si>
    <t>90568413: Total Jumps</t>
  </si>
  <si>
    <t>90568413: Total Mispredicted Jumps</t>
  </si>
  <si>
    <t>90568413: Total Calls</t>
  </si>
  <si>
    <t>90568413: Total Mispredicted Calls</t>
  </si>
  <si>
    <t>90568413: Total Returns</t>
  </si>
  <si>
    <t>90568413: Total Mispredicted Returns</t>
  </si>
  <si>
    <t>90568413: Total Taken Branches</t>
  </si>
  <si>
    <t>90568413: Total Not Taken Branches</t>
  </si>
  <si>
    <t>90568413: Total Mispredicted Branches</t>
  </si>
  <si>
    <t>90568413: Total Mispredicted Branch Directions</t>
  </si>
  <si>
    <t>90568413: Total Mispredicted Branch Targets</t>
  </si>
  <si>
    <t>90568413: Total f Misses</t>
  </si>
  <si>
    <t>90568413: Total f Requests</t>
  </si>
  <si>
    <t>99866827: Total Stalls</t>
  </si>
  <si>
    <t>99866827: Instruction Fetch Stalls</t>
  </si>
  <si>
    <t>99866827: Total Jumps</t>
  </si>
  <si>
    <t>99866827: Total Mispredicted Jumps</t>
  </si>
  <si>
    <t>99866827: Total Calls</t>
  </si>
  <si>
    <t>99866827: Total Mispredicted Calls</t>
  </si>
  <si>
    <t>99866827: Total Returns</t>
  </si>
  <si>
    <t>99866827: Total Mispredicted Returns</t>
  </si>
  <si>
    <t>99866827: Total Taken Branches</t>
  </si>
  <si>
    <t>99866827: Total Not Taken Branches</t>
  </si>
  <si>
    <t>99866827: Total Mispredicted Branches</t>
  </si>
  <si>
    <t>99866827: Total Mispredicted Branch Directions</t>
  </si>
  <si>
    <t>99866827: Total Mispredicted Branch Targets</t>
  </si>
  <si>
    <t>99866827: Total f Misses</t>
  </si>
  <si>
    <t>99866827: Total f Requests</t>
  </si>
  <si>
    <t>98128892: Total Stalls</t>
  </si>
  <si>
    <t>98128892: Instruction Fetch Stalls</t>
  </si>
  <si>
    <t>98128892: Total Jumps</t>
  </si>
  <si>
    <t>98128892: Total Mispredicted Jumps</t>
  </si>
  <si>
    <t>98128892: Total Calls</t>
  </si>
  <si>
    <t>98128892: Total Mispredicted Calls</t>
  </si>
  <si>
    <t>98128892: Total Returns</t>
  </si>
  <si>
    <t>98128892: Total Mispredicted Returns</t>
  </si>
  <si>
    <t>98128892: Total Taken Branches</t>
  </si>
  <si>
    <t>98128892: Total Not Taken Branches</t>
  </si>
  <si>
    <t>98128892: Total Mispredicted Branches</t>
  </si>
  <si>
    <t>98128892: Total Mispredicted Branch Directions</t>
  </si>
  <si>
    <t>98128892: Total Mispredicted Branch Targets</t>
  </si>
  <si>
    <t>98128892: Total f Misses</t>
  </si>
  <si>
    <t>98128892: Total f Requests</t>
  </si>
  <si>
    <t>94548632: Total Stalls</t>
  </si>
  <si>
    <t>94548632: Instruction Fetch Stalls</t>
  </si>
  <si>
    <t>94548632: Total Jumps</t>
  </si>
  <si>
    <t>94548632: Total Mispredicted Jumps</t>
  </si>
  <si>
    <t>94548632: Total Calls</t>
  </si>
  <si>
    <t>94548632: Total Mispredicted Calls</t>
  </si>
  <si>
    <t>94548632: Total Returns</t>
  </si>
  <si>
    <t>94548632: Total Mispredicted Returns</t>
  </si>
  <si>
    <t>94548632: Total Taken Branches</t>
  </si>
  <si>
    <t>94548632: Total Not Taken Branches</t>
  </si>
  <si>
    <t>94548632: Total Mispredicted Branches</t>
  </si>
  <si>
    <t>94548632: Total Mispredicted Branch Directions</t>
  </si>
  <si>
    <t>94548632: Total Mispredicted Branch Targets</t>
  </si>
  <si>
    <t>94548632: Total f Misses</t>
  </si>
  <si>
    <t>94548632: Total f Requests</t>
  </si>
  <si>
    <t>Ifetch Stall CPI</t>
  </si>
  <si>
    <t>infinite</t>
  </si>
  <si>
    <t>Hive Query 1 Prefetch</t>
  </si>
  <si>
    <t>Hive Query 3 Prefetch</t>
  </si>
  <si>
    <t>Hive Query 1 No Prefetch</t>
  </si>
  <si>
    <t>Hive Query 3 No Prefetch</t>
  </si>
  <si>
    <t>98775683: Total Stalls</t>
  </si>
  <si>
    <t>98775683: Instruction Fetch Stalls</t>
  </si>
  <si>
    <t>98775683: Total Jumps</t>
  </si>
  <si>
    <t>98775683: Total Mispredicted Jumps</t>
  </si>
  <si>
    <t>98775683: Total Calls</t>
  </si>
  <si>
    <t>98775683: Total Mispredicted Calls</t>
  </si>
  <si>
    <t>98775683: Total Returns</t>
  </si>
  <si>
    <t>98775683: Total Mispredicted Returns</t>
  </si>
  <si>
    <t>98775683: Total Taken Branches</t>
  </si>
  <si>
    <t>98775683: Total Not Taken Branches</t>
  </si>
  <si>
    <t>98775683: Total Mispredicted Branches</t>
  </si>
  <si>
    <t>98775683: Total Mispredicted Branch Directions</t>
  </si>
  <si>
    <t>98775683: Total Mispredicted Branch Targets</t>
  </si>
  <si>
    <t>98775683: Total f Misses</t>
  </si>
  <si>
    <t>98775683: Total pf Misses</t>
  </si>
  <si>
    <t>98775683: Total f Requests</t>
  </si>
  <si>
    <t>98775683: Total pf Requests</t>
  </si>
  <si>
    <t>98204846: Total Stalls</t>
  </si>
  <si>
    <t>98204846: Instruction Fetch Stalls</t>
  </si>
  <si>
    <t>98204846: Total Jumps</t>
  </si>
  <si>
    <t>98204846: Total Mispredicted Jumps</t>
  </si>
  <si>
    <t>98204846: Total Calls</t>
  </si>
  <si>
    <t>98204846: Total Mispredicted Calls</t>
  </si>
  <si>
    <t>98204846: Total Returns</t>
  </si>
  <si>
    <t>98204846: Total Mispredicted Returns</t>
  </si>
  <si>
    <t>98204846: Total Taken Branches</t>
  </si>
  <si>
    <t>98204846: Total Not Taken Branches</t>
  </si>
  <si>
    <t>98204846: Total Mispredicted Branches</t>
  </si>
  <si>
    <t>98204846: Total Mispredicted Branch Directions</t>
  </si>
  <si>
    <t>98204846: Total Mispredicted Branch Targets</t>
  </si>
  <si>
    <t>98204846: Total f Misses</t>
  </si>
  <si>
    <t>98204846: Total pf Misses</t>
  </si>
  <si>
    <t>98204846: Total f Requests</t>
  </si>
  <si>
    <t>98204846: Total pf Requests</t>
  </si>
  <si>
    <t>95950580: Total Stalls</t>
  </si>
  <si>
    <t>95950580: Instruction Fetch Stalls</t>
  </si>
  <si>
    <t>95950580: Total Jumps</t>
  </si>
  <si>
    <t>95950580: Total Mispredicted Jumps</t>
  </si>
  <si>
    <t>95950580: Total Calls</t>
  </si>
  <si>
    <t>95950580: Total Mispredicted Calls</t>
  </si>
  <si>
    <t>95950580: Total Returns</t>
  </si>
  <si>
    <t>95950580: Total Mispredicted Returns</t>
  </si>
  <si>
    <t>95950580: Total Taken Branches</t>
  </si>
  <si>
    <t>95950580: Total Not Taken Branches</t>
  </si>
  <si>
    <t>95950580: Total Mispredicted Branches</t>
  </si>
  <si>
    <t>95950580: Total Mispredicted Branch Directions</t>
  </si>
  <si>
    <t>95950580: Total Mispredicted Branch Targets</t>
  </si>
  <si>
    <t>95950580: Total f Misses</t>
  </si>
  <si>
    <t>95950580: Total pf Misses</t>
  </si>
  <si>
    <t>95950580: Total f Requests</t>
  </si>
  <si>
    <t>95950580: Total pf Requests</t>
  </si>
  <si>
    <t>95734942: Total Stalls</t>
  </si>
  <si>
    <t>95734942: Instruction Fetch Stalls</t>
  </si>
  <si>
    <t>95734942: Total Jumps</t>
  </si>
  <si>
    <t>95734942: Total Mispredicted Jumps</t>
  </si>
  <si>
    <t>95734942: Total Calls</t>
  </si>
  <si>
    <t>95734942: Total Mispredicted Calls</t>
  </si>
  <si>
    <t>95734942: Total Returns</t>
  </si>
  <si>
    <t>95734942: Total Mispredicted Returns</t>
  </si>
  <si>
    <t>95734942: Total Taken Branches</t>
  </si>
  <si>
    <t>95734942: Total Not Taken Branches</t>
  </si>
  <si>
    <t>95734942: Total Mispredicted Branches</t>
  </si>
  <si>
    <t>95734942: Total Mispredicted Branch Directions</t>
  </si>
  <si>
    <t>95734942: Total Mispredicted Branch Targets</t>
  </si>
  <si>
    <t>95734942: Total f Misses</t>
  </si>
  <si>
    <t>95734942: Total pf Misses</t>
  </si>
  <si>
    <t>95734942: Total f Requests</t>
  </si>
  <si>
    <t>95734942: Total pf Requests</t>
  </si>
  <si>
    <t>2,infinite</t>
  </si>
  <si>
    <t>infinite,infinite</t>
  </si>
  <si>
    <t>4,64</t>
  </si>
  <si>
    <t>2,32</t>
  </si>
  <si>
    <t>L1i MPC</t>
  </si>
  <si>
    <t>Br MPI</t>
  </si>
  <si>
    <t>L1i MPI</t>
  </si>
  <si>
    <t>L1i MPB</t>
  </si>
  <si>
    <t>instrace.out.25095.24_complex_l1i_3.txt</t>
  </si>
  <si>
    <t>73101375: Total Stalls</t>
  </si>
  <si>
    <t>73101375: Instruction Fetch Stalls</t>
  </si>
  <si>
    <t>73101375: Total Jumps</t>
  </si>
  <si>
    <t>73101375: Total Mispredicted Jumps</t>
  </si>
  <si>
    <t>73101375: Total Calls</t>
  </si>
  <si>
    <t>73101375: Total Mispredicted Calls</t>
  </si>
  <si>
    <t>73101375: Total Returns</t>
  </si>
  <si>
    <t>73101375: Total Mispredicted Returns</t>
  </si>
  <si>
    <t>73101375: Total Taken Branches</t>
  </si>
  <si>
    <t>73101375: Total Not Taken Branches</t>
  </si>
  <si>
    <t>73101375: Total Mispredicted Branches</t>
  </si>
  <si>
    <t>73101375: Total Mispredicted Branch Directions</t>
  </si>
  <si>
    <t>73101375: Total Mispredicted Branch Targets</t>
  </si>
  <si>
    <t>73101375: Total f Misses</t>
  </si>
  <si>
    <t>73101375: Total f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</si>
</sst>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iFetch CPI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Hive Query 1 Prefetch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Graphs!$A$2:$A$4</c:f>
              <c:strCache>
                <c:ptCount val="3"/>
                <c:pt idx="0">
                  <c:v>2,32</c:v>
                </c:pt>
                <c:pt idx="1">
                  <c:v>4,64</c:v>
                </c:pt>
                <c:pt idx="2">
                  <c:v>infinite,infinite</c:v>
                </c:pt>
              </c:strCache>
            </c:strRef>
          </c:cat>
          <c:val>
            <c:numRef>
              <c:f>Graphs!$B$2:$B$4</c:f>
              <c:numCache>
                <c:formatCode>General</c:formatCode>
                <c:ptCount val="3"/>
                <c:pt idx="0">
                  <c:v>0.0291705425057187</c:v>
                </c:pt>
                <c:pt idx="1">
                  <c:v>0.000944930527679921</c:v>
                </c:pt>
                <c:pt idx="2">
                  <c:v>0.000783134136880449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Hive Query 3 Prefetch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Graphs!$A$2:$A$4</c:f>
              <c:strCache>
                <c:ptCount val="3"/>
                <c:pt idx="0">
                  <c:v>2,32</c:v>
                </c:pt>
                <c:pt idx="1">
                  <c:v>4,64</c:v>
                </c:pt>
                <c:pt idx="2">
                  <c:v>infinite,infinite</c:v>
                </c:pt>
              </c:strCache>
            </c:str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0.0215027440681095</c:v>
                </c:pt>
                <c:pt idx="1">
                  <c:v>0.000648406228540313</c:v>
                </c:pt>
                <c:pt idx="2">
                  <c:v>0.000794008463180861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Hive Query 1 No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Graphs!$A$2:$A$4</c:f>
              <c:strCache>
                <c:ptCount val="3"/>
                <c:pt idx="0">
                  <c:v>2,32</c:v>
                </c:pt>
                <c:pt idx="1">
                  <c:v>4,64</c:v>
                </c:pt>
                <c:pt idx="2">
                  <c:v>infinite,infinite</c:v>
                </c:pt>
              </c:strCache>
            </c:strRef>
          </c:cat>
          <c:val>
            <c:numRef>
              <c:f>Graphs!$D$2:$D$4</c:f>
              <c:numCache>
                <c:formatCode>General</c:formatCode>
                <c:ptCount val="3"/>
                <c:pt idx="0">
                  <c:v>0.0275111472229654</c:v>
                </c:pt>
                <c:pt idx="1">
                  <c:v>0.0252569678219637</c:v>
                </c:pt>
                <c:pt idx="2">
                  <c:v>0.023002788420962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Graphs!$E$1</c:f>
              <c:strCache>
                <c:ptCount val="1"/>
                <c:pt idx="0">
                  <c:v>Hive Query 3 No Prefetch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Graphs!$A$2:$A$4</c:f>
              <c:strCache>
                <c:ptCount val="3"/>
                <c:pt idx="0">
                  <c:v>2,32</c:v>
                </c:pt>
                <c:pt idx="1">
                  <c:v>4,64</c:v>
                </c:pt>
                <c:pt idx="2">
                  <c:v>infinite,infinite</c:v>
                </c:pt>
              </c:strCache>
            </c:strRef>
          </c:cat>
          <c:val>
            <c:numRef>
              <c:f>Graphs!$E$2:$E$4</c:f>
              <c:numCache>
                <c:formatCode>General</c:formatCode>
                <c:ptCount val="3"/>
                <c:pt idx="0">
                  <c:v>0.0209647270486429</c:v>
                </c:pt>
                <c:pt idx="1">
                  <c:v>0.0203310206644965</c:v>
                </c:pt>
                <c:pt idx="2">
                  <c:v>0.01969731428035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85952"/>
        <c:axId val="461251328"/>
      </c:lineChart>
      <c:catAx>
        <c:axId val="46128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BW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1328"/>
        <c:crosses val="autoZero"/>
        <c:auto val="1"/>
        <c:lblAlgn val="ctr"/>
        <c:lblOffset val="100"/>
        <c:noMultiLvlLbl val="0"/>
      </c:catAx>
      <c:valAx>
        <c:axId val="4612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MPKI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Graphs!$B$20</c:f>
              <c:strCache>
                <c:ptCount val="1"/>
                <c:pt idx="0">
                  <c:v>Hive Query 1 Prefetch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Graphs!$A$21:$A$23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infinite</c:v>
                </c:pt>
              </c:strCache>
            </c:strRef>
          </c:cat>
          <c:val>
            <c:numRef>
              <c:f>Graphs!$B$21:$B$23</c:f>
              <c:numCache>
                <c:formatCode>General</c:formatCode>
                <c:ptCount val="3"/>
                <c:pt idx="0">
                  <c:v>0.150597717947648</c:v>
                </c:pt>
                <c:pt idx="1">
                  <c:v>0.173250812878201</c:v>
                </c:pt>
                <c:pt idx="2">
                  <c:v>0.1656169127701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Graphs!$C$20</c:f>
              <c:strCache>
                <c:ptCount val="1"/>
                <c:pt idx="0">
                  <c:v>Hive Query 3 Prefetch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Graphs!$A$21:$A$23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infinite</c:v>
                </c:pt>
              </c:strCache>
            </c:strRef>
          </c:cat>
          <c:val>
            <c:numRef>
              <c:f>Graphs!$C$21:$C$23</c:f>
              <c:numCache>
                <c:formatCode>General</c:formatCode>
                <c:ptCount val="3"/>
                <c:pt idx="0">
                  <c:v>0.1254983945201</c:v>
                </c:pt>
                <c:pt idx="1">
                  <c:v>0.138920208996025</c:v>
                </c:pt>
                <c:pt idx="2">
                  <c:v>0.161441762810889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Graphs!$D$20</c:f>
              <c:strCache>
                <c:ptCount val="1"/>
                <c:pt idx="0">
                  <c:v>Hive Query 1 No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Graphs!$A$21:$A$23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infinite</c:v>
                </c:pt>
              </c:strCache>
            </c:strRef>
          </c:cat>
          <c:val>
            <c:numRef>
              <c:f>Graphs!$D$21:$D$23</c:f>
              <c:numCache>
                <c:formatCode>General</c:formatCode>
                <c:ptCount val="3"/>
                <c:pt idx="0">
                  <c:v>3.324518490929141</c:v>
                </c:pt>
                <c:pt idx="1">
                  <c:v>3.323939126060371</c:v>
                </c:pt>
                <c:pt idx="2">
                  <c:v>3.323359761191602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Graphs!$E$20</c:f>
              <c:strCache>
                <c:ptCount val="1"/>
                <c:pt idx="0">
                  <c:v>Hive Query 3 No Prefetch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Graphs!$A$21:$A$23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infinite</c:v>
                </c:pt>
              </c:strCache>
            </c:strRef>
          </c:cat>
          <c:val>
            <c:numRef>
              <c:f>Graphs!$E$21:$E$23</c:f>
              <c:numCache>
                <c:formatCode>General</c:formatCode>
                <c:ptCount val="3"/>
                <c:pt idx="0">
                  <c:v>2.815980688406436</c:v>
                </c:pt>
                <c:pt idx="1">
                  <c:v>2.815967115142914</c:v>
                </c:pt>
                <c:pt idx="2">
                  <c:v>2.815953541879393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16224"/>
        <c:axId val="1226120128"/>
      </c:lineChart>
      <c:catAx>
        <c:axId val="12261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BW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20128"/>
        <c:crosses val="autoZero"/>
        <c:auto val="1"/>
        <c:lblAlgn val="ctr"/>
        <c:lblOffset val="100"/>
        <c:noMultiLvlLbl val="0"/>
      </c:catAx>
      <c:valAx>
        <c:axId val="12261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114300</xdr:rowOff>
    </xdr:from>
    <xdr:to>
      <xdr:col>12</xdr:col>
      <xdr:colOff>209550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17</xdr:row>
      <xdr:rowOff>101600</xdr:rowOff>
    </xdr:from>
    <xdr:to>
      <xdr:col>12</xdr:col>
      <xdr:colOff>171450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N8" sqref="N8"/>
    </sheetView>
  </sheetViews>
  <sheetFormatPr baseColWidth="10" defaultRowHeight="16" x14ac:dyDescent="0.2"/>
  <cols>
    <col min="1" max="1" width="25.6640625" customWidth="1"/>
    <col min="3" max="3" width="22.1640625" customWidth="1"/>
    <col min="4" max="4" width="12.6640625" customWidth="1"/>
  </cols>
  <sheetData>
    <row r="1" spans="1:24" x14ac:dyDescent="0.2">
      <c r="D1" t="s">
        <v>0</v>
      </c>
      <c r="E1" t="s">
        <v>6</v>
      </c>
      <c r="F1" t="s">
        <v>17</v>
      </c>
      <c r="G1" t="s">
        <v>18</v>
      </c>
      <c r="H1" t="s">
        <v>7</v>
      </c>
      <c r="I1" t="s">
        <v>16</v>
      </c>
      <c r="J1" t="s">
        <v>19</v>
      </c>
      <c r="K1" t="s">
        <v>20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21</v>
      </c>
      <c r="U1" t="s">
        <v>22</v>
      </c>
      <c r="V1" t="s">
        <v>24</v>
      </c>
      <c r="W1" t="s">
        <v>25</v>
      </c>
      <c r="X1" t="s">
        <v>23</v>
      </c>
    </row>
    <row r="2" spans="1:24" x14ac:dyDescent="0.2">
      <c r="A2" s="6" t="s">
        <v>1</v>
      </c>
      <c r="B2" s="6" t="s">
        <v>2</v>
      </c>
      <c r="C2" t="s">
        <v>3</v>
      </c>
      <c r="D2">
        <v>349952155</v>
      </c>
      <c r="E2">
        <v>97129609</v>
      </c>
      <c r="F2">
        <f>E2/D2</f>
        <v>0.27755110980813935</v>
      </c>
      <c r="G2">
        <f>D2/E2</f>
        <v>3.6029400159533229</v>
      </c>
      <c r="H2">
        <v>6267128</v>
      </c>
      <c r="I2">
        <f>H2/D2</f>
        <v>1.7908528095790695E-2</v>
      </c>
      <c r="J2">
        <f>E2-(D2/4)-H2</f>
        <v>3374442.25</v>
      </c>
      <c r="K2">
        <f>J2/D2</f>
        <v>9.6425817123486496E-3</v>
      </c>
      <c r="L2">
        <v>786133</v>
      </c>
      <c r="M2">
        <v>37210430</v>
      </c>
      <c r="N2" s="2">
        <f>L2/M2</f>
        <v>2.112668410442986E-2</v>
      </c>
      <c r="O2">
        <f>L2/D2*1000</f>
        <v>2.246401368781398</v>
      </c>
      <c r="P2">
        <v>0</v>
      </c>
      <c r="Q2">
        <v>0</v>
      </c>
      <c r="R2" s="1">
        <v>0</v>
      </c>
      <c r="S2">
        <v>0</v>
      </c>
      <c r="T2">
        <f>H2/L2</f>
        <v>7.9720963246677092</v>
      </c>
      <c r="U2">
        <v>2950116</v>
      </c>
      <c r="V2">
        <f>9111068+54281592</f>
        <v>63392660</v>
      </c>
      <c r="W2" s="3">
        <f>U2/V2</f>
        <v>4.6537185850854028E-2</v>
      </c>
      <c r="X2">
        <f>U2/D2*1000</f>
        <v>8.4300552456949447</v>
      </c>
    </row>
    <row r="3" spans="1:24" x14ac:dyDescent="0.2">
      <c r="A3" s="6"/>
      <c r="B3" s="6"/>
      <c r="C3" t="s">
        <v>4</v>
      </c>
      <c r="D3">
        <v>349952155</v>
      </c>
      <c r="E3">
        <v>93181946</v>
      </c>
      <c r="F3">
        <f>E3/D3</f>
        <v>0.2662705306101058</v>
      </c>
      <c r="G3">
        <f>D3/E3</f>
        <v>3.7555789508838977</v>
      </c>
      <c r="H3">
        <v>2319465</v>
      </c>
      <c r="I3">
        <f>H3/D3</f>
        <v>6.6279488977571809E-3</v>
      </c>
      <c r="J3">
        <f>E3-(D3/4)-H3</f>
        <v>3374442.25</v>
      </c>
      <c r="K3">
        <f>J3/D3</f>
        <v>9.6425817123486496E-3</v>
      </c>
      <c r="L3">
        <v>607958</v>
      </c>
      <c r="M3">
        <v>37210430</v>
      </c>
      <c r="N3" s="2">
        <f>L3/M3</f>
        <v>1.6338376095089469E-2</v>
      </c>
      <c r="O3">
        <f>L3/D3*1000</f>
        <v>1.7372603406314215</v>
      </c>
      <c r="P3">
        <v>652232</v>
      </c>
      <c r="Q3">
        <v>22933896</v>
      </c>
      <c r="R3" s="2">
        <f>P3/Q3</f>
        <v>2.8439651073677148E-2</v>
      </c>
      <c r="S3">
        <f>P3/D3*1000</f>
        <v>1.8637747780121541</v>
      </c>
      <c r="T3">
        <f>H3/L3</f>
        <v>3.8151730876146051</v>
      </c>
    </row>
    <row r="4" spans="1:24" x14ac:dyDescent="0.2">
      <c r="A4" s="6"/>
      <c r="B4" s="6"/>
      <c r="C4" t="s">
        <v>5</v>
      </c>
      <c r="D4">
        <v>349952155</v>
      </c>
      <c r="E4">
        <v>92297074</v>
      </c>
      <c r="F4">
        <f>E4/D4</f>
        <v>0.2637419792428482</v>
      </c>
      <c r="G4">
        <f>D4/E4</f>
        <v>3.7915844981174591</v>
      </c>
      <c r="H4">
        <v>1434593</v>
      </c>
      <c r="I4">
        <f>H4/D4</f>
        <v>4.0993975304995621E-3</v>
      </c>
      <c r="J4">
        <f>E4-(D4/4)-H4</f>
        <v>3374442.25</v>
      </c>
      <c r="K4">
        <f>J4/D4</f>
        <v>9.6425817123486496E-3</v>
      </c>
      <c r="L4">
        <v>627392</v>
      </c>
      <c r="M4">
        <v>37210430</v>
      </c>
      <c r="N4" s="2">
        <f>L4/M4</f>
        <v>1.686064901695573E-2</v>
      </c>
      <c r="O4">
        <f>L4/D4*1000</f>
        <v>1.7927936463200234</v>
      </c>
      <c r="P4">
        <v>852430</v>
      </c>
      <c r="Q4">
        <v>38779256</v>
      </c>
      <c r="R4" s="2">
        <f>P4/Q4</f>
        <v>2.1981597584027915E-2</v>
      </c>
      <c r="S4">
        <f>P4/D4*1000</f>
        <v>2.4358472660355526</v>
      </c>
      <c r="T4">
        <f>H4/L4</f>
        <v>2.2865975339181883</v>
      </c>
    </row>
    <row r="5" spans="1:24" x14ac:dyDescent="0.2">
      <c r="D5">
        <v>349952155</v>
      </c>
      <c r="L5">
        <v>3994</v>
      </c>
      <c r="O5">
        <f>L5/D5*1000</f>
        <v>1.1412988726987551E-2</v>
      </c>
    </row>
  </sheetData>
  <mergeCells count="2">
    <mergeCell ref="B2:B4"/>
    <mergeCell ref="A2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7" sqref="B27"/>
    </sheetView>
  </sheetViews>
  <sheetFormatPr baseColWidth="10" defaultRowHeight="16" x14ac:dyDescent="0.2"/>
  <sheetData>
    <row r="1" spans="1:5" x14ac:dyDescent="0.2">
      <c r="A1" t="s">
        <v>497</v>
      </c>
      <c r="B1" t="s">
        <v>499</v>
      </c>
      <c r="C1" t="s">
        <v>500</v>
      </c>
      <c r="D1" t="s">
        <v>501</v>
      </c>
      <c r="E1" t="s">
        <v>502</v>
      </c>
    </row>
    <row r="2" spans="1:5" x14ac:dyDescent="0.2">
      <c r="A2" t="s">
        <v>574</v>
      </c>
      <c r="B2">
        <f>'htq1'!D81</f>
        <v>2.9170542505718683E-2</v>
      </c>
      <c r="C2">
        <f>'htq3'!D81</f>
        <v>2.1502744068109505E-2</v>
      </c>
      <c r="D2">
        <f>'htq1'!D177</f>
        <v>2.7511147222965451E-2</v>
      </c>
      <c r="E2">
        <f>'htq3'!D177</f>
        <v>2.0964727048642953E-2</v>
      </c>
    </row>
    <row r="3" spans="1:5" x14ac:dyDescent="0.2">
      <c r="A3" t="s">
        <v>573</v>
      </c>
      <c r="B3">
        <f>'htq1'!D225</f>
        <v>9.4493052767992175E-4</v>
      </c>
      <c r="C3">
        <f>'htq3'!D225</f>
        <v>6.4840622854031322E-4</v>
      </c>
      <c r="D3">
        <f>AVERAGE(D2,D4)</f>
        <v>2.5256967821963745E-2</v>
      </c>
      <c r="E3">
        <f>AVERAGE(E2,E4)</f>
        <v>2.0331020664496463E-2</v>
      </c>
    </row>
    <row r="4" spans="1:5" x14ac:dyDescent="0.2">
      <c r="A4" t="s">
        <v>572</v>
      </c>
      <c r="B4">
        <f>'htq1'!D33</f>
        <v>7.8313413688044958E-4</v>
      </c>
      <c r="C4">
        <f>'htq3'!D33</f>
        <v>7.9400846318086098E-4</v>
      </c>
      <c r="D4">
        <f>'htq1'!D129</f>
        <v>2.3002788420962039E-2</v>
      </c>
      <c r="E4">
        <f>'htq3'!D129</f>
        <v>1.9697314280349969E-2</v>
      </c>
    </row>
    <row r="5" spans="1:5" x14ac:dyDescent="0.2">
      <c r="A5" t="s">
        <v>571</v>
      </c>
      <c r="B5">
        <f>'htq1'!D273</f>
        <v>2.9169010867890515E-2</v>
      </c>
      <c r="C5">
        <f>'htq3'!D273</f>
        <v>2.149662038311442E-2</v>
      </c>
    </row>
    <row r="20" spans="1:5" x14ac:dyDescent="0.2">
      <c r="A20" t="s">
        <v>207</v>
      </c>
      <c r="B20" t="s">
        <v>499</v>
      </c>
      <c r="C20" t="s">
        <v>500</v>
      </c>
      <c r="D20" t="s">
        <v>501</v>
      </c>
      <c r="E20" t="s">
        <v>502</v>
      </c>
    </row>
    <row r="21" spans="1:5" x14ac:dyDescent="0.2">
      <c r="A21">
        <v>2</v>
      </c>
      <c r="B21">
        <f>'htq1'!D79</f>
        <v>0.15059771794764806</v>
      </c>
      <c r="C21">
        <f>'htq3'!D79</f>
        <v>0.12549839452010034</v>
      </c>
      <c r="D21">
        <f>'htq1'!D175</f>
        <v>3.3245184909291408</v>
      </c>
      <c r="E21">
        <f>'htq3'!D175</f>
        <v>2.815980688406436</v>
      </c>
    </row>
    <row r="22" spans="1:5" x14ac:dyDescent="0.2">
      <c r="A22">
        <v>4</v>
      </c>
      <c r="B22">
        <f>'htq1'!D223</f>
        <v>0.1732508128782006</v>
      </c>
      <c r="C22">
        <f>'htq3'!D223</f>
        <v>0.13892020899602531</v>
      </c>
      <c r="D22">
        <f t="shared" ref="D22:E22" si="0">AVERAGE(D21,D23)</f>
        <v>3.3239391260603712</v>
      </c>
      <c r="E22">
        <f t="shared" si="0"/>
        <v>2.8159671151429144</v>
      </c>
    </row>
    <row r="23" spans="1:5" x14ac:dyDescent="0.2">
      <c r="A23" t="s">
        <v>498</v>
      </c>
      <c r="B23">
        <f>'htq1'!D31</f>
        <v>0.16561691277009954</v>
      </c>
      <c r="C23">
        <f>'htq3'!D31</f>
        <v>0.16144176281088909</v>
      </c>
      <c r="D23">
        <f>'htq1'!D127</f>
        <v>3.3233597611916021</v>
      </c>
      <c r="E23">
        <f>'htq3'!D127</f>
        <v>2.8159535418793928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topLeftCell="A21" workbookViewId="0">
      <selection activeCell="A31" sqref="A31:D48"/>
    </sheetView>
  </sheetViews>
  <sheetFormatPr baseColWidth="10" defaultRowHeight="16" x14ac:dyDescent="0.2"/>
  <cols>
    <col min="5" max="5" width="43.1640625" customWidth="1"/>
    <col min="6" max="6" width="21.6640625" customWidth="1"/>
    <col min="7" max="7" width="43.33203125" customWidth="1"/>
    <col min="8" max="8" width="21.6640625" customWidth="1"/>
    <col min="9" max="9" width="43.1640625" customWidth="1"/>
    <col min="10" max="10" width="21.6640625" customWidth="1"/>
    <col min="11" max="11" width="43.33203125" customWidth="1"/>
    <col min="12" max="12" width="21.6640625" customWidth="1"/>
    <col min="13" max="13" width="43.33203125" customWidth="1"/>
    <col min="14" max="14" width="21.6640625" customWidth="1"/>
    <col min="15" max="15" width="43.33203125" customWidth="1"/>
    <col min="16" max="16" width="21.6640625" customWidth="1"/>
  </cols>
  <sheetData>
    <row r="1" spans="5:16" x14ac:dyDescent="0.2">
      <c r="E1" t="s">
        <v>26</v>
      </c>
      <c r="F1" t="s">
        <v>27</v>
      </c>
      <c r="G1" t="s">
        <v>26</v>
      </c>
      <c r="H1" t="s">
        <v>1</v>
      </c>
      <c r="I1" t="s">
        <v>26</v>
      </c>
      <c r="J1" t="s">
        <v>111</v>
      </c>
      <c r="K1" t="s">
        <v>26</v>
      </c>
      <c r="L1" t="s">
        <v>92</v>
      </c>
      <c r="M1" t="s">
        <v>26</v>
      </c>
      <c r="N1" t="s">
        <v>131</v>
      </c>
      <c r="O1" t="s">
        <v>26</v>
      </c>
      <c r="P1" t="s">
        <v>150</v>
      </c>
    </row>
    <row r="2" spans="5:16" x14ac:dyDescent="0.2">
      <c r="E2" t="s">
        <v>28</v>
      </c>
      <c r="F2" t="s">
        <v>29</v>
      </c>
      <c r="G2" t="s">
        <v>28</v>
      </c>
      <c r="H2" t="s">
        <v>29</v>
      </c>
      <c r="I2" t="s">
        <v>28</v>
      </c>
      <c r="J2" t="s">
        <v>112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151</v>
      </c>
    </row>
    <row r="3" spans="5:16" x14ac:dyDescent="0.2">
      <c r="E3" t="s">
        <v>30</v>
      </c>
      <c r="F3">
        <v>1</v>
      </c>
      <c r="G3" t="s">
        <v>30</v>
      </c>
      <c r="H3">
        <v>1</v>
      </c>
      <c r="I3" t="s">
        <v>30</v>
      </c>
      <c r="J3">
        <v>1</v>
      </c>
      <c r="K3" t="s">
        <v>30</v>
      </c>
      <c r="L3">
        <v>1</v>
      </c>
      <c r="M3" t="s">
        <v>30</v>
      </c>
      <c r="N3">
        <v>1</v>
      </c>
      <c r="O3" t="s">
        <v>30</v>
      </c>
      <c r="P3">
        <v>1</v>
      </c>
    </row>
    <row r="4" spans="5:16" x14ac:dyDescent="0.2">
      <c r="E4" t="s">
        <v>31</v>
      </c>
      <c r="F4">
        <v>4</v>
      </c>
      <c r="G4" t="s">
        <v>31</v>
      </c>
      <c r="H4">
        <v>4</v>
      </c>
      <c r="I4" t="s">
        <v>31</v>
      </c>
      <c r="J4">
        <v>4</v>
      </c>
      <c r="K4" t="s">
        <v>31</v>
      </c>
      <c r="L4">
        <v>4</v>
      </c>
      <c r="M4" t="s">
        <v>31</v>
      </c>
      <c r="N4">
        <v>4</v>
      </c>
      <c r="O4" t="s">
        <v>31</v>
      </c>
      <c r="P4">
        <v>4</v>
      </c>
    </row>
    <row r="5" spans="5:16" x14ac:dyDescent="0.2">
      <c r="E5" t="s">
        <v>32</v>
      </c>
      <c r="F5">
        <v>64</v>
      </c>
      <c r="G5" t="s">
        <v>32</v>
      </c>
      <c r="H5">
        <v>64</v>
      </c>
      <c r="I5" t="s">
        <v>32</v>
      </c>
      <c r="J5">
        <v>64</v>
      </c>
      <c r="K5" t="s">
        <v>32</v>
      </c>
      <c r="L5">
        <v>64</v>
      </c>
      <c r="M5" t="s">
        <v>32</v>
      </c>
      <c r="N5">
        <v>64</v>
      </c>
      <c r="O5" t="s">
        <v>32</v>
      </c>
      <c r="P5">
        <v>64</v>
      </c>
    </row>
    <row r="6" spans="5:16" x14ac:dyDescent="0.2">
      <c r="E6" t="s">
        <v>33</v>
      </c>
      <c r="F6">
        <v>64</v>
      </c>
      <c r="G6" t="s">
        <v>33</v>
      </c>
      <c r="H6">
        <v>64</v>
      </c>
      <c r="I6" t="s">
        <v>33</v>
      </c>
      <c r="J6">
        <v>64</v>
      </c>
      <c r="K6" t="s">
        <v>33</v>
      </c>
      <c r="L6">
        <v>64</v>
      </c>
      <c r="M6" t="s">
        <v>33</v>
      </c>
      <c r="N6">
        <v>64</v>
      </c>
      <c r="O6" t="s">
        <v>33</v>
      </c>
      <c r="P6">
        <v>64</v>
      </c>
    </row>
    <row r="7" spans="5:16" x14ac:dyDescent="0.2">
      <c r="E7" t="s">
        <v>34</v>
      </c>
      <c r="F7">
        <v>8</v>
      </c>
      <c r="G7" t="s">
        <v>34</v>
      </c>
      <c r="H7">
        <v>8</v>
      </c>
      <c r="I7" t="s">
        <v>34</v>
      </c>
      <c r="J7">
        <v>8</v>
      </c>
      <c r="K7" t="s">
        <v>34</v>
      </c>
      <c r="L7">
        <v>8</v>
      </c>
      <c r="M7" t="s">
        <v>34</v>
      </c>
      <c r="N7">
        <v>8</v>
      </c>
      <c r="O7" t="s">
        <v>34</v>
      </c>
      <c r="P7">
        <v>8</v>
      </c>
    </row>
    <row r="8" spans="5:16" x14ac:dyDescent="0.2">
      <c r="E8" t="s">
        <v>35</v>
      </c>
      <c r="F8">
        <v>64</v>
      </c>
      <c r="G8" t="s">
        <v>35</v>
      </c>
      <c r="H8">
        <v>64</v>
      </c>
      <c r="I8" t="s">
        <v>35</v>
      </c>
      <c r="J8">
        <v>64</v>
      </c>
      <c r="K8" t="s">
        <v>35</v>
      </c>
      <c r="L8">
        <v>64</v>
      </c>
      <c r="M8" t="s">
        <v>35</v>
      </c>
      <c r="N8">
        <v>64</v>
      </c>
      <c r="O8" t="s">
        <v>35</v>
      </c>
      <c r="P8">
        <v>64</v>
      </c>
    </row>
    <row r="9" spans="5:16" x14ac:dyDescent="0.2">
      <c r="E9" t="s">
        <v>36</v>
      </c>
      <c r="F9">
        <v>0</v>
      </c>
      <c r="G9" t="s">
        <v>36</v>
      </c>
      <c r="H9">
        <v>0</v>
      </c>
      <c r="I9" t="s">
        <v>36</v>
      </c>
      <c r="J9">
        <v>0</v>
      </c>
      <c r="K9" t="s">
        <v>36</v>
      </c>
      <c r="L9">
        <v>0</v>
      </c>
      <c r="M9" t="s">
        <v>36</v>
      </c>
      <c r="N9">
        <v>0</v>
      </c>
      <c r="O9" t="s">
        <v>36</v>
      </c>
      <c r="P9">
        <v>0</v>
      </c>
    </row>
    <row r="10" spans="5:16" x14ac:dyDescent="0.2">
      <c r="E10" t="s">
        <v>37</v>
      </c>
      <c r="F10">
        <v>1</v>
      </c>
      <c r="G10" t="s">
        <v>37</v>
      </c>
      <c r="H10">
        <v>1</v>
      </c>
      <c r="I10" t="s">
        <v>37</v>
      </c>
      <c r="J10">
        <v>1</v>
      </c>
      <c r="K10" t="s">
        <v>37</v>
      </c>
      <c r="L10">
        <v>1</v>
      </c>
      <c r="M10" t="s">
        <v>37</v>
      </c>
      <c r="N10">
        <v>1</v>
      </c>
      <c r="O10" t="s">
        <v>37</v>
      </c>
      <c r="P10">
        <v>1</v>
      </c>
    </row>
    <row r="11" spans="5:16" x14ac:dyDescent="0.2">
      <c r="E11" t="s">
        <v>38</v>
      </c>
      <c r="F11">
        <v>-1</v>
      </c>
      <c r="G11" t="s">
        <v>38</v>
      </c>
      <c r="H11">
        <v>-1</v>
      </c>
      <c r="I11" t="s">
        <v>38</v>
      </c>
      <c r="J11">
        <v>-1</v>
      </c>
      <c r="K11" t="s">
        <v>38</v>
      </c>
      <c r="L11">
        <v>-1</v>
      </c>
      <c r="M11" t="s">
        <v>38</v>
      </c>
      <c r="N11">
        <v>-1</v>
      </c>
      <c r="O11" t="s">
        <v>38</v>
      </c>
      <c r="P11">
        <v>-1</v>
      </c>
    </row>
    <row r="12" spans="5:16" x14ac:dyDescent="0.2">
      <c r="E12" t="s">
        <v>39</v>
      </c>
      <c r="F12">
        <v>8</v>
      </c>
      <c r="G12" t="s">
        <v>39</v>
      </c>
      <c r="H12">
        <v>8</v>
      </c>
      <c r="I12" t="s">
        <v>39</v>
      </c>
      <c r="J12">
        <v>8</v>
      </c>
      <c r="K12" t="s">
        <v>39</v>
      </c>
      <c r="L12">
        <v>8</v>
      </c>
      <c r="M12" t="s">
        <v>39</v>
      </c>
      <c r="N12">
        <v>8</v>
      </c>
      <c r="O12" t="s">
        <v>39</v>
      </c>
      <c r="P12">
        <v>8</v>
      </c>
    </row>
    <row r="13" spans="5:16" x14ac:dyDescent="0.2">
      <c r="E13" t="s">
        <v>40</v>
      </c>
      <c r="F13">
        <v>-1</v>
      </c>
      <c r="G13" t="s">
        <v>40</v>
      </c>
      <c r="H13">
        <v>-1</v>
      </c>
      <c r="I13" t="s">
        <v>40</v>
      </c>
      <c r="J13">
        <v>-1</v>
      </c>
      <c r="K13" t="s">
        <v>40</v>
      </c>
      <c r="L13">
        <v>-1</v>
      </c>
      <c r="M13" t="s">
        <v>40</v>
      </c>
      <c r="N13">
        <v>-1</v>
      </c>
      <c r="O13" t="s">
        <v>40</v>
      </c>
      <c r="P13">
        <v>-1</v>
      </c>
    </row>
    <row r="14" spans="5:16" x14ac:dyDescent="0.2">
      <c r="E14" t="s">
        <v>41</v>
      </c>
      <c r="F14">
        <v>48</v>
      </c>
      <c r="G14" t="s">
        <v>41</v>
      </c>
      <c r="H14">
        <v>48</v>
      </c>
      <c r="I14" t="s">
        <v>41</v>
      </c>
      <c r="J14">
        <v>48</v>
      </c>
      <c r="K14" t="s">
        <v>41</v>
      </c>
      <c r="L14">
        <v>48</v>
      </c>
      <c r="M14" t="s">
        <v>41</v>
      </c>
      <c r="N14">
        <v>48</v>
      </c>
      <c r="O14" t="s">
        <v>41</v>
      </c>
      <c r="P14">
        <v>48</v>
      </c>
    </row>
    <row r="15" spans="5:16" x14ac:dyDescent="0.2">
      <c r="E15" t="s">
        <v>42</v>
      </c>
      <c r="F15">
        <v>16</v>
      </c>
      <c r="G15" t="s">
        <v>42</v>
      </c>
      <c r="H15">
        <v>16</v>
      </c>
      <c r="I15" t="s">
        <v>42</v>
      </c>
      <c r="J15">
        <v>16</v>
      </c>
      <c r="K15" t="s">
        <v>42</v>
      </c>
      <c r="L15">
        <v>16</v>
      </c>
      <c r="M15" t="s">
        <v>42</v>
      </c>
      <c r="N15">
        <v>16</v>
      </c>
      <c r="O15" t="s">
        <v>42</v>
      </c>
      <c r="P15">
        <v>16</v>
      </c>
    </row>
    <row r="16" spans="5:16" x14ac:dyDescent="0.2">
      <c r="E16" t="s">
        <v>43</v>
      </c>
      <c r="F16">
        <v>16</v>
      </c>
      <c r="G16" t="s">
        <v>43</v>
      </c>
      <c r="H16">
        <v>16</v>
      </c>
      <c r="I16" t="s">
        <v>43</v>
      </c>
      <c r="J16">
        <v>16</v>
      </c>
      <c r="K16" t="s">
        <v>43</v>
      </c>
      <c r="L16">
        <v>16</v>
      </c>
      <c r="M16" t="s">
        <v>43</v>
      </c>
      <c r="N16">
        <v>16</v>
      </c>
      <c r="O16" t="s">
        <v>43</v>
      </c>
      <c r="P16">
        <v>16</v>
      </c>
    </row>
    <row r="17" spans="1:16" x14ac:dyDescent="0.2">
      <c r="E17" t="s">
        <v>44</v>
      </c>
      <c r="F17">
        <v>1</v>
      </c>
      <c r="G17" t="s">
        <v>44</v>
      </c>
      <c r="H17">
        <v>1</v>
      </c>
      <c r="I17" t="s">
        <v>44</v>
      </c>
      <c r="J17">
        <v>1</v>
      </c>
      <c r="K17" t="s">
        <v>44</v>
      </c>
      <c r="L17">
        <v>1</v>
      </c>
      <c r="M17" t="s">
        <v>44</v>
      </c>
      <c r="N17">
        <v>1</v>
      </c>
      <c r="O17" t="s">
        <v>44</v>
      </c>
      <c r="P17">
        <v>1</v>
      </c>
    </row>
    <row r="18" spans="1:16" x14ac:dyDescent="0.2">
      <c r="E18" t="s">
        <v>45</v>
      </c>
      <c r="F18">
        <v>2</v>
      </c>
      <c r="G18" t="s">
        <v>45</v>
      </c>
      <c r="H18">
        <v>2</v>
      </c>
      <c r="I18" t="s">
        <v>45</v>
      </c>
      <c r="J18">
        <v>2</v>
      </c>
      <c r="K18" t="s">
        <v>45</v>
      </c>
      <c r="L18">
        <v>2</v>
      </c>
      <c r="M18" t="s">
        <v>45</v>
      </c>
      <c r="N18">
        <v>2</v>
      </c>
      <c r="O18" t="s">
        <v>45</v>
      </c>
      <c r="P18">
        <v>2</v>
      </c>
    </row>
    <row r="19" spans="1:16" x14ac:dyDescent="0.2">
      <c r="E19" t="s">
        <v>46</v>
      </c>
      <c r="F19">
        <v>1</v>
      </c>
      <c r="G19" t="s">
        <v>46</v>
      </c>
      <c r="H19">
        <v>1</v>
      </c>
      <c r="I19" t="s">
        <v>46</v>
      </c>
      <c r="J19">
        <v>1</v>
      </c>
      <c r="K19" t="s">
        <v>46</v>
      </c>
      <c r="L19">
        <v>1</v>
      </c>
      <c r="M19" t="s">
        <v>46</v>
      </c>
      <c r="N19">
        <v>1</v>
      </c>
      <c r="O19" t="s">
        <v>46</v>
      </c>
      <c r="P19">
        <v>1</v>
      </c>
    </row>
    <row r="20" spans="1:16" x14ac:dyDescent="0.2">
      <c r="E20" t="s">
        <v>47</v>
      </c>
      <c r="F20">
        <v>3</v>
      </c>
      <c r="G20" t="s">
        <v>47</v>
      </c>
      <c r="H20">
        <v>3</v>
      </c>
      <c r="I20" t="s">
        <v>47</v>
      </c>
      <c r="J20">
        <v>3</v>
      </c>
      <c r="K20" t="s">
        <v>47</v>
      </c>
      <c r="L20">
        <v>3</v>
      </c>
      <c r="M20" t="s">
        <v>47</v>
      </c>
      <c r="N20">
        <v>3</v>
      </c>
      <c r="O20" t="s">
        <v>47</v>
      </c>
      <c r="P20">
        <v>3</v>
      </c>
    </row>
    <row r="21" spans="1:16" x14ac:dyDescent="0.2">
      <c r="E21" t="s">
        <v>48</v>
      </c>
      <c r="F21">
        <v>128</v>
      </c>
      <c r="G21" t="s">
        <v>48</v>
      </c>
      <c r="H21">
        <v>128</v>
      </c>
      <c r="I21" t="s">
        <v>48</v>
      </c>
      <c r="J21">
        <v>128</v>
      </c>
      <c r="K21" t="s">
        <v>48</v>
      </c>
      <c r="L21">
        <v>128</v>
      </c>
      <c r="M21" t="s">
        <v>48</v>
      </c>
      <c r="N21">
        <v>128</v>
      </c>
      <c r="O21" t="s">
        <v>48</v>
      </c>
      <c r="P21">
        <v>128</v>
      </c>
    </row>
    <row r="22" spans="1:16" x14ac:dyDescent="0.2">
      <c r="E22" t="s">
        <v>49</v>
      </c>
      <c r="F22">
        <v>0</v>
      </c>
      <c r="G22" t="s">
        <v>49</v>
      </c>
      <c r="H22">
        <v>0</v>
      </c>
      <c r="I22" t="s">
        <v>49</v>
      </c>
      <c r="J22">
        <v>0</v>
      </c>
      <c r="K22" t="s">
        <v>49</v>
      </c>
      <c r="L22">
        <v>0</v>
      </c>
      <c r="M22" t="s">
        <v>49</v>
      </c>
      <c r="N22">
        <v>0</v>
      </c>
      <c r="O22" t="s">
        <v>49</v>
      </c>
      <c r="P22">
        <v>0</v>
      </c>
    </row>
    <row r="23" spans="1:16" x14ac:dyDescent="0.2">
      <c r="E23" t="s">
        <v>50</v>
      </c>
      <c r="F23">
        <v>8</v>
      </c>
      <c r="G23" t="s">
        <v>50</v>
      </c>
      <c r="H23">
        <v>8</v>
      </c>
      <c r="I23" t="s">
        <v>50</v>
      </c>
      <c r="J23">
        <v>8</v>
      </c>
      <c r="K23" t="s">
        <v>50</v>
      </c>
      <c r="L23">
        <v>8</v>
      </c>
      <c r="M23" t="s">
        <v>50</v>
      </c>
      <c r="N23">
        <v>8</v>
      </c>
      <c r="O23" t="s">
        <v>50</v>
      </c>
      <c r="P23">
        <v>8</v>
      </c>
    </row>
    <row r="24" spans="1:16" x14ac:dyDescent="0.2">
      <c r="E24" t="s">
        <v>51</v>
      </c>
      <c r="F24">
        <v>6</v>
      </c>
      <c r="G24" t="s">
        <v>51</v>
      </c>
      <c r="H24">
        <v>6</v>
      </c>
      <c r="I24" t="s">
        <v>51</v>
      </c>
      <c r="J24">
        <v>6</v>
      </c>
      <c r="K24" t="s">
        <v>51</v>
      </c>
      <c r="L24">
        <v>6</v>
      </c>
      <c r="M24" t="s">
        <v>51</v>
      </c>
      <c r="N24">
        <v>6</v>
      </c>
      <c r="O24" t="s">
        <v>51</v>
      </c>
      <c r="P24">
        <v>6</v>
      </c>
    </row>
    <row r="25" spans="1:16" x14ac:dyDescent="0.2">
      <c r="E25" t="s">
        <v>52</v>
      </c>
      <c r="F25">
        <v>0</v>
      </c>
      <c r="G25" t="s">
        <v>52</v>
      </c>
      <c r="H25">
        <v>0</v>
      </c>
      <c r="I25" t="s">
        <v>52</v>
      </c>
      <c r="J25">
        <v>0</v>
      </c>
      <c r="K25" t="s">
        <v>52</v>
      </c>
      <c r="L25">
        <v>0</v>
      </c>
      <c r="M25" t="s">
        <v>52</v>
      </c>
      <c r="N25">
        <v>0</v>
      </c>
      <c r="O25" t="s">
        <v>52</v>
      </c>
      <c r="P25">
        <v>0</v>
      </c>
    </row>
    <row r="26" spans="1:16" x14ac:dyDescent="0.2">
      <c r="E26" t="s">
        <v>53</v>
      </c>
      <c r="F26">
        <v>1</v>
      </c>
      <c r="G26" t="s">
        <v>53</v>
      </c>
      <c r="H26">
        <v>1</v>
      </c>
      <c r="I26" t="s">
        <v>53</v>
      </c>
      <c r="J26">
        <v>1</v>
      </c>
      <c r="K26" t="s">
        <v>53</v>
      </c>
      <c r="L26">
        <v>1</v>
      </c>
      <c r="M26" t="s">
        <v>53</v>
      </c>
      <c r="N26">
        <v>1</v>
      </c>
      <c r="O26" t="s">
        <v>53</v>
      </c>
      <c r="P26">
        <v>1</v>
      </c>
    </row>
    <row r="27" spans="1:16" x14ac:dyDescent="0.2">
      <c r="E27" t="s">
        <v>54</v>
      </c>
      <c r="F27">
        <v>2048</v>
      </c>
      <c r="G27" t="s">
        <v>54</v>
      </c>
      <c r="H27">
        <v>2048</v>
      </c>
      <c r="I27" t="s">
        <v>54</v>
      </c>
      <c r="J27">
        <v>2048</v>
      </c>
      <c r="K27" t="s">
        <v>54</v>
      </c>
      <c r="L27">
        <v>2048</v>
      </c>
      <c r="M27" t="s">
        <v>54</v>
      </c>
      <c r="N27">
        <v>2048</v>
      </c>
      <c r="O27" t="s">
        <v>54</v>
      </c>
      <c r="P27">
        <v>2048</v>
      </c>
    </row>
    <row r="28" spans="1:16" x14ac:dyDescent="0.2">
      <c r="E28" t="s">
        <v>55</v>
      </c>
      <c r="F28">
        <v>48</v>
      </c>
      <c r="G28" t="s">
        <v>55</v>
      </c>
      <c r="H28">
        <v>48</v>
      </c>
      <c r="I28" t="s">
        <v>55</v>
      </c>
      <c r="J28">
        <v>48</v>
      </c>
      <c r="K28" t="s">
        <v>55</v>
      </c>
      <c r="L28">
        <v>48</v>
      </c>
      <c r="M28" t="s">
        <v>55</v>
      </c>
      <c r="N28">
        <v>48</v>
      </c>
      <c r="O28" t="s">
        <v>55</v>
      </c>
      <c r="P28">
        <v>48</v>
      </c>
    </row>
    <row r="29" spans="1:16" x14ac:dyDescent="0.2">
      <c r="E29" t="s">
        <v>56</v>
      </c>
      <c r="F29">
        <v>64</v>
      </c>
      <c r="G29" t="s">
        <v>56</v>
      </c>
      <c r="H29">
        <v>64</v>
      </c>
      <c r="I29" t="s">
        <v>56</v>
      </c>
      <c r="J29">
        <v>64</v>
      </c>
      <c r="K29" t="s">
        <v>56</v>
      </c>
      <c r="L29">
        <v>64</v>
      </c>
      <c r="M29" t="s">
        <v>56</v>
      </c>
      <c r="N29">
        <v>64</v>
      </c>
      <c r="O29" t="s">
        <v>56</v>
      </c>
      <c r="P29">
        <v>64</v>
      </c>
    </row>
    <row r="30" spans="1:16" x14ac:dyDescent="0.2">
      <c r="E30" t="s">
        <v>57</v>
      </c>
      <c r="F30">
        <v>0</v>
      </c>
      <c r="G30" t="s">
        <v>57</v>
      </c>
      <c r="H30">
        <v>0</v>
      </c>
      <c r="I30" t="s">
        <v>57</v>
      </c>
      <c r="J30">
        <v>0</v>
      </c>
      <c r="K30" t="s">
        <v>57</v>
      </c>
      <c r="L30">
        <v>0</v>
      </c>
      <c r="M30" t="s">
        <v>57</v>
      </c>
      <c r="N30">
        <v>0</v>
      </c>
      <c r="O30" t="s">
        <v>57</v>
      </c>
      <c r="P30">
        <v>0</v>
      </c>
    </row>
    <row r="31" spans="1:16" x14ac:dyDescent="0.2">
      <c r="A31">
        <f>E31+G31</f>
        <v>177125901</v>
      </c>
      <c r="B31">
        <f>SUM(F31,H31)</f>
        <v>699904364</v>
      </c>
      <c r="C31" t="s">
        <v>207</v>
      </c>
      <c r="D31">
        <f>B45/B31*1000</f>
        <v>0.16561691277009954</v>
      </c>
      <c r="E31">
        <v>88625234</v>
      </c>
      <c r="F31">
        <v>349952209</v>
      </c>
      <c r="G31">
        <v>88500667</v>
      </c>
      <c r="H31">
        <v>349952155</v>
      </c>
      <c r="I31" t="s">
        <v>113</v>
      </c>
      <c r="J31">
        <v>349951902</v>
      </c>
      <c r="K31" t="s">
        <v>93</v>
      </c>
      <c r="L31">
        <v>349952189</v>
      </c>
      <c r="M31" t="s">
        <v>132</v>
      </c>
      <c r="N31">
        <v>349952264</v>
      </c>
      <c r="O31" t="s">
        <v>152</v>
      </c>
      <c r="P31">
        <v>349952162</v>
      </c>
    </row>
    <row r="32" spans="1:16" x14ac:dyDescent="0.2">
      <c r="B32">
        <f t="shared" ref="B32:B48" si="0">SUM(F32,H32)</f>
        <v>548119</v>
      </c>
      <c r="C32" t="s">
        <v>208</v>
      </c>
      <c r="D32" s="4">
        <f>B45/B47</f>
        <v>5.5992284468396451E-4</v>
      </c>
      <c r="E32" t="s">
        <v>58</v>
      </c>
      <c r="F32">
        <v>332671</v>
      </c>
      <c r="G32" t="s">
        <v>75</v>
      </c>
      <c r="H32">
        <v>215448</v>
      </c>
      <c r="I32" t="s">
        <v>114</v>
      </c>
      <c r="J32">
        <v>90785</v>
      </c>
      <c r="K32" t="s">
        <v>94</v>
      </c>
      <c r="L32">
        <v>229743</v>
      </c>
      <c r="M32" t="s">
        <v>133</v>
      </c>
      <c r="N32">
        <v>255036</v>
      </c>
      <c r="O32" t="s">
        <v>153</v>
      </c>
      <c r="P32">
        <v>288655</v>
      </c>
    </row>
    <row r="33" spans="2:16" x14ac:dyDescent="0.2">
      <c r="B33">
        <f t="shared" si="0"/>
        <v>548119</v>
      </c>
      <c r="C33" t="s">
        <v>209</v>
      </c>
      <c r="D33" s="5">
        <f>B33/B31</f>
        <v>7.8313413688044958E-4</v>
      </c>
      <c r="E33" t="s">
        <v>59</v>
      </c>
      <c r="F33">
        <v>332671</v>
      </c>
      <c r="G33" t="s">
        <v>76</v>
      </c>
      <c r="H33">
        <v>215448</v>
      </c>
      <c r="I33" t="s">
        <v>115</v>
      </c>
      <c r="J33">
        <v>90785</v>
      </c>
      <c r="K33" t="s">
        <v>95</v>
      </c>
      <c r="L33">
        <v>229743</v>
      </c>
      <c r="M33" t="s">
        <v>134</v>
      </c>
      <c r="N33">
        <v>255036</v>
      </c>
      <c r="O33" t="s">
        <v>154</v>
      </c>
      <c r="P33">
        <v>288655</v>
      </c>
    </row>
    <row r="34" spans="2:16" x14ac:dyDescent="0.2">
      <c r="B34">
        <f t="shared" si="0"/>
        <v>0</v>
      </c>
      <c r="C34" t="s">
        <v>211</v>
      </c>
      <c r="D34" s="4">
        <f>B33/A31</f>
        <v>3.0945163688962688E-3</v>
      </c>
      <c r="E34" t="s">
        <v>60</v>
      </c>
      <c r="F34">
        <v>0</v>
      </c>
      <c r="G34" t="s">
        <v>77</v>
      </c>
      <c r="H34">
        <v>0</v>
      </c>
      <c r="I34" t="s">
        <v>116</v>
      </c>
      <c r="J34">
        <v>0</v>
      </c>
      <c r="K34" t="s">
        <v>96</v>
      </c>
      <c r="L34">
        <v>0</v>
      </c>
      <c r="M34" t="s">
        <v>135</v>
      </c>
      <c r="N34">
        <v>0</v>
      </c>
      <c r="O34" t="s">
        <v>155</v>
      </c>
      <c r="P34">
        <v>0</v>
      </c>
    </row>
    <row r="35" spans="2:16" x14ac:dyDescent="0.2">
      <c r="B35">
        <f t="shared" si="0"/>
        <v>0</v>
      </c>
      <c r="C35" t="s">
        <v>210</v>
      </c>
      <c r="D35">
        <f>B33/B45</f>
        <v>4.7285879429932018</v>
      </c>
      <c r="E35" t="s">
        <v>61</v>
      </c>
      <c r="F35">
        <v>0</v>
      </c>
      <c r="G35" t="s">
        <v>78</v>
      </c>
      <c r="H35">
        <v>0</v>
      </c>
      <c r="I35" t="s">
        <v>117</v>
      </c>
      <c r="J35">
        <v>0</v>
      </c>
      <c r="K35" t="s">
        <v>97</v>
      </c>
      <c r="L35">
        <v>0</v>
      </c>
      <c r="M35" t="s">
        <v>136</v>
      </c>
      <c r="N35">
        <v>0</v>
      </c>
      <c r="O35" t="s">
        <v>156</v>
      </c>
      <c r="P35">
        <v>0</v>
      </c>
    </row>
    <row r="36" spans="2:16" x14ac:dyDescent="0.2">
      <c r="B36">
        <f t="shared" si="0"/>
        <v>0</v>
      </c>
      <c r="C36" t="s">
        <v>18</v>
      </c>
      <c r="D36">
        <f>B31/A31</f>
        <v>3.9514512561322128</v>
      </c>
      <c r="E36" t="s">
        <v>62</v>
      </c>
      <c r="F36">
        <v>0</v>
      </c>
      <c r="G36" t="s">
        <v>79</v>
      </c>
      <c r="H36">
        <v>0</v>
      </c>
      <c r="I36" t="s">
        <v>118</v>
      </c>
      <c r="J36">
        <v>0</v>
      </c>
      <c r="K36" t="s">
        <v>98</v>
      </c>
      <c r="L36">
        <v>0</v>
      </c>
      <c r="M36" t="s">
        <v>137</v>
      </c>
      <c r="N36">
        <v>0</v>
      </c>
      <c r="O36" t="s">
        <v>157</v>
      </c>
      <c r="P36">
        <v>0</v>
      </c>
    </row>
    <row r="37" spans="2:16" x14ac:dyDescent="0.2">
      <c r="B37">
        <f t="shared" si="0"/>
        <v>0</v>
      </c>
      <c r="C37" t="s">
        <v>17</v>
      </c>
      <c r="D37">
        <f>A31/B31</f>
        <v>0.25307157679045417</v>
      </c>
      <c r="E37" t="s">
        <v>63</v>
      </c>
      <c r="F37">
        <v>0</v>
      </c>
      <c r="G37" t="s">
        <v>80</v>
      </c>
      <c r="H37">
        <v>0</v>
      </c>
      <c r="I37" t="s">
        <v>119</v>
      </c>
      <c r="J37">
        <v>0</v>
      </c>
      <c r="K37" t="s">
        <v>99</v>
      </c>
      <c r="L37">
        <v>0</v>
      </c>
      <c r="M37" t="s">
        <v>138</v>
      </c>
      <c r="N37">
        <v>0</v>
      </c>
      <c r="O37" t="s">
        <v>158</v>
      </c>
      <c r="P37">
        <v>0</v>
      </c>
    </row>
    <row r="38" spans="2:16" x14ac:dyDescent="0.2">
      <c r="B38">
        <f t="shared" si="0"/>
        <v>0</v>
      </c>
      <c r="C38" t="s">
        <v>25</v>
      </c>
      <c r="D38" s="3">
        <f>1/F21</f>
        <v>7.8125E-3</v>
      </c>
      <c r="E38" t="s">
        <v>64</v>
      </c>
      <c r="F38">
        <v>0</v>
      </c>
      <c r="G38" t="s">
        <v>81</v>
      </c>
      <c r="H38">
        <v>0</v>
      </c>
      <c r="I38" t="s">
        <v>120</v>
      </c>
      <c r="J38">
        <v>0</v>
      </c>
      <c r="K38" t="s">
        <v>100</v>
      </c>
      <c r="L38">
        <v>0</v>
      </c>
      <c r="M38" t="s">
        <v>139</v>
      </c>
      <c r="N38">
        <v>0</v>
      </c>
      <c r="O38" t="s">
        <v>159</v>
      </c>
      <c r="P38">
        <v>0</v>
      </c>
    </row>
    <row r="39" spans="2:16" x14ac:dyDescent="0.2">
      <c r="B39">
        <f t="shared" si="0"/>
        <v>0</v>
      </c>
      <c r="C39" t="s">
        <v>15</v>
      </c>
      <c r="D39">
        <f>B46/B31*1000</f>
        <v>3.1436423505426236</v>
      </c>
      <c r="E39" t="s">
        <v>65</v>
      </c>
      <c r="F39">
        <v>0</v>
      </c>
      <c r="G39" t="s">
        <v>82</v>
      </c>
      <c r="H39">
        <v>0</v>
      </c>
      <c r="I39" t="s">
        <v>121</v>
      </c>
      <c r="J39">
        <v>0</v>
      </c>
      <c r="K39" t="s">
        <v>101</v>
      </c>
      <c r="L39">
        <v>0</v>
      </c>
      <c r="M39" t="s">
        <v>140</v>
      </c>
      <c r="N39">
        <v>0</v>
      </c>
      <c r="O39" t="s">
        <v>160</v>
      </c>
      <c r="P39">
        <v>0</v>
      </c>
    </row>
    <row r="40" spans="2:16" x14ac:dyDescent="0.2">
      <c r="B40">
        <f t="shared" si="0"/>
        <v>0</v>
      </c>
      <c r="C40" t="s">
        <v>212</v>
      </c>
      <c r="D40" s="3">
        <f>B46/B48</f>
        <v>2.8419721338709306E-2</v>
      </c>
      <c r="E40" t="s">
        <v>66</v>
      </c>
      <c r="F40">
        <v>0</v>
      </c>
      <c r="G40" t="s">
        <v>83</v>
      </c>
      <c r="H40">
        <v>0</v>
      </c>
      <c r="I40" t="s">
        <v>122</v>
      </c>
      <c r="J40">
        <v>0</v>
      </c>
      <c r="K40" t="s">
        <v>102</v>
      </c>
      <c r="L40">
        <v>0</v>
      </c>
      <c r="M40" t="s">
        <v>141</v>
      </c>
      <c r="N40">
        <v>0</v>
      </c>
      <c r="O40" t="s">
        <v>161</v>
      </c>
      <c r="P40">
        <v>0</v>
      </c>
    </row>
    <row r="41" spans="2:16" x14ac:dyDescent="0.2">
      <c r="B41">
        <f t="shared" si="0"/>
        <v>0</v>
      </c>
      <c r="C41" t="s">
        <v>576</v>
      </c>
      <c r="D41">
        <f>D39/1000</f>
        <v>3.1436423505426235E-3</v>
      </c>
      <c r="E41" t="s">
        <v>67</v>
      </c>
      <c r="F41">
        <v>0</v>
      </c>
      <c r="G41" t="s">
        <v>84</v>
      </c>
      <c r="H41">
        <v>0</v>
      </c>
      <c r="I41" t="s">
        <v>123</v>
      </c>
      <c r="J41">
        <v>0</v>
      </c>
      <c r="K41" t="s">
        <v>103</v>
      </c>
      <c r="L41">
        <v>0</v>
      </c>
      <c r="M41" t="s">
        <v>142</v>
      </c>
      <c r="N41">
        <v>0</v>
      </c>
      <c r="O41" t="s">
        <v>162</v>
      </c>
      <c r="P41">
        <v>0</v>
      </c>
    </row>
    <row r="42" spans="2:16" x14ac:dyDescent="0.2">
      <c r="B42">
        <f t="shared" si="0"/>
        <v>0</v>
      </c>
      <c r="D42">
        <f>D41*4</f>
        <v>1.2574569402170494E-2</v>
      </c>
      <c r="E42" t="s">
        <v>68</v>
      </c>
      <c r="F42">
        <v>0</v>
      </c>
      <c r="G42" t="s">
        <v>85</v>
      </c>
      <c r="H42">
        <v>0</v>
      </c>
      <c r="I42" t="s">
        <v>124</v>
      </c>
      <c r="J42">
        <v>0</v>
      </c>
      <c r="K42" t="s">
        <v>104</v>
      </c>
      <c r="L42">
        <v>0</v>
      </c>
      <c r="M42" t="s">
        <v>143</v>
      </c>
      <c r="N42">
        <v>0</v>
      </c>
      <c r="O42" t="s">
        <v>163</v>
      </c>
      <c r="P42">
        <v>0</v>
      </c>
    </row>
    <row r="43" spans="2:16" x14ac:dyDescent="0.2">
      <c r="B43">
        <f t="shared" si="0"/>
        <v>0</v>
      </c>
      <c r="E43" t="s">
        <v>69</v>
      </c>
      <c r="F43">
        <v>0</v>
      </c>
      <c r="G43" t="s">
        <v>86</v>
      </c>
      <c r="H43">
        <v>0</v>
      </c>
      <c r="I43" t="s">
        <v>125</v>
      </c>
      <c r="J43">
        <v>0</v>
      </c>
      <c r="K43" t="s">
        <v>105</v>
      </c>
      <c r="L43">
        <v>0</v>
      </c>
      <c r="M43" t="s">
        <v>144</v>
      </c>
      <c r="N43">
        <v>0</v>
      </c>
      <c r="O43" t="s">
        <v>164</v>
      </c>
      <c r="P43">
        <v>0</v>
      </c>
    </row>
    <row r="44" spans="2:16" x14ac:dyDescent="0.2">
      <c r="B44">
        <f t="shared" si="0"/>
        <v>0</v>
      </c>
      <c r="E44" t="s">
        <v>70</v>
      </c>
      <c r="F44">
        <v>0</v>
      </c>
      <c r="G44" t="s">
        <v>87</v>
      </c>
      <c r="H44">
        <v>0</v>
      </c>
      <c r="I44" t="s">
        <v>126</v>
      </c>
      <c r="J44">
        <v>0</v>
      </c>
      <c r="K44" t="s">
        <v>106</v>
      </c>
      <c r="L44">
        <v>0</v>
      </c>
      <c r="M44" t="s">
        <v>145</v>
      </c>
      <c r="N44">
        <v>0</v>
      </c>
      <c r="O44" t="s">
        <v>165</v>
      </c>
      <c r="P44">
        <v>0</v>
      </c>
    </row>
    <row r="45" spans="2:16" x14ac:dyDescent="0.2">
      <c r="B45">
        <f t="shared" si="0"/>
        <v>115916</v>
      </c>
      <c r="E45" t="s">
        <v>71</v>
      </c>
      <c r="F45">
        <v>70489</v>
      </c>
      <c r="G45" t="s">
        <v>88</v>
      </c>
      <c r="H45">
        <v>45427</v>
      </c>
      <c r="I45" t="s">
        <v>127</v>
      </c>
      <c r="J45">
        <v>19395</v>
      </c>
      <c r="K45" t="s">
        <v>107</v>
      </c>
      <c r="L45">
        <v>46109</v>
      </c>
      <c r="M45" t="s">
        <v>146</v>
      </c>
      <c r="N45">
        <v>52994</v>
      </c>
      <c r="O45" t="s">
        <v>166</v>
      </c>
      <c r="P45">
        <v>59857</v>
      </c>
    </row>
    <row r="46" spans="2:16" x14ac:dyDescent="0.2">
      <c r="B46">
        <f t="shared" si="0"/>
        <v>2200249</v>
      </c>
      <c r="E46" t="s">
        <v>72</v>
      </c>
      <c r="F46">
        <v>1323694</v>
      </c>
      <c r="G46" t="s">
        <v>89</v>
      </c>
      <c r="H46">
        <v>876555</v>
      </c>
      <c r="I46" t="s">
        <v>128</v>
      </c>
      <c r="J46">
        <v>335888</v>
      </c>
      <c r="K46" t="s">
        <v>108</v>
      </c>
      <c r="L46">
        <v>829466</v>
      </c>
      <c r="M46" t="s">
        <v>147</v>
      </c>
      <c r="N46">
        <v>1009587</v>
      </c>
      <c r="O46" t="s">
        <v>167</v>
      </c>
      <c r="P46">
        <v>1210658</v>
      </c>
    </row>
    <row r="47" spans="2:16" x14ac:dyDescent="0.2">
      <c r="B47">
        <f t="shared" si="0"/>
        <v>207021380</v>
      </c>
      <c r="E47" t="s">
        <v>73</v>
      </c>
      <c r="F47">
        <v>103145462</v>
      </c>
      <c r="G47" t="s">
        <v>90</v>
      </c>
      <c r="H47">
        <v>103875918</v>
      </c>
      <c r="I47" t="s">
        <v>129</v>
      </c>
      <c r="J47">
        <v>103384390</v>
      </c>
      <c r="K47" t="s">
        <v>109</v>
      </c>
      <c r="L47">
        <v>103674784</v>
      </c>
      <c r="M47" t="s">
        <v>148</v>
      </c>
      <c r="N47">
        <v>103658550</v>
      </c>
      <c r="O47" t="s">
        <v>168</v>
      </c>
      <c r="P47">
        <v>104286967</v>
      </c>
    </row>
    <row r="48" spans="2:16" x14ac:dyDescent="0.2">
      <c r="B48">
        <f t="shared" si="0"/>
        <v>77419795</v>
      </c>
      <c r="E48" t="s">
        <v>74</v>
      </c>
      <c r="F48">
        <v>38355115</v>
      </c>
      <c r="G48" t="s">
        <v>91</v>
      </c>
      <c r="H48">
        <v>39064680</v>
      </c>
      <c r="I48" t="s">
        <v>130</v>
      </c>
      <c r="J48">
        <v>38405876</v>
      </c>
      <c r="K48" t="s">
        <v>110</v>
      </c>
      <c r="L48">
        <v>38789068</v>
      </c>
      <c r="M48" t="s">
        <v>149</v>
      </c>
      <c r="N48">
        <v>38911285</v>
      </c>
      <c r="O48" t="s">
        <v>169</v>
      </c>
      <c r="P48">
        <v>38257772</v>
      </c>
    </row>
    <row r="49" spans="5:8" x14ac:dyDescent="0.2">
      <c r="E49" t="s">
        <v>26</v>
      </c>
      <c r="F49" t="s">
        <v>27</v>
      </c>
      <c r="G49" t="s">
        <v>26</v>
      </c>
      <c r="H49" t="s">
        <v>1</v>
      </c>
    </row>
    <row r="50" spans="5:8" x14ac:dyDescent="0.2">
      <c r="E50" t="s">
        <v>28</v>
      </c>
      <c r="F50" t="s">
        <v>233</v>
      </c>
      <c r="G50" t="s">
        <v>28</v>
      </c>
      <c r="H50" t="s">
        <v>249</v>
      </c>
    </row>
    <row r="51" spans="5:8" x14ac:dyDescent="0.2">
      <c r="E51" t="s">
        <v>30</v>
      </c>
      <c r="F51">
        <v>1</v>
      </c>
      <c r="G51" t="s">
        <v>30</v>
      </c>
      <c r="H51">
        <v>1</v>
      </c>
    </row>
    <row r="52" spans="5:8" x14ac:dyDescent="0.2">
      <c r="E52" t="s">
        <v>31</v>
      </c>
      <c r="F52">
        <v>4</v>
      </c>
      <c r="G52" t="s">
        <v>31</v>
      </c>
      <c r="H52">
        <v>4</v>
      </c>
    </row>
    <row r="53" spans="5:8" x14ac:dyDescent="0.2">
      <c r="E53" t="s">
        <v>32</v>
      </c>
      <c r="F53">
        <v>64</v>
      </c>
      <c r="G53" t="s">
        <v>32</v>
      </c>
      <c r="H53">
        <v>64</v>
      </c>
    </row>
    <row r="54" spans="5:8" x14ac:dyDescent="0.2">
      <c r="E54" t="s">
        <v>33</v>
      </c>
      <c r="F54">
        <v>64</v>
      </c>
      <c r="G54" t="s">
        <v>33</v>
      </c>
      <c r="H54">
        <v>64</v>
      </c>
    </row>
    <row r="55" spans="5:8" x14ac:dyDescent="0.2">
      <c r="E55" t="s">
        <v>34</v>
      </c>
      <c r="F55">
        <v>8</v>
      </c>
      <c r="G55" t="s">
        <v>34</v>
      </c>
      <c r="H55">
        <v>8</v>
      </c>
    </row>
    <row r="56" spans="5:8" x14ac:dyDescent="0.2">
      <c r="E56" t="s">
        <v>35</v>
      </c>
      <c r="F56">
        <v>64</v>
      </c>
      <c r="G56" t="s">
        <v>35</v>
      </c>
      <c r="H56">
        <v>64</v>
      </c>
    </row>
    <row r="57" spans="5:8" x14ac:dyDescent="0.2">
      <c r="E57" t="s">
        <v>36</v>
      </c>
      <c r="F57">
        <v>0</v>
      </c>
      <c r="G57" t="s">
        <v>36</v>
      </c>
      <c r="H57">
        <v>0</v>
      </c>
    </row>
    <row r="58" spans="5:8" x14ac:dyDescent="0.2">
      <c r="E58" t="s">
        <v>37</v>
      </c>
      <c r="F58">
        <v>1</v>
      </c>
      <c r="G58" t="s">
        <v>37</v>
      </c>
      <c r="H58">
        <v>1</v>
      </c>
    </row>
    <row r="59" spans="5:8" x14ac:dyDescent="0.2">
      <c r="E59" t="s">
        <v>38</v>
      </c>
      <c r="F59">
        <v>2</v>
      </c>
      <c r="G59" t="s">
        <v>38</v>
      </c>
      <c r="H59">
        <v>2</v>
      </c>
    </row>
    <row r="60" spans="5:8" x14ac:dyDescent="0.2">
      <c r="E60" t="s">
        <v>39</v>
      </c>
      <c r="F60">
        <v>8</v>
      </c>
      <c r="G60" t="s">
        <v>39</v>
      </c>
      <c r="H60">
        <v>8</v>
      </c>
    </row>
    <row r="61" spans="5:8" x14ac:dyDescent="0.2">
      <c r="E61" t="s">
        <v>40</v>
      </c>
      <c r="F61">
        <v>32</v>
      </c>
      <c r="G61" t="s">
        <v>40</v>
      </c>
      <c r="H61">
        <v>32</v>
      </c>
    </row>
    <row r="62" spans="5:8" x14ac:dyDescent="0.2">
      <c r="E62" t="s">
        <v>41</v>
      </c>
      <c r="F62">
        <v>48</v>
      </c>
      <c r="G62" t="s">
        <v>41</v>
      </c>
      <c r="H62">
        <v>48</v>
      </c>
    </row>
    <row r="63" spans="5:8" x14ac:dyDescent="0.2">
      <c r="E63" t="s">
        <v>42</v>
      </c>
      <c r="F63">
        <v>16</v>
      </c>
      <c r="G63" t="s">
        <v>42</v>
      </c>
      <c r="H63">
        <v>16</v>
      </c>
    </row>
    <row r="64" spans="5:8" x14ac:dyDescent="0.2">
      <c r="E64" t="s">
        <v>43</v>
      </c>
      <c r="F64">
        <v>16</v>
      </c>
      <c r="G64" t="s">
        <v>43</v>
      </c>
      <c r="H64">
        <v>16</v>
      </c>
    </row>
    <row r="65" spans="1:8" x14ac:dyDescent="0.2">
      <c r="E65" t="s">
        <v>44</v>
      </c>
      <c r="F65">
        <v>1</v>
      </c>
      <c r="G65" t="s">
        <v>44</v>
      </c>
      <c r="H65">
        <v>1</v>
      </c>
    </row>
    <row r="66" spans="1:8" x14ac:dyDescent="0.2">
      <c r="E66" t="s">
        <v>45</v>
      </c>
      <c r="F66">
        <v>2</v>
      </c>
      <c r="G66" t="s">
        <v>45</v>
      </c>
      <c r="H66">
        <v>2</v>
      </c>
    </row>
    <row r="67" spans="1:8" x14ac:dyDescent="0.2">
      <c r="E67" t="s">
        <v>46</v>
      </c>
      <c r="F67">
        <v>1</v>
      </c>
      <c r="G67" t="s">
        <v>46</v>
      </c>
      <c r="H67">
        <v>1</v>
      </c>
    </row>
    <row r="68" spans="1:8" x14ac:dyDescent="0.2">
      <c r="E68" t="s">
        <v>47</v>
      </c>
      <c r="F68">
        <v>3</v>
      </c>
      <c r="G68" t="s">
        <v>47</v>
      </c>
      <c r="H68">
        <v>3</v>
      </c>
    </row>
    <row r="69" spans="1:8" x14ac:dyDescent="0.2">
      <c r="E69" t="s">
        <v>48</v>
      </c>
      <c r="F69">
        <v>128</v>
      </c>
      <c r="G69" t="s">
        <v>48</v>
      </c>
      <c r="H69">
        <v>128</v>
      </c>
    </row>
    <row r="70" spans="1:8" x14ac:dyDescent="0.2">
      <c r="E70" t="s">
        <v>49</v>
      </c>
      <c r="F70">
        <v>0</v>
      </c>
      <c r="G70" t="s">
        <v>49</v>
      </c>
      <c r="H70">
        <v>0</v>
      </c>
    </row>
    <row r="71" spans="1:8" x14ac:dyDescent="0.2">
      <c r="E71" t="s">
        <v>50</v>
      </c>
      <c r="F71">
        <v>8</v>
      </c>
      <c r="G71" t="s">
        <v>50</v>
      </c>
      <c r="H71">
        <v>8</v>
      </c>
    </row>
    <row r="72" spans="1:8" x14ac:dyDescent="0.2">
      <c r="E72" t="s">
        <v>51</v>
      </c>
      <c r="F72">
        <v>6</v>
      </c>
      <c r="G72" t="s">
        <v>51</v>
      </c>
      <c r="H72">
        <v>6</v>
      </c>
    </row>
    <row r="73" spans="1:8" x14ac:dyDescent="0.2">
      <c r="E73" t="s">
        <v>52</v>
      </c>
      <c r="F73">
        <v>0</v>
      </c>
      <c r="G73" t="s">
        <v>52</v>
      </c>
      <c r="H73">
        <v>0</v>
      </c>
    </row>
    <row r="74" spans="1:8" x14ac:dyDescent="0.2">
      <c r="E74" t="s">
        <v>53</v>
      </c>
      <c r="F74">
        <v>1</v>
      </c>
      <c r="G74" t="s">
        <v>53</v>
      </c>
      <c r="H74">
        <v>1</v>
      </c>
    </row>
    <row r="75" spans="1:8" x14ac:dyDescent="0.2">
      <c r="E75" t="s">
        <v>54</v>
      </c>
      <c r="F75">
        <v>2048</v>
      </c>
      <c r="G75" t="s">
        <v>54</v>
      </c>
      <c r="H75">
        <v>2048</v>
      </c>
    </row>
    <row r="76" spans="1:8" x14ac:dyDescent="0.2">
      <c r="E76" t="s">
        <v>55</v>
      </c>
      <c r="F76">
        <v>48</v>
      </c>
      <c r="G76" t="s">
        <v>55</v>
      </c>
      <c r="H76">
        <v>48</v>
      </c>
    </row>
    <row r="77" spans="1:8" x14ac:dyDescent="0.2">
      <c r="E77" t="s">
        <v>56</v>
      </c>
      <c r="F77">
        <v>64</v>
      </c>
      <c r="G77" t="s">
        <v>56</v>
      </c>
      <c r="H77">
        <v>64</v>
      </c>
    </row>
    <row r="78" spans="1:8" x14ac:dyDescent="0.2">
      <c r="E78" t="s">
        <v>57</v>
      </c>
      <c r="F78">
        <v>0</v>
      </c>
      <c r="G78" t="s">
        <v>57</v>
      </c>
      <c r="H78">
        <v>0</v>
      </c>
    </row>
    <row r="79" spans="1:8" x14ac:dyDescent="0.2">
      <c r="A79">
        <f>E79+G79</f>
        <v>196981601</v>
      </c>
      <c r="B79">
        <f>SUM(F79,H79)</f>
        <v>699904364</v>
      </c>
      <c r="C79" t="s">
        <v>207</v>
      </c>
      <c r="D79">
        <f>B93/B79*1000</f>
        <v>0.15059771794764806</v>
      </c>
      <c r="E79">
        <v>98205582</v>
      </c>
      <c r="F79">
        <v>349952209</v>
      </c>
      <c r="G79">
        <v>98776019</v>
      </c>
      <c r="H79">
        <v>349952155</v>
      </c>
    </row>
    <row r="80" spans="1:8" x14ac:dyDescent="0.2">
      <c r="B80">
        <f t="shared" ref="B80:B96" si="1">SUM(F80,H80)</f>
        <v>20416590</v>
      </c>
      <c r="C80" t="s">
        <v>208</v>
      </c>
      <c r="D80" s="4">
        <f>B93/B95</f>
        <v>5.0914548052959552E-4</v>
      </c>
      <c r="E80" t="s">
        <v>297</v>
      </c>
      <c r="F80">
        <v>9918825</v>
      </c>
      <c r="G80" t="s">
        <v>314</v>
      </c>
      <c r="H80">
        <v>10497765</v>
      </c>
    </row>
    <row r="81" spans="2:8" x14ac:dyDescent="0.2">
      <c r="B81">
        <f t="shared" si="1"/>
        <v>20416590</v>
      </c>
      <c r="C81" t="s">
        <v>209</v>
      </c>
      <c r="D81" s="5">
        <f>B81/B79</f>
        <v>2.9170542505718683E-2</v>
      </c>
      <c r="E81" t="s">
        <v>298</v>
      </c>
      <c r="F81">
        <v>9918825</v>
      </c>
      <c r="G81" t="s">
        <v>315</v>
      </c>
      <c r="H81">
        <v>10497765</v>
      </c>
    </row>
    <row r="82" spans="2:8" x14ac:dyDescent="0.2">
      <c r="B82">
        <f t="shared" si="1"/>
        <v>0</v>
      </c>
      <c r="C82" t="s">
        <v>211</v>
      </c>
      <c r="D82" s="4">
        <f>B81/A79</f>
        <v>0.10364719291727149</v>
      </c>
      <c r="E82" t="s">
        <v>299</v>
      </c>
      <c r="F82">
        <v>0</v>
      </c>
      <c r="G82" t="s">
        <v>316</v>
      </c>
      <c r="H82">
        <v>0</v>
      </c>
    </row>
    <row r="83" spans="2:8" x14ac:dyDescent="0.2">
      <c r="B83">
        <f t="shared" si="1"/>
        <v>0</v>
      </c>
      <c r="C83" t="s">
        <v>21</v>
      </c>
      <c r="D83">
        <f>B81/B93</f>
        <v>193.69843649197375</v>
      </c>
      <c r="E83" t="s">
        <v>300</v>
      </c>
      <c r="F83">
        <v>0</v>
      </c>
      <c r="G83" t="s">
        <v>317</v>
      </c>
      <c r="H83">
        <v>0</v>
      </c>
    </row>
    <row r="84" spans="2:8" x14ac:dyDescent="0.2">
      <c r="B84">
        <f t="shared" si="1"/>
        <v>0</v>
      </c>
      <c r="C84" t="s">
        <v>18</v>
      </c>
      <c r="D84">
        <f>B79/A79</f>
        <v>3.5531458798530124</v>
      </c>
      <c r="E84" t="s">
        <v>301</v>
      </c>
      <c r="F84">
        <v>0</v>
      </c>
      <c r="G84" t="s">
        <v>318</v>
      </c>
      <c r="H84">
        <v>0</v>
      </c>
    </row>
    <row r="85" spans="2:8" x14ac:dyDescent="0.2">
      <c r="B85">
        <f t="shared" si="1"/>
        <v>0</v>
      </c>
      <c r="C85" t="s">
        <v>17</v>
      </c>
      <c r="D85">
        <f>A79/B79</f>
        <v>0.28144073838065109</v>
      </c>
      <c r="E85" t="s">
        <v>302</v>
      </c>
      <c r="F85">
        <v>0</v>
      </c>
      <c r="G85" t="s">
        <v>319</v>
      </c>
      <c r="H85">
        <v>0</v>
      </c>
    </row>
    <row r="86" spans="2:8" x14ac:dyDescent="0.2">
      <c r="B86">
        <f t="shared" si="1"/>
        <v>0</v>
      </c>
      <c r="C86" t="s">
        <v>25</v>
      </c>
      <c r="D86" s="3">
        <f>1/F69</f>
        <v>7.8125E-3</v>
      </c>
      <c r="E86" t="s">
        <v>303</v>
      </c>
      <c r="F86">
        <v>0</v>
      </c>
      <c r="G86" t="s">
        <v>320</v>
      </c>
      <c r="H86">
        <v>0</v>
      </c>
    </row>
    <row r="87" spans="2:8" x14ac:dyDescent="0.2">
      <c r="B87">
        <f t="shared" si="1"/>
        <v>0</v>
      </c>
      <c r="C87" t="s">
        <v>15</v>
      </c>
      <c r="D87">
        <f>B94/B79*1000</f>
        <v>3.1574513800288289</v>
      </c>
      <c r="E87" t="s">
        <v>304</v>
      </c>
      <c r="F87">
        <v>0</v>
      </c>
      <c r="G87" t="s">
        <v>321</v>
      </c>
      <c r="H87">
        <v>0</v>
      </c>
    </row>
    <row r="88" spans="2:8" x14ac:dyDescent="0.2">
      <c r="B88">
        <f t="shared" si="1"/>
        <v>0</v>
      </c>
      <c r="C88" t="s">
        <v>212</v>
      </c>
      <c r="D88" s="3">
        <f>B94/B96</f>
        <v>2.8544560212281626E-2</v>
      </c>
      <c r="E88" t="s">
        <v>305</v>
      </c>
      <c r="F88">
        <v>0</v>
      </c>
      <c r="G88" t="s">
        <v>322</v>
      </c>
      <c r="H88">
        <v>0</v>
      </c>
    </row>
    <row r="89" spans="2:8" x14ac:dyDescent="0.2">
      <c r="B89">
        <f t="shared" si="1"/>
        <v>0</v>
      </c>
      <c r="C89" t="s">
        <v>331</v>
      </c>
      <c r="D89">
        <f>B81/B94</f>
        <v>9.2386355306134078</v>
      </c>
      <c r="E89" t="s">
        <v>306</v>
      </c>
      <c r="F89">
        <v>0</v>
      </c>
      <c r="G89" t="s">
        <v>323</v>
      </c>
      <c r="H89">
        <v>0</v>
      </c>
    </row>
    <row r="90" spans="2:8" x14ac:dyDescent="0.2">
      <c r="B90">
        <f t="shared" si="1"/>
        <v>0</v>
      </c>
      <c r="E90" t="s">
        <v>307</v>
      </c>
      <c r="F90">
        <v>0</v>
      </c>
      <c r="G90" t="s">
        <v>324</v>
      </c>
      <c r="H90">
        <v>0</v>
      </c>
    </row>
    <row r="91" spans="2:8" x14ac:dyDescent="0.2">
      <c r="B91">
        <f t="shared" si="1"/>
        <v>0</v>
      </c>
      <c r="E91" t="s">
        <v>308</v>
      </c>
      <c r="F91">
        <v>0</v>
      </c>
      <c r="G91" t="s">
        <v>325</v>
      </c>
      <c r="H91">
        <v>0</v>
      </c>
    </row>
    <row r="92" spans="2:8" x14ac:dyDescent="0.2">
      <c r="B92">
        <f t="shared" si="1"/>
        <v>0</v>
      </c>
      <c r="E92" t="s">
        <v>309</v>
      </c>
      <c r="F92">
        <v>0</v>
      </c>
      <c r="G92" t="s">
        <v>326</v>
      </c>
      <c r="H92">
        <v>0</v>
      </c>
    </row>
    <row r="93" spans="2:8" x14ac:dyDescent="0.2">
      <c r="B93">
        <f t="shared" si="1"/>
        <v>105404</v>
      </c>
      <c r="E93" t="s">
        <v>310</v>
      </c>
      <c r="F93">
        <v>68734</v>
      </c>
      <c r="G93" t="s">
        <v>327</v>
      </c>
      <c r="H93">
        <v>36670</v>
      </c>
    </row>
    <row r="94" spans="2:8" x14ac:dyDescent="0.2">
      <c r="B94">
        <f t="shared" si="1"/>
        <v>2209914</v>
      </c>
      <c r="E94" t="s">
        <v>311</v>
      </c>
      <c r="F94">
        <v>1332921</v>
      </c>
      <c r="G94" t="s">
        <v>328</v>
      </c>
      <c r="H94">
        <v>876993</v>
      </c>
    </row>
    <row r="95" spans="2:8" x14ac:dyDescent="0.2">
      <c r="B95">
        <f t="shared" si="1"/>
        <v>207021380</v>
      </c>
      <c r="E95" t="s">
        <v>312</v>
      </c>
      <c r="F95">
        <v>103145462</v>
      </c>
      <c r="G95" t="s">
        <v>329</v>
      </c>
      <c r="H95">
        <v>103875918</v>
      </c>
    </row>
    <row r="96" spans="2:8" x14ac:dyDescent="0.2">
      <c r="B96">
        <f t="shared" si="1"/>
        <v>77419795</v>
      </c>
      <c r="E96" t="s">
        <v>313</v>
      </c>
      <c r="F96">
        <v>38355115</v>
      </c>
      <c r="G96" t="s">
        <v>330</v>
      </c>
      <c r="H96">
        <v>39064680</v>
      </c>
    </row>
    <row r="97" spans="5:8" x14ac:dyDescent="0.2">
      <c r="E97" t="s">
        <v>26</v>
      </c>
      <c r="F97" t="s">
        <v>27</v>
      </c>
      <c r="G97" t="s">
        <v>26</v>
      </c>
      <c r="H97" t="s">
        <v>1</v>
      </c>
    </row>
    <row r="98" spans="5:8" x14ac:dyDescent="0.2">
      <c r="E98" t="s">
        <v>28</v>
      </c>
      <c r="F98" t="s">
        <v>233</v>
      </c>
      <c r="G98" t="s">
        <v>28</v>
      </c>
      <c r="H98" t="s">
        <v>249</v>
      </c>
    </row>
    <row r="99" spans="5:8" x14ac:dyDescent="0.2">
      <c r="E99" t="s">
        <v>30</v>
      </c>
      <c r="F99">
        <v>1</v>
      </c>
      <c r="G99" t="s">
        <v>30</v>
      </c>
      <c r="H99">
        <v>1</v>
      </c>
    </row>
    <row r="100" spans="5:8" x14ac:dyDescent="0.2">
      <c r="E100" t="s">
        <v>31</v>
      </c>
      <c r="F100">
        <v>4</v>
      </c>
      <c r="G100" t="s">
        <v>31</v>
      </c>
      <c r="H100">
        <v>4</v>
      </c>
    </row>
    <row r="101" spans="5:8" x14ac:dyDescent="0.2">
      <c r="E101" t="s">
        <v>32</v>
      </c>
      <c r="F101">
        <v>64</v>
      </c>
      <c r="G101" t="s">
        <v>32</v>
      </c>
      <c r="H101">
        <v>64</v>
      </c>
    </row>
    <row r="102" spans="5:8" x14ac:dyDescent="0.2">
      <c r="E102" t="s">
        <v>33</v>
      </c>
      <c r="F102">
        <v>64</v>
      </c>
      <c r="G102" t="s">
        <v>33</v>
      </c>
      <c r="H102">
        <v>64</v>
      </c>
    </row>
    <row r="103" spans="5:8" x14ac:dyDescent="0.2">
      <c r="E103" t="s">
        <v>34</v>
      </c>
      <c r="F103">
        <v>8</v>
      </c>
      <c r="G103" t="s">
        <v>34</v>
      </c>
      <c r="H103">
        <v>8</v>
      </c>
    </row>
    <row r="104" spans="5:8" x14ac:dyDescent="0.2">
      <c r="E104" t="s">
        <v>35</v>
      </c>
      <c r="F104">
        <v>64</v>
      </c>
      <c r="G104" t="s">
        <v>35</v>
      </c>
      <c r="H104">
        <v>64</v>
      </c>
    </row>
    <row r="105" spans="5:8" x14ac:dyDescent="0.2">
      <c r="E105" t="s">
        <v>36</v>
      </c>
      <c r="F105">
        <v>0</v>
      </c>
      <c r="G105" t="s">
        <v>36</v>
      </c>
      <c r="H105">
        <v>0</v>
      </c>
    </row>
    <row r="106" spans="5:8" x14ac:dyDescent="0.2">
      <c r="E106" t="s">
        <v>37</v>
      </c>
      <c r="F106">
        <v>1</v>
      </c>
      <c r="G106" t="s">
        <v>37</v>
      </c>
      <c r="H106">
        <v>1</v>
      </c>
    </row>
    <row r="107" spans="5:8" x14ac:dyDescent="0.2">
      <c r="E107" t="s">
        <v>38</v>
      </c>
      <c r="F107">
        <v>-1</v>
      </c>
      <c r="G107" t="s">
        <v>38</v>
      </c>
      <c r="H107">
        <v>-1</v>
      </c>
    </row>
    <row r="108" spans="5:8" x14ac:dyDescent="0.2">
      <c r="E108" t="s">
        <v>39</v>
      </c>
      <c r="F108">
        <v>8</v>
      </c>
      <c r="G108" t="s">
        <v>39</v>
      </c>
      <c r="H108">
        <v>8</v>
      </c>
    </row>
    <row r="109" spans="5:8" x14ac:dyDescent="0.2">
      <c r="E109" t="s">
        <v>40</v>
      </c>
      <c r="F109">
        <v>-1</v>
      </c>
      <c r="G109" t="s">
        <v>40</v>
      </c>
      <c r="H109">
        <v>-1</v>
      </c>
    </row>
    <row r="110" spans="5:8" x14ac:dyDescent="0.2">
      <c r="E110" t="s">
        <v>41</v>
      </c>
      <c r="F110">
        <v>48</v>
      </c>
      <c r="G110" t="s">
        <v>41</v>
      </c>
      <c r="H110">
        <v>48</v>
      </c>
    </row>
    <row r="111" spans="5:8" x14ac:dyDescent="0.2">
      <c r="E111" t="s">
        <v>42</v>
      </c>
      <c r="F111">
        <v>16</v>
      </c>
      <c r="G111" t="s">
        <v>42</v>
      </c>
      <c r="H111">
        <v>16</v>
      </c>
    </row>
    <row r="112" spans="5:8" x14ac:dyDescent="0.2">
      <c r="E112" t="s">
        <v>43</v>
      </c>
      <c r="F112">
        <v>16</v>
      </c>
      <c r="G112" t="s">
        <v>43</v>
      </c>
      <c r="H112">
        <v>16</v>
      </c>
    </row>
    <row r="113" spans="1:8" x14ac:dyDescent="0.2">
      <c r="E113" t="s">
        <v>44</v>
      </c>
      <c r="F113">
        <v>0</v>
      </c>
      <c r="G113" t="s">
        <v>44</v>
      </c>
      <c r="H113">
        <v>0</v>
      </c>
    </row>
    <row r="114" spans="1:8" x14ac:dyDescent="0.2">
      <c r="E114" t="s">
        <v>45</v>
      </c>
      <c r="F114">
        <v>2</v>
      </c>
      <c r="G114" t="s">
        <v>45</v>
      </c>
      <c r="H114">
        <v>2</v>
      </c>
    </row>
    <row r="115" spans="1:8" x14ac:dyDescent="0.2">
      <c r="E115" t="s">
        <v>46</v>
      </c>
      <c r="F115">
        <v>1</v>
      </c>
      <c r="G115" t="s">
        <v>46</v>
      </c>
      <c r="H115">
        <v>1</v>
      </c>
    </row>
    <row r="116" spans="1:8" x14ac:dyDescent="0.2">
      <c r="E116" t="s">
        <v>47</v>
      </c>
      <c r="F116">
        <v>3</v>
      </c>
      <c r="G116" t="s">
        <v>47</v>
      </c>
      <c r="H116">
        <v>3</v>
      </c>
    </row>
    <row r="117" spans="1:8" x14ac:dyDescent="0.2">
      <c r="E117" t="s">
        <v>48</v>
      </c>
      <c r="F117">
        <v>128</v>
      </c>
      <c r="G117" t="s">
        <v>48</v>
      </c>
      <c r="H117">
        <v>128</v>
      </c>
    </row>
    <row r="118" spans="1:8" x14ac:dyDescent="0.2">
      <c r="E118" t="s">
        <v>49</v>
      </c>
      <c r="F118">
        <v>0</v>
      </c>
      <c r="G118" t="s">
        <v>49</v>
      </c>
      <c r="H118">
        <v>0</v>
      </c>
    </row>
    <row r="119" spans="1:8" x14ac:dyDescent="0.2">
      <c r="E119" t="s">
        <v>50</v>
      </c>
      <c r="F119">
        <v>8</v>
      </c>
      <c r="G119" t="s">
        <v>50</v>
      </c>
      <c r="H119">
        <v>8</v>
      </c>
    </row>
    <row r="120" spans="1:8" x14ac:dyDescent="0.2">
      <c r="E120" t="s">
        <v>51</v>
      </c>
      <c r="F120">
        <v>6</v>
      </c>
      <c r="G120" t="s">
        <v>51</v>
      </c>
      <c r="H120">
        <v>6</v>
      </c>
    </row>
    <row r="121" spans="1:8" x14ac:dyDescent="0.2">
      <c r="E121" t="s">
        <v>52</v>
      </c>
      <c r="F121">
        <v>0</v>
      </c>
      <c r="G121" t="s">
        <v>52</v>
      </c>
      <c r="H121">
        <v>0</v>
      </c>
    </row>
    <row r="122" spans="1:8" x14ac:dyDescent="0.2">
      <c r="E122" t="s">
        <v>53</v>
      </c>
      <c r="F122">
        <v>1</v>
      </c>
      <c r="G122" t="s">
        <v>53</v>
      </c>
      <c r="H122">
        <v>1</v>
      </c>
    </row>
    <row r="123" spans="1:8" x14ac:dyDescent="0.2">
      <c r="E123" t="s">
        <v>54</v>
      </c>
      <c r="F123">
        <v>2048</v>
      </c>
      <c r="G123" t="s">
        <v>54</v>
      </c>
      <c r="H123">
        <v>2048</v>
      </c>
    </row>
    <row r="124" spans="1:8" x14ac:dyDescent="0.2">
      <c r="E124" t="s">
        <v>55</v>
      </c>
      <c r="F124">
        <v>48</v>
      </c>
      <c r="G124" t="s">
        <v>55</v>
      </c>
      <c r="H124">
        <v>48</v>
      </c>
    </row>
    <row r="125" spans="1:8" x14ac:dyDescent="0.2">
      <c r="E125" t="s">
        <v>56</v>
      </c>
      <c r="F125">
        <v>64</v>
      </c>
      <c r="G125" t="s">
        <v>56</v>
      </c>
      <c r="H125">
        <v>64</v>
      </c>
    </row>
    <row r="126" spans="1:8" x14ac:dyDescent="0.2">
      <c r="E126" t="s">
        <v>57</v>
      </c>
      <c r="F126">
        <v>0</v>
      </c>
      <c r="G126" t="s">
        <v>57</v>
      </c>
      <c r="H126">
        <v>0</v>
      </c>
    </row>
    <row r="127" spans="1:8" x14ac:dyDescent="0.2">
      <c r="A127">
        <f>E127+G127</f>
        <v>192677524</v>
      </c>
      <c r="B127">
        <f>SUM(F127,H127)</f>
        <v>699904364</v>
      </c>
      <c r="C127" t="s">
        <v>207</v>
      </c>
      <c r="D127">
        <f>B141/B127*1000</f>
        <v>3.3233597611916021</v>
      </c>
      <c r="E127">
        <v>98128892</v>
      </c>
      <c r="F127">
        <v>349952209</v>
      </c>
      <c r="G127">
        <v>94548632</v>
      </c>
      <c r="H127">
        <v>349952155</v>
      </c>
    </row>
    <row r="128" spans="1:8" x14ac:dyDescent="0.2">
      <c r="B128">
        <f t="shared" ref="B128:B141" si="2">SUM(F128,H128)</f>
        <v>16099752</v>
      </c>
      <c r="C128" t="s">
        <v>208</v>
      </c>
      <c r="D128" s="4">
        <f>B141/B143</f>
        <v>1.1235718745571109E-2</v>
      </c>
      <c r="E128" t="s">
        <v>467</v>
      </c>
      <c r="F128">
        <v>9836336</v>
      </c>
      <c r="G128" t="s">
        <v>482</v>
      </c>
      <c r="H128">
        <v>6263416</v>
      </c>
    </row>
    <row r="129" spans="2:8" x14ac:dyDescent="0.2">
      <c r="B129">
        <f t="shared" si="2"/>
        <v>16099752</v>
      </c>
      <c r="C129" t="s">
        <v>209</v>
      </c>
      <c r="D129" s="5">
        <f>B129/B127</f>
        <v>2.3002788420962039E-2</v>
      </c>
      <c r="E129" t="s">
        <v>468</v>
      </c>
      <c r="F129">
        <v>9836336</v>
      </c>
      <c r="G129" t="s">
        <v>483</v>
      </c>
      <c r="H129">
        <v>6263416</v>
      </c>
    </row>
    <row r="130" spans="2:8" x14ac:dyDescent="0.2">
      <c r="B130">
        <f t="shared" si="2"/>
        <v>0</v>
      </c>
      <c r="C130" t="s">
        <v>211</v>
      </c>
      <c r="D130" s="4">
        <f>B129/A127</f>
        <v>8.3558017903530873E-2</v>
      </c>
      <c r="E130" t="s">
        <v>469</v>
      </c>
      <c r="F130">
        <v>0</v>
      </c>
      <c r="G130" t="s">
        <v>484</v>
      </c>
      <c r="H130">
        <v>0</v>
      </c>
    </row>
    <row r="131" spans="2:8" x14ac:dyDescent="0.2">
      <c r="B131">
        <f t="shared" si="2"/>
        <v>0</v>
      </c>
      <c r="C131" t="s">
        <v>210</v>
      </c>
      <c r="D131">
        <f>B129/B141</f>
        <v>6.9215462886613004</v>
      </c>
      <c r="E131" t="s">
        <v>470</v>
      </c>
      <c r="F131">
        <v>0</v>
      </c>
      <c r="G131" t="s">
        <v>485</v>
      </c>
      <c r="H131">
        <v>0</v>
      </c>
    </row>
    <row r="132" spans="2:8" x14ac:dyDescent="0.2">
      <c r="B132">
        <f t="shared" si="2"/>
        <v>0</v>
      </c>
      <c r="C132" t="s">
        <v>18</v>
      </c>
      <c r="D132">
        <f>B127/A127</f>
        <v>3.6325169094450267</v>
      </c>
      <c r="E132" t="s">
        <v>471</v>
      </c>
      <c r="F132">
        <v>0</v>
      </c>
      <c r="G132" t="s">
        <v>486</v>
      </c>
      <c r="H132">
        <v>0</v>
      </c>
    </row>
    <row r="133" spans="2:8" x14ac:dyDescent="0.2">
      <c r="B133">
        <f t="shared" si="2"/>
        <v>0</v>
      </c>
      <c r="C133" t="s">
        <v>17</v>
      </c>
      <c r="D133">
        <f>A127/B127</f>
        <v>0.27529121678686946</v>
      </c>
      <c r="E133" t="s">
        <v>472</v>
      </c>
      <c r="F133">
        <v>0</v>
      </c>
      <c r="G133" t="s">
        <v>487</v>
      </c>
      <c r="H133">
        <v>0</v>
      </c>
    </row>
    <row r="134" spans="2:8" x14ac:dyDescent="0.2">
      <c r="B134">
        <f t="shared" si="2"/>
        <v>0</v>
      </c>
      <c r="C134" t="s">
        <v>25</v>
      </c>
      <c r="D134" s="3">
        <f>1/F117</f>
        <v>7.8125E-3</v>
      </c>
      <c r="E134" t="s">
        <v>473</v>
      </c>
      <c r="F134">
        <v>0</v>
      </c>
      <c r="G134" t="s">
        <v>488</v>
      </c>
      <c r="H134">
        <v>0</v>
      </c>
    </row>
    <row r="135" spans="2:8" x14ac:dyDescent="0.2">
      <c r="B135">
        <f t="shared" si="2"/>
        <v>0</v>
      </c>
      <c r="C135" t="s">
        <v>575</v>
      </c>
      <c r="D135" s="5">
        <f>B141/B127*4</f>
        <v>1.3293439044766408E-2</v>
      </c>
      <c r="E135" t="s">
        <v>474</v>
      </c>
      <c r="F135">
        <v>0</v>
      </c>
      <c r="G135" t="s">
        <v>489</v>
      </c>
      <c r="H135">
        <v>0</v>
      </c>
    </row>
    <row r="136" spans="2:8" x14ac:dyDescent="0.2">
      <c r="B136">
        <f t="shared" si="2"/>
        <v>0</v>
      </c>
      <c r="D136">
        <f>D135*4</f>
        <v>5.3173756179065633E-2</v>
      </c>
      <c r="E136" t="s">
        <v>475</v>
      </c>
      <c r="F136">
        <v>0</v>
      </c>
      <c r="G136" t="s">
        <v>490</v>
      </c>
      <c r="H136">
        <v>0</v>
      </c>
    </row>
    <row r="137" spans="2:8" x14ac:dyDescent="0.2">
      <c r="B137">
        <f t="shared" si="2"/>
        <v>0</v>
      </c>
      <c r="C137" t="s">
        <v>577</v>
      </c>
      <c r="D137">
        <f>D127/1000</f>
        <v>3.3233597611916021E-3</v>
      </c>
      <c r="E137" t="s">
        <v>476</v>
      </c>
      <c r="F137">
        <v>0</v>
      </c>
      <c r="G137" t="s">
        <v>491</v>
      </c>
      <c r="H137">
        <v>0</v>
      </c>
    </row>
    <row r="138" spans="2:8" x14ac:dyDescent="0.2">
      <c r="B138">
        <f t="shared" si="2"/>
        <v>0</v>
      </c>
      <c r="C138" t="s">
        <v>578</v>
      </c>
      <c r="D138">
        <f>D137/D41</f>
        <v>1.0571685295618816</v>
      </c>
      <c r="E138" t="s">
        <v>477</v>
      </c>
      <c r="F138">
        <v>0</v>
      </c>
      <c r="G138" t="s">
        <v>492</v>
      </c>
      <c r="H138">
        <v>0</v>
      </c>
    </row>
    <row r="139" spans="2:8" x14ac:dyDescent="0.2">
      <c r="B139">
        <f t="shared" si="2"/>
        <v>0</v>
      </c>
      <c r="E139" t="s">
        <v>478</v>
      </c>
      <c r="F139">
        <v>0</v>
      </c>
      <c r="G139" t="s">
        <v>493</v>
      </c>
      <c r="H139">
        <v>0</v>
      </c>
    </row>
    <row r="140" spans="2:8" x14ac:dyDescent="0.2">
      <c r="B140">
        <f t="shared" si="2"/>
        <v>0</v>
      </c>
      <c r="E140" t="s">
        <v>479</v>
      </c>
      <c r="F140">
        <v>0</v>
      </c>
      <c r="G140" t="s">
        <v>494</v>
      </c>
      <c r="H140">
        <v>0</v>
      </c>
    </row>
    <row r="141" spans="2:8" x14ac:dyDescent="0.2">
      <c r="B141">
        <f t="shared" si="2"/>
        <v>2326034</v>
      </c>
      <c r="E141" t="s">
        <v>480</v>
      </c>
      <c r="F141">
        <v>1447219</v>
      </c>
      <c r="G141" t="s">
        <v>495</v>
      </c>
      <c r="H141">
        <v>878815</v>
      </c>
    </row>
    <row r="143" spans="2:8" x14ac:dyDescent="0.2">
      <c r="B143">
        <f t="shared" ref="B143" si="3">SUM(F143,H143)</f>
        <v>207021380</v>
      </c>
      <c r="E143" t="s">
        <v>481</v>
      </c>
      <c r="F143">
        <v>103145462</v>
      </c>
      <c r="G143" t="s">
        <v>496</v>
      </c>
      <c r="H143">
        <v>103875918</v>
      </c>
    </row>
    <row r="145" spans="5:8" x14ac:dyDescent="0.2">
      <c r="E145" t="s">
        <v>26</v>
      </c>
      <c r="F145" t="s">
        <v>27</v>
      </c>
      <c r="G145" t="s">
        <v>26</v>
      </c>
      <c r="H145" t="s">
        <v>1</v>
      </c>
    </row>
    <row r="146" spans="5:8" x14ac:dyDescent="0.2">
      <c r="E146" t="s">
        <v>28</v>
      </c>
      <c r="F146" t="s">
        <v>233</v>
      </c>
      <c r="G146" t="s">
        <v>28</v>
      </c>
      <c r="H146" t="s">
        <v>249</v>
      </c>
    </row>
    <row r="147" spans="5:8" x14ac:dyDescent="0.2">
      <c r="E147" t="s">
        <v>30</v>
      </c>
      <c r="F147">
        <v>1</v>
      </c>
      <c r="G147" t="s">
        <v>30</v>
      </c>
      <c r="H147">
        <v>1</v>
      </c>
    </row>
    <row r="148" spans="5:8" x14ac:dyDescent="0.2">
      <c r="E148" t="s">
        <v>31</v>
      </c>
      <c r="F148">
        <v>4</v>
      </c>
      <c r="G148" t="s">
        <v>31</v>
      </c>
      <c r="H148">
        <v>4</v>
      </c>
    </row>
    <row r="149" spans="5:8" x14ac:dyDescent="0.2">
      <c r="E149" t="s">
        <v>32</v>
      </c>
      <c r="F149">
        <v>64</v>
      </c>
      <c r="G149" t="s">
        <v>32</v>
      </c>
      <c r="H149">
        <v>64</v>
      </c>
    </row>
    <row r="150" spans="5:8" x14ac:dyDescent="0.2">
      <c r="E150" t="s">
        <v>33</v>
      </c>
      <c r="F150">
        <v>64</v>
      </c>
      <c r="G150" t="s">
        <v>33</v>
      </c>
      <c r="H150">
        <v>64</v>
      </c>
    </row>
    <row r="151" spans="5:8" x14ac:dyDescent="0.2">
      <c r="E151" t="s">
        <v>34</v>
      </c>
      <c r="F151">
        <v>8</v>
      </c>
      <c r="G151" t="s">
        <v>34</v>
      </c>
      <c r="H151">
        <v>8</v>
      </c>
    </row>
    <row r="152" spans="5:8" x14ac:dyDescent="0.2">
      <c r="E152" t="s">
        <v>35</v>
      </c>
      <c r="F152">
        <v>64</v>
      </c>
      <c r="G152" t="s">
        <v>35</v>
      </c>
      <c r="H152">
        <v>64</v>
      </c>
    </row>
    <row r="153" spans="5:8" x14ac:dyDescent="0.2">
      <c r="E153" t="s">
        <v>36</v>
      </c>
      <c r="F153">
        <v>0</v>
      </c>
      <c r="G153" t="s">
        <v>36</v>
      </c>
      <c r="H153">
        <v>0</v>
      </c>
    </row>
    <row r="154" spans="5:8" x14ac:dyDescent="0.2">
      <c r="E154" t="s">
        <v>37</v>
      </c>
      <c r="F154">
        <v>1</v>
      </c>
      <c r="G154" t="s">
        <v>37</v>
      </c>
      <c r="H154">
        <v>1</v>
      </c>
    </row>
    <row r="155" spans="5:8" x14ac:dyDescent="0.2">
      <c r="E155" t="s">
        <v>38</v>
      </c>
      <c r="F155">
        <v>2</v>
      </c>
      <c r="G155" t="s">
        <v>38</v>
      </c>
      <c r="H155">
        <v>2</v>
      </c>
    </row>
    <row r="156" spans="5:8" x14ac:dyDescent="0.2">
      <c r="E156" t="s">
        <v>39</v>
      </c>
      <c r="F156">
        <v>8</v>
      </c>
      <c r="G156" t="s">
        <v>39</v>
      </c>
      <c r="H156">
        <v>8</v>
      </c>
    </row>
    <row r="157" spans="5:8" x14ac:dyDescent="0.2">
      <c r="E157" t="s">
        <v>40</v>
      </c>
      <c r="F157">
        <v>32</v>
      </c>
      <c r="G157" t="s">
        <v>40</v>
      </c>
      <c r="H157">
        <v>32</v>
      </c>
    </row>
    <row r="158" spans="5:8" x14ac:dyDescent="0.2">
      <c r="E158" t="s">
        <v>41</v>
      </c>
      <c r="F158">
        <v>48</v>
      </c>
      <c r="G158" t="s">
        <v>41</v>
      </c>
      <c r="H158">
        <v>48</v>
      </c>
    </row>
    <row r="159" spans="5:8" x14ac:dyDescent="0.2">
      <c r="E159" t="s">
        <v>42</v>
      </c>
      <c r="F159">
        <v>16</v>
      </c>
      <c r="G159" t="s">
        <v>42</v>
      </c>
      <c r="H159">
        <v>16</v>
      </c>
    </row>
    <row r="160" spans="5:8" x14ac:dyDescent="0.2">
      <c r="E160" t="s">
        <v>43</v>
      </c>
      <c r="F160">
        <v>16</v>
      </c>
      <c r="G160" t="s">
        <v>43</v>
      </c>
      <c r="H160">
        <v>16</v>
      </c>
    </row>
    <row r="161" spans="1:8" x14ac:dyDescent="0.2">
      <c r="E161" t="s">
        <v>44</v>
      </c>
      <c r="F161">
        <v>0</v>
      </c>
      <c r="G161" t="s">
        <v>44</v>
      </c>
      <c r="H161">
        <v>0</v>
      </c>
    </row>
    <row r="162" spans="1:8" x14ac:dyDescent="0.2">
      <c r="E162" t="s">
        <v>45</v>
      </c>
      <c r="F162">
        <v>2</v>
      </c>
      <c r="G162" t="s">
        <v>45</v>
      </c>
      <c r="H162">
        <v>2</v>
      </c>
    </row>
    <row r="163" spans="1:8" x14ac:dyDescent="0.2">
      <c r="E163" t="s">
        <v>46</v>
      </c>
      <c r="F163">
        <v>1</v>
      </c>
      <c r="G163" t="s">
        <v>46</v>
      </c>
      <c r="H163">
        <v>1</v>
      </c>
    </row>
    <row r="164" spans="1:8" x14ac:dyDescent="0.2">
      <c r="E164" t="s">
        <v>47</v>
      </c>
      <c r="F164">
        <v>3</v>
      </c>
      <c r="G164" t="s">
        <v>47</v>
      </c>
      <c r="H164">
        <v>3</v>
      </c>
    </row>
    <row r="165" spans="1:8" x14ac:dyDescent="0.2">
      <c r="E165" t="s">
        <v>48</v>
      </c>
      <c r="F165">
        <v>128</v>
      </c>
      <c r="G165" t="s">
        <v>48</v>
      </c>
      <c r="H165">
        <v>128</v>
      </c>
    </row>
    <row r="166" spans="1:8" x14ac:dyDescent="0.2">
      <c r="E166" t="s">
        <v>49</v>
      </c>
      <c r="F166">
        <v>0</v>
      </c>
      <c r="G166" t="s">
        <v>49</v>
      </c>
      <c r="H166">
        <v>0</v>
      </c>
    </row>
    <row r="167" spans="1:8" x14ac:dyDescent="0.2">
      <c r="E167" t="s">
        <v>50</v>
      </c>
      <c r="F167">
        <v>8</v>
      </c>
      <c r="G167" t="s">
        <v>50</v>
      </c>
      <c r="H167">
        <v>8</v>
      </c>
    </row>
    <row r="168" spans="1:8" x14ac:dyDescent="0.2">
      <c r="E168" t="s">
        <v>51</v>
      </c>
      <c r="F168">
        <v>6</v>
      </c>
      <c r="G168" t="s">
        <v>51</v>
      </c>
      <c r="H168">
        <v>6</v>
      </c>
    </row>
    <row r="169" spans="1:8" x14ac:dyDescent="0.2">
      <c r="E169" t="s">
        <v>52</v>
      </c>
      <c r="F169">
        <v>0</v>
      </c>
      <c r="G169" t="s">
        <v>52</v>
      </c>
      <c r="H169">
        <v>0</v>
      </c>
    </row>
    <row r="170" spans="1:8" x14ac:dyDescent="0.2">
      <c r="E170" t="s">
        <v>53</v>
      </c>
      <c r="F170">
        <v>1</v>
      </c>
      <c r="G170" t="s">
        <v>53</v>
      </c>
      <c r="H170">
        <v>1</v>
      </c>
    </row>
    <row r="171" spans="1:8" x14ac:dyDescent="0.2">
      <c r="E171" t="s">
        <v>54</v>
      </c>
      <c r="F171">
        <v>2048</v>
      </c>
      <c r="G171" t="s">
        <v>54</v>
      </c>
      <c r="H171">
        <v>2048</v>
      </c>
    </row>
    <row r="172" spans="1:8" x14ac:dyDescent="0.2">
      <c r="E172" t="s">
        <v>55</v>
      </c>
      <c r="F172">
        <v>48</v>
      </c>
      <c r="G172" t="s">
        <v>55</v>
      </c>
      <c r="H172">
        <v>48</v>
      </c>
    </row>
    <row r="173" spans="1:8" x14ac:dyDescent="0.2">
      <c r="E173" t="s">
        <v>56</v>
      </c>
      <c r="F173">
        <v>64</v>
      </c>
      <c r="G173" t="s">
        <v>56</v>
      </c>
      <c r="H173">
        <v>64</v>
      </c>
    </row>
    <row r="174" spans="1:8" x14ac:dyDescent="0.2">
      <c r="E174" t="s">
        <v>57</v>
      </c>
      <c r="F174">
        <v>0</v>
      </c>
      <c r="G174" t="s">
        <v>57</v>
      </c>
      <c r="H174">
        <v>0</v>
      </c>
    </row>
    <row r="175" spans="1:8" x14ac:dyDescent="0.2">
      <c r="A175">
        <f>E175+G175</f>
        <v>195832465</v>
      </c>
      <c r="B175">
        <f>SUM(F175,H175)</f>
        <v>699904364</v>
      </c>
      <c r="C175" t="s">
        <v>207</v>
      </c>
      <c r="D175">
        <f>B189/B175*1000</f>
        <v>3.3245184909291408</v>
      </c>
      <c r="E175">
        <v>99669227</v>
      </c>
      <c r="F175">
        <v>349952209</v>
      </c>
      <c r="G175">
        <v>96163238</v>
      </c>
      <c r="H175">
        <v>349952155</v>
      </c>
    </row>
    <row r="176" spans="1:8" x14ac:dyDescent="0.2">
      <c r="B176">
        <f t="shared" ref="B176:B191" si="4">SUM(F176,H176)</f>
        <v>19255172</v>
      </c>
      <c r="C176" t="s">
        <v>208</v>
      </c>
      <c r="D176" s="4">
        <f>B189/B191</f>
        <v>1.1239636215351284E-2</v>
      </c>
      <c r="E176" t="s">
        <v>234</v>
      </c>
      <c r="F176">
        <v>11376891</v>
      </c>
      <c r="G176" t="s">
        <v>250</v>
      </c>
      <c r="H176">
        <v>7878281</v>
      </c>
    </row>
    <row r="177" spans="2:8" x14ac:dyDescent="0.2">
      <c r="B177">
        <f t="shared" si="4"/>
        <v>19255172</v>
      </c>
      <c r="C177" t="s">
        <v>209</v>
      </c>
      <c r="D177" s="5">
        <f>B177/B175</f>
        <v>2.7511147222965451E-2</v>
      </c>
      <c r="E177" t="s">
        <v>235</v>
      </c>
      <c r="F177">
        <v>11376891</v>
      </c>
      <c r="G177" t="s">
        <v>251</v>
      </c>
      <c r="H177">
        <v>7878281</v>
      </c>
    </row>
    <row r="178" spans="2:8" x14ac:dyDescent="0.2">
      <c r="B178">
        <f t="shared" si="4"/>
        <v>0</v>
      </c>
      <c r="C178" t="s">
        <v>211</v>
      </c>
      <c r="D178" s="4">
        <f>B177/A175</f>
        <v>9.8324718529177485E-2</v>
      </c>
      <c r="E178" t="s">
        <v>236</v>
      </c>
      <c r="F178">
        <v>0</v>
      </c>
      <c r="G178" t="s">
        <v>252</v>
      </c>
      <c r="H178">
        <v>0</v>
      </c>
    </row>
    <row r="179" spans="2:8" x14ac:dyDescent="0.2">
      <c r="B179">
        <f t="shared" si="4"/>
        <v>0</v>
      </c>
      <c r="C179" t="s">
        <v>210</v>
      </c>
      <c r="D179">
        <f>B177/B189</f>
        <v>8.2752276150753481</v>
      </c>
      <c r="E179" t="s">
        <v>237</v>
      </c>
      <c r="F179">
        <v>0</v>
      </c>
      <c r="G179" t="s">
        <v>253</v>
      </c>
      <c r="H179">
        <v>0</v>
      </c>
    </row>
    <row r="180" spans="2:8" x14ac:dyDescent="0.2">
      <c r="B180">
        <f t="shared" si="4"/>
        <v>0</v>
      </c>
      <c r="C180" t="s">
        <v>18</v>
      </c>
      <c r="D180">
        <f>B175/A175</f>
        <v>3.5739955783123087</v>
      </c>
      <c r="E180" t="s">
        <v>238</v>
      </c>
      <c r="F180">
        <v>0</v>
      </c>
      <c r="G180" t="s">
        <v>254</v>
      </c>
      <c r="H180">
        <v>0</v>
      </c>
    </row>
    <row r="181" spans="2:8" x14ac:dyDescent="0.2">
      <c r="B181">
        <f t="shared" si="4"/>
        <v>0</v>
      </c>
      <c r="C181" t="s">
        <v>17</v>
      </c>
      <c r="D181">
        <f>A175/B175</f>
        <v>0.27979889120965673</v>
      </c>
      <c r="E181" t="s">
        <v>239</v>
      </c>
      <c r="F181">
        <v>0</v>
      </c>
      <c r="G181" t="s">
        <v>255</v>
      </c>
      <c r="H181">
        <v>0</v>
      </c>
    </row>
    <row r="182" spans="2:8" x14ac:dyDescent="0.2">
      <c r="B182">
        <f t="shared" si="4"/>
        <v>0</v>
      </c>
      <c r="C182" t="s">
        <v>25</v>
      </c>
      <c r="D182" s="3">
        <f>1/F165</f>
        <v>7.8125E-3</v>
      </c>
      <c r="E182" t="s">
        <v>240</v>
      </c>
      <c r="F182">
        <v>0</v>
      </c>
      <c r="G182" t="s">
        <v>256</v>
      </c>
      <c r="H182">
        <v>0</v>
      </c>
    </row>
    <row r="183" spans="2:8" x14ac:dyDescent="0.2">
      <c r="B183">
        <f t="shared" si="4"/>
        <v>0</v>
      </c>
      <c r="D183" s="3"/>
      <c r="E183" t="s">
        <v>241</v>
      </c>
      <c r="F183">
        <v>0</v>
      </c>
      <c r="G183" t="s">
        <v>257</v>
      </c>
      <c r="H183">
        <v>0</v>
      </c>
    </row>
    <row r="184" spans="2:8" x14ac:dyDescent="0.2">
      <c r="B184">
        <f t="shared" si="4"/>
        <v>0</v>
      </c>
      <c r="E184" t="s">
        <v>242</v>
      </c>
      <c r="F184">
        <v>0</v>
      </c>
      <c r="G184" t="s">
        <v>258</v>
      </c>
      <c r="H184">
        <v>0</v>
      </c>
    </row>
    <row r="185" spans="2:8" x14ac:dyDescent="0.2">
      <c r="B185">
        <f t="shared" si="4"/>
        <v>0</v>
      </c>
      <c r="E185" t="s">
        <v>243</v>
      </c>
      <c r="F185">
        <v>0</v>
      </c>
      <c r="G185" t="s">
        <v>259</v>
      </c>
      <c r="H185">
        <v>0</v>
      </c>
    </row>
    <row r="186" spans="2:8" x14ac:dyDescent="0.2">
      <c r="B186">
        <f t="shared" si="4"/>
        <v>0</v>
      </c>
      <c r="E186" t="s">
        <v>244</v>
      </c>
      <c r="F186">
        <v>0</v>
      </c>
      <c r="G186" t="s">
        <v>260</v>
      </c>
      <c r="H186">
        <v>0</v>
      </c>
    </row>
    <row r="187" spans="2:8" x14ac:dyDescent="0.2">
      <c r="B187">
        <f t="shared" si="4"/>
        <v>0</v>
      </c>
      <c r="E187" t="s">
        <v>245</v>
      </c>
      <c r="F187">
        <v>0</v>
      </c>
      <c r="G187" t="s">
        <v>261</v>
      </c>
      <c r="H187">
        <v>0</v>
      </c>
    </row>
    <row r="188" spans="2:8" x14ac:dyDescent="0.2">
      <c r="B188">
        <f t="shared" si="4"/>
        <v>0</v>
      </c>
      <c r="E188" t="s">
        <v>246</v>
      </c>
      <c r="F188">
        <v>0</v>
      </c>
      <c r="G188" t="s">
        <v>262</v>
      </c>
      <c r="H188">
        <v>0</v>
      </c>
    </row>
    <row r="189" spans="2:8" x14ac:dyDescent="0.2">
      <c r="B189">
        <f t="shared" si="4"/>
        <v>2326845</v>
      </c>
      <c r="E189" t="s">
        <v>247</v>
      </c>
      <c r="F189">
        <v>1447422</v>
      </c>
      <c r="G189" t="s">
        <v>263</v>
      </c>
      <c r="H189">
        <v>879423</v>
      </c>
    </row>
    <row r="191" spans="2:8" x14ac:dyDescent="0.2">
      <c r="B191">
        <f t="shared" si="4"/>
        <v>207021380</v>
      </c>
      <c r="E191" t="s">
        <v>248</v>
      </c>
      <c r="F191">
        <v>103145462</v>
      </c>
      <c r="G191" t="s">
        <v>264</v>
      </c>
      <c r="H191">
        <v>103875918</v>
      </c>
    </row>
    <row r="192" spans="2:8" x14ac:dyDescent="0.2">
      <c r="F192">
        <f>F191/2</f>
        <v>51572731</v>
      </c>
    </row>
    <row r="193" spans="5:8" x14ac:dyDescent="0.2">
      <c r="E193" t="s">
        <v>26</v>
      </c>
      <c r="F193" t="s">
        <v>27</v>
      </c>
      <c r="G193" t="s">
        <v>26</v>
      </c>
      <c r="H193" t="s">
        <v>1</v>
      </c>
    </row>
    <row r="194" spans="5:8" x14ac:dyDescent="0.2">
      <c r="E194" t="s">
        <v>28</v>
      </c>
      <c r="F194" t="s">
        <v>233</v>
      </c>
      <c r="G194" t="s">
        <v>28</v>
      </c>
      <c r="H194" t="s">
        <v>249</v>
      </c>
    </row>
    <row r="195" spans="5:8" x14ac:dyDescent="0.2">
      <c r="E195" t="s">
        <v>30</v>
      </c>
      <c r="F195">
        <v>1</v>
      </c>
      <c r="G195" t="s">
        <v>30</v>
      </c>
      <c r="H195">
        <v>1</v>
      </c>
    </row>
    <row r="196" spans="5:8" x14ac:dyDescent="0.2">
      <c r="E196" t="s">
        <v>31</v>
      </c>
      <c r="F196">
        <v>4</v>
      </c>
      <c r="G196" t="s">
        <v>31</v>
      </c>
      <c r="H196">
        <v>4</v>
      </c>
    </row>
    <row r="197" spans="5:8" x14ac:dyDescent="0.2">
      <c r="E197" t="s">
        <v>32</v>
      </c>
      <c r="F197">
        <v>64</v>
      </c>
      <c r="G197" t="s">
        <v>32</v>
      </c>
      <c r="H197">
        <v>64</v>
      </c>
    </row>
    <row r="198" spans="5:8" x14ac:dyDescent="0.2">
      <c r="E198" t="s">
        <v>33</v>
      </c>
      <c r="F198">
        <v>64</v>
      </c>
      <c r="G198" t="s">
        <v>33</v>
      </c>
      <c r="H198">
        <v>64</v>
      </c>
    </row>
    <row r="199" spans="5:8" x14ac:dyDescent="0.2">
      <c r="E199" t="s">
        <v>34</v>
      </c>
      <c r="F199">
        <v>8</v>
      </c>
      <c r="G199" t="s">
        <v>34</v>
      </c>
      <c r="H199">
        <v>8</v>
      </c>
    </row>
    <row r="200" spans="5:8" x14ac:dyDescent="0.2">
      <c r="E200" t="s">
        <v>35</v>
      </c>
      <c r="F200">
        <v>64</v>
      </c>
      <c r="G200" t="s">
        <v>35</v>
      </c>
      <c r="H200">
        <v>64</v>
      </c>
    </row>
    <row r="201" spans="5:8" x14ac:dyDescent="0.2">
      <c r="E201" t="s">
        <v>36</v>
      </c>
      <c r="F201">
        <v>0</v>
      </c>
      <c r="G201" t="s">
        <v>36</v>
      </c>
      <c r="H201">
        <v>0</v>
      </c>
    </row>
    <row r="202" spans="5:8" x14ac:dyDescent="0.2">
      <c r="E202" t="s">
        <v>37</v>
      </c>
      <c r="F202">
        <v>1</v>
      </c>
      <c r="G202" t="s">
        <v>37</v>
      </c>
      <c r="H202">
        <v>1</v>
      </c>
    </row>
    <row r="203" spans="5:8" x14ac:dyDescent="0.2">
      <c r="E203" t="s">
        <v>38</v>
      </c>
      <c r="F203">
        <v>4</v>
      </c>
      <c r="G203" t="s">
        <v>38</v>
      </c>
      <c r="H203">
        <v>4</v>
      </c>
    </row>
    <row r="204" spans="5:8" x14ac:dyDescent="0.2">
      <c r="E204" t="s">
        <v>39</v>
      </c>
      <c r="F204">
        <v>8</v>
      </c>
      <c r="G204" t="s">
        <v>39</v>
      </c>
      <c r="H204">
        <v>8</v>
      </c>
    </row>
    <row r="205" spans="5:8" x14ac:dyDescent="0.2">
      <c r="E205" t="s">
        <v>40</v>
      </c>
      <c r="F205">
        <v>64</v>
      </c>
      <c r="G205" t="s">
        <v>40</v>
      </c>
      <c r="H205">
        <v>64</v>
      </c>
    </row>
    <row r="206" spans="5:8" x14ac:dyDescent="0.2">
      <c r="E206" t="s">
        <v>41</v>
      </c>
      <c r="F206">
        <v>48</v>
      </c>
      <c r="G206" t="s">
        <v>41</v>
      </c>
      <c r="H206">
        <v>48</v>
      </c>
    </row>
    <row r="207" spans="5:8" x14ac:dyDescent="0.2">
      <c r="E207" t="s">
        <v>42</v>
      </c>
      <c r="F207">
        <v>16</v>
      </c>
      <c r="G207" t="s">
        <v>42</v>
      </c>
      <c r="H207">
        <v>16</v>
      </c>
    </row>
    <row r="208" spans="5:8" x14ac:dyDescent="0.2">
      <c r="E208" t="s">
        <v>43</v>
      </c>
      <c r="F208">
        <v>16</v>
      </c>
      <c r="G208" t="s">
        <v>43</v>
      </c>
      <c r="H208">
        <v>16</v>
      </c>
    </row>
    <row r="209" spans="1:8" x14ac:dyDescent="0.2">
      <c r="E209" t="s">
        <v>44</v>
      </c>
      <c r="F209">
        <v>1</v>
      </c>
      <c r="G209" t="s">
        <v>44</v>
      </c>
      <c r="H209">
        <v>1</v>
      </c>
    </row>
    <row r="210" spans="1:8" x14ac:dyDescent="0.2">
      <c r="E210" t="s">
        <v>45</v>
      </c>
      <c r="F210">
        <v>2</v>
      </c>
      <c r="G210" t="s">
        <v>45</v>
      </c>
      <c r="H210">
        <v>2</v>
      </c>
    </row>
    <row r="211" spans="1:8" x14ac:dyDescent="0.2">
      <c r="E211" t="s">
        <v>46</v>
      </c>
      <c r="F211">
        <v>1</v>
      </c>
      <c r="G211" t="s">
        <v>46</v>
      </c>
      <c r="H211">
        <v>1</v>
      </c>
    </row>
    <row r="212" spans="1:8" x14ac:dyDescent="0.2">
      <c r="E212" t="s">
        <v>47</v>
      </c>
      <c r="F212">
        <v>3</v>
      </c>
      <c r="G212" t="s">
        <v>47</v>
      </c>
      <c r="H212">
        <v>3</v>
      </c>
    </row>
    <row r="213" spans="1:8" x14ac:dyDescent="0.2">
      <c r="E213" t="s">
        <v>48</v>
      </c>
      <c r="F213">
        <v>128</v>
      </c>
      <c r="G213" t="s">
        <v>48</v>
      </c>
      <c r="H213">
        <v>128</v>
      </c>
    </row>
    <row r="214" spans="1:8" x14ac:dyDescent="0.2">
      <c r="E214" t="s">
        <v>49</v>
      </c>
      <c r="F214">
        <v>0</v>
      </c>
      <c r="G214" t="s">
        <v>49</v>
      </c>
      <c r="H214">
        <v>0</v>
      </c>
    </row>
    <row r="215" spans="1:8" x14ac:dyDescent="0.2">
      <c r="E215" t="s">
        <v>50</v>
      </c>
      <c r="F215">
        <v>8</v>
      </c>
      <c r="G215" t="s">
        <v>50</v>
      </c>
      <c r="H215">
        <v>8</v>
      </c>
    </row>
    <row r="216" spans="1:8" x14ac:dyDescent="0.2">
      <c r="E216" t="s">
        <v>51</v>
      </c>
      <c r="F216">
        <v>6</v>
      </c>
      <c r="G216" t="s">
        <v>51</v>
      </c>
      <c r="H216">
        <v>6</v>
      </c>
    </row>
    <row r="217" spans="1:8" x14ac:dyDescent="0.2">
      <c r="E217" t="s">
        <v>52</v>
      </c>
      <c r="F217">
        <v>0</v>
      </c>
      <c r="G217" t="s">
        <v>52</v>
      </c>
      <c r="H217">
        <v>0</v>
      </c>
    </row>
    <row r="218" spans="1:8" x14ac:dyDescent="0.2">
      <c r="E218" t="s">
        <v>53</v>
      </c>
      <c r="F218">
        <v>1</v>
      </c>
      <c r="G218" t="s">
        <v>53</v>
      </c>
      <c r="H218">
        <v>1</v>
      </c>
    </row>
    <row r="219" spans="1:8" x14ac:dyDescent="0.2">
      <c r="E219" t="s">
        <v>54</v>
      </c>
      <c r="F219">
        <v>2048</v>
      </c>
      <c r="G219" t="s">
        <v>54</v>
      </c>
      <c r="H219">
        <v>2048</v>
      </c>
    </row>
    <row r="220" spans="1:8" x14ac:dyDescent="0.2">
      <c r="E220" t="s">
        <v>55</v>
      </c>
      <c r="F220">
        <v>48</v>
      </c>
      <c r="G220" t="s">
        <v>55</v>
      </c>
      <c r="H220">
        <v>48</v>
      </c>
    </row>
    <row r="221" spans="1:8" x14ac:dyDescent="0.2">
      <c r="E221" t="s">
        <v>56</v>
      </c>
      <c r="F221">
        <v>64</v>
      </c>
      <c r="G221" t="s">
        <v>56</v>
      </c>
      <c r="H221">
        <v>64</v>
      </c>
    </row>
    <row r="222" spans="1:8" x14ac:dyDescent="0.2">
      <c r="E222" t="s">
        <v>57</v>
      </c>
      <c r="F222">
        <v>0</v>
      </c>
      <c r="G222" t="s">
        <v>57</v>
      </c>
      <c r="H222">
        <v>0</v>
      </c>
    </row>
    <row r="223" spans="1:8" x14ac:dyDescent="0.2">
      <c r="A223">
        <f>E223+G223</f>
        <v>177238615</v>
      </c>
      <c r="B223">
        <f>SUM(F223,H223)</f>
        <v>699904364</v>
      </c>
      <c r="C223" t="s">
        <v>207</v>
      </c>
      <c r="D223">
        <f>B237/B223*1000</f>
        <v>0.1732508128782006</v>
      </c>
      <c r="E223">
        <v>88649120</v>
      </c>
      <c r="F223">
        <v>349952209</v>
      </c>
      <c r="G223">
        <v>88589495</v>
      </c>
      <c r="H223">
        <v>349952155</v>
      </c>
    </row>
    <row r="224" spans="1:8" x14ac:dyDescent="0.2">
      <c r="B224">
        <f t="shared" ref="B224:B240" si="5">SUM(F224,H224)</f>
        <v>661361</v>
      </c>
      <c r="C224" t="s">
        <v>208</v>
      </c>
      <c r="D224" s="4">
        <f>B237/B239</f>
        <v>5.8573177321105674E-4</v>
      </c>
      <c r="E224" t="s">
        <v>384</v>
      </c>
      <c r="F224">
        <v>356820</v>
      </c>
      <c r="G224" t="s">
        <v>367</v>
      </c>
      <c r="H224">
        <v>304541</v>
      </c>
    </row>
    <row r="225" spans="2:8" x14ac:dyDescent="0.2">
      <c r="B225">
        <f t="shared" si="5"/>
        <v>661361</v>
      </c>
      <c r="C225" t="s">
        <v>209</v>
      </c>
      <c r="D225" s="5">
        <f>B225/B223</f>
        <v>9.4493052767992175E-4</v>
      </c>
      <c r="E225" t="s">
        <v>385</v>
      </c>
      <c r="F225">
        <v>356820</v>
      </c>
      <c r="G225" t="s">
        <v>368</v>
      </c>
      <c r="H225">
        <v>304541</v>
      </c>
    </row>
    <row r="226" spans="2:8" x14ac:dyDescent="0.2">
      <c r="B226">
        <f t="shared" si="5"/>
        <v>0</v>
      </c>
      <c r="C226" t="s">
        <v>211</v>
      </c>
      <c r="D226" s="4">
        <f>B225/A223</f>
        <v>3.7314723995106823E-3</v>
      </c>
      <c r="E226" t="s">
        <v>386</v>
      </c>
      <c r="F226">
        <v>0</v>
      </c>
      <c r="G226" t="s">
        <v>369</v>
      </c>
      <c r="H226">
        <v>0</v>
      </c>
    </row>
    <row r="227" spans="2:8" x14ac:dyDescent="0.2">
      <c r="B227">
        <f t="shared" si="5"/>
        <v>0</v>
      </c>
      <c r="C227" t="s">
        <v>210</v>
      </c>
      <c r="D227">
        <f>B225/B237</f>
        <v>5.4541188695272105</v>
      </c>
      <c r="E227" t="s">
        <v>387</v>
      </c>
      <c r="F227">
        <v>0</v>
      </c>
      <c r="G227" t="s">
        <v>370</v>
      </c>
      <c r="H227">
        <v>0</v>
      </c>
    </row>
    <row r="228" spans="2:8" x14ac:dyDescent="0.2">
      <c r="B228">
        <f t="shared" si="5"/>
        <v>0</v>
      </c>
      <c r="C228" t="s">
        <v>18</v>
      </c>
      <c r="D228">
        <f>B223/A223</f>
        <v>3.9489383507087323</v>
      </c>
      <c r="E228" t="s">
        <v>388</v>
      </c>
      <c r="F228">
        <v>0</v>
      </c>
      <c r="G228" t="s">
        <v>371</v>
      </c>
      <c r="H228">
        <v>0</v>
      </c>
    </row>
    <row r="229" spans="2:8" x14ac:dyDescent="0.2">
      <c r="B229">
        <f t="shared" si="5"/>
        <v>0</v>
      </c>
      <c r="C229" t="s">
        <v>17</v>
      </c>
      <c r="D229">
        <f>A223/B223</f>
        <v>0.25323261879247261</v>
      </c>
      <c r="E229" t="s">
        <v>389</v>
      </c>
      <c r="F229">
        <v>0</v>
      </c>
      <c r="G229" t="s">
        <v>372</v>
      </c>
      <c r="H229">
        <v>0</v>
      </c>
    </row>
    <row r="230" spans="2:8" x14ac:dyDescent="0.2">
      <c r="B230">
        <f t="shared" si="5"/>
        <v>0</v>
      </c>
      <c r="C230" t="s">
        <v>25</v>
      </c>
      <c r="D230" s="3">
        <f>1/F213</f>
        <v>7.8125E-3</v>
      </c>
      <c r="E230" t="s">
        <v>390</v>
      </c>
      <c r="F230">
        <v>0</v>
      </c>
      <c r="G230" t="s">
        <v>373</v>
      </c>
      <c r="H230">
        <v>0</v>
      </c>
    </row>
    <row r="231" spans="2:8" x14ac:dyDescent="0.2">
      <c r="B231">
        <f t="shared" si="5"/>
        <v>0</v>
      </c>
      <c r="C231" t="s">
        <v>15</v>
      </c>
      <c r="D231">
        <f>B238/B223*1000</f>
        <v>3.143876668270067</v>
      </c>
      <c r="E231" t="s">
        <v>391</v>
      </c>
      <c r="F231">
        <v>0</v>
      </c>
      <c r="G231" t="s">
        <v>374</v>
      </c>
      <c r="H231">
        <v>0</v>
      </c>
    </row>
    <row r="232" spans="2:8" x14ac:dyDescent="0.2">
      <c r="B232">
        <f t="shared" si="5"/>
        <v>0</v>
      </c>
      <c r="C232" t="s">
        <v>212</v>
      </c>
      <c r="D232" s="3">
        <f>B238/B240</f>
        <v>2.8421839659999101E-2</v>
      </c>
      <c r="E232" t="s">
        <v>392</v>
      </c>
      <c r="F232">
        <v>0</v>
      </c>
      <c r="G232" t="s">
        <v>375</v>
      </c>
      <c r="H232">
        <v>0</v>
      </c>
    </row>
    <row r="233" spans="2:8" x14ac:dyDescent="0.2">
      <c r="B233">
        <f t="shared" si="5"/>
        <v>0</v>
      </c>
      <c r="E233" t="s">
        <v>393</v>
      </c>
      <c r="F233">
        <v>0</v>
      </c>
      <c r="G233" t="s">
        <v>376</v>
      </c>
      <c r="H233">
        <v>0</v>
      </c>
    </row>
    <row r="234" spans="2:8" x14ac:dyDescent="0.2">
      <c r="B234">
        <f t="shared" si="5"/>
        <v>0</v>
      </c>
      <c r="E234" t="s">
        <v>394</v>
      </c>
      <c r="F234">
        <v>0</v>
      </c>
      <c r="G234" t="s">
        <v>377</v>
      </c>
      <c r="H234">
        <v>0</v>
      </c>
    </row>
    <row r="235" spans="2:8" x14ac:dyDescent="0.2">
      <c r="B235">
        <f t="shared" si="5"/>
        <v>0</v>
      </c>
      <c r="E235" t="s">
        <v>395</v>
      </c>
      <c r="F235">
        <v>0</v>
      </c>
      <c r="G235" t="s">
        <v>378</v>
      </c>
      <c r="H235">
        <v>0</v>
      </c>
    </row>
    <row r="236" spans="2:8" x14ac:dyDescent="0.2">
      <c r="B236">
        <f t="shared" si="5"/>
        <v>0</v>
      </c>
      <c r="E236" t="s">
        <v>396</v>
      </c>
      <c r="F236">
        <v>0</v>
      </c>
      <c r="G236" t="s">
        <v>379</v>
      </c>
      <c r="H236">
        <v>0</v>
      </c>
    </row>
    <row r="237" spans="2:8" x14ac:dyDescent="0.2">
      <c r="B237">
        <f t="shared" si="5"/>
        <v>121259</v>
      </c>
      <c r="E237" t="s">
        <v>397</v>
      </c>
      <c r="F237">
        <v>75841</v>
      </c>
      <c r="G237" t="s">
        <v>380</v>
      </c>
      <c r="H237">
        <v>45418</v>
      </c>
    </row>
    <row r="238" spans="2:8" x14ac:dyDescent="0.2">
      <c r="B238">
        <f t="shared" si="5"/>
        <v>2200413</v>
      </c>
      <c r="E238" t="s">
        <v>398</v>
      </c>
      <c r="F238">
        <v>1323780</v>
      </c>
      <c r="G238" t="s">
        <v>381</v>
      </c>
      <c r="H238">
        <v>876633</v>
      </c>
    </row>
    <row r="239" spans="2:8" x14ac:dyDescent="0.2">
      <c r="B239">
        <f t="shared" si="5"/>
        <v>207021380</v>
      </c>
      <c r="E239" t="s">
        <v>399</v>
      </c>
      <c r="F239">
        <v>103145462</v>
      </c>
      <c r="G239" t="s">
        <v>382</v>
      </c>
      <c r="H239">
        <v>103875918</v>
      </c>
    </row>
    <row r="240" spans="2:8" x14ac:dyDescent="0.2">
      <c r="B240">
        <f t="shared" si="5"/>
        <v>77419795</v>
      </c>
      <c r="E240" t="s">
        <v>400</v>
      </c>
      <c r="F240">
        <v>38355115</v>
      </c>
      <c r="G240" t="s">
        <v>383</v>
      </c>
      <c r="H240">
        <v>39064680</v>
      </c>
    </row>
    <row r="241" spans="5:8" x14ac:dyDescent="0.2">
      <c r="E241" t="s">
        <v>26</v>
      </c>
      <c r="F241" t="s">
        <v>27</v>
      </c>
      <c r="G241" t="s">
        <v>26</v>
      </c>
      <c r="H241" t="s">
        <v>1</v>
      </c>
    </row>
    <row r="242" spans="5:8" x14ac:dyDescent="0.2">
      <c r="E242" t="s">
        <v>28</v>
      </c>
      <c r="F242" t="s">
        <v>233</v>
      </c>
      <c r="G242" t="s">
        <v>28</v>
      </c>
      <c r="H242" t="s">
        <v>249</v>
      </c>
    </row>
    <row r="243" spans="5:8" x14ac:dyDescent="0.2">
      <c r="E243" t="s">
        <v>30</v>
      </c>
      <c r="F243">
        <v>1</v>
      </c>
      <c r="G243" t="s">
        <v>30</v>
      </c>
      <c r="H243">
        <v>1</v>
      </c>
    </row>
    <row r="244" spans="5:8" x14ac:dyDescent="0.2">
      <c r="E244" t="s">
        <v>31</v>
      </c>
      <c r="F244">
        <v>4</v>
      </c>
      <c r="G244" t="s">
        <v>31</v>
      </c>
      <c r="H244">
        <v>4</v>
      </c>
    </row>
    <row r="245" spans="5:8" x14ac:dyDescent="0.2">
      <c r="E245" t="s">
        <v>32</v>
      </c>
      <c r="F245">
        <v>64</v>
      </c>
      <c r="G245" t="s">
        <v>32</v>
      </c>
      <c r="H245">
        <v>64</v>
      </c>
    </row>
    <row r="246" spans="5:8" x14ac:dyDescent="0.2">
      <c r="E246" t="s">
        <v>33</v>
      </c>
      <c r="F246">
        <v>64</v>
      </c>
      <c r="G246" t="s">
        <v>33</v>
      </c>
      <c r="H246">
        <v>64</v>
      </c>
    </row>
    <row r="247" spans="5:8" x14ac:dyDescent="0.2">
      <c r="E247" t="s">
        <v>34</v>
      </c>
      <c r="F247">
        <v>8</v>
      </c>
      <c r="G247" t="s">
        <v>34</v>
      </c>
      <c r="H247">
        <v>8</v>
      </c>
    </row>
    <row r="248" spans="5:8" x14ac:dyDescent="0.2">
      <c r="E248" t="s">
        <v>35</v>
      </c>
      <c r="F248">
        <v>64</v>
      </c>
      <c r="G248" t="s">
        <v>35</v>
      </c>
      <c r="H248">
        <v>64</v>
      </c>
    </row>
    <row r="249" spans="5:8" x14ac:dyDescent="0.2">
      <c r="E249" t="s">
        <v>36</v>
      </c>
      <c r="F249">
        <v>0</v>
      </c>
      <c r="G249" t="s">
        <v>36</v>
      </c>
      <c r="H249">
        <v>0</v>
      </c>
    </row>
    <row r="250" spans="5:8" x14ac:dyDescent="0.2">
      <c r="E250" t="s">
        <v>37</v>
      </c>
      <c r="F250">
        <v>1</v>
      </c>
      <c r="G250" t="s">
        <v>37</v>
      </c>
      <c r="H250">
        <v>1</v>
      </c>
    </row>
    <row r="251" spans="5:8" x14ac:dyDescent="0.2">
      <c r="E251" t="s">
        <v>38</v>
      </c>
      <c r="F251">
        <v>2</v>
      </c>
      <c r="G251" t="s">
        <v>38</v>
      </c>
      <c r="H251">
        <v>2</v>
      </c>
    </row>
    <row r="252" spans="5:8" x14ac:dyDescent="0.2">
      <c r="E252" t="s">
        <v>39</v>
      </c>
      <c r="F252">
        <v>8</v>
      </c>
      <c r="G252" t="s">
        <v>39</v>
      </c>
      <c r="H252">
        <v>8</v>
      </c>
    </row>
    <row r="253" spans="5:8" x14ac:dyDescent="0.2">
      <c r="E253" t="s">
        <v>40</v>
      </c>
      <c r="F253">
        <v>-1</v>
      </c>
      <c r="G253" t="s">
        <v>40</v>
      </c>
      <c r="H253">
        <v>-1</v>
      </c>
    </row>
    <row r="254" spans="5:8" x14ac:dyDescent="0.2">
      <c r="E254" t="s">
        <v>41</v>
      </c>
      <c r="F254">
        <v>48</v>
      </c>
      <c r="G254" t="s">
        <v>41</v>
      </c>
      <c r="H254">
        <v>48</v>
      </c>
    </row>
    <row r="255" spans="5:8" x14ac:dyDescent="0.2">
      <c r="E255" t="s">
        <v>42</v>
      </c>
      <c r="F255">
        <v>16</v>
      </c>
      <c r="G255" t="s">
        <v>42</v>
      </c>
      <c r="H255">
        <v>16</v>
      </c>
    </row>
    <row r="256" spans="5:8" x14ac:dyDescent="0.2">
      <c r="E256" t="s">
        <v>43</v>
      </c>
      <c r="F256">
        <v>16</v>
      </c>
      <c r="G256" t="s">
        <v>43</v>
      </c>
      <c r="H256">
        <v>16</v>
      </c>
    </row>
    <row r="257" spans="1:8" x14ac:dyDescent="0.2">
      <c r="E257" t="s">
        <v>44</v>
      </c>
      <c r="F257">
        <v>1</v>
      </c>
      <c r="G257" t="s">
        <v>44</v>
      </c>
      <c r="H257">
        <v>1</v>
      </c>
    </row>
    <row r="258" spans="1:8" x14ac:dyDescent="0.2">
      <c r="E258" t="s">
        <v>45</v>
      </c>
      <c r="F258">
        <v>2</v>
      </c>
      <c r="G258" t="s">
        <v>45</v>
      </c>
      <c r="H258">
        <v>2</v>
      </c>
    </row>
    <row r="259" spans="1:8" x14ac:dyDescent="0.2">
      <c r="E259" t="s">
        <v>46</v>
      </c>
      <c r="F259">
        <v>1</v>
      </c>
      <c r="G259" t="s">
        <v>46</v>
      </c>
      <c r="H259">
        <v>1</v>
      </c>
    </row>
    <row r="260" spans="1:8" x14ac:dyDescent="0.2">
      <c r="E260" t="s">
        <v>47</v>
      </c>
      <c r="F260">
        <v>3</v>
      </c>
      <c r="G260" t="s">
        <v>47</v>
      </c>
      <c r="H260">
        <v>3</v>
      </c>
    </row>
    <row r="261" spans="1:8" x14ac:dyDescent="0.2">
      <c r="E261" t="s">
        <v>48</v>
      </c>
      <c r="F261">
        <v>128</v>
      </c>
      <c r="G261" t="s">
        <v>48</v>
      </c>
      <c r="H261">
        <v>128</v>
      </c>
    </row>
    <row r="262" spans="1:8" x14ac:dyDescent="0.2">
      <c r="E262" t="s">
        <v>49</v>
      </c>
      <c r="F262">
        <v>0</v>
      </c>
      <c r="G262" t="s">
        <v>49</v>
      </c>
      <c r="H262">
        <v>0</v>
      </c>
    </row>
    <row r="263" spans="1:8" x14ac:dyDescent="0.2">
      <c r="E263" t="s">
        <v>50</v>
      </c>
      <c r="F263">
        <v>8</v>
      </c>
      <c r="G263" t="s">
        <v>50</v>
      </c>
      <c r="H263">
        <v>8</v>
      </c>
    </row>
    <row r="264" spans="1:8" x14ac:dyDescent="0.2">
      <c r="E264" t="s">
        <v>51</v>
      </c>
      <c r="F264">
        <v>6</v>
      </c>
      <c r="G264" t="s">
        <v>51</v>
      </c>
      <c r="H264">
        <v>6</v>
      </c>
    </row>
    <row r="265" spans="1:8" x14ac:dyDescent="0.2">
      <c r="E265" t="s">
        <v>52</v>
      </c>
      <c r="F265">
        <v>0</v>
      </c>
      <c r="G265" t="s">
        <v>52</v>
      </c>
      <c r="H265">
        <v>0</v>
      </c>
    </row>
    <row r="266" spans="1:8" x14ac:dyDescent="0.2">
      <c r="E266" t="s">
        <v>53</v>
      </c>
      <c r="F266">
        <v>1</v>
      </c>
      <c r="G266" t="s">
        <v>53</v>
      </c>
      <c r="H266">
        <v>1</v>
      </c>
    </row>
    <row r="267" spans="1:8" x14ac:dyDescent="0.2">
      <c r="E267" t="s">
        <v>54</v>
      </c>
      <c r="F267">
        <v>2048</v>
      </c>
      <c r="G267" t="s">
        <v>54</v>
      </c>
      <c r="H267">
        <v>2048</v>
      </c>
    </row>
    <row r="268" spans="1:8" x14ac:dyDescent="0.2">
      <c r="E268" t="s">
        <v>55</v>
      </c>
      <c r="F268">
        <v>48</v>
      </c>
      <c r="G268" t="s">
        <v>55</v>
      </c>
      <c r="H268">
        <v>48</v>
      </c>
    </row>
    <row r="269" spans="1:8" x14ac:dyDescent="0.2">
      <c r="E269" t="s">
        <v>56</v>
      </c>
      <c r="F269">
        <v>64</v>
      </c>
      <c r="G269" t="s">
        <v>56</v>
      </c>
      <c r="H269">
        <v>64</v>
      </c>
    </row>
    <row r="270" spans="1:8" x14ac:dyDescent="0.2">
      <c r="E270" t="s">
        <v>57</v>
      </c>
      <c r="F270">
        <v>0</v>
      </c>
      <c r="G270" t="s">
        <v>57</v>
      </c>
      <c r="H270">
        <v>0</v>
      </c>
    </row>
    <row r="271" spans="1:8" x14ac:dyDescent="0.2">
      <c r="A271">
        <f>E271+G271</f>
        <v>196980529</v>
      </c>
      <c r="B271">
        <f>SUM(F271,H271)</f>
        <v>699904364</v>
      </c>
      <c r="C271" t="s">
        <v>207</v>
      </c>
      <c r="D271">
        <f>B285/B271*1000</f>
        <v>0.12868615289845514</v>
      </c>
      <c r="E271">
        <v>98204846</v>
      </c>
      <c r="F271">
        <v>349952209</v>
      </c>
      <c r="G271">
        <v>98775683</v>
      </c>
      <c r="H271">
        <v>349952155</v>
      </c>
    </row>
    <row r="272" spans="1:8" x14ac:dyDescent="0.2">
      <c r="B272">
        <f t="shared" ref="B272:B288" si="6">SUM(F272,H272)</f>
        <v>20415518</v>
      </c>
      <c r="C272" t="s">
        <v>208</v>
      </c>
      <c r="D272" s="4">
        <f>B285/B287</f>
        <v>4.3506617529068736E-4</v>
      </c>
      <c r="E272" t="s">
        <v>520</v>
      </c>
      <c r="F272">
        <v>9918089</v>
      </c>
      <c r="G272" t="s">
        <v>503</v>
      </c>
      <c r="H272">
        <v>10497429</v>
      </c>
    </row>
    <row r="273" spans="2:8" x14ac:dyDescent="0.2">
      <c r="B273">
        <f t="shared" si="6"/>
        <v>20415518</v>
      </c>
      <c r="C273" t="s">
        <v>209</v>
      </c>
      <c r="D273" s="5">
        <f>B273/B271</f>
        <v>2.9169010867890515E-2</v>
      </c>
      <c r="E273" t="s">
        <v>521</v>
      </c>
      <c r="F273">
        <v>9918089</v>
      </c>
      <c r="G273" t="s">
        <v>504</v>
      </c>
      <c r="H273">
        <v>10497429</v>
      </c>
    </row>
    <row r="274" spans="2:8" x14ac:dyDescent="0.2">
      <c r="B274">
        <f t="shared" si="6"/>
        <v>0</v>
      </c>
      <c r="C274" t="s">
        <v>211</v>
      </c>
      <c r="D274" s="4">
        <f>B273/A271</f>
        <v>0.10364231481985714</v>
      </c>
      <c r="E274" t="s">
        <v>522</v>
      </c>
      <c r="F274">
        <v>0</v>
      </c>
      <c r="G274" t="s">
        <v>505</v>
      </c>
      <c r="H274">
        <v>0</v>
      </c>
    </row>
    <row r="275" spans="2:8" x14ac:dyDescent="0.2">
      <c r="B275">
        <f t="shared" si="6"/>
        <v>0</v>
      </c>
      <c r="C275" t="s">
        <v>210</v>
      </c>
      <c r="D275">
        <f>B273/B285</f>
        <v>226.6678287516099</v>
      </c>
      <c r="E275" t="s">
        <v>523</v>
      </c>
      <c r="F275">
        <v>0</v>
      </c>
      <c r="G275" t="s">
        <v>506</v>
      </c>
      <c r="H275">
        <v>0</v>
      </c>
    </row>
    <row r="276" spans="2:8" x14ac:dyDescent="0.2">
      <c r="B276">
        <f t="shared" si="6"/>
        <v>0</v>
      </c>
      <c r="C276" t="s">
        <v>18</v>
      </c>
      <c r="D276">
        <f>B271/A271</f>
        <v>3.5531652166494081</v>
      </c>
      <c r="E276" t="s">
        <v>524</v>
      </c>
      <c r="F276">
        <v>0</v>
      </c>
      <c r="G276" t="s">
        <v>507</v>
      </c>
      <c r="H276">
        <v>0</v>
      </c>
    </row>
    <row r="277" spans="2:8" x14ac:dyDescent="0.2">
      <c r="B277">
        <f t="shared" si="6"/>
        <v>0</v>
      </c>
      <c r="C277" t="s">
        <v>17</v>
      </c>
      <c r="D277">
        <f>A271/B271</f>
        <v>0.28143920674282291</v>
      </c>
      <c r="E277" t="s">
        <v>525</v>
      </c>
      <c r="F277">
        <v>0</v>
      </c>
      <c r="G277" t="s">
        <v>508</v>
      </c>
      <c r="H277">
        <v>0</v>
      </c>
    </row>
    <row r="278" spans="2:8" x14ac:dyDescent="0.2">
      <c r="B278">
        <f t="shared" si="6"/>
        <v>0</v>
      </c>
      <c r="C278" t="s">
        <v>25</v>
      </c>
      <c r="D278" s="3">
        <f>1/F261</f>
        <v>7.8125E-3</v>
      </c>
      <c r="E278" t="s">
        <v>526</v>
      </c>
      <c r="F278">
        <v>0</v>
      </c>
      <c r="G278" t="s">
        <v>509</v>
      </c>
      <c r="H278">
        <v>0</v>
      </c>
    </row>
    <row r="279" spans="2:8" x14ac:dyDescent="0.2">
      <c r="B279">
        <f t="shared" si="6"/>
        <v>0</v>
      </c>
      <c r="C279" t="s">
        <v>15</v>
      </c>
      <c r="D279">
        <f>B286/B271*1000</f>
        <v>3.1556554203739755</v>
      </c>
      <c r="E279" t="s">
        <v>527</v>
      </c>
      <c r="F279">
        <v>0</v>
      </c>
      <c r="G279" t="s">
        <v>510</v>
      </c>
      <c r="H279">
        <v>0</v>
      </c>
    </row>
    <row r="280" spans="2:8" x14ac:dyDescent="0.2">
      <c r="B280">
        <f t="shared" si="6"/>
        <v>0</v>
      </c>
      <c r="C280" t="s">
        <v>212</v>
      </c>
      <c r="D280" s="3">
        <f>B286/B288</f>
        <v>2.8528324054590947E-2</v>
      </c>
      <c r="E280" t="s">
        <v>528</v>
      </c>
      <c r="F280">
        <v>0</v>
      </c>
      <c r="G280" t="s">
        <v>511</v>
      </c>
      <c r="H280">
        <v>0</v>
      </c>
    </row>
    <row r="281" spans="2:8" x14ac:dyDescent="0.2">
      <c r="B281">
        <f t="shared" si="6"/>
        <v>0</v>
      </c>
      <c r="E281" t="s">
        <v>529</v>
      </c>
      <c r="F281">
        <v>0</v>
      </c>
      <c r="G281" t="s">
        <v>512</v>
      </c>
      <c r="H281">
        <v>0</v>
      </c>
    </row>
    <row r="282" spans="2:8" x14ac:dyDescent="0.2">
      <c r="B282">
        <f t="shared" si="6"/>
        <v>0</v>
      </c>
      <c r="E282" t="s">
        <v>530</v>
      </c>
      <c r="F282">
        <v>0</v>
      </c>
      <c r="G282" t="s">
        <v>513</v>
      </c>
      <c r="H282">
        <v>0</v>
      </c>
    </row>
    <row r="283" spans="2:8" x14ac:dyDescent="0.2">
      <c r="B283">
        <f t="shared" si="6"/>
        <v>0</v>
      </c>
      <c r="E283" t="s">
        <v>531</v>
      </c>
      <c r="F283">
        <v>0</v>
      </c>
      <c r="G283" t="s">
        <v>514</v>
      </c>
      <c r="H283">
        <v>0</v>
      </c>
    </row>
    <row r="284" spans="2:8" x14ac:dyDescent="0.2">
      <c r="B284">
        <f t="shared" si="6"/>
        <v>0</v>
      </c>
      <c r="E284" t="s">
        <v>532</v>
      </c>
      <c r="F284">
        <v>0</v>
      </c>
      <c r="G284" t="s">
        <v>515</v>
      </c>
      <c r="H284">
        <v>0</v>
      </c>
    </row>
    <row r="285" spans="2:8" x14ac:dyDescent="0.2">
      <c r="B285">
        <f t="shared" si="6"/>
        <v>90068</v>
      </c>
      <c r="E285" t="s">
        <v>533</v>
      </c>
      <c r="F285">
        <v>55589</v>
      </c>
      <c r="G285" t="s">
        <v>516</v>
      </c>
      <c r="H285">
        <v>34479</v>
      </c>
    </row>
    <row r="286" spans="2:8" x14ac:dyDescent="0.2">
      <c r="B286">
        <f t="shared" si="6"/>
        <v>2208657</v>
      </c>
      <c r="E286" t="s">
        <v>534</v>
      </c>
      <c r="F286">
        <v>1332306</v>
      </c>
      <c r="G286" t="s">
        <v>517</v>
      </c>
      <c r="H286">
        <v>876351</v>
      </c>
    </row>
    <row r="287" spans="2:8" x14ac:dyDescent="0.2">
      <c r="B287">
        <f t="shared" si="6"/>
        <v>207021380</v>
      </c>
      <c r="E287" t="s">
        <v>535</v>
      </c>
      <c r="F287">
        <v>103145462</v>
      </c>
      <c r="G287" t="s">
        <v>518</v>
      </c>
      <c r="H287">
        <v>103875918</v>
      </c>
    </row>
    <row r="288" spans="2:8" x14ac:dyDescent="0.2">
      <c r="B288">
        <f t="shared" si="6"/>
        <v>77419795</v>
      </c>
      <c r="E288" t="s">
        <v>536</v>
      </c>
      <c r="F288">
        <v>38355115</v>
      </c>
      <c r="G288" t="s">
        <v>519</v>
      </c>
      <c r="H288">
        <v>39064680</v>
      </c>
    </row>
    <row r="296" spans="7:8" x14ac:dyDescent="0.2">
      <c r="G296" t="s">
        <v>26</v>
      </c>
      <c r="H296" t="s">
        <v>1</v>
      </c>
    </row>
    <row r="297" spans="7:8" x14ac:dyDescent="0.2">
      <c r="G297" t="s">
        <v>28</v>
      </c>
      <c r="H297" t="s">
        <v>579</v>
      </c>
    </row>
    <row r="298" spans="7:8" x14ac:dyDescent="0.2">
      <c r="G298" t="s">
        <v>30</v>
      </c>
      <c r="H298">
        <v>1</v>
      </c>
    </row>
    <row r="299" spans="7:8" x14ac:dyDescent="0.2">
      <c r="G299" t="s">
        <v>31</v>
      </c>
      <c r="H299">
        <v>16</v>
      </c>
    </row>
    <row r="300" spans="7:8" x14ac:dyDescent="0.2">
      <c r="G300" t="s">
        <v>32</v>
      </c>
      <c r="H300">
        <v>16</v>
      </c>
    </row>
    <row r="301" spans="7:8" x14ac:dyDescent="0.2">
      <c r="G301" t="s">
        <v>33</v>
      </c>
      <c r="H301">
        <v>64</v>
      </c>
    </row>
    <row r="302" spans="7:8" x14ac:dyDescent="0.2">
      <c r="G302" t="s">
        <v>34</v>
      </c>
      <c r="H302">
        <v>8</v>
      </c>
    </row>
    <row r="303" spans="7:8" x14ac:dyDescent="0.2">
      <c r="G303" t="s">
        <v>35</v>
      </c>
      <c r="H303">
        <v>64</v>
      </c>
    </row>
    <row r="304" spans="7:8" x14ac:dyDescent="0.2">
      <c r="G304" t="s">
        <v>36</v>
      </c>
      <c r="H304">
        <v>0</v>
      </c>
    </row>
    <row r="305" spans="7:8" x14ac:dyDescent="0.2">
      <c r="G305" t="s">
        <v>37</v>
      </c>
      <c r="H305">
        <v>1</v>
      </c>
    </row>
    <row r="306" spans="7:8" x14ac:dyDescent="0.2">
      <c r="G306" t="s">
        <v>38</v>
      </c>
      <c r="H306">
        <v>-1</v>
      </c>
    </row>
    <row r="307" spans="7:8" x14ac:dyDescent="0.2">
      <c r="G307" t="s">
        <v>39</v>
      </c>
      <c r="H307">
        <v>8</v>
      </c>
    </row>
    <row r="308" spans="7:8" x14ac:dyDescent="0.2">
      <c r="G308" t="s">
        <v>40</v>
      </c>
      <c r="H308">
        <v>-1</v>
      </c>
    </row>
    <row r="309" spans="7:8" x14ac:dyDescent="0.2">
      <c r="G309" t="s">
        <v>41</v>
      </c>
      <c r="H309">
        <v>48</v>
      </c>
    </row>
    <row r="310" spans="7:8" x14ac:dyDescent="0.2">
      <c r="G310" t="s">
        <v>42</v>
      </c>
      <c r="H310">
        <v>16</v>
      </c>
    </row>
    <row r="311" spans="7:8" x14ac:dyDescent="0.2">
      <c r="G311" t="s">
        <v>43</v>
      </c>
      <c r="H311">
        <v>16</v>
      </c>
    </row>
    <row r="312" spans="7:8" x14ac:dyDescent="0.2">
      <c r="G312" t="s">
        <v>44</v>
      </c>
      <c r="H312">
        <v>0</v>
      </c>
    </row>
    <row r="313" spans="7:8" x14ac:dyDescent="0.2">
      <c r="G313" t="s">
        <v>45</v>
      </c>
      <c r="H313">
        <v>2</v>
      </c>
    </row>
    <row r="314" spans="7:8" x14ac:dyDescent="0.2">
      <c r="G314" t="s">
        <v>46</v>
      </c>
      <c r="H314">
        <v>1</v>
      </c>
    </row>
    <row r="315" spans="7:8" x14ac:dyDescent="0.2">
      <c r="G315" t="s">
        <v>47</v>
      </c>
      <c r="H315">
        <v>1</v>
      </c>
    </row>
    <row r="316" spans="7:8" x14ac:dyDescent="0.2">
      <c r="G316" t="s">
        <v>48</v>
      </c>
      <c r="H316">
        <v>128</v>
      </c>
    </row>
    <row r="317" spans="7:8" x14ac:dyDescent="0.2">
      <c r="G317" t="s">
        <v>49</v>
      </c>
      <c r="H317">
        <v>0</v>
      </c>
    </row>
    <row r="318" spans="7:8" x14ac:dyDescent="0.2">
      <c r="G318" t="s">
        <v>50</v>
      </c>
      <c r="H318">
        <v>8</v>
      </c>
    </row>
    <row r="319" spans="7:8" x14ac:dyDescent="0.2">
      <c r="G319" t="s">
        <v>51</v>
      </c>
      <c r="H319">
        <v>6</v>
      </c>
    </row>
    <row r="320" spans="7:8" x14ac:dyDescent="0.2">
      <c r="G320" t="s">
        <v>52</v>
      </c>
      <c r="H320">
        <v>0</v>
      </c>
    </row>
    <row r="321" spans="1:8" x14ac:dyDescent="0.2">
      <c r="G321" t="s">
        <v>53</v>
      </c>
      <c r="H321">
        <v>1</v>
      </c>
    </row>
    <row r="322" spans="1:8" x14ac:dyDescent="0.2">
      <c r="G322" t="s">
        <v>54</v>
      </c>
      <c r="H322">
        <v>2048</v>
      </c>
    </row>
    <row r="323" spans="1:8" x14ac:dyDescent="0.2">
      <c r="G323" t="s">
        <v>55</v>
      </c>
      <c r="H323">
        <v>48</v>
      </c>
    </row>
    <row r="324" spans="1:8" x14ac:dyDescent="0.2">
      <c r="G324" t="s">
        <v>56</v>
      </c>
      <c r="H324">
        <v>64</v>
      </c>
    </row>
    <row r="325" spans="1:8" x14ac:dyDescent="0.2">
      <c r="G325" t="s">
        <v>57</v>
      </c>
      <c r="H325">
        <v>0</v>
      </c>
    </row>
    <row r="326" spans="1:8" x14ac:dyDescent="0.2">
      <c r="A326">
        <f>E326+G326</f>
        <v>73101375</v>
      </c>
      <c r="B326">
        <f>SUM(F326,H326)</f>
        <v>349952155</v>
      </c>
      <c r="C326" t="s">
        <v>207</v>
      </c>
      <c r="D326">
        <f>B340/B326*1000</f>
        <v>53.292899425065698</v>
      </c>
      <c r="G326">
        <v>73101375</v>
      </c>
      <c r="H326">
        <v>349952155</v>
      </c>
    </row>
    <row r="327" spans="1:8" x14ac:dyDescent="0.2">
      <c r="B327">
        <f t="shared" ref="B327:B340" si="7">SUM(F327,H327)</f>
        <v>1246378</v>
      </c>
      <c r="C327" t="s">
        <v>208</v>
      </c>
      <c r="D327" s="4">
        <f>B340/B342</f>
        <v>0.17954079597159373</v>
      </c>
      <c r="G327" t="s">
        <v>580</v>
      </c>
      <c r="H327">
        <v>1246378</v>
      </c>
    </row>
    <row r="328" spans="1:8" x14ac:dyDescent="0.2">
      <c r="B328">
        <f t="shared" si="7"/>
        <v>1246378</v>
      </c>
      <c r="C328" t="s">
        <v>209</v>
      </c>
      <c r="D328" s="5">
        <f>B328/B326</f>
        <v>3.5615668661906083E-3</v>
      </c>
      <c r="G328" t="s">
        <v>581</v>
      </c>
      <c r="H328">
        <v>1246378</v>
      </c>
    </row>
    <row r="329" spans="1:8" x14ac:dyDescent="0.2">
      <c r="B329">
        <f t="shared" si="7"/>
        <v>0</v>
      </c>
      <c r="C329" t="s">
        <v>211</v>
      </c>
      <c r="D329" s="4">
        <f>B328/A326</f>
        <v>1.7049993929662745E-2</v>
      </c>
      <c r="G329" t="s">
        <v>582</v>
      </c>
      <c r="H329">
        <v>0</v>
      </c>
    </row>
    <row r="330" spans="1:8" x14ac:dyDescent="0.2">
      <c r="B330">
        <f t="shared" si="7"/>
        <v>0</v>
      </c>
      <c r="C330" t="s">
        <v>210</v>
      </c>
      <c r="D330">
        <f>B328/B340</f>
        <v>6.6830044989360571E-2</v>
      </c>
      <c r="G330" t="s">
        <v>583</v>
      </c>
      <c r="H330">
        <v>0</v>
      </c>
    </row>
    <row r="331" spans="1:8" x14ac:dyDescent="0.2">
      <c r="B331">
        <f t="shared" si="7"/>
        <v>0</v>
      </c>
      <c r="C331" t="s">
        <v>18</v>
      </c>
      <c r="D331">
        <f>B326/A326</f>
        <v>4.7872171351086079</v>
      </c>
      <c r="G331" t="s">
        <v>584</v>
      </c>
      <c r="H331">
        <v>0</v>
      </c>
    </row>
    <row r="332" spans="1:8" x14ac:dyDescent="0.2">
      <c r="B332">
        <f t="shared" si="7"/>
        <v>0</v>
      </c>
      <c r="C332" t="s">
        <v>17</v>
      </c>
      <c r="D332">
        <f>A326/B326</f>
        <v>0.20888962664053318</v>
      </c>
      <c r="G332" t="s">
        <v>585</v>
      </c>
      <c r="H332">
        <v>0</v>
      </c>
    </row>
    <row r="333" spans="1:8" x14ac:dyDescent="0.2">
      <c r="B333">
        <f t="shared" si="7"/>
        <v>0</v>
      </c>
      <c r="C333" t="s">
        <v>25</v>
      </c>
      <c r="D333" s="3">
        <f>1/H316</f>
        <v>7.8125E-3</v>
      </c>
      <c r="G333" t="s">
        <v>586</v>
      </c>
      <c r="H333">
        <v>0</v>
      </c>
    </row>
    <row r="334" spans="1:8" x14ac:dyDescent="0.2">
      <c r="B334">
        <f t="shared" si="7"/>
        <v>0</v>
      </c>
      <c r="D334" s="3"/>
      <c r="G334" t="s">
        <v>587</v>
      </c>
      <c r="H334">
        <v>0</v>
      </c>
    </row>
    <row r="335" spans="1:8" x14ac:dyDescent="0.2">
      <c r="B335">
        <f t="shared" si="7"/>
        <v>0</v>
      </c>
      <c r="G335" t="s">
        <v>588</v>
      </c>
      <c r="H335">
        <v>0</v>
      </c>
    </row>
    <row r="336" spans="1:8" x14ac:dyDescent="0.2">
      <c r="B336">
        <f t="shared" si="7"/>
        <v>0</v>
      </c>
      <c r="G336" t="s">
        <v>589</v>
      </c>
      <c r="H336">
        <v>0</v>
      </c>
    </row>
    <row r="337" spans="2:8" x14ac:dyDescent="0.2">
      <c r="B337">
        <f t="shared" si="7"/>
        <v>0</v>
      </c>
      <c r="G337" t="s">
        <v>590</v>
      </c>
      <c r="H337">
        <v>0</v>
      </c>
    </row>
    <row r="338" spans="2:8" x14ac:dyDescent="0.2">
      <c r="B338">
        <f t="shared" si="7"/>
        <v>0</v>
      </c>
      <c r="G338" t="s">
        <v>591</v>
      </c>
      <c r="H338">
        <v>0</v>
      </c>
    </row>
    <row r="339" spans="2:8" x14ac:dyDescent="0.2">
      <c r="B339">
        <f t="shared" si="7"/>
        <v>0</v>
      </c>
      <c r="G339" t="s">
        <v>592</v>
      </c>
      <c r="H339">
        <v>0</v>
      </c>
    </row>
    <row r="340" spans="2:8" x14ac:dyDescent="0.2">
      <c r="B340">
        <f t="shared" si="7"/>
        <v>18649965</v>
      </c>
      <c r="G340" t="s">
        <v>593</v>
      </c>
      <c r="H340">
        <v>18649965</v>
      </c>
    </row>
    <row r="342" spans="2:8" x14ac:dyDescent="0.2">
      <c r="B342">
        <f t="shared" ref="B342" si="8">SUM(F342,H342)</f>
        <v>103875918</v>
      </c>
      <c r="G342" t="s">
        <v>594</v>
      </c>
      <c r="H342">
        <v>103875918</v>
      </c>
    </row>
    <row r="343" spans="2:8" x14ac:dyDescent="0.2">
      <c r="B343">
        <f t="shared" ref="B343" si="9">SUM(F343,H343)</f>
        <v>0</v>
      </c>
    </row>
    <row r="345" spans="2:8" x14ac:dyDescent="0.2">
      <c r="H345">
        <f>H340/H342</f>
        <v>0.17954079597159373</v>
      </c>
    </row>
    <row r="346" spans="2:8" x14ac:dyDescent="0.2">
      <c r="H346">
        <f>H340/72685560*1000</f>
        <v>256.58418260793479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opLeftCell="A253" workbookViewId="0">
      <selection activeCell="A32" sqref="A32"/>
    </sheetView>
  </sheetViews>
  <sheetFormatPr baseColWidth="10" defaultRowHeight="16" x14ac:dyDescent="0.2"/>
  <cols>
    <col min="5" max="5" width="43.33203125" customWidth="1"/>
    <col min="6" max="6" width="21.6640625" customWidth="1"/>
    <col min="7" max="7" width="43.33203125" customWidth="1"/>
    <col min="8" max="8" width="21.6640625" customWidth="1"/>
  </cols>
  <sheetData>
    <row r="1" spans="5:8" x14ac:dyDescent="0.2">
      <c r="E1" t="s">
        <v>26</v>
      </c>
      <c r="F1" t="s">
        <v>170</v>
      </c>
      <c r="G1" t="s">
        <v>26</v>
      </c>
      <c r="H1" t="s">
        <v>189</v>
      </c>
    </row>
    <row r="2" spans="5:8" x14ac:dyDescent="0.2">
      <c r="E2" t="s">
        <v>28</v>
      </c>
      <c r="F2" t="s">
        <v>171</v>
      </c>
      <c r="G2" t="s">
        <v>28</v>
      </c>
      <c r="H2" t="s">
        <v>29</v>
      </c>
    </row>
    <row r="3" spans="5:8" x14ac:dyDescent="0.2">
      <c r="E3" t="s">
        <v>30</v>
      </c>
      <c r="F3">
        <v>1</v>
      </c>
      <c r="G3" t="s">
        <v>30</v>
      </c>
      <c r="H3">
        <v>1</v>
      </c>
    </row>
    <row r="4" spans="5:8" x14ac:dyDescent="0.2">
      <c r="E4" t="s">
        <v>31</v>
      </c>
      <c r="F4">
        <v>4</v>
      </c>
      <c r="G4" t="s">
        <v>31</v>
      </c>
      <c r="H4">
        <v>4</v>
      </c>
    </row>
    <row r="5" spans="5:8" x14ac:dyDescent="0.2">
      <c r="E5" t="s">
        <v>32</v>
      </c>
      <c r="F5">
        <v>64</v>
      </c>
      <c r="G5" t="s">
        <v>32</v>
      </c>
      <c r="H5">
        <v>64</v>
      </c>
    </row>
    <row r="6" spans="5:8" x14ac:dyDescent="0.2">
      <c r="E6" t="s">
        <v>33</v>
      </c>
      <c r="F6">
        <v>64</v>
      </c>
      <c r="G6" t="s">
        <v>33</v>
      </c>
      <c r="H6">
        <v>64</v>
      </c>
    </row>
    <row r="7" spans="5:8" x14ac:dyDescent="0.2">
      <c r="E7" t="s">
        <v>34</v>
      </c>
      <c r="F7">
        <v>8</v>
      </c>
      <c r="G7" t="s">
        <v>34</v>
      </c>
      <c r="H7">
        <v>8</v>
      </c>
    </row>
    <row r="8" spans="5:8" x14ac:dyDescent="0.2">
      <c r="E8" t="s">
        <v>35</v>
      </c>
      <c r="F8">
        <v>64</v>
      </c>
      <c r="G8" t="s">
        <v>35</v>
      </c>
      <c r="H8">
        <v>64</v>
      </c>
    </row>
    <row r="9" spans="5:8" x14ac:dyDescent="0.2">
      <c r="E9" t="s">
        <v>36</v>
      </c>
      <c r="F9">
        <v>0</v>
      </c>
      <c r="G9" t="s">
        <v>36</v>
      </c>
      <c r="H9">
        <v>0</v>
      </c>
    </row>
    <row r="10" spans="5:8" x14ac:dyDescent="0.2">
      <c r="E10" t="s">
        <v>37</v>
      </c>
      <c r="F10">
        <v>1</v>
      </c>
      <c r="G10" t="s">
        <v>37</v>
      </c>
      <c r="H10">
        <v>1</v>
      </c>
    </row>
    <row r="11" spans="5:8" x14ac:dyDescent="0.2">
      <c r="E11" t="s">
        <v>38</v>
      </c>
      <c r="F11">
        <v>-1</v>
      </c>
      <c r="G11" t="s">
        <v>38</v>
      </c>
      <c r="H11">
        <v>-1</v>
      </c>
    </row>
    <row r="12" spans="5:8" x14ac:dyDescent="0.2">
      <c r="E12" t="s">
        <v>39</v>
      </c>
      <c r="F12">
        <v>8</v>
      </c>
      <c r="G12" t="s">
        <v>39</v>
      </c>
      <c r="H12">
        <v>8</v>
      </c>
    </row>
    <row r="13" spans="5:8" x14ac:dyDescent="0.2">
      <c r="E13" t="s">
        <v>40</v>
      </c>
      <c r="F13">
        <v>-1</v>
      </c>
      <c r="G13" t="s">
        <v>40</v>
      </c>
      <c r="H13">
        <v>-1</v>
      </c>
    </row>
    <row r="14" spans="5:8" x14ac:dyDescent="0.2">
      <c r="E14" t="s">
        <v>41</v>
      </c>
      <c r="F14">
        <v>48</v>
      </c>
      <c r="G14" t="s">
        <v>41</v>
      </c>
      <c r="H14">
        <v>48</v>
      </c>
    </row>
    <row r="15" spans="5:8" x14ac:dyDescent="0.2">
      <c r="E15" t="s">
        <v>42</v>
      </c>
      <c r="F15">
        <v>16</v>
      </c>
      <c r="G15" t="s">
        <v>42</v>
      </c>
      <c r="H15">
        <v>16</v>
      </c>
    </row>
    <row r="16" spans="5:8" x14ac:dyDescent="0.2">
      <c r="E16" t="s">
        <v>43</v>
      </c>
      <c r="F16">
        <v>16</v>
      </c>
      <c r="G16" t="s">
        <v>43</v>
      </c>
      <c r="H16">
        <v>16</v>
      </c>
    </row>
    <row r="17" spans="1:8" x14ac:dyDescent="0.2">
      <c r="E17" t="s">
        <v>44</v>
      </c>
      <c r="F17">
        <v>1</v>
      </c>
      <c r="G17" t="s">
        <v>44</v>
      </c>
      <c r="H17">
        <v>1</v>
      </c>
    </row>
    <row r="18" spans="1:8" x14ac:dyDescent="0.2">
      <c r="E18" t="s">
        <v>45</v>
      </c>
      <c r="F18">
        <v>2</v>
      </c>
      <c r="G18" t="s">
        <v>45</v>
      </c>
      <c r="H18">
        <v>2</v>
      </c>
    </row>
    <row r="19" spans="1:8" x14ac:dyDescent="0.2">
      <c r="E19" t="s">
        <v>46</v>
      </c>
      <c r="F19">
        <v>1</v>
      </c>
      <c r="G19" t="s">
        <v>46</v>
      </c>
      <c r="H19">
        <v>1</v>
      </c>
    </row>
    <row r="20" spans="1:8" x14ac:dyDescent="0.2">
      <c r="E20" t="s">
        <v>47</v>
      </c>
      <c r="F20">
        <v>3</v>
      </c>
      <c r="G20" t="s">
        <v>47</v>
      </c>
      <c r="H20">
        <v>3</v>
      </c>
    </row>
    <row r="21" spans="1:8" x14ac:dyDescent="0.2">
      <c r="E21" t="s">
        <v>48</v>
      </c>
      <c r="F21">
        <v>128</v>
      </c>
      <c r="G21" t="s">
        <v>48</v>
      </c>
      <c r="H21">
        <v>128</v>
      </c>
    </row>
    <row r="22" spans="1:8" x14ac:dyDescent="0.2">
      <c r="E22" t="s">
        <v>49</v>
      </c>
      <c r="F22">
        <v>0</v>
      </c>
      <c r="G22" t="s">
        <v>49</v>
      </c>
      <c r="H22">
        <v>0</v>
      </c>
    </row>
    <row r="23" spans="1:8" x14ac:dyDescent="0.2">
      <c r="E23" t="s">
        <v>50</v>
      </c>
      <c r="F23">
        <v>8</v>
      </c>
      <c r="G23" t="s">
        <v>50</v>
      </c>
      <c r="H23">
        <v>8</v>
      </c>
    </row>
    <row r="24" spans="1:8" x14ac:dyDescent="0.2">
      <c r="E24" t="s">
        <v>51</v>
      </c>
      <c r="F24">
        <v>6</v>
      </c>
      <c r="G24" t="s">
        <v>51</v>
      </c>
      <c r="H24">
        <v>6</v>
      </c>
    </row>
    <row r="25" spans="1:8" x14ac:dyDescent="0.2">
      <c r="E25" t="s">
        <v>52</v>
      </c>
      <c r="F25">
        <v>0</v>
      </c>
      <c r="G25" t="s">
        <v>52</v>
      </c>
      <c r="H25">
        <v>0</v>
      </c>
    </row>
    <row r="26" spans="1:8" x14ac:dyDescent="0.2">
      <c r="E26" t="s">
        <v>53</v>
      </c>
      <c r="F26">
        <v>1</v>
      </c>
      <c r="G26" t="s">
        <v>53</v>
      </c>
      <c r="H26">
        <v>1</v>
      </c>
    </row>
    <row r="27" spans="1:8" x14ac:dyDescent="0.2">
      <c r="E27" t="s">
        <v>54</v>
      </c>
      <c r="F27">
        <v>2048</v>
      </c>
      <c r="G27" t="s">
        <v>54</v>
      </c>
      <c r="H27">
        <v>2048</v>
      </c>
    </row>
    <row r="28" spans="1:8" x14ac:dyDescent="0.2">
      <c r="E28" t="s">
        <v>55</v>
      </c>
      <c r="F28">
        <v>48</v>
      </c>
      <c r="G28" t="s">
        <v>55</v>
      </c>
      <c r="H28">
        <v>48</v>
      </c>
    </row>
    <row r="29" spans="1:8" x14ac:dyDescent="0.2">
      <c r="E29" t="s">
        <v>56</v>
      </c>
      <c r="F29">
        <v>64</v>
      </c>
      <c r="G29" t="s">
        <v>56</v>
      </c>
      <c r="H29">
        <v>64</v>
      </c>
    </row>
    <row r="30" spans="1:8" x14ac:dyDescent="0.2">
      <c r="E30" t="s">
        <v>57</v>
      </c>
      <c r="F30">
        <v>0</v>
      </c>
      <c r="G30" t="s">
        <v>57</v>
      </c>
      <c r="H30">
        <v>0</v>
      </c>
    </row>
    <row r="31" spans="1:8" x14ac:dyDescent="0.2">
      <c r="A31">
        <f>E31+G31</f>
        <v>177213011</v>
      </c>
      <c r="B31">
        <f>SUM(F31,H31)</f>
        <v>699905638</v>
      </c>
      <c r="C31" t="s">
        <v>207</v>
      </c>
      <c r="D31">
        <f>B45/B31*1000</f>
        <v>0.16144176281088909</v>
      </c>
      <c r="E31">
        <v>88688601</v>
      </c>
      <c r="F31">
        <v>349952973</v>
      </c>
      <c r="G31">
        <v>88524410</v>
      </c>
      <c r="H31">
        <v>349952665</v>
      </c>
    </row>
    <row r="32" spans="1:8" x14ac:dyDescent="0.2">
      <c r="B32">
        <f t="shared" ref="B32:B48" si="0">SUM(F32,H32)</f>
        <v>555731</v>
      </c>
      <c r="C32" t="s">
        <v>208</v>
      </c>
      <c r="D32" s="4">
        <f>B45/B47</f>
        <v>5.6460246637848627E-4</v>
      </c>
      <c r="E32" t="s">
        <v>172</v>
      </c>
      <c r="F32">
        <v>364507</v>
      </c>
      <c r="G32" t="s">
        <v>190</v>
      </c>
      <c r="H32">
        <v>191224</v>
      </c>
    </row>
    <row r="33" spans="2:8" x14ac:dyDescent="0.2">
      <c r="B33">
        <f t="shared" si="0"/>
        <v>555731</v>
      </c>
      <c r="C33" t="s">
        <v>209</v>
      </c>
      <c r="D33" s="5">
        <f>B33/B31</f>
        <v>7.9400846318086098E-4</v>
      </c>
      <c r="E33" t="s">
        <v>173</v>
      </c>
      <c r="F33">
        <v>364507</v>
      </c>
      <c r="G33" t="s">
        <v>191</v>
      </c>
      <c r="H33">
        <v>191224</v>
      </c>
    </row>
    <row r="34" spans="2:8" x14ac:dyDescent="0.2">
      <c r="B34">
        <f t="shared" si="0"/>
        <v>0</v>
      </c>
      <c r="C34" t="s">
        <v>211</v>
      </c>
      <c r="D34" s="4">
        <f>B33/A31</f>
        <v>3.1359491995765479E-3</v>
      </c>
      <c r="E34" t="s">
        <v>174</v>
      </c>
      <c r="F34">
        <v>0</v>
      </c>
      <c r="G34" t="s">
        <v>192</v>
      </c>
      <c r="H34">
        <v>0</v>
      </c>
    </row>
    <row r="35" spans="2:8" x14ac:dyDescent="0.2">
      <c r="B35">
        <f t="shared" si="0"/>
        <v>0</v>
      </c>
      <c r="C35" t="s">
        <v>210</v>
      </c>
      <c r="D35">
        <f>B33/B45</f>
        <v>4.9182345965272489</v>
      </c>
      <c r="E35" t="s">
        <v>175</v>
      </c>
      <c r="F35">
        <v>0</v>
      </c>
      <c r="G35" t="s">
        <v>193</v>
      </c>
      <c r="H35">
        <v>0</v>
      </c>
    </row>
    <row r="36" spans="2:8" x14ac:dyDescent="0.2">
      <c r="B36">
        <f t="shared" si="0"/>
        <v>0</v>
      </c>
      <c r="C36" t="s">
        <v>18</v>
      </c>
      <c r="D36">
        <f>B31/A31</f>
        <v>3.9495160882966998</v>
      </c>
      <c r="E36" t="s">
        <v>176</v>
      </c>
      <c r="F36">
        <v>0</v>
      </c>
      <c r="G36" t="s">
        <v>194</v>
      </c>
      <c r="H36">
        <v>0</v>
      </c>
    </row>
    <row r="37" spans="2:8" x14ac:dyDescent="0.2">
      <c r="B37">
        <f t="shared" si="0"/>
        <v>0</v>
      </c>
      <c r="C37" t="s">
        <v>17</v>
      </c>
      <c r="D37">
        <f>A31/B31</f>
        <v>0.25319557577274437</v>
      </c>
      <c r="E37" t="s">
        <v>177</v>
      </c>
      <c r="F37">
        <v>0</v>
      </c>
      <c r="G37" t="s">
        <v>195</v>
      </c>
      <c r="H37">
        <v>0</v>
      </c>
    </row>
    <row r="38" spans="2:8" x14ac:dyDescent="0.2">
      <c r="B38">
        <f t="shared" si="0"/>
        <v>0</v>
      </c>
      <c r="C38" t="s">
        <v>25</v>
      </c>
      <c r="D38" s="3">
        <f>1/F21</f>
        <v>7.8125E-3</v>
      </c>
      <c r="E38" t="s">
        <v>178</v>
      </c>
      <c r="F38">
        <v>0</v>
      </c>
      <c r="G38" t="s">
        <v>196</v>
      </c>
      <c r="H38">
        <v>0</v>
      </c>
    </row>
    <row r="39" spans="2:8" x14ac:dyDescent="0.2">
      <c r="B39">
        <f t="shared" si="0"/>
        <v>0</v>
      </c>
      <c r="C39" t="s">
        <v>15</v>
      </c>
      <c r="D39">
        <f>B46/B31*1000</f>
        <v>3.6667428588423516</v>
      </c>
      <c r="E39" t="s">
        <v>179</v>
      </c>
      <c r="F39">
        <v>0</v>
      </c>
      <c r="G39" t="s">
        <v>197</v>
      </c>
      <c r="H39">
        <v>0</v>
      </c>
    </row>
    <row r="40" spans="2:8" x14ac:dyDescent="0.2">
      <c r="B40">
        <f t="shared" si="0"/>
        <v>0</v>
      </c>
      <c r="C40" t="s">
        <v>212</v>
      </c>
      <c r="D40" s="3">
        <f>B46/B48</f>
        <v>3.6090004410326469E-2</v>
      </c>
      <c r="E40" t="s">
        <v>180</v>
      </c>
      <c r="F40">
        <v>0</v>
      </c>
      <c r="G40" t="s">
        <v>198</v>
      </c>
      <c r="H40">
        <v>0</v>
      </c>
    </row>
    <row r="41" spans="2:8" x14ac:dyDescent="0.2">
      <c r="B41">
        <f t="shared" si="0"/>
        <v>0</v>
      </c>
      <c r="E41" t="s">
        <v>181</v>
      </c>
      <c r="F41">
        <v>0</v>
      </c>
      <c r="G41" t="s">
        <v>199</v>
      </c>
      <c r="H41">
        <v>0</v>
      </c>
    </row>
    <row r="42" spans="2:8" x14ac:dyDescent="0.2">
      <c r="B42">
        <f t="shared" si="0"/>
        <v>0</v>
      </c>
      <c r="E42" t="s">
        <v>182</v>
      </c>
      <c r="F42">
        <v>0</v>
      </c>
      <c r="G42" t="s">
        <v>200</v>
      </c>
      <c r="H42">
        <v>0</v>
      </c>
    </row>
    <row r="43" spans="2:8" x14ac:dyDescent="0.2">
      <c r="B43">
        <f t="shared" si="0"/>
        <v>0</v>
      </c>
      <c r="E43" t="s">
        <v>183</v>
      </c>
      <c r="F43">
        <v>0</v>
      </c>
      <c r="G43" t="s">
        <v>201</v>
      </c>
      <c r="H43">
        <v>0</v>
      </c>
    </row>
    <row r="44" spans="2:8" x14ac:dyDescent="0.2">
      <c r="B44">
        <f t="shared" si="0"/>
        <v>0</v>
      </c>
      <c r="E44" t="s">
        <v>184</v>
      </c>
      <c r="F44">
        <v>0</v>
      </c>
      <c r="G44" t="s">
        <v>202</v>
      </c>
      <c r="H44">
        <v>0</v>
      </c>
    </row>
    <row r="45" spans="2:8" x14ac:dyDescent="0.2">
      <c r="B45">
        <f t="shared" si="0"/>
        <v>112994</v>
      </c>
      <c r="E45" t="s">
        <v>185</v>
      </c>
      <c r="F45">
        <v>74995</v>
      </c>
      <c r="G45" t="s">
        <v>203</v>
      </c>
      <c r="H45">
        <v>37999</v>
      </c>
    </row>
    <row r="46" spans="2:8" x14ac:dyDescent="0.2">
      <c r="B46">
        <f t="shared" si="0"/>
        <v>2566374</v>
      </c>
      <c r="E46" t="s">
        <v>186</v>
      </c>
      <c r="F46">
        <v>1731489</v>
      </c>
      <c r="G46" t="s">
        <v>204</v>
      </c>
      <c r="H46">
        <v>834885</v>
      </c>
    </row>
    <row r="47" spans="2:8" x14ac:dyDescent="0.2">
      <c r="B47">
        <f t="shared" si="0"/>
        <v>200130192</v>
      </c>
      <c r="C47" t="s">
        <v>366</v>
      </c>
      <c r="D47">
        <f>B47/B31</f>
        <v>0.28593881965557189</v>
      </c>
      <c r="E47" t="s">
        <v>187</v>
      </c>
      <c r="F47">
        <v>99426685</v>
      </c>
      <c r="G47" t="s">
        <v>205</v>
      </c>
      <c r="H47">
        <v>100703507</v>
      </c>
    </row>
    <row r="48" spans="2:8" x14ac:dyDescent="0.2">
      <c r="B48">
        <f t="shared" si="0"/>
        <v>71110382</v>
      </c>
      <c r="D48">
        <f>B48/B31</f>
        <v>0.10159995596434958</v>
      </c>
      <c r="E48" t="s">
        <v>188</v>
      </c>
      <c r="F48">
        <v>35439460</v>
      </c>
      <c r="G48" t="s">
        <v>206</v>
      </c>
      <c r="H48">
        <v>35670922</v>
      </c>
    </row>
    <row r="49" spans="5:8" x14ac:dyDescent="0.2">
      <c r="E49" t="s">
        <v>26</v>
      </c>
      <c r="F49" t="s">
        <v>170</v>
      </c>
      <c r="G49" t="s">
        <v>26</v>
      </c>
      <c r="H49" t="s">
        <v>280</v>
      </c>
    </row>
    <row r="50" spans="5:8" x14ac:dyDescent="0.2">
      <c r="E50" t="s">
        <v>28</v>
      </c>
      <c r="F50" t="s">
        <v>171</v>
      </c>
      <c r="G50" t="s">
        <v>28</v>
      </c>
      <c r="H50" t="s">
        <v>281</v>
      </c>
    </row>
    <row r="51" spans="5:8" x14ac:dyDescent="0.2">
      <c r="E51" t="s">
        <v>30</v>
      </c>
      <c r="F51">
        <v>1</v>
      </c>
      <c r="G51" t="s">
        <v>30</v>
      </c>
      <c r="H51">
        <v>1</v>
      </c>
    </row>
    <row r="52" spans="5:8" x14ac:dyDescent="0.2">
      <c r="E52" t="s">
        <v>31</v>
      </c>
      <c r="F52">
        <v>4</v>
      </c>
      <c r="G52" t="s">
        <v>31</v>
      </c>
      <c r="H52">
        <v>4</v>
      </c>
    </row>
    <row r="53" spans="5:8" x14ac:dyDescent="0.2">
      <c r="E53" t="s">
        <v>32</v>
      </c>
      <c r="F53">
        <v>64</v>
      </c>
      <c r="G53" t="s">
        <v>32</v>
      </c>
      <c r="H53">
        <v>64</v>
      </c>
    </row>
    <row r="54" spans="5:8" x14ac:dyDescent="0.2">
      <c r="E54" t="s">
        <v>33</v>
      </c>
      <c r="F54">
        <v>64</v>
      </c>
      <c r="G54" t="s">
        <v>33</v>
      </c>
      <c r="H54">
        <v>64</v>
      </c>
    </row>
    <row r="55" spans="5:8" x14ac:dyDescent="0.2">
      <c r="E55" t="s">
        <v>34</v>
      </c>
      <c r="F55">
        <v>8</v>
      </c>
      <c r="G55" t="s">
        <v>34</v>
      </c>
      <c r="H55">
        <v>8</v>
      </c>
    </row>
    <row r="56" spans="5:8" x14ac:dyDescent="0.2">
      <c r="E56" t="s">
        <v>35</v>
      </c>
      <c r="F56">
        <v>64</v>
      </c>
      <c r="G56" t="s">
        <v>35</v>
      </c>
      <c r="H56">
        <v>64</v>
      </c>
    </row>
    <row r="57" spans="5:8" x14ac:dyDescent="0.2">
      <c r="E57" t="s">
        <v>36</v>
      </c>
      <c r="F57">
        <v>0</v>
      </c>
      <c r="G57" t="s">
        <v>36</v>
      </c>
      <c r="H57">
        <v>0</v>
      </c>
    </row>
    <row r="58" spans="5:8" x14ac:dyDescent="0.2">
      <c r="E58" t="s">
        <v>37</v>
      </c>
      <c r="F58">
        <v>1</v>
      </c>
      <c r="G58" t="s">
        <v>37</v>
      </c>
      <c r="H58">
        <v>1</v>
      </c>
    </row>
    <row r="59" spans="5:8" x14ac:dyDescent="0.2">
      <c r="E59" t="s">
        <v>38</v>
      </c>
      <c r="F59">
        <v>2</v>
      </c>
      <c r="G59" t="s">
        <v>38</v>
      </c>
      <c r="H59">
        <v>2</v>
      </c>
    </row>
    <row r="60" spans="5:8" x14ac:dyDescent="0.2">
      <c r="E60" t="s">
        <v>39</v>
      </c>
      <c r="F60">
        <v>8</v>
      </c>
      <c r="G60" t="s">
        <v>39</v>
      </c>
      <c r="H60">
        <v>8</v>
      </c>
    </row>
    <row r="61" spans="5:8" x14ac:dyDescent="0.2">
      <c r="E61" t="s">
        <v>40</v>
      </c>
      <c r="F61">
        <v>32</v>
      </c>
      <c r="G61" t="s">
        <v>40</v>
      </c>
      <c r="H61">
        <v>32</v>
      </c>
    </row>
    <row r="62" spans="5:8" x14ac:dyDescent="0.2">
      <c r="E62" t="s">
        <v>41</v>
      </c>
      <c r="F62">
        <v>48</v>
      </c>
      <c r="G62" t="s">
        <v>41</v>
      </c>
      <c r="H62">
        <v>48</v>
      </c>
    </row>
    <row r="63" spans="5:8" x14ac:dyDescent="0.2">
      <c r="E63" t="s">
        <v>42</v>
      </c>
      <c r="F63">
        <v>16</v>
      </c>
      <c r="G63" t="s">
        <v>42</v>
      </c>
      <c r="H63">
        <v>16</v>
      </c>
    </row>
    <row r="64" spans="5:8" x14ac:dyDescent="0.2">
      <c r="E64" t="s">
        <v>43</v>
      </c>
      <c r="F64">
        <v>16</v>
      </c>
      <c r="G64" t="s">
        <v>43</v>
      </c>
      <c r="H64">
        <v>16</v>
      </c>
    </row>
    <row r="65" spans="1:8" x14ac:dyDescent="0.2">
      <c r="E65" t="s">
        <v>44</v>
      </c>
      <c r="F65">
        <v>1</v>
      </c>
      <c r="G65" t="s">
        <v>44</v>
      </c>
      <c r="H65">
        <v>1</v>
      </c>
    </row>
    <row r="66" spans="1:8" x14ac:dyDescent="0.2">
      <c r="E66" t="s">
        <v>45</v>
      </c>
      <c r="F66">
        <v>2</v>
      </c>
      <c r="G66" t="s">
        <v>45</v>
      </c>
      <c r="H66">
        <v>2</v>
      </c>
    </row>
    <row r="67" spans="1:8" x14ac:dyDescent="0.2">
      <c r="E67" t="s">
        <v>46</v>
      </c>
      <c r="F67">
        <v>1</v>
      </c>
      <c r="G67" t="s">
        <v>46</v>
      </c>
      <c r="H67">
        <v>1</v>
      </c>
    </row>
    <row r="68" spans="1:8" x14ac:dyDescent="0.2">
      <c r="E68" t="s">
        <v>47</v>
      </c>
      <c r="F68">
        <v>3</v>
      </c>
      <c r="G68" t="s">
        <v>47</v>
      </c>
      <c r="H68">
        <v>3</v>
      </c>
    </row>
    <row r="69" spans="1:8" x14ac:dyDescent="0.2">
      <c r="E69" t="s">
        <v>48</v>
      </c>
      <c r="F69">
        <v>128</v>
      </c>
      <c r="G69" t="s">
        <v>48</v>
      </c>
      <c r="H69">
        <v>128</v>
      </c>
    </row>
    <row r="70" spans="1:8" x14ac:dyDescent="0.2">
      <c r="E70" t="s">
        <v>49</v>
      </c>
      <c r="F70">
        <v>0</v>
      </c>
      <c r="G70" t="s">
        <v>49</v>
      </c>
      <c r="H70">
        <v>0</v>
      </c>
    </row>
    <row r="71" spans="1:8" x14ac:dyDescent="0.2">
      <c r="E71" t="s">
        <v>50</v>
      </c>
      <c r="F71">
        <v>8</v>
      </c>
      <c r="G71" t="s">
        <v>50</v>
      </c>
      <c r="H71">
        <v>8</v>
      </c>
    </row>
    <row r="72" spans="1:8" x14ac:dyDescent="0.2">
      <c r="E72" t="s">
        <v>51</v>
      </c>
      <c r="F72">
        <v>6</v>
      </c>
      <c r="G72" t="s">
        <v>51</v>
      </c>
      <c r="H72">
        <v>6</v>
      </c>
    </row>
    <row r="73" spans="1:8" x14ac:dyDescent="0.2">
      <c r="E73" t="s">
        <v>52</v>
      </c>
      <c r="F73">
        <v>0</v>
      </c>
      <c r="G73" t="s">
        <v>52</v>
      </c>
      <c r="H73">
        <v>0</v>
      </c>
    </row>
    <row r="74" spans="1:8" x14ac:dyDescent="0.2">
      <c r="E74" t="s">
        <v>53</v>
      </c>
      <c r="F74">
        <v>1</v>
      </c>
      <c r="G74" t="s">
        <v>53</v>
      </c>
      <c r="H74">
        <v>1</v>
      </c>
    </row>
    <row r="75" spans="1:8" x14ac:dyDescent="0.2">
      <c r="E75" t="s">
        <v>54</v>
      </c>
      <c r="F75">
        <v>2048</v>
      </c>
      <c r="G75" t="s">
        <v>54</v>
      </c>
      <c r="H75">
        <v>2048</v>
      </c>
    </row>
    <row r="76" spans="1:8" x14ac:dyDescent="0.2">
      <c r="E76" t="s">
        <v>55</v>
      </c>
      <c r="F76">
        <v>48</v>
      </c>
      <c r="G76" t="s">
        <v>55</v>
      </c>
      <c r="H76">
        <v>48</v>
      </c>
    </row>
    <row r="77" spans="1:8" x14ac:dyDescent="0.2">
      <c r="E77" t="s">
        <v>56</v>
      </c>
      <c r="F77">
        <v>64</v>
      </c>
      <c r="G77" t="s">
        <v>56</v>
      </c>
      <c r="H77">
        <v>64</v>
      </c>
    </row>
    <row r="78" spans="1:8" x14ac:dyDescent="0.2">
      <c r="E78" t="s">
        <v>57</v>
      </c>
      <c r="F78">
        <v>0</v>
      </c>
      <c r="G78" t="s">
        <v>57</v>
      </c>
      <c r="H78">
        <v>0</v>
      </c>
    </row>
    <row r="79" spans="1:8" x14ac:dyDescent="0.2">
      <c r="A79">
        <f>E79+G79</f>
        <v>191689808</v>
      </c>
      <c r="B79">
        <f>SUM(F79,H79)</f>
        <v>699905368</v>
      </c>
      <c r="C79" t="s">
        <v>207</v>
      </c>
      <c r="D79">
        <f>B93/B79*1000</f>
        <v>0.12549839452010034</v>
      </c>
      <c r="E79">
        <v>95955632</v>
      </c>
      <c r="F79">
        <v>349952973</v>
      </c>
      <c r="G79">
        <v>95734176</v>
      </c>
      <c r="H79">
        <v>349952395</v>
      </c>
    </row>
    <row r="80" spans="1:8" x14ac:dyDescent="0.2">
      <c r="B80">
        <f t="shared" ref="B80:B96" si="1">SUM(F80,H80)</f>
        <v>15049886</v>
      </c>
      <c r="C80" t="s">
        <v>208</v>
      </c>
      <c r="D80" s="4">
        <f>B93/B95</f>
        <v>4.4170833394809527E-4</v>
      </c>
      <c r="E80" t="s">
        <v>332</v>
      </c>
      <c r="F80">
        <v>7636051</v>
      </c>
      <c r="G80" t="s">
        <v>349</v>
      </c>
      <c r="H80">
        <v>7413835</v>
      </c>
    </row>
    <row r="81" spans="2:8" x14ac:dyDescent="0.2">
      <c r="B81">
        <f t="shared" si="1"/>
        <v>15049886</v>
      </c>
      <c r="C81" t="s">
        <v>209</v>
      </c>
      <c r="D81" s="5">
        <f>B81/B79</f>
        <v>2.1502744068109505E-2</v>
      </c>
      <c r="E81" t="s">
        <v>333</v>
      </c>
      <c r="F81">
        <v>7636051</v>
      </c>
      <c r="G81" t="s">
        <v>350</v>
      </c>
      <c r="H81">
        <v>7413835</v>
      </c>
    </row>
    <row r="82" spans="2:8" x14ac:dyDescent="0.2">
      <c r="B82">
        <f t="shared" si="1"/>
        <v>0</v>
      </c>
      <c r="C82" t="s">
        <v>211</v>
      </c>
      <c r="D82" s="4">
        <f>B81/A79</f>
        <v>7.8511665054200486E-2</v>
      </c>
      <c r="E82" t="s">
        <v>334</v>
      </c>
      <c r="F82">
        <v>0</v>
      </c>
      <c r="G82" t="s">
        <v>351</v>
      </c>
      <c r="H82">
        <v>0</v>
      </c>
    </row>
    <row r="83" spans="2:8" x14ac:dyDescent="0.2">
      <c r="B83">
        <f t="shared" si="1"/>
        <v>0</v>
      </c>
      <c r="C83" t="s">
        <v>210</v>
      </c>
      <c r="D83">
        <f>B81/B93</f>
        <v>171.33879800084247</v>
      </c>
      <c r="E83" t="s">
        <v>335</v>
      </c>
      <c r="F83">
        <v>0</v>
      </c>
      <c r="G83" t="s">
        <v>352</v>
      </c>
      <c r="H83">
        <v>0</v>
      </c>
    </row>
    <row r="84" spans="2:8" x14ac:dyDescent="0.2">
      <c r="B84">
        <f t="shared" si="1"/>
        <v>0</v>
      </c>
      <c r="C84" t="s">
        <v>18</v>
      </c>
      <c r="D84">
        <f>B79/A79</f>
        <v>3.6512393397566552</v>
      </c>
      <c r="E84" t="s">
        <v>336</v>
      </c>
      <c r="F84">
        <v>0</v>
      </c>
      <c r="G84" t="s">
        <v>353</v>
      </c>
      <c r="H84">
        <v>0</v>
      </c>
    </row>
    <row r="85" spans="2:8" x14ac:dyDescent="0.2">
      <c r="B85">
        <f t="shared" si="1"/>
        <v>0</v>
      </c>
      <c r="C85" t="s">
        <v>17</v>
      </c>
      <c r="D85">
        <f>A79/B79</f>
        <v>0.27387960825012558</v>
      </c>
      <c r="E85" t="s">
        <v>337</v>
      </c>
      <c r="F85">
        <v>0</v>
      </c>
      <c r="G85" t="s">
        <v>354</v>
      </c>
      <c r="H85">
        <v>0</v>
      </c>
    </row>
    <row r="86" spans="2:8" x14ac:dyDescent="0.2">
      <c r="B86">
        <f t="shared" si="1"/>
        <v>0</v>
      </c>
      <c r="C86" t="s">
        <v>25</v>
      </c>
      <c r="D86" s="3">
        <f>1/F69</f>
        <v>7.8125E-3</v>
      </c>
      <c r="E86" t="s">
        <v>338</v>
      </c>
      <c r="F86">
        <v>0</v>
      </c>
      <c r="G86" t="s">
        <v>355</v>
      </c>
      <c r="H86">
        <v>0</v>
      </c>
    </row>
    <row r="87" spans="2:8" x14ac:dyDescent="0.2">
      <c r="B87">
        <f t="shared" si="1"/>
        <v>0</v>
      </c>
      <c r="C87" t="s">
        <v>15</v>
      </c>
      <c r="D87">
        <f>B94/B79*1000</f>
        <v>2.9920459189848647</v>
      </c>
      <c r="E87" t="s">
        <v>339</v>
      </c>
      <c r="F87">
        <v>0</v>
      </c>
      <c r="G87" t="s">
        <v>356</v>
      </c>
      <c r="H87">
        <v>0</v>
      </c>
    </row>
    <row r="88" spans="2:8" x14ac:dyDescent="0.2">
      <c r="B88">
        <f t="shared" si="1"/>
        <v>0</v>
      </c>
      <c r="C88" t="s">
        <v>212</v>
      </c>
      <c r="D88" s="3">
        <f>B94/B96</f>
        <v>2.9602351101933433E-2</v>
      </c>
      <c r="E88" t="s">
        <v>340</v>
      </c>
      <c r="F88">
        <v>0</v>
      </c>
      <c r="G88" t="s">
        <v>357</v>
      </c>
      <c r="H88">
        <v>0</v>
      </c>
    </row>
    <row r="89" spans="2:8" x14ac:dyDescent="0.2">
      <c r="B89">
        <f t="shared" si="1"/>
        <v>0</v>
      </c>
      <c r="E89" t="s">
        <v>341</v>
      </c>
      <c r="F89">
        <v>0</v>
      </c>
      <c r="G89" t="s">
        <v>358</v>
      </c>
      <c r="H89">
        <v>0</v>
      </c>
    </row>
    <row r="90" spans="2:8" x14ac:dyDescent="0.2">
      <c r="B90">
        <f t="shared" si="1"/>
        <v>0</v>
      </c>
      <c r="E90" t="s">
        <v>342</v>
      </c>
      <c r="F90">
        <v>0</v>
      </c>
      <c r="G90" t="s">
        <v>359</v>
      </c>
      <c r="H90">
        <v>0</v>
      </c>
    </row>
    <row r="91" spans="2:8" x14ac:dyDescent="0.2">
      <c r="B91">
        <f t="shared" si="1"/>
        <v>0</v>
      </c>
      <c r="E91" t="s">
        <v>343</v>
      </c>
      <c r="F91">
        <v>0</v>
      </c>
      <c r="G91" t="s">
        <v>360</v>
      </c>
      <c r="H91">
        <v>0</v>
      </c>
    </row>
    <row r="92" spans="2:8" x14ac:dyDescent="0.2">
      <c r="B92">
        <f t="shared" si="1"/>
        <v>0</v>
      </c>
      <c r="E92" t="s">
        <v>344</v>
      </c>
      <c r="F92">
        <v>0</v>
      </c>
      <c r="G92" t="s">
        <v>361</v>
      </c>
      <c r="H92">
        <v>0</v>
      </c>
    </row>
    <row r="93" spans="2:8" x14ac:dyDescent="0.2">
      <c r="B93">
        <f t="shared" si="1"/>
        <v>87837</v>
      </c>
      <c r="E93" t="s">
        <v>345</v>
      </c>
      <c r="F93">
        <v>72584</v>
      </c>
      <c r="G93" t="s">
        <v>362</v>
      </c>
      <c r="H93">
        <v>15253</v>
      </c>
    </row>
    <row r="94" spans="2:8" x14ac:dyDescent="0.2">
      <c r="B94">
        <f t="shared" si="1"/>
        <v>2094149</v>
      </c>
      <c r="E94" t="s">
        <v>346</v>
      </c>
      <c r="F94">
        <v>1722400</v>
      </c>
      <c r="G94" t="s">
        <v>363</v>
      </c>
      <c r="H94">
        <v>371749</v>
      </c>
    </row>
    <row r="95" spans="2:8" x14ac:dyDescent="0.2">
      <c r="B95">
        <f t="shared" si="1"/>
        <v>198857466</v>
      </c>
      <c r="C95" t="s">
        <v>366</v>
      </c>
      <c r="D95">
        <f>B95/B79</f>
        <v>0.28412050413078127</v>
      </c>
      <c r="E95" t="s">
        <v>347</v>
      </c>
      <c r="F95">
        <v>99426685</v>
      </c>
      <c r="G95" t="s">
        <v>364</v>
      </c>
      <c r="H95">
        <v>99430781</v>
      </c>
    </row>
    <row r="96" spans="2:8" x14ac:dyDescent="0.2">
      <c r="B96">
        <f t="shared" si="1"/>
        <v>70742658</v>
      </c>
      <c r="D96">
        <f>B96/B79</f>
        <v>0.10107460413134023</v>
      </c>
      <c r="E96" t="s">
        <v>348</v>
      </c>
      <c r="F96">
        <v>35439460</v>
      </c>
      <c r="G96" t="s">
        <v>365</v>
      </c>
      <c r="H96">
        <v>35303198</v>
      </c>
    </row>
    <row r="97" spans="5:8" x14ac:dyDescent="0.2">
      <c r="E97" t="s">
        <v>26</v>
      </c>
      <c r="F97" t="s">
        <v>170</v>
      </c>
      <c r="G97" t="s">
        <v>26</v>
      </c>
      <c r="H97" t="s">
        <v>280</v>
      </c>
    </row>
    <row r="98" spans="5:8" x14ac:dyDescent="0.2">
      <c r="E98" t="s">
        <v>28</v>
      </c>
      <c r="F98" t="s">
        <v>171</v>
      </c>
      <c r="G98" t="s">
        <v>28</v>
      </c>
      <c r="H98" t="s">
        <v>281</v>
      </c>
    </row>
    <row r="99" spans="5:8" x14ac:dyDescent="0.2">
      <c r="E99" t="s">
        <v>30</v>
      </c>
      <c r="F99">
        <v>1</v>
      </c>
      <c r="G99" t="s">
        <v>30</v>
      </c>
      <c r="H99">
        <v>1</v>
      </c>
    </row>
    <row r="100" spans="5:8" x14ac:dyDescent="0.2">
      <c r="E100" t="s">
        <v>31</v>
      </c>
      <c r="F100">
        <v>4</v>
      </c>
      <c r="G100" t="s">
        <v>31</v>
      </c>
      <c r="H100">
        <v>4</v>
      </c>
    </row>
    <row r="101" spans="5:8" x14ac:dyDescent="0.2">
      <c r="E101" t="s">
        <v>32</v>
      </c>
      <c r="F101">
        <v>64</v>
      </c>
      <c r="G101" t="s">
        <v>32</v>
      </c>
      <c r="H101">
        <v>64</v>
      </c>
    </row>
    <row r="102" spans="5:8" x14ac:dyDescent="0.2">
      <c r="E102" t="s">
        <v>33</v>
      </c>
      <c r="F102">
        <v>64</v>
      </c>
      <c r="G102" t="s">
        <v>33</v>
      </c>
      <c r="H102">
        <v>64</v>
      </c>
    </row>
    <row r="103" spans="5:8" x14ac:dyDescent="0.2">
      <c r="E103" t="s">
        <v>34</v>
      </c>
      <c r="F103">
        <v>8</v>
      </c>
      <c r="G103" t="s">
        <v>34</v>
      </c>
      <c r="H103">
        <v>8</v>
      </c>
    </row>
    <row r="104" spans="5:8" x14ac:dyDescent="0.2">
      <c r="E104" t="s">
        <v>35</v>
      </c>
      <c r="F104">
        <v>64</v>
      </c>
      <c r="G104" t="s">
        <v>35</v>
      </c>
      <c r="H104">
        <v>64</v>
      </c>
    </row>
    <row r="105" spans="5:8" x14ac:dyDescent="0.2">
      <c r="E105" t="s">
        <v>36</v>
      </c>
      <c r="F105">
        <v>0</v>
      </c>
      <c r="G105" t="s">
        <v>36</v>
      </c>
      <c r="H105">
        <v>0</v>
      </c>
    </row>
    <row r="106" spans="5:8" x14ac:dyDescent="0.2">
      <c r="E106" t="s">
        <v>37</v>
      </c>
      <c r="F106">
        <v>1</v>
      </c>
      <c r="G106" t="s">
        <v>37</v>
      </c>
      <c r="H106">
        <v>1</v>
      </c>
    </row>
    <row r="107" spans="5:8" x14ac:dyDescent="0.2">
      <c r="E107" t="s">
        <v>38</v>
      </c>
      <c r="F107">
        <v>-1</v>
      </c>
      <c r="G107" t="s">
        <v>38</v>
      </c>
      <c r="H107">
        <v>-1</v>
      </c>
    </row>
    <row r="108" spans="5:8" x14ac:dyDescent="0.2">
      <c r="E108" t="s">
        <v>39</v>
      </c>
      <c r="F108">
        <v>8</v>
      </c>
      <c r="G108" t="s">
        <v>39</v>
      </c>
      <c r="H108">
        <v>8</v>
      </c>
    </row>
    <row r="109" spans="5:8" x14ac:dyDescent="0.2">
      <c r="E109" t="s">
        <v>40</v>
      </c>
      <c r="F109">
        <v>-1</v>
      </c>
      <c r="G109" t="s">
        <v>40</v>
      </c>
      <c r="H109">
        <v>-1</v>
      </c>
    </row>
    <row r="110" spans="5:8" x14ac:dyDescent="0.2">
      <c r="E110" t="s">
        <v>41</v>
      </c>
      <c r="F110">
        <v>48</v>
      </c>
      <c r="G110" t="s">
        <v>41</v>
      </c>
      <c r="H110">
        <v>48</v>
      </c>
    </row>
    <row r="111" spans="5:8" x14ac:dyDescent="0.2">
      <c r="E111" t="s">
        <v>42</v>
      </c>
      <c r="F111">
        <v>16</v>
      </c>
      <c r="G111" t="s">
        <v>42</v>
      </c>
      <c r="H111">
        <v>16</v>
      </c>
    </row>
    <row r="112" spans="5:8" x14ac:dyDescent="0.2">
      <c r="E112" t="s">
        <v>43</v>
      </c>
      <c r="F112">
        <v>16</v>
      </c>
      <c r="G112" t="s">
        <v>43</v>
      </c>
      <c r="H112">
        <v>16</v>
      </c>
    </row>
    <row r="113" spans="1:8" x14ac:dyDescent="0.2">
      <c r="E113" t="s">
        <v>44</v>
      </c>
      <c r="F113">
        <v>0</v>
      </c>
      <c r="G113" t="s">
        <v>44</v>
      </c>
      <c r="H113">
        <v>0</v>
      </c>
    </row>
    <row r="114" spans="1:8" x14ac:dyDescent="0.2">
      <c r="E114" t="s">
        <v>45</v>
      </c>
      <c r="F114">
        <v>2</v>
      </c>
      <c r="G114" t="s">
        <v>45</v>
      </c>
      <c r="H114">
        <v>2</v>
      </c>
    </row>
    <row r="115" spans="1:8" x14ac:dyDescent="0.2">
      <c r="E115" t="s">
        <v>46</v>
      </c>
      <c r="F115">
        <v>1</v>
      </c>
      <c r="G115" t="s">
        <v>46</v>
      </c>
      <c r="H115">
        <v>1</v>
      </c>
    </row>
    <row r="116" spans="1:8" x14ac:dyDescent="0.2">
      <c r="E116" t="s">
        <v>47</v>
      </c>
      <c r="F116">
        <v>3</v>
      </c>
      <c r="G116" t="s">
        <v>47</v>
      </c>
      <c r="H116">
        <v>3</v>
      </c>
    </row>
    <row r="117" spans="1:8" x14ac:dyDescent="0.2">
      <c r="E117" t="s">
        <v>48</v>
      </c>
      <c r="F117">
        <v>128</v>
      </c>
      <c r="G117" t="s">
        <v>48</v>
      </c>
      <c r="H117">
        <v>128</v>
      </c>
    </row>
    <row r="118" spans="1:8" x14ac:dyDescent="0.2">
      <c r="E118" t="s">
        <v>49</v>
      </c>
      <c r="F118">
        <v>0</v>
      </c>
      <c r="G118" t="s">
        <v>49</v>
      </c>
      <c r="H118">
        <v>0</v>
      </c>
    </row>
    <row r="119" spans="1:8" x14ac:dyDescent="0.2">
      <c r="E119" t="s">
        <v>50</v>
      </c>
      <c r="F119">
        <v>8</v>
      </c>
      <c r="G119" t="s">
        <v>50</v>
      </c>
      <c r="H119">
        <v>8</v>
      </c>
    </row>
    <row r="120" spans="1:8" x14ac:dyDescent="0.2">
      <c r="E120" t="s">
        <v>51</v>
      </c>
      <c r="F120">
        <v>6</v>
      </c>
      <c r="G120" t="s">
        <v>51</v>
      </c>
      <c r="H120">
        <v>6</v>
      </c>
    </row>
    <row r="121" spans="1:8" x14ac:dyDescent="0.2">
      <c r="E121" t="s">
        <v>52</v>
      </c>
      <c r="F121">
        <v>0</v>
      </c>
      <c r="G121" t="s">
        <v>52</v>
      </c>
      <c r="H121">
        <v>0</v>
      </c>
    </row>
    <row r="122" spans="1:8" x14ac:dyDescent="0.2">
      <c r="E122" t="s">
        <v>53</v>
      </c>
      <c r="F122">
        <v>1</v>
      </c>
      <c r="G122" t="s">
        <v>53</v>
      </c>
      <c r="H122">
        <v>1</v>
      </c>
    </row>
    <row r="123" spans="1:8" x14ac:dyDescent="0.2">
      <c r="E123" t="s">
        <v>54</v>
      </c>
      <c r="F123">
        <v>2048</v>
      </c>
      <c r="G123" t="s">
        <v>54</v>
      </c>
      <c r="H123">
        <v>2048</v>
      </c>
    </row>
    <row r="124" spans="1:8" x14ac:dyDescent="0.2">
      <c r="E124" t="s">
        <v>55</v>
      </c>
      <c r="F124">
        <v>48</v>
      </c>
      <c r="G124" t="s">
        <v>55</v>
      </c>
      <c r="H124">
        <v>48</v>
      </c>
    </row>
    <row r="125" spans="1:8" x14ac:dyDescent="0.2">
      <c r="E125" t="s">
        <v>56</v>
      </c>
      <c r="F125">
        <v>64</v>
      </c>
      <c r="G125" t="s">
        <v>56</v>
      </c>
      <c r="H125">
        <v>64</v>
      </c>
    </row>
    <row r="126" spans="1:8" x14ac:dyDescent="0.2">
      <c r="E126" t="s">
        <v>57</v>
      </c>
      <c r="F126">
        <v>0</v>
      </c>
      <c r="G126" t="s">
        <v>57</v>
      </c>
      <c r="H126">
        <v>0</v>
      </c>
    </row>
    <row r="127" spans="1:8" x14ac:dyDescent="0.2">
      <c r="A127">
        <f>E127+G127</f>
        <v>190435240</v>
      </c>
      <c r="B127">
        <f>SUM(F127,H127)</f>
        <v>699905368</v>
      </c>
      <c r="C127" t="s">
        <v>207</v>
      </c>
      <c r="D127">
        <f>B141/B127*1000</f>
        <v>2.8159535418793928</v>
      </c>
      <c r="E127">
        <v>99866827</v>
      </c>
      <c r="F127">
        <v>349952973</v>
      </c>
      <c r="G127">
        <v>90568413</v>
      </c>
      <c r="H127">
        <v>349952395</v>
      </c>
    </row>
    <row r="128" spans="1:8" x14ac:dyDescent="0.2">
      <c r="B128">
        <f t="shared" ref="B128:B141" si="2">SUM(F128,H128)</f>
        <v>13786256</v>
      </c>
      <c r="C128" t="s">
        <v>208</v>
      </c>
      <c r="D128" s="4">
        <f>B141/B143</f>
        <v>9.9111239806304284E-3</v>
      </c>
      <c r="E128" t="s">
        <v>452</v>
      </c>
      <c r="F128">
        <v>11542736</v>
      </c>
      <c r="G128" t="s">
        <v>437</v>
      </c>
      <c r="H128">
        <v>2243520</v>
      </c>
    </row>
    <row r="129" spans="2:8" x14ac:dyDescent="0.2">
      <c r="B129">
        <f t="shared" si="2"/>
        <v>13786256</v>
      </c>
      <c r="C129" t="s">
        <v>209</v>
      </c>
      <c r="D129" s="5">
        <f>B129/B127</f>
        <v>1.9697314280349969E-2</v>
      </c>
      <c r="E129" t="s">
        <v>453</v>
      </c>
      <c r="F129">
        <v>11542736</v>
      </c>
      <c r="G129" t="s">
        <v>438</v>
      </c>
      <c r="H129">
        <v>2243520</v>
      </c>
    </row>
    <row r="130" spans="2:8" x14ac:dyDescent="0.2">
      <c r="B130">
        <f t="shared" si="2"/>
        <v>0</v>
      </c>
      <c r="C130" t="s">
        <v>211</v>
      </c>
      <c r="D130" s="4">
        <f>B129/A127</f>
        <v>7.239340785875556E-2</v>
      </c>
      <c r="E130" t="s">
        <v>454</v>
      </c>
      <c r="F130">
        <v>0</v>
      </c>
      <c r="G130" t="s">
        <v>439</v>
      </c>
      <c r="H130">
        <v>0</v>
      </c>
    </row>
    <row r="131" spans="2:8" x14ac:dyDescent="0.2">
      <c r="B131">
        <f t="shared" si="2"/>
        <v>0</v>
      </c>
      <c r="C131" t="s">
        <v>210</v>
      </c>
      <c r="D131">
        <f>B129/B141</f>
        <v>6.9949003019431215</v>
      </c>
      <c r="E131" t="s">
        <v>455</v>
      </c>
      <c r="F131">
        <v>0</v>
      </c>
      <c r="G131" t="s">
        <v>440</v>
      </c>
      <c r="H131">
        <v>0</v>
      </c>
    </row>
    <row r="132" spans="2:8" x14ac:dyDescent="0.2">
      <c r="B132">
        <f t="shared" si="2"/>
        <v>0</v>
      </c>
      <c r="C132" t="s">
        <v>18</v>
      </c>
      <c r="D132">
        <f>B127/A127</f>
        <v>3.675293333313729</v>
      </c>
      <c r="E132" t="s">
        <v>456</v>
      </c>
      <c r="F132">
        <v>0</v>
      </c>
      <c r="G132" t="s">
        <v>441</v>
      </c>
      <c r="H132">
        <v>0</v>
      </c>
    </row>
    <row r="133" spans="2:8" x14ac:dyDescent="0.2">
      <c r="B133">
        <f t="shared" si="2"/>
        <v>0</v>
      </c>
      <c r="C133" t="s">
        <v>17</v>
      </c>
      <c r="D133">
        <f>A127/B127</f>
        <v>0.27208712592700102</v>
      </c>
      <c r="E133" t="s">
        <v>457</v>
      </c>
      <c r="F133">
        <v>0</v>
      </c>
      <c r="G133" t="s">
        <v>442</v>
      </c>
      <c r="H133">
        <v>0</v>
      </c>
    </row>
    <row r="134" spans="2:8" x14ac:dyDescent="0.2">
      <c r="B134">
        <f t="shared" si="2"/>
        <v>0</v>
      </c>
      <c r="C134" t="s">
        <v>25</v>
      </c>
      <c r="D134" s="3">
        <f>1/F117</f>
        <v>7.8125E-3</v>
      </c>
      <c r="E134" t="s">
        <v>458</v>
      </c>
      <c r="F134">
        <v>0</v>
      </c>
      <c r="G134" t="s">
        <v>443</v>
      </c>
      <c r="H134">
        <v>0</v>
      </c>
    </row>
    <row r="135" spans="2:8" x14ac:dyDescent="0.2">
      <c r="B135">
        <f t="shared" si="2"/>
        <v>0</v>
      </c>
      <c r="E135" t="s">
        <v>459</v>
      </c>
      <c r="F135">
        <v>0</v>
      </c>
      <c r="G135" t="s">
        <v>444</v>
      </c>
      <c r="H135">
        <v>0</v>
      </c>
    </row>
    <row r="136" spans="2:8" x14ac:dyDescent="0.2">
      <c r="B136">
        <f t="shared" si="2"/>
        <v>0</v>
      </c>
      <c r="E136" t="s">
        <v>460</v>
      </c>
      <c r="F136">
        <v>0</v>
      </c>
      <c r="G136" t="s">
        <v>445</v>
      </c>
      <c r="H136">
        <v>0</v>
      </c>
    </row>
    <row r="137" spans="2:8" x14ac:dyDescent="0.2">
      <c r="B137">
        <f t="shared" si="2"/>
        <v>0</v>
      </c>
      <c r="E137" t="s">
        <v>461</v>
      </c>
      <c r="F137">
        <v>0</v>
      </c>
      <c r="G137" t="s">
        <v>446</v>
      </c>
      <c r="H137">
        <v>0</v>
      </c>
    </row>
    <row r="138" spans="2:8" x14ac:dyDescent="0.2">
      <c r="B138">
        <f t="shared" si="2"/>
        <v>0</v>
      </c>
      <c r="E138" t="s">
        <v>462</v>
      </c>
      <c r="F138">
        <v>0</v>
      </c>
      <c r="G138" t="s">
        <v>447</v>
      </c>
      <c r="H138">
        <v>0</v>
      </c>
    </row>
    <row r="139" spans="2:8" x14ac:dyDescent="0.2">
      <c r="B139">
        <f t="shared" si="2"/>
        <v>0</v>
      </c>
      <c r="E139" t="s">
        <v>463</v>
      </c>
      <c r="F139">
        <v>0</v>
      </c>
      <c r="G139" t="s">
        <v>448</v>
      </c>
      <c r="H139">
        <v>0</v>
      </c>
    </row>
    <row r="140" spans="2:8" x14ac:dyDescent="0.2">
      <c r="B140">
        <f t="shared" si="2"/>
        <v>0</v>
      </c>
      <c r="E140" t="s">
        <v>464</v>
      </c>
      <c r="F140">
        <v>0</v>
      </c>
      <c r="G140" t="s">
        <v>449</v>
      </c>
      <c r="H140">
        <v>0</v>
      </c>
    </row>
    <row r="141" spans="2:8" x14ac:dyDescent="0.2">
      <c r="B141">
        <f t="shared" si="2"/>
        <v>1970901</v>
      </c>
      <c r="E141" t="s">
        <v>465</v>
      </c>
      <c r="F141">
        <v>1637472</v>
      </c>
      <c r="G141" t="s">
        <v>450</v>
      </c>
      <c r="H141">
        <v>333429</v>
      </c>
    </row>
    <row r="143" spans="2:8" x14ac:dyDescent="0.2">
      <c r="B143">
        <f>SUM(F143,H143)</f>
        <v>198857466</v>
      </c>
      <c r="C143" t="s">
        <v>366</v>
      </c>
      <c r="D143">
        <f>B143/B127</f>
        <v>0.28412050413078127</v>
      </c>
      <c r="E143" t="s">
        <v>466</v>
      </c>
      <c r="F143">
        <v>99426685</v>
      </c>
      <c r="G143" t="s">
        <v>451</v>
      </c>
      <c r="H143">
        <v>99430781</v>
      </c>
    </row>
    <row r="145" spans="5:8" x14ac:dyDescent="0.2">
      <c r="E145" t="s">
        <v>26</v>
      </c>
      <c r="F145" t="s">
        <v>170</v>
      </c>
      <c r="G145" t="s">
        <v>26</v>
      </c>
      <c r="H145" t="s">
        <v>280</v>
      </c>
    </row>
    <row r="146" spans="5:8" x14ac:dyDescent="0.2">
      <c r="E146" t="s">
        <v>28</v>
      </c>
      <c r="F146" t="s">
        <v>171</v>
      </c>
      <c r="G146" t="s">
        <v>28</v>
      </c>
      <c r="H146" t="s">
        <v>281</v>
      </c>
    </row>
    <row r="147" spans="5:8" x14ac:dyDescent="0.2">
      <c r="E147" t="s">
        <v>30</v>
      </c>
      <c r="F147">
        <v>1</v>
      </c>
      <c r="G147" t="s">
        <v>30</v>
      </c>
      <c r="H147">
        <v>1</v>
      </c>
    </row>
    <row r="148" spans="5:8" x14ac:dyDescent="0.2">
      <c r="E148" t="s">
        <v>31</v>
      </c>
      <c r="F148">
        <v>4</v>
      </c>
      <c r="G148" t="s">
        <v>31</v>
      </c>
      <c r="H148">
        <v>4</v>
      </c>
    </row>
    <row r="149" spans="5:8" x14ac:dyDescent="0.2">
      <c r="E149" t="s">
        <v>32</v>
      </c>
      <c r="F149">
        <v>64</v>
      </c>
      <c r="G149" t="s">
        <v>32</v>
      </c>
      <c r="H149">
        <v>64</v>
      </c>
    </row>
    <row r="150" spans="5:8" x14ac:dyDescent="0.2">
      <c r="E150" t="s">
        <v>33</v>
      </c>
      <c r="F150">
        <v>64</v>
      </c>
      <c r="G150" t="s">
        <v>33</v>
      </c>
      <c r="H150">
        <v>64</v>
      </c>
    </row>
    <row r="151" spans="5:8" x14ac:dyDescent="0.2">
      <c r="E151" t="s">
        <v>34</v>
      </c>
      <c r="F151">
        <v>8</v>
      </c>
      <c r="G151" t="s">
        <v>34</v>
      </c>
      <c r="H151">
        <v>8</v>
      </c>
    </row>
    <row r="152" spans="5:8" x14ac:dyDescent="0.2">
      <c r="E152" t="s">
        <v>35</v>
      </c>
      <c r="F152">
        <v>64</v>
      </c>
      <c r="G152" t="s">
        <v>35</v>
      </c>
      <c r="H152">
        <v>64</v>
      </c>
    </row>
    <row r="153" spans="5:8" x14ac:dyDescent="0.2">
      <c r="E153" t="s">
        <v>36</v>
      </c>
      <c r="F153">
        <v>0</v>
      </c>
      <c r="G153" t="s">
        <v>36</v>
      </c>
      <c r="H153">
        <v>0</v>
      </c>
    </row>
    <row r="154" spans="5:8" x14ac:dyDescent="0.2">
      <c r="E154" t="s">
        <v>37</v>
      </c>
      <c r="F154">
        <v>1</v>
      </c>
      <c r="G154" t="s">
        <v>37</v>
      </c>
      <c r="H154">
        <v>1</v>
      </c>
    </row>
    <row r="155" spans="5:8" x14ac:dyDescent="0.2">
      <c r="E155" t="s">
        <v>38</v>
      </c>
      <c r="F155">
        <v>2</v>
      </c>
      <c r="G155" t="s">
        <v>38</v>
      </c>
      <c r="H155">
        <v>2</v>
      </c>
    </row>
    <row r="156" spans="5:8" x14ac:dyDescent="0.2">
      <c r="E156" t="s">
        <v>39</v>
      </c>
      <c r="F156">
        <v>8</v>
      </c>
      <c r="G156" t="s">
        <v>39</v>
      </c>
      <c r="H156">
        <v>8</v>
      </c>
    </row>
    <row r="157" spans="5:8" x14ac:dyDescent="0.2">
      <c r="E157" t="s">
        <v>40</v>
      </c>
      <c r="F157">
        <v>32</v>
      </c>
      <c r="G157" t="s">
        <v>40</v>
      </c>
      <c r="H157">
        <v>32</v>
      </c>
    </row>
    <row r="158" spans="5:8" x14ac:dyDescent="0.2">
      <c r="E158" t="s">
        <v>41</v>
      </c>
      <c r="F158">
        <v>48</v>
      </c>
      <c r="G158" t="s">
        <v>41</v>
      </c>
      <c r="H158">
        <v>48</v>
      </c>
    </row>
    <row r="159" spans="5:8" x14ac:dyDescent="0.2">
      <c r="E159" t="s">
        <v>42</v>
      </c>
      <c r="F159">
        <v>16</v>
      </c>
      <c r="G159" t="s">
        <v>42</v>
      </c>
      <c r="H159">
        <v>16</v>
      </c>
    </row>
    <row r="160" spans="5:8" x14ac:dyDescent="0.2">
      <c r="E160" t="s">
        <v>43</v>
      </c>
      <c r="F160">
        <v>16</v>
      </c>
      <c r="G160" t="s">
        <v>43</v>
      </c>
      <c r="H160">
        <v>16</v>
      </c>
    </row>
    <row r="161" spans="1:8" x14ac:dyDescent="0.2">
      <c r="E161" t="s">
        <v>44</v>
      </c>
      <c r="F161">
        <v>0</v>
      </c>
      <c r="G161" t="s">
        <v>44</v>
      </c>
      <c r="H161">
        <v>0</v>
      </c>
    </row>
    <row r="162" spans="1:8" x14ac:dyDescent="0.2">
      <c r="E162" t="s">
        <v>45</v>
      </c>
      <c r="F162">
        <v>2</v>
      </c>
      <c r="G162" t="s">
        <v>45</v>
      </c>
      <c r="H162">
        <v>2</v>
      </c>
    </row>
    <row r="163" spans="1:8" x14ac:dyDescent="0.2">
      <c r="E163" t="s">
        <v>46</v>
      </c>
      <c r="F163">
        <v>1</v>
      </c>
      <c r="G163" t="s">
        <v>46</v>
      </c>
      <c r="H163">
        <v>1</v>
      </c>
    </row>
    <row r="164" spans="1:8" x14ac:dyDescent="0.2">
      <c r="E164" t="s">
        <v>47</v>
      </c>
      <c r="F164">
        <v>3</v>
      </c>
      <c r="G164" t="s">
        <v>47</v>
      </c>
      <c r="H164">
        <v>3</v>
      </c>
    </row>
    <row r="165" spans="1:8" x14ac:dyDescent="0.2">
      <c r="E165" t="s">
        <v>48</v>
      </c>
      <c r="F165">
        <v>128</v>
      </c>
      <c r="G165" t="s">
        <v>48</v>
      </c>
      <c r="H165">
        <v>128</v>
      </c>
    </row>
    <row r="166" spans="1:8" x14ac:dyDescent="0.2">
      <c r="E166" t="s">
        <v>49</v>
      </c>
      <c r="F166">
        <v>0</v>
      </c>
      <c r="G166" t="s">
        <v>49</v>
      </c>
      <c r="H166">
        <v>0</v>
      </c>
    </row>
    <row r="167" spans="1:8" x14ac:dyDescent="0.2">
      <c r="E167" t="s">
        <v>50</v>
      </c>
      <c r="F167">
        <v>8</v>
      </c>
      <c r="G167" t="s">
        <v>50</v>
      </c>
      <c r="H167">
        <v>8</v>
      </c>
    </row>
    <row r="168" spans="1:8" x14ac:dyDescent="0.2">
      <c r="E168" t="s">
        <v>51</v>
      </c>
      <c r="F168">
        <v>6</v>
      </c>
      <c r="G168" t="s">
        <v>51</v>
      </c>
      <c r="H168">
        <v>6</v>
      </c>
    </row>
    <row r="169" spans="1:8" x14ac:dyDescent="0.2">
      <c r="E169" t="s">
        <v>52</v>
      </c>
      <c r="F169">
        <v>0</v>
      </c>
      <c r="G169" t="s">
        <v>52</v>
      </c>
      <c r="H169">
        <v>0</v>
      </c>
    </row>
    <row r="170" spans="1:8" x14ac:dyDescent="0.2">
      <c r="E170" t="s">
        <v>53</v>
      </c>
      <c r="F170">
        <v>1</v>
      </c>
      <c r="G170" t="s">
        <v>53</v>
      </c>
      <c r="H170">
        <v>1</v>
      </c>
    </row>
    <row r="171" spans="1:8" x14ac:dyDescent="0.2">
      <c r="E171" t="s">
        <v>54</v>
      </c>
      <c r="F171">
        <v>2048</v>
      </c>
      <c r="G171" t="s">
        <v>54</v>
      </c>
      <c r="H171">
        <v>2048</v>
      </c>
    </row>
    <row r="172" spans="1:8" x14ac:dyDescent="0.2">
      <c r="E172" t="s">
        <v>55</v>
      </c>
      <c r="F172">
        <v>48</v>
      </c>
      <c r="G172" t="s">
        <v>55</v>
      </c>
      <c r="H172">
        <v>48</v>
      </c>
    </row>
    <row r="173" spans="1:8" x14ac:dyDescent="0.2">
      <c r="E173" t="s">
        <v>56</v>
      </c>
      <c r="F173">
        <v>64</v>
      </c>
      <c r="G173" t="s">
        <v>56</v>
      </c>
      <c r="H173">
        <v>64</v>
      </c>
    </row>
    <row r="174" spans="1:8" x14ac:dyDescent="0.2">
      <c r="E174" t="s">
        <v>57</v>
      </c>
      <c r="F174">
        <v>0</v>
      </c>
      <c r="G174" t="s">
        <v>57</v>
      </c>
      <c r="H174">
        <v>0</v>
      </c>
    </row>
    <row r="175" spans="1:8" x14ac:dyDescent="0.2">
      <c r="A175">
        <f>E175+G175</f>
        <v>191322261</v>
      </c>
      <c r="B175">
        <f>SUM(F175,H175)</f>
        <v>699905368</v>
      </c>
      <c r="C175" t="s">
        <v>207</v>
      </c>
      <c r="D175">
        <f>B189/B175*1000</f>
        <v>2.815980688406436</v>
      </c>
      <c r="E175">
        <v>100293510</v>
      </c>
      <c r="F175">
        <v>349952973</v>
      </c>
      <c r="G175">
        <v>91028751</v>
      </c>
      <c r="H175">
        <v>349952395</v>
      </c>
    </row>
    <row r="176" spans="1:8" x14ac:dyDescent="0.2">
      <c r="B176">
        <f t="shared" ref="B176:B189" si="3">SUM(F176,H176)</f>
        <v>14673325</v>
      </c>
      <c r="C176" t="s">
        <v>208</v>
      </c>
      <c r="D176" s="4">
        <f>B189/B191</f>
        <v>9.9112195264521776E-3</v>
      </c>
      <c r="E176" t="s">
        <v>265</v>
      </c>
      <c r="F176">
        <v>11969420</v>
      </c>
      <c r="G176" t="s">
        <v>282</v>
      </c>
      <c r="H176">
        <v>2703905</v>
      </c>
    </row>
    <row r="177" spans="2:8" x14ac:dyDescent="0.2">
      <c r="B177">
        <f t="shared" si="3"/>
        <v>14673325</v>
      </c>
      <c r="C177" t="s">
        <v>209</v>
      </c>
      <c r="D177" s="5">
        <f>B177/B175</f>
        <v>2.0964727048642953E-2</v>
      </c>
      <c r="E177" t="s">
        <v>266</v>
      </c>
      <c r="F177">
        <v>11969420</v>
      </c>
      <c r="G177" t="s">
        <v>283</v>
      </c>
      <c r="H177">
        <v>2703905</v>
      </c>
    </row>
    <row r="178" spans="2:8" x14ac:dyDescent="0.2">
      <c r="B178">
        <f t="shared" si="3"/>
        <v>0</v>
      </c>
      <c r="C178" t="s">
        <v>211</v>
      </c>
      <c r="D178" s="4">
        <f>B177/A175</f>
        <v>7.669429016417488E-2</v>
      </c>
      <c r="E178" t="s">
        <v>267</v>
      </c>
      <c r="F178">
        <v>0</v>
      </c>
      <c r="G178" t="s">
        <v>284</v>
      </c>
      <c r="H178">
        <v>0</v>
      </c>
    </row>
    <row r="179" spans="2:8" x14ac:dyDescent="0.2">
      <c r="B179">
        <f t="shared" si="3"/>
        <v>0</v>
      </c>
      <c r="C179" t="s">
        <v>210</v>
      </c>
      <c r="D179">
        <f>B177/B189</f>
        <v>7.4449115134049073</v>
      </c>
      <c r="E179" t="s">
        <v>268</v>
      </c>
      <c r="F179">
        <v>0</v>
      </c>
      <c r="G179" t="s">
        <v>285</v>
      </c>
      <c r="H179">
        <v>0</v>
      </c>
    </row>
    <row r="180" spans="2:8" x14ac:dyDescent="0.2">
      <c r="B180">
        <f t="shared" si="3"/>
        <v>0</v>
      </c>
      <c r="C180" t="s">
        <v>18</v>
      </c>
      <c r="D180">
        <f>B175/A175</f>
        <v>3.6582536937507757</v>
      </c>
      <c r="E180" t="s">
        <v>269</v>
      </c>
      <c r="F180">
        <v>0</v>
      </c>
      <c r="G180" t="s">
        <v>286</v>
      </c>
      <c r="H180">
        <v>0</v>
      </c>
    </row>
    <row r="181" spans="2:8" x14ac:dyDescent="0.2">
      <c r="B181">
        <f t="shared" si="3"/>
        <v>0</v>
      </c>
      <c r="C181" t="s">
        <v>17</v>
      </c>
      <c r="D181">
        <f>A175/B175</f>
        <v>0.27335447011459413</v>
      </c>
      <c r="E181" t="s">
        <v>270</v>
      </c>
      <c r="F181">
        <v>0</v>
      </c>
      <c r="G181" t="s">
        <v>287</v>
      </c>
      <c r="H181">
        <v>0</v>
      </c>
    </row>
    <row r="182" spans="2:8" x14ac:dyDescent="0.2">
      <c r="B182">
        <f t="shared" si="3"/>
        <v>0</v>
      </c>
      <c r="C182" t="s">
        <v>25</v>
      </c>
      <c r="D182" s="3">
        <f>1/F165</f>
        <v>7.8125E-3</v>
      </c>
      <c r="E182" t="s">
        <v>271</v>
      </c>
      <c r="F182">
        <v>0</v>
      </c>
      <c r="G182" t="s">
        <v>288</v>
      </c>
      <c r="H182">
        <v>0</v>
      </c>
    </row>
    <row r="183" spans="2:8" x14ac:dyDescent="0.2">
      <c r="B183">
        <f t="shared" si="3"/>
        <v>0</v>
      </c>
      <c r="E183" t="s">
        <v>272</v>
      </c>
      <c r="F183">
        <v>0</v>
      </c>
      <c r="G183" t="s">
        <v>289</v>
      </c>
      <c r="H183">
        <v>0</v>
      </c>
    </row>
    <row r="184" spans="2:8" x14ac:dyDescent="0.2">
      <c r="B184">
        <f t="shared" si="3"/>
        <v>0</v>
      </c>
      <c r="E184" t="s">
        <v>273</v>
      </c>
      <c r="F184">
        <v>0</v>
      </c>
      <c r="G184" t="s">
        <v>290</v>
      </c>
      <c r="H184">
        <v>0</v>
      </c>
    </row>
    <row r="185" spans="2:8" x14ac:dyDescent="0.2">
      <c r="B185">
        <f t="shared" si="3"/>
        <v>0</v>
      </c>
      <c r="E185" t="s">
        <v>274</v>
      </c>
      <c r="F185">
        <v>0</v>
      </c>
      <c r="G185" t="s">
        <v>291</v>
      </c>
      <c r="H185">
        <v>0</v>
      </c>
    </row>
    <row r="186" spans="2:8" x14ac:dyDescent="0.2">
      <c r="B186">
        <f t="shared" si="3"/>
        <v>0</v>
      </c>
      <c r="E186" t="s">
        <v>275</v>
      </c>
      <c r="F186">
        <v>0</v>
      </c>
      <c r="G186" t="s">
        <v>292</v>
      </c>
      <c r="H186">
        <v>0</v>
      </c>
    </row>
    <row r="187" spans="2:8" x14ac:dyDescent="0.2">
      <c r="B187">
        <f t="shared" si="3"/>
        <v>0</v>
      </c>
      <c r="E187" t="s">
        <v>276</v>
      </c>
      <c r="F187">
        <v>0</v>
      </c>
      <c r="G187" t="s">
        <v>293</v>
      </c>
      <c r="H187">
        <v>0</v>
      </c>
    </row>
    <row r="188" spans="2:8" x14ac:dyDescent="0.2">
      <c r="B188">
        <f t="shared" si="3"/>
        <v>0</v>
      </c>
      <c r="E188" t="s">
        <v>277</v>
      </c>
      <c r="F188">
        <v>0</v>
      </c>
      <c r="G188" t="s">
        <v>294</v>
      </c>
      <c r="H188">
        <v>0</v>
      </c>
    </row>
    <row r="189" spans="2:8" x14ac:dyDescent="0.2">
      <c r="B189">
        <f t="shared" si="3"/>
        <v>1970920</v>
      </c>
      <c r="E189" t="s">
        <v>278</v>
      </c>
      <c r="F189">
        <v>1637491</v>
      </c>
      <c r="G189" t="s">
        <v>295</v>
      </c>
      <c r="H189">
        <v>333429</v>
      </c>
    </row>
    <row r="191" spans="2:8" x14ac:dyDescent="0.2">
      <c r="B191">
        <f>SUM(F191,H191)</f>
        <v>198857466</v>
      </c>
      <c r="C191" t="s">
        <v>366</v>
      </c>
      <c r="D191">
        <f>B191/B175</f>
        <v>0.28412050413078127</v>
      </c>
      <c r="E191" t="s">
        <v>279</v>
      </c>
      <c r="F191">
        <v>99426685</v>
      </c>
      <c r="G191" t="s">
        <v>296</v>
      </c>
      <c r="H191">
        <v>99430781</v>
      </c>
    </row>
    <row r="193" spans="5:8" x14ac:dyDescent="0.2">
      <c r="E193" t="s">
        <v>26</v>
      </c>
      <c r="F193" t="s">
        <v>170</v>
      </c>
      <c r="G193" t="s">
        <v>26</v>
      </c>
      <c r="H193" t="s">
        <v>280</v>
      </c>
    </row>
    <row r="194" spans="5:8" x14ac:dyDescent="0.2">
      <c r="E194" t="s">
        <v>28</v>
      </c>
      <c r="F194" t="s">
        <v>171</v>
      </c>
      <c r="G194" t="s">
        <v>28</v>
      </c>
      <c r="H194" t="s">
        <v>281</v>
      </c>
    </row>
    <row r="195" spans="5:8" x14ac:dyDescent="0.2">
      <c r="E195" t="s">
        <v>30</v>
      </c>
      <c r="F195">
        <v>1</v>
      </c>
      <c r="G195" t="s">
        <v>30</v>
      </c>
      <c r="H195">
        <v>1</v>
      </c>
    </row>
    <row r="196" spans="5:8" x14ac:dyDescent="0.2">
      <c r="E196" t="s">
        <v>31</v>
      </c>
      <c r="F196">
        <v>4</v>
      </c>
      <c r="G196" t="s">
        <v>31</v>
      </c>
      <c r="H196">
        <v>4</v>
      </c>
    </row>
    <row r="197" spans="5:8" x14ac:dyDescent="0.2">
      <c r="E197" t="s">
        <v>32</v>
      </c>
      <c r="F197">
        <v>64</v>
      </c>
      <c r="G197" t="s">
        <v>32</v>
      </c>
      <c r="H197">
        <v>64</v>
      </c>
    </row>
    <row r="198" spans="5:8" x14ac:dyDescent="0.2">
      <c r="E198" t="s">
        <v>33</v>
      </c>
      <c r="F198">
        <v>64</v>
      </c>
      <c r="G198" t="s">
        <v>33</v>
      </c>
      <c r="H198">
        <v>64</v>
      </c>
    </row>
    <row r="199" spans="5:8" x14ac:dyDescent="0.2">
      <c r="E199" t="s">
        <v>34</v>
      </c>
      <c r="F199">
        <v>8</v>
      </c>
      <c r="G199" t="s">
        <v>34</v>
      </c>
      <c r="H199">
        <v>8</v>
      </c>
    </row>
    <row r="200" spans="5:8" x14ac:dyDescent="0.2">
      <c r="E200" t="s">
        <v>35</v>
      </c>
      <c r="F200">
        <v>64</v>
      </c>
      <c r="G200" t="s">
        <v>35</v>
      </c>
      <c r="H200">
        <v>64</v>
      </c>
    </row>
    <row r="201" spans="5:8" x14ac:dyDescent="0.2">
      <c r="E201" t="s">
        <v>36</v>
      </c>
      <c r="F201">
        <v>0</v>
      </c>
      <c r="G201" t="s">
        <v>36</v>
      </c>
      <c r="H201">
        <v>0</v>
      </c>
    </row>
    <row r="202" spans="5:8" x14ac:dyDescent="0.2">
      <c r="E202" t="s">
        <v>37</v>
      </c>
      <c r="F202">
        <v>1</v>
      </c>
      <c r="G202" t="s">
        <v>37</v>
      </c>
      <c r="H202">
        <v>1</v>
      </c>
    </row>
    <row r="203" spans="5:8" x14ac:dyDescent="0.2">
      <c r="E203" t="s">
        <v>38</v>
      </c>
      <c r="F203">
        <v>4</v>
      </c>
      <c r="G203" t="s">
        <v>38</v>
      </c>
      <c r="H203">
        <v>4</v>
      </c>
    </row>
    <row r="204" spans="5:8" x14ac:dyDescent="0.2">
      <c r="E204" t="s">
        <v>39</v>
      </c>
      <c r="F204">
        <v>8</v>
      </c>
      <c r="G204" t="s">
        <v>39</v>
      </c>
      <c r="H204">
        <v>8</v>
      </c>
    </row>
    <row r="205" spans="5:8" x14ac:dyDescent="0.2">
      <c r="E205" t="s">
        <v>40</v>
      </c>
      <c r="F205">
        <v>64</v>
      </c>
      <c r="G205" t="s">
        <v>40</v>
      </c>
      <c r="H205">
        <v>64</v>
      </c>
    </row>
    <row r="206" spans="5:8" x14ac:dyDescent="0.2">
      <c r="E206" t="s">
        <v>41</v>
      </c>
      <c r="F206">
        <v>48</v>
      </c>
      <c r="G206" t="s">
        <v>41</v>
      </c>
      <c r="H206">
        <v>48</v>
      </c>
    </row>
    <row r="207" spans="5:8" x14ac:dyDescent="0.2">
      <c r="E207" t="s">
        <v>42</v>
      </c>
      <c r="F207">
        <v>16</v>
      </c>
      <c r="G207" t="s">
        <v>42</v>
      </c>
      <c r="H207">
        <v>16</v>
      </c>
    </row>
    <row r="208" spans="5:8" x14ac:dyDescent="0.2">
      <c r="E208" t="s">
        <v>43</v>
      </c>
      <c r="F208">
        <v>16</v>
      </c>
      <c r="G208" t="s">
        <v>43</v>
      </c>
      <c r="H208">
        <v>16</v>
      </c>
    </row>
    <row r="209" spans="1:8" x14ac:dyDescent="0.2">
      <c r="E209" t="s">
        <v>44</v>
      </c>
      <c r="F209">
        <v>1</v>
      </c>
      <c r="G209" t="s">
        <v>44</v>
      </c>
      <c r="H209">
        <v>1</v>
      </c>
    </row>
    <row r="210" spans="1:8" x14ac:dyDescent="0.2">
      <c r="E210" t="s">
        <v>45</v>
      </c>
      <c r="F210">
        <v>2</v>
      </c>
      <c r="G210" t="s">
        <v>45</v>
      </c>
      <c r="H210">
        <v>2</v>
      </c>
    </row>
    <row r="211" spans="1:8" x14ac:dyDescent="0.2">
      <c r="E211" t="s">
        <v>46</v>
      </c>
      <c r="F211">
        <v>1</v>
      </c>
      <c r="G211" t="s">
        <v>46</v>
      </c>
      <c r="H211">
        <v>1</v>
      </c>
    </row>
    <row r="212" spans="1:8" x14ac:dyDescent="0.2">
      <c r="E212" t="s">
        <v>47</v>
      </c>
      <c r="F212">
        <v>3</v>
      </c>
      <c r="G212" t="s">
        <v>47</v>
      </c>
      <c r="H212">
        <v>3</v>
      </c>
    </row>
    <row r="213" spans="1:8" x14ac:dyDescent="0.2">
      <c r="E213" t="s">
        <v>48</v>
      </c>
      <c r="F213">
        <v>128</v>
      </c>
      <c r="G213" t="s">
        <v>48</v>
      </c>
      <c r="H213">
        <v>128</v>
      </c>
    </row>
    <row r="214" spans="1:8" x14ac:dyDescent="0.2">
      <c r="E214" t="s">
        <v>49</v>
      </c>
      <c r="F214">
        <v>0</v>
      </c>
      <c r="G214" t="s">
        <v>49</v>
      </c>
      <c r="H214">
        <v>0</v>
      </c>
    </row>
    <row r="215" spans="1:8" x14ac:dyDescent="0.2">
      <c r="E215" t="s">
        <v>50</v>
      </c>
      <c r="F215">
        <v>8</v>
      </c>
      <c r="G215" t="s">
        <v>50</v>
      </c>
      <c r="H215">
        <v>8</v>
      </c>
    </row>
    <row r="216" spans="1:8" x14ac:dyDescent="0.2">
      <c r="E216" t="s">
        <v>51</v>
      </c>
      <c r="F216">
        <v>6</v>
      </c>
      <c r="G216" t="s">
        <v>51</v>
      </c>
      <c r="H216">
        <v>6</v>
      </c>
    </row>
    <row r="217" spans="1:8" x14ac:dyDescent="0.2">
      <c r="E217" t="s">
        <v>52</v>
      </c>
      <c r="F217">
        <v>0</v>
      </c>
      <c r="G217" t="s">
        <v>52</v>
      </c>
      <c r="H217">
        <v>0</v>
      </c>
    </row>
    <row r="218" spans="1:8" x14ac:dyDescent="0.2">
      <c r="E218" t="s">
        <v>53</v>
      </c>
      <c r="F218">
        <v>1</v>
      </c>
      <c r="G218" t="s">
        <v>53</v>
      </c>
      <c r="H218">
        <v>1</v>
      </c>
    </row>
    <row r="219" spans="1:8" x14ac:dyDescent="0.2">
      <c r="E219" t="s">
        <v>54</v>
      </c>
      <c r="F219">
        <v>2048</v>
      </c>
      <c r="G219" t="s">
        <v>54</v>
      </c>
      <c r="H219">
        <v>2048</v>
      </c>
    </row>
    <row r="220" spans="1:8" x14ac:dyDescent="0.2">
      <c r="E220" t="s">
        <v>55</v>
      </c>
      <c r="F220">
        <v>48</v>
      </c>
      <c r="G220" t="s">
        <v>55</v>
      </c>
      <c r="H220">
        <v>48</v>
      </c>
    </row>
    <row r="221" spans="1:8" x14ac:dyDescent="0.2">
      <c r="E221" t="s">
        <v>56</v>
      </c>
      <c r="F221">
        <v>64</v>
      </c>
      <c r="G221" t="s">
        <v>56</v>
      </c>
      <c r="H221">
        <v>64</v>
      </c>
    </row>
    <row r="222" spans="1:8" x14ac:dyDescent="0.2">
      <c r="E222" t="s">
        <v>57</v>
      </c>
      <c r="F222">
        <v>0</v>
      </c>
      <c r="G222" t="s">
        <v>57</v>
      </c>
      <c r="H222">
        <v>0</v>
      </c>
    </row>
    <row r="223" spans="1:8" x14ac:dyDescent="0.2">
      <c r="A223">
        <f>88688601+88524410</f>
        <v>177213011</v>
      </c>
      <c r="B223">
        <f>SUM(F223,H223)</f>
        <v>699905368</v>
      </c>
      <c r="C223" t="s">
        <v>207</v>
      </c>
      <c r="D223">
        <f>B237/B223*1000</f>
        <v>0.13892020899602531</v>
      </c>
      <c r="E223" t="s">
        <v>401</v>
      </c>
      <c r="F223">
        <v>349952973</v>
      </c>
      <c r="G223" t="s">
        <v>419</v>
      </c>
      <c r="H223">
        <v>349952395</v>
      </c>
    </row>
    <row r="224" spans="1:8" x14ac:dyDescent="0.2">
      <c r="B224">
        <f t="shared" ref="B224:B240" si="4">SUM(F224,H224)</f>
        <v>453823</v>
      </c>
      <c r="C224" t="s">
        <v>208</v>
      </c>
      <c r="D224" s="4">
        <f>B237/B239</f>
        <v>4.8894819971204899E-4</v>
      </c>
      <c r="E224" t="s">
        <v>402</v>
      </c>
      <c r="F224">
        <v>343619</v>
      </c>
      <c r="G224" t="s">
        <v>420</v>
      </c>
      <c r="H224">
        <v>110204</v>
      </c>
    </row>
    <row r="225" spans="2:8" x14ac:dyDescent="0.2">
      <c r="B225">
        <f t="shared" si="4"/>
        <v>453823</v>
      </c>
      <c r="C225" t="s">
        <v>209</v>
      </c>
      <c r="D225" s="5">
        <f>B225/B223</f>
        <v>6.4840622854031322E-4</v>
      </c>
      <c r="E225" t="s">
        <v>403</v>
      </c>
      <c r="F225">
        <v>343619</v>
      </c>
      <c r="G225" t="s">
        <v>421</v>
      </c>
      <c r="H225">
        <v>110204</v>
      </c>
    </row>
    <row r="226" spans="2:8" x14ac:dyDescent="0.2">
      <c r="B226">
        <f t="shared" si="4"/>
        <v>0</v>
      </c>
      <c r="C226" t="s">
        <v>211</v>
      </c>
      <c r="D226" s="4">
        <f>B225/A223</f>
        <v>2.5608898434664033E-3</v>
      </c>
      <c r="E226" t="s">
        <v>404</v>
      </c>
      <c r="F226">
        <v>0</v>
      </c>
      <c r="G226" t="s">
        <v>422</v>
      </c>
      <c r="H226">
        <v>0</v>
      </c>
    </row>
    <row r="227" spans="2:8" x14ac:dyDescent="0.2">
      <c r="B227">
        <f t="shared" si="4"/>
        <v>0</v>
      </c>
      <c r="C227" t="s">
        <v>210</v>
      </c>
      <c r="D227">
        <f>B225/B237</f>
        <v>4.6674723082144585</v>
      </c>
      <c r="E227" t="s">
        <v>405</v>
      </c>
      <c r="F227">
        <v>0</v>
      </c>
      <c r="G227" t="s">
        <v>423</v>
      </c>
      <c r="H227">
        <v>0</v>
      </c>
    </row>
    <row r="228" spans="2:8" x14ac:dyDescent="0.2">
      <c r="B228">
        <f t="shared" si="4"/>
        <v>0</v>
      </c>
      <c r="C228" t="s">
        <v>18</v>
      </c>
      <c r="D228">
        <f>B223/A223</f>
        <v>3.9495145647065386</v>
      </c>
      <c r="E228" t="s">
        <v>406</v>
      </c>
      <c r="F228">
        <v>0</v>
      </c>
      <c r="G228" t="s">
        <v>424</v>
      </c>
      <c r="H228">
        <v>0</v>
      </c>
    </row>
    <row r="229" spans="2:8" x14ac:dyDescent="0.2">
      <c r="B229">
        <f t="shared" si="4"/>
        <v>0</v>
      </c>
      <c r="C229" t="s">
        <v>17</v>
      </c>
      <c r="D229">
        <f>A223/B223</f>
        <v>0.25319567344709948</v>
      </c>
      <c r="E229" t="s">
        <v>407</v>
      </c>
      <c r="F229">
        <v>0</v>
      </c>
      <c r="G229" t="s">
        <v>425</v>
      </c>
      <c r="H229">
        <v>0</v>
      </c>
    </row>
    <row r="230" spans="2:8" x14ac:dyDescent="0.2">
      <c r="B230">
        <f t="shared" si="4"/>
        <v>0</v>
      </c>
      <c r="C230" t="s">
        <v>25</v>
      </c>
      <c r="D230" s="3">
        <f>1/F213</f>
        <v>7.8125E-3</v>
      </c>
      <c r="E230" t="s">
        <v>408</v>
      </c>
      <c r="F230">
        <v>0</v>
      </c>
      <c r="G230" t="s">
        <v>426</v>
      </c>
      <c r="H230">
        <v>0</v>
      </c>
    </row>
    <row r="231" spans="2:8" x14ac:dyDescent="0.2">
      <c r="B231">
        <f t="shared" si="4"/>
        <v>0</v>
      </c>
      <c r="C231" t="s">
        <v>15</v>
      </c>
      <c r="D231">
        <f>B238/B223*1000</f>
        <v>3.0066721820027533</v>
      </c>
      <c r="E231" t="s">
        <v>409</v>
      </c>
      <c r="F231">
        <v>0</v>
      </c>
      <c r="G231" t="s">
        <v>427</v>
      </c>
      <c r="H231">
        <v>0</v>
      </c>
    </row>
    <row r="232" spans="2:8" x14ac:dyDescent="0.2">
      <c r="B232">
        <f t="shared" si="4"/>
        <v>0</v>
      </c>
      <c r="C232" t="s">
        <v>212</v>
      </c>
      <c r="D232" s="3">
        <f>B238/B240</f>
        <v>2.9747058698303363E-2</v>
      </c>
      <c r="E232" t="s">
        <v>410</v>
      </c>
      <c r="F232">
        <v>0</v>
      </c>
      <c r="G232" t="s">
        <v>428</v>
      </c>
      <c r="H232">
        <v>0</v>
      </c>
    </row>
    <row r="233" spans="2:8" x14ac:dyDescent="0.2">
      <c r="B233">
        <f t="shared" si="4"/>
        <v>0</v>
      </c>
      <c r="E233" t="s">
        <v>411</v>
      </c>
      <c r="F233">
        <v>0</v>
      </c>
      <c r="G233" t="s">
        <v>429</v>
      </c>
      <c r="H233">
        <v>0</v>
      </c>
    </row>
    <row r="234" spans="2:8" x14ac:dyDescent="0.2">
      <c r="B234">
        <f t="shared" si="4"/>
        <v>0</v>
      </c>
      <c r="E234" t="s">
        <v>412</v>
      </c>
      <c r="F234">
        <v>0</v>
      </c>
      <c r="G234" t="s">
        <v>430</v>
      </c>
      <c r="H234">
        <v>0</v>
      </c>
    </row>
    <row r="235" spans="2:8" x14ac:dyDescent="0.2">
      <c r="B235">
        <f t="shared" si="4"/>
        <v>0</v>
      </c>
      <c r="E235" t="s">
        <v>413</v>
      </c>
      <c r="F235">
        <v>0</v>
      </c>
      <c r="G235" t="s">
        <v>431</v>
      </c>
      <c r="H235">
        <v>0</v>
      </c>
    </row>
    <row r="236" spans="2:8" x14ac:dyDescent="0.2">
      <c r="B236">
        <f t="shared" si="4"/>
        <v>0</v>
      </c>
      <c r="E236" t="s">
        <v>414</v>
      </c>
      <c r="F236">
        <v>0</v>
      </c>
      <c r="G236" t="s">
        <v>432</v>
      </c>
      <c r="H236">
        <v>0</v>
      </c>
    </row>
    <row r="237" spans="2:8" x14ac:dyDescent="0.2">
      <c r="B237">
        <f t="shared" si="4"/>
        <v>97231</v>
      </c>
      <c r="E237" t="s">
        <v>415</v>
      </c>
      <c r="F237">
        <v>78415</v>
      </c>
      <c r="G237" t="s">
        <v>433</v>
      </c>
      <c r="H237">
        <v>18816</v>
      </c>
    </row>
    <row r="238" spans="2:8" x14ac:dyDescent="0.2">
      <c r="B238">
        <f t="shared" si="4"/>
        <v>2104386</v>
      </c>
      <c r="E238" t="s">
        <v>416</v>
      </c>
      <c r="F238">
        <v>1732351</v>
      </c>
      <c r="G238" t="s">
        <v>434</v>
      </c>
      <c r="H238">
        <v>372035</v>
      </c>
    </row>
    <row r="239" spans="2:8" x14ac:dyDescent="0.2">
      <c r="B239">
        <f t="shared" si="4"/>
        <v>198857466</v>
      </c>
      <c r="C239" t="s">
        <v>366</v>
      </c>
      <c r="D239">
        <f>B239/B223</f>
        <v>0.28412050413078127</v>
      </c>
      <c r="E239" t="s">
        <v>417</v>
      </c>
      <c r="F239">
        <v>99426685</v>
      </c>
      <c r="G239" t="s">
        <v>435</v>
      </c>
      <c r="H239">
        <v>99430781</v>
      </c>
    </row>
    <row r="240" spans="2:8" x14ac:dyDescent="0.2">
      <c r="B240">
        <f t="shared" si="4"/>
        <v>70742658</v>
      </c>
      <c r="D240">
        <f>B240/B223</f>
        <v>0.10107460413134023</v>
      </c>
      <c r="E240" t="s">
        <v>418</v>
      </c>
      <c r="F240">
        <v>35439460</v>
      </c>
      <c r="G240" t="s">
        <v>436</v>
      </c>
      <c r="H240">
        <v>35303198</v>
      </c>
    </row>
    <row r="241" spans="5:8" x14ac:dyDescent="0.2">
      <c r="E241" t="s">
        <v>26</v>
      </c>
      <c r="F241" t="s">
        <v>170</v>
      </c>
      <c r="G241" t="s">
        <v>26</v>
      </c>
      <c r="H241" t="s">
        <v>280</v>
      </c>
    </row>
    <row r="242" spans="5:8" x14ac:dyDescent="0.2">
      <c r="E242" t="s">
        <v>28</v>
      </c>
      <c r="F242" t="s">
        <v>171</v>
      </c>
      <c r="G242" t="s">
        <v>28</v>
      </c>
      <c r="H242" t="s">
        <v>281</v>
      </c>
    </row>
    <row r="243" spans="5:8" x14ac:dyDescent="0.2">
      <c r="E243" t="s">
        <v>30</v>
      </c>
      <c r="F243">
        <v>1</v>
      </c>
      <c r="G243" t="s">
        <v>30</v>
      </c>
      <c r="H243">
        <v>1</v>
      </c>
    </row>
    <row r="244" spans="5:8" x14ac:dyDescent="0.2">
      <c r="E244" t="s">
        <v>31</v>
      </c>
      <c r="F244">
        <v>4</v>
      </c>
      <c r="G244" t="s">
        <v>31</v>
      </c>
      <c r="H244">
        <v>4</v>
      </c>
    </row>
    <row r="245" spans="5:8" x14ac:dyDescent="0.2">
      <c r="E245" t="s">
        <v>32</v>
      </c>
      <c r="F245">
        <v>64</v>
      </c>
      <c r="G245" t="s">
        <v>32</v>
      </c>
      <c r="H245">
        <v>64</v>
      </c>
    </row>
    <row r="246" spans="5:8" x14ac:dyDescent="0.2">
      <c r="E246" t="s">
        <v>33</v>
      </c>
      <c r="F246">
        <v>64</v>
      </c>
      <c r="G246" t="s">
        <v>33</v>
      </c>
      <c r="H246">
        <v>64</v>
      </c>
    </row>
    <row r="247" spans="5:8" x14ac:dyDescent="0.2">
      <c r="E247" t="s">
        <v>34</v>
      </c>
      <c r="F247">
        <v>8</v>
      </c>
      <c r="G247" t="s">
        <v>34</v>
      </c>
      <c r="H247">
        <v>8</v>
      </c>
    </row>
    <row r="248" spans="5:8" x14ac:dyDescent="0.2">
      <c r="E248" t="s">
        <v>35</v>
      </c>
      <c r="F248">
        <v>64</v>
      </c>
      <c r="G248" t="s">
        <v>35</v>
      </c>
      <c r="H248">
        <v>64</v>
      </c>
    </row>
    <row r="249" spans="5:8" x14ac:dyDescent="0.2">
      <c r="E249" t="s">
        <v>36</v>
      </c>
      <c r="F249">
        <v>0</v>
      </c>
      <c r="G249" t="s">
        <v>36</v>
      </c>
      <c r="H249">
        <v>0</v>
      </c>
    </row>
    <row r="250" spans="5:8" x14ac:dyDescent="0.2">
      <c r="E250" t="s">
        <v>37</v>
      </c>
      <c r="F250">
        <v>1</v>
      </c>
      <c r="G250" t="s">
        <v>37</v>
      </c>
      <c r="H250">
        <v>1</v>
      </c>
    </row>
    <row r="251" spans="5:8" x14ac:dyDescent="0.2">
      <c r="E251" t="s">
        <v>38</v>
      </c>
      <c r="F251">
        <v>2</v>
      </c>
      <c r="G251" t="s">
        <v>38</v>
      </c>
      <c r="H251">
        <v>2</v>
      </c>
    </row>
    <row r="252" spans="5:8" x14ac:dyDescent="0.2">
      <c r="E252" t="s">
        <v>39</v>
      </c>
      <c r="F252">
        <v>8</v>
      </c>
      <c r="G252" t="s">
        <v>39</v>
      </c>
      <c r="H252">
        <v>8</v>
      </c>
    </row>
    <row r="253" spans="5:8" x14ac:dyDescent="0.2">
      <c r="E253" t="s">
        <v>40</v>
      </c>
      <c r="F253">
        <v>-1</v>
      </c>
      <c r="G253" t="s">
        <v>40</v>
      </c>
      <c r="H253">
        <v>-1</v>
      </c>
    </row>
    <row r="254" spans="5:8" x14ac:dyDescent="0.2">
      <c r="E254" t="s">
        <v>41</v>
      </c>
      <c r="F254">
        <v>48</v>
      </c>
      <c r="G254" t="s">
        <v>41</v>
      </c>
      <c r="H254">
        <v>48</v>
      </c>
    </row>
    <row r="255" spans="5:8" x14ac:dyDescent="0.2">
      <c r="E255" t="s">
        <v>42</v>
      </c>
      <c r="F255">
        <v>16</v>
      </c>
      <c r="G255" t="s">
        <v>42</v>
      </c>
      <c r="H255">
        <v>16</v>
      </c>
    </row>
    <row r="256" spans="5:8" x14ac:dyDescent="0.2">
      <c r="E256" t="s">
        <v>43</v>
      </c>
      <c r="F256">
        <v>16</v>
      </c>
      <c r="G256" t="s">
        <v>43</v>
      </c>
      <c r="H256">
        <v>16</v>
      </c>
    </row>
    <row r="257" spans="1:8" x14ac:dyDescent="0.2">
      <c r="E257" t="s">
        <v>44</v>
      </c>
      <c r="F257">
        <v>1</v>
      </c>
      <c r="G257" t="s">
        <v>44</v>
      </c>
      <c r="H257">
        <v>1</v>
      </c>
    </row>
    <row r="258" spans="1:8" x14ac:dyDescent="0.2">
      <c r="E258" t="s">
        <v>45</v>
      </c>
      <c r="F258">
        <v>2</v>
      </c>
      <c r="G258" t="s">
        <v>45</v>
      </c>
      <c r="H258">
        <v>2</v>
      </c>
    </row>
    <row r="259" spans="1:8" x14ac:dyDescent="0.2">
      <c r="E259" t="s">
        <v>46</v>
      </c>
      <c r="F259">
        <v>1</v>
      </c>
      <c r="G259" t="s">
        <v>46</v>
      </c>
      <c r="H259">
        <v>1</v>
      </c>
    </row>
    <row r="260" spans="1:8" x14ac:dyDescent="0.2">
      <c r="E260" t="s">
        <v>47</v>
      </c>
      <c r="F260">
        <v>3</v>
      </c>
      <c r="G260" t="s">
        <v>47</v>
      </c>
      <c r="H260">
        <v>3</v>
      </c>
    </row>
    <row r="261" spans="1:8" x14ac:dyDescent="0.2">
      <c r="E261" t="s">
        <v>48</v>
      </c>
      <c r="F261">
        <v>128</v>
      </c>
      <c r="G261" t="s">
        <v>48</v>
      </c>
      <c r="H261">
        <v>128</v>
      </c>
    </row>
    <row r="262" spans="1:8" x14ac:dyDescent="0.2">
      <c r="E262" t="s">
        <v>49</v>
      </c>
      <c r="F262">
        <v>0</v>
      </c>
      <c r="G262" t="s">
        <v>49</v>
      </c>
      <c r="H262">
        <v>0</v>
      </c>
    </row>
    <row r="263" spans="1:8" x14ac:dyDescent="0.2">
      <c r="E263" t="s">
        <v>50</v>
      </c>
      <c r="F263">
        <v>8</v>
      </c>
      <c r="G263" t="s">
        <v>50</v>
      </c>
      <c r="H263">
        <v>8</v>
      </c>
    </row>
    <row r="264" spans="1:8" x14ac:dyDescent="0.2">
      <c r="E264" t="s">
        <v>51</v>
      </c>
      <c r="F264">
        <v>6</v>
      </c>
      <c r="G264" t="s">
        <v>51</v>
      </c>
      <c r="H264">
        <v>6</v>
      </c>
    </row>
    <row r="265" spans="1:8" x14ac:dyDescent="0.2">
      <c r="E265" t="s">
        <v>52</v>
      </c>
      <c r="F265">
        <v>0</v>
      </c>
      <c r="G265" t="s">
        <v>52</v>
      </c>
      <c r="H265">
        <v>0</v>
      </c>
    </row>
    <row r="266" spans="1:8" x14ac:dyDescent="0.2">
      <c r="E266" t="s">
        <v>53</v>
      </c>
      <c r="F266">
        <v>1</v>
      </c>
      <c r="G266" t="s">
        <v>53</v>
      </c>
      <c r="H266">
        <v>1</v>
      </c>
    </row>
    <row r="267" spans="1:8" x14ac:dyDescent="0.2">
      <c r="E267" t="s">
        <v>54</v>
      </c>
      <c r="F267">
        <v>2048</v>
      </c>
      <c r="G267" t="s">
        <v>54</v>
      </c>
      <c r="H267">
        <v>2048</v>
      </c>
    </row>
    <row r="268" spans="1:8" x14ac:dyDescent="0.2">
      <c r="E268" t="s">
        <v>55</v>
      </c>
      <c r="F268">
        <v>48</v>
      </c>
      <c r="G268" t="s">
        <v>55</v>
      </c>
      <c r="H268">
        <v>48</v>
      </c>
    </row>
    <row r="269" spans="1:8" x14ac:dyDescent="0.2">
      <c r="E269" t="s">
        <v>56</v>
      </c>
      <c r="F269">
        <v>64</v>
      </c>
      <c r="G269" t="s">
        <v>56</v>
      </c>
      <c r="H269">
        <v>64</v>
      </c>
    </row>
    <row r="270" spans="1:8" x14ac:dyDescent="0.2">
      <c r="E270" t="s">
        <v>57</v>
      </c>
      <c r="F270">
        <v>0</v>
      </c>
      <c r="G270" t="s">
        <v>57</v>
      </c>
      <c r="H270">
        <v>0</v>
      </c>
    </row>
    <row r="271" spans="1:8" x14ac:dyDescent="0.2">
      <c r="A271">
        <f>E271+G271</f>
        <v>191685522</v>
      </c>
      <c r="B271">
        <f>SUM(F271,H271)</f>
        <v>699905368</v>
      </c>
      <c r="C271" t="s">
        <v>207</v>
      </c>
      <c r="D271">
        <f>B285/B271*1000</f>
        <v>0.10960910361241864</v>
      </c>
      <c r="E271">
        <v>95950580</v>
      </c>
      <c r="F271">
        <v>349952973</v>
      </c>
      <c r="G271">
        <v>95734942</v>
      </c>
      <c r="H271">
        <v>349952395</v>
      </c>
    </row>
    <row r="272" spans="1:8" x14ac:dyDescent="0.2">
      <c r="B272">
        <f t="shared" ref="B272:B288" si="5">SUM(F272,H272)</f>
        <v>15045600</v>
      </c>
      <c r="C272" t="s">
        <v>208</v>
      </c>
      <c r="D272" s="4">
        <f>B285/B287</f>
        <v>3.8578385585985494E-4</v>
      </c>
      <c r="E272" t="s">
        <v>537</v>
      </c>
      <c r="F272">
        <v>7630999</v>
      </c>
      <c r="G272" t="s">
        <v>554</v>
      </c>
      <c r="H272">
        <v>7414601</v>
      </c>
    </row>
    <row r="273" spans="2:8" x14ac:dyDescent="0.2">
      <c r="B273">
        <f t="shared" si="5"/>
        <v>15045600</v>
      </c>
      <c r="C273" t="s">
        <v>209</v>
      </c>
      <c r="D273" s="5">
        <f>B273/B271</f>
        <v>2.149662038311442E-2</v>
      </c>
      <c r="E273" t="s">
        <v>538</v>
      </c>
      <c r="F273">
        <v>7630999</v>
      </c>
      <c r="G273" t="s">
        <v>555</v>
      </c>
      <c r="H273">
        <v>7414601</v>
      </c>
    </row>
    <row r="274" spans="2:8" x14ac:dyDescent="0.2">
      <c r="B274">
        <f t="shared" si="5"/>
        <v>0</v>
      </c>
      <c r="C274" t="s">
        <v>211</v>
      </c>
      <c r="D274" s="4">
        <f>B273/A271</f>
        <v>7.8491060999380011E-2</v>
      </c>
      <c r="E274" t="s">
        <v>539</v>
      </c>
      <c r="F274">
        <v>0</v>
      </c>
      <c r="G274" t="s">
        <v>556</v>
      </c>
      <c r="H274">
        <v>0</v>
      </c>
    </row>
    <row r="275" spans="2:8" x14ac:dyDescent="0.2">
      <c r="B275">
        <f t="shared" si="5"/>
        <v>0</v>
      </c>
      <c r="C275" t="s">
        <v>210</v>
      </c>
      <c r="D275">
        <f>B273/B285</f>
        <v>196.12075707805411</v>
      </c>
      <c r="E275" t="s">
        <v>540</v>
      </c>
      <c r="F275">
        <v>0</v>
      </c>
      <c r="G275" t="s">
        <v>557</v>
      </c>
      <c r="H275">
        <v>0</v>
      </c>
    </row>
    <row r="276" spans="2:8" x14ac:dyDescent="0.2">
      <c r="B276">
        <f t="shared" si="5"/>
        <v>0</v>
      </c>
      <c r="C276" t="s">
        <v>18</v>
      </c>
      <c r="D276">
        <f>B271/A271</f>
        <v>3.6513209797868824</v>
      </c>
      <c r="E276" t="s">
        <v>541</v>
      </c>
      <c r="F276">
        <v>0</v>
      </c>
      <c r="G276" t="s">
        <v>558</v>
      </c>
      <c r="H276">
        <v>0</v>
      </c>
    </row>
    <row r="277" spans="2:8" x14ac:dyDescent="0.2">
      <c r="B277">
        <f t="shared" si="5"/>
        <v>0</v>
      </c>
      <c r="C277" t="s">
        <v>17</v>
      </c>
      <c r="D277">
        <f>A271/B271</f>
        <v>0.2738734845651305</v>
      </c>
      <c r="E277" t="s">
        <v>542</v>
      </c>
      <c r="F277">
        <v>0</v>
      </c>
      <c r="G277" t="s">
        <v>559</v>
      </c>
      <c r="H277">
        <v>0</v>
      </c>
    </row>
    <row r="278" spans="2:8" x14ac:dyDescent="0.2">
      <c r="B278">
        <f t="shared" si="5"/>
        <v>0</v>
      </c>
      <c r="C278" t="s">
        <v>25</v>
      </c>
      <c r="D278" s="3">
        <f>1/F261</f>
        <v>7.8125E-3</v>
      </c>
      <c r="E278" t="s">
        <v>543</v>
      </c>
      <c r="F278">
        <v>0</v>
      </c>
      <c r="G278" t="s">
        <v>560</v>
      </c>
      <c r="H278">
        <v>0</v>
      </c>
    </row>
    <row r="279" spans="2:8" x14ac:dyDescent="0.2">
      <c r="B279">
        <f t="shared" si="5"/>
        <v>0</v>
      </c>
      <c r="C279" t="s">
        <v>15</v>
      </c>
      <c r="D279">
        <f>B286/B271*1000</f>
        <v>2.9869095103154004</v>
      </c>
      <c r="E279" t="s">
        <v>544</v>
      </c>
      <c r="F279">
        <v>0</v>
      </c>
      <c r="G279" t="s">
        <v>561</v>
      </c>
      <c r="H279">
        <v>0</v>
      </c>
    </row>
    <row r="280" spans="2:8" x14ac:dyDescent="0.2">
      <c r="B280">
        <f t="shared" si="5"/>
        <v>0</v>
      </c>
      <c r="C280" t="s">
        <v>212</v>
      </c>
      <c r="D280" s="3">
        <f>B286/B288</f>
        <v>2.9551533107506366E-2</v>
      </c>
      <c r="E280" t="s">
        <v>545</v>
      </c>
      <c r="F280">
        <v>0</v>
      </c>
      <c r="G280" t="s">
        <v>562</v>
      </c>
      <c r="H280">
        <v>0</v>
      </c>
    </row>
    <row r="281" spans="2:8" x14ac:dyDescent="0.2">
      <c r="B281">
        <f t="shared" si="5"/>
        <v>0</v>
      </c>
      <c r="E281" t="s">
        <v>546</v>
      </c>
      <c r="F281">
        <v>0</v>
      </c>
      <c r="G281" t="s">
        <v>563</v>
      </c>
      <c r="H281">
        <v>0</v>
      </c>
    </row>
    <row r="282" spans="2:8" x14ac:dyDescent="0.2">
      <c r="B282">
        <f t="shared" si="5"/>
        <v>0</v>
      </c>
      <c r="E282" t="s">
        <v>547</v>
      </c>
      <c r="F282">
        <v>0</v>
      </c>
      <c r="G282" t="s">
        <v>564</v>
      </c>
      <c r="H282">
        <v>0</v>
      </c>
    </row>
    <row r="283" spans="2:8" x14ac:dyDescent="0.2">
      <c r="B283">
        <f t="shared" si="5"/>
        <v>0</v>
      </c>
      <c r="E283" t="s">
        <v>548</v>
      </c>
      <c r="F283">
        <v>0</v>
      </c>
      <c r="G283" t="s">
        <v>565</v>
      </c>
      <c r="H283">
        <v>0</v>
      </c>
    </row>
    <row r="284" spans="2:8" x14ac:dyDescent="0.2">
      <c r="B284">
        <f t="shared" si="5"/>
        <v>0</v>
      </c>
      <c r="E284" t="s">
        <v>549</v>
      </c>
      <c r="F284">
        <v>0</v>
      </c>
      <c r="G284" t="s">
        <v>566</v>
      </c>
      <c r="H284">
        <v>0</v>
      </c>
    </row>
    <row r="285" spans="2:8" x14ac:dyDescent="0.2">
      <c r="B285">
        <f t="shared" si="5"/>
        <v>76716</v>
      </c>
      <c r="E285" t="s">
        <v>550</v>
      </c>
      <c r="F285">
        <v>63544</v>
      </c>
      <c r="G285" t="s">
        <v>567</v>
      </c>
      <c r="H285">
        <v>13172</v>
      </c>
    </row>
    <row r="286" spans="2:8" x14ac:dyDescent="0.2">
      <c r="B286">
        <f t="shared" si="5"/>
        <v>2090554</v>
      </c>
      <c r="E286" t="s">
        <v>551</v>
      </c>
      <c r="F286">
        <v>1719764</v>
      </c>
      <c r="G286" t="s">
        <v>568</v>
      </c>
      <c r="H286">
        <v>370790</v>
      </c>
    </row>
    <row r="287" spans="2:8" x14ac:dyDescent="0.2">
      <c r="B287">
        <f t="shared" si="5"/>
        <v>198857466</v>
      </c>
      <c r="C287" t="s">
        <v>366</v>
      </c>
      <c r="D287">
        <f>B287/B271</f>
        <v>0.28412050413078127</v>
      </c>
      <c r="E287" t="s">
        <v>552</v>
      </c>
      <c r="F287">
        <v>99426685</v>
      </c>
      <c r="G287" t="s">
        <v>569</v>
      </c>
      <c r="H287">
        <v>99430781</v>
      </c>
    </row>
    <row r="288" spans="2:8" x14ac:dyDescent="0.2">
      <c r="B288">
        <f t="shared" si="5"/>
        <v>70742658</v>
      </c>
      <c r="D288">
        <f>B288/B271</f>
        <v>0.10107460413134023</v>
      </c>
      <c r="E288" t="s">
        <v>553</v>
      </c>
      <c r="F288">
        <v>35439460</v>
      </c>
      <c r="G288" t="s">
        <v>570</v>
      </c>
      <c r="H288">
        <v>35303198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38" workbookViewId="0">
      <selection activeCell="E33" sqref="E33"/>
    </sheetView>
  </sheetViews>
  <sheetFormatPr baseColWidth="10" defaultRowHeight="16" x14ac:dyDescent="0.2"/>
  <cols>
    <col min="5" max="5" width="43.33203125" customWidth="1"/>
    <col min="6" max="6" width="21.6640625" customWidth="1"/>
  </cols>
  <sheetData>
    <row r="1" spans="5:6" x14ac:dyDescent="0.2">
      <c r="E1" t="s">
        <v>26</v>
      </c>
      <c r="F1" t="s">
        <v>213</v>
      </c>
    </row>
    <row r="2" spans="5:6" x14ac:dyDescent="0.2">
      <c r="E2" t="s">
        <v>28</v>
      </c>
      <c r="F2" t="s">
        <v>214</v>
      </c>
    </row>
    <row r="3" spans="5:6" x14ac:dyDescent="0.2">
      <c r="E3" t="s">
        <v>30</v>
      </c>
      <c r="F3">
        <v>1</v>
      </c>
    </row>
    <row r="4" spans="5:6" x14ac:dyDescent="0.2">
      <c r="E4" t="s">
        <v>31</v>
      </c>
      <c r="F4">
        <v>4</v>
      </c>
    </row>
    <row r="5" spans="5:6" x14ac:dyDescent="0.2">
      <c r="E5" t="s">
        <v>32</v>
      </c>
      <c r="F5">
        <v>64</v>
      </c>
    </row>
    <row r="6" spans="5:6" x14ac:dyDescent="0.2">
      <c r="E6" t="s">
        <v>33</v>
      </c>
      <c r="F6">
        <v>64</v>
      </c>
    </row>
    <row r="7" spans="5:6" x14ac:dyDescent="0.2">
      <c r="E7" t="s">
        <v>34</v>
      </c>
      <c r="F7">
        <v>8</v>
      </c>
    </row>
    <row r="8" spans="5:6" x14ac:dyDescent="0.2">
      <c r="E8" t="s">
        <v>35</v>
      </c>
      <c r="F8">
        <v>64</v>
      </c>
    </row>
    <row r="9" spans="5:6" x14ac:dyDescent="0.2">
      <c r="E9" t="s">
        <v>36</v>
      </c>
      <c r="F9">
        <v>0</v>
      </c>
    </row>
    <row r="10" spans="5:6" x14ac:dyDescent="0.2">
      <c r="E10" t="s">
        <v>37</v>
      </c>
      <c r="F10">
        <v>1</v>
      </c>
    </row>
    <row r="11" spans="5:6" x14ac:dyDescent="0.2">
      <c r="E11" t="s">
        <v>38</v>
      </c>
      <c r="F11">
        <v>-1</v>
      </c>
    </row>
    <row r="12" spans="5:6" x14ac:dyDescent="0.2">
      <c r="E12" t="s">
        <v>39</v>
      </c>
      <c r="F12">
        <v>8</v>
      </c>
    </row>
    <row r="13" spans="5:6" x14ac:dyDescent="0.2">
      <c r="E13" t="s">
        <v>40</v>
      </c>
      <c r="F13">
        <v>-1</v>
      </c>
    </row>
    <row r="14" spans="5:6" x14ac:dyDescent="0.2">
      <c r="E14" t="s">
        <v>41</v>
      </c>
      <c r="F14">
        <v>48</v>
      </c>
    </row>
    <row r="15" spans="5:6" x14ac:dyDescent="0.2">
      <c r="E15" t="s">
        <v>42</v>
      </c>
      <c r="F15">
        <v>16</v>
      </c>
    </row>
    <row r="16" spans="5:6" x14ac:dyDescent="0.2">
      <c r="E16" t="s">
        <v>43</v>
      </c>
      <c r="F16">
        <v>16</v>
      </c>
    </row>
    <row r="17" spans="1:6" x14ac:dyDescent="0.2">
      <c r="E17" t="s">
        <v>44</v>
      </c>
      <c r="F17">
        <v>1</v>
      </c>
    </row>
    <row r="18" spans="1:6" x14ac:dyDescent="0.2">
      <c r="E18" t="s">
        <v>45</v>
      </c>
      <c r="F18">
        <v>2</v>
      </c>
    </row>
    <row r="19" spans="1:6" x14ac:dyDescent="0.2">
      <c r="E19" t="s">
        <v>46</v>
      </c>
      <c r="F19">
        <v>1</v>
      </c>
    </row>
    <row r="20" spans="1:6" x14ac:dyDescent="0.2">
      <c r="E20" t="s">
        <v>47</v>
      </c>
      <c r="F20">
        <v>3</v>
      </c>
    </row>
    <row r="21" spans="1:6" x14ac:dyDescent="0.2">
      <c r="E21" t="s">
        <v>48</v>
      </c>
      <c r="F21">
        <v>128</v>
      </c>
    </row>
    <row r="22" spans="1:6" x14ac:dyDescent="0.2">
      <c r="E22" t="s">
        <v>49</v>
      </c>
      <c r="F22">
        <v>0</v>
      </c>
    </row>
    <row r="23" spans="1:6" x14ac:dyDescent="0.2">
      <c r="E23" t="s">
        <v>50</v>
      </c>
      <c r="F23">
        <v>8</v>
      </c>
    </row>
    <row r="24" spans="1:6" x14ac:dyDescent="0.2">
      <c r="E24" t="s">
        <v>51</v>
      </c>
      <c r="F24">
        <v>6</v>
      </c>
    </row>
    <row r="25" spans="1:6" x14ac:dyDescent="0.2">
      <c r="E25" t="s">
        <v>52</v>
      </c>
      <c r="F25">
        <v>0</v>
      </c>
    </row>
    <row r="26" spans="1:6" x14ac:dyDescent="0.2">
      <c r="E26" t="s">
        <v>53</v>
      </c>
      <c r="F26">
        <v>1</v>
      </c>
    </row>
    <row r="27" spans="1:6" x14ac:dyDescent="0.2">
      <c r="E27" t="s">
        <v>54</v>
      </c>
      <c r="F27">
        <v>2048</v>
      </c>
    </row>
    <row r="28" spans="1:6" x14ac:dyDescent="0.2">
      <c r="E28" t="s">
        <v>55</v>
      </c>
      <c r="F28">
        <v>48</v>
      </c>
    </row>
    <row r="29" spans="1:6" x14ac:dyDescent="0.2">
      <c r="E29" t="s">
        <v>56</v>
      </c>
      <c r="F29">
        <v>64</v>
      </c>
    </row>
    <row r="30" spans="1:6" x14ac:dyDescent="0.2">
      <c r="E30" t="s">
        <v>57</v>
      </c>
      <c r="F30">
        <v>0</v>
      </c>
    </row>
    <row r="31" spans="1:6" x14ac:dyDescent="0.2">
      <c r="A31">
        <v>88688601</v>
      </c>
      <c r="B31">
        <f t="shared" ref="B31:B44" si="0">AVERAGE(F31,H31)</f>
        <v>350000001</v>
      </c>
      <c r="C31" t="s">
        <v>207</v>
      </c>
      <c r="D31">
        <f>B45/B31*1000</f>
        <v>0.13429428533058776</v>
      </c>
      <c r="E31" t="s">
        <v>215</v>
      </c>
      <c r="F31">
        <v>350000001</v>
      </c>
    </row>
    <row r="32" spans="1:6" x14ac:dyDescent="0.2">
      <c r="B32">
        <f t="shared" si="0"/>
        <v>147733</v>
      </c>
      <c r="C32" t="s">
        <v>208</v>
      </c>
      <c r="D32" s="4">
        <f>B45/B47</f>
        <v>4.798825208220753E-4</v>
      </c>
      <c r="E32" t="s">
        <v>216</v>
      </c>
      <c r="F32">
        <v>147733</v>
      </c>
    </row>
    <row r="33" spans="2:6" x14ac:dyDescent="0.2">
      <c r="B33">
        <f t="shared" si="0"/>
        <v>147733</v>
      </c>
      <c r="C33" t="s">
        <v>209</v>
      </c>
      <c r="D33" s="4">
        <f>B33/B31</f>
        <v>4.2209428450830204E-4</v>
      </c>
      <c r="E33" t="s">
        <v>217</v>
      </c>
      <c r="F33">
        <v>147733</v>
      </c>
    </row>
    <row r="34" spans="2:6" x14ac:dyDescent="0.2">
      <c r="B34">
        <f t="shared" si="0"/>
        <v>0</v>
      </c>
      <c r="C34" t="s">
        <v>211</v>
      </c>
      <c r="D34" s="4">
        <f>B33/A31</f>
        <v>1.665749581504843E-3</v>
      </c>
      <c r="E34" t="s">
        <v>218</v>
      </c>
      <c r="F34">
        <v>0</v>
      </c>
    </row>
    <row r="35" spans="2:6" x14ac:dyDescent="0.2">
      <c r="B35">
        <f t="shared" si="0"/>
        <v>0</v>
      </c>
      <c r="C35" t="s">
        <v>210</v>
      </c>
      <c r="D35">
        <f>B33/B45</f>
        <v>3.1430546986362571</v>
      </c>
      <c r="E35" t="s">
        <v>219</v>
      </c>
      <c r="F35">
        <v>0</v>
      </c>
    </row>
    <row r="36" spans="2:6" x14ac:dyDescent="0.2">
      <c r="B36">
        <f t="shared" si="0"/>
        <v>0</v>
      </c>
      <c r="C36" t="s">
        <v>18</v>
      </c>
      <c r="D36">
        <f>B31/A31</f>
        <v>3.946392175021455</v>
      </c>
      <c r="E36" t="s">
        <v>220</v>
      </c>
      <c r="F36">
        <v>0</v>
      </c>
    </row>
    <row r="37" spans="2:6" x14ac:dyDescent="0.2">
      <c r="B37">
        <f t="shared" si="0"/>
        <v>0</v>
      </c>
      <c r="C37" t="s">
        <v>25</v>
      </c>
      <c r="D37" s="3">
        <f>1/F21</f>
        <v>7.8125E-3</v>
      </c>
      <c r="E37" t="s">
        <v>221</v>
      </c>
      <c r="F37">
        <v>0</v>
      </c>
    </row>
    <row r="38" spans="2:6" x14ac:dyDescent="0.2">
      <c r="B38">
        <f t="shared" si="0"/>
        <v>0</v>
      </c>
      <c r="E38" t="s">
        <v>222</v>
      </c>
      <c r="F38">
        <v>0</v>
      </c>
    </row>
    <row r="39" spans="2:6" x14ac:dyDescent="0.2">
      <c r="B39">
        <f t="shared" si="0"/>
        <v>0</v>
      </c>
      <c r="E39" t="s">
        <v>223</v>
      </c>
      <c r="F39">
        <v>0</v>
      </c>
    </row>
    <row r="40" spans="2:6" x14ac:dyDescent="0.2">
      <c r="B40">
        <f t="shared" si="0"/>
        <v>0</v>
      </c>
      <c r="E40" t="s">
        <v>224</v>
      </c>
      <c r="F40">
        <v>0</v>
      </c>
    </row>
    <row r="41" spans="2:6" x14ac:dyDescent="0.2">
      <c r="B41">
        <f t="shared" si="0"/>
        <v>0</v>
      </c>
      <c r="E41" t="s">
        <v>225</v>
      </c>
      <c r="F41">
        <v>0</v>
      </c>
    </row>
    <row r="42" spans="2:6" x14ac:dyDescent="0.2">
      <c r="B42">
        <f t="shared" si="0"/>
        <v>0</v>
      </c>
      <c r="E42" t="s">
        <v>226</v>
      </c>
      <c r="F42">
        <v>0</v>
      </c>
    </row>
    <row r="43" spans="2:6" x14ac:dyDescent="0.2">
      <c r="B43">
        <f t="shared" si="0"/>
        <v>0</v>
      </c>
      <c r="E43" t="s">
        <v>227</v>
      </c>
      <c r="F43">
        <v>0</v>
      </c>
    </row>
    <row r="44" spans="2:6" x14ac:dyDescent="0.2">
      <c r="B44">
        <f t="shared" si="0"/>
        <v>0</v>
      </c>
      <c r="E44" t="s">
        <v>228</v>
      </c>
      <c r="F44">
        <v>0</v>
      </c>
    </row>
    <row r="45" spans="2:6" x14ac:dyDescent="0.2">
      <c r="B45">
        <f>AVERAGE(F45,H45)</f>
        <v>47003</v>
      </c>
      <c r="E45" t="s">
        <v>229</v>
      </c>
      <c r="F45">
        <v>47003</v>
      </c>
    </row>
    <row r="46" spans="2:6" x14ac:dyDescent="0.2">
      <c r="B46">
        <f>AVERAGE(F46,H46)</f>
        <v>1324451</v>
      </c>
      <c r="E46" t="s">
        <v>230</v>
      </c>
      <c r="F46">
        <v>1324451</v>
      </c>
    </row>
    <row r="47" spans="2:6" x14ac:dyDescent="0.2">
      <c r="B47">
        <f>AVERAGE(F47,H47)</f>
        <v>97946889</v>
      </c>
      <c r="E47" t="s">
        <v>231</v>
      </c>
      <c r="F47">
        <v>97946889</v>
      </c>
    </row>
    <row r="48" spans="2:6" x14ac:dyDescent="0.2">
      <c r="B48">
        <f>AVERAGE(F48,H48)</f>
        <v>37664493</v>
      </c>
      <c r="E48" t="s">
        <v>232</v>
      </c>
      <c r="F48">
        <v>37664493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Graphs</vt:lpstr>
      <vt:lpstr>htq1</vt:lpstr>
      <vt:lpstr>htq3</vt:lpstr>
      <vt:lpstr>msq3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2016-10-31T01:24:15Z</dcterms:created>
  <dcterms:modified xsi:type="dcterms:W3CDTF">2016-11-20T22:57:23Z</dcterms:modified>
</cp:coreProperties>
</file>