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xandershulyak/Dropbox/homework/Fall_2016/research/data/"/>
    </mc:Choice>
  </mc:AlternateContent>
  <bookViews>
    <workbookView xWindow="760" yWindow="460" windowWidth="24460" windowHeight="14820" tabRatio="500"/>
  </bookViews>
  <sheets>
    <sheet name="Sheet1" sheetId="1" r:id="rId1"/>
    <sheet name="htq1" sheetId="2" r:id="rId2"/>
    <sheet name="htq3" sheetId="3" r:id="rId3"/>
    <sheet name="htq6" sheetId="9" r:id="rId4"/>
    <sheet name="htq14" sheetId="10" r:id="rId5"/>
    <sheet name="htq19" sheetId="11" r:id="rId6"/>
    <sheet name="msq1" sheetId="4" r:id="rId7"/>
    <sheet name="msq3" sheetId="5" r:id="rId8"/>
    <sheet name="msq6" sheetId="6" r:id="rId9"/>
    <sheet name="msq14" sheetId="7" r:id="rId10"/>
    <sheet name="msq19" sheetId="8" r:id="rId11"/>
  </sheets>
  <definedNames>
    <definedName name="instrace.out.24234.24_complex_l1i_3" localSheetId="4">'htq14'!$E$1:$F$485</definedName>
    <definedName name="instrace.out.31399.24_complex_l1i_3" localSheetId="5">'htq19'!$G$1:$H$484</definedName>
    <definedName name="instrace.out.34129.24_complex_l1i_3" localSheetId="3">'htq6'!$E$1:$F$485</definedName>
    <definedName name="q1.sql.insbuffer.out.46889.2_complex_l1i_3" localSheetId="6">'msq1'!$E$1:$F$485</definedName>
    <definedName name="q14.sql.insbuffer.out.47998.15_complex_l1i_3" localSheetId="9">'msq14'!$E$1:$F$485</definedName>
    <definedName name="q19.sql.insbuffer.out.48987.14_complex_l1i_3" localSheetId="10">'msq19'!$E$1:$F$485</definedName>
    <definedName name="q3.sql.insbuffer.out.47164.14_complex_l1i_3" localSheetId="7">'msq3'!$E$1:$F$485</definedName>
    <definedName name="q6.sql.insbuffer.out.47788.3_complex_l1i_2" localSheetId="8">'msq6'!$E$1:$F$485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6" i="1" l="1"/>
  <c r="L47" i="1"/>
  <c r="L45" i="1"/>
  <c r="L11" i="1"/>
  <c r="B471" i="3"/>
  <c r="B467" i="3"/>
  <c r="D471" i="3"/>
  <c r="C15" i="1"/>
  <c r="B471" i="2"/>
  <c r="B467" i="2"/>
  <c r="D471" i="2"/>
  <c r="B15" i="1"/>
  <c r="B483" i="3"/>
  <c r="D467" i="3"/>
  <c r="C3" i="1"/>
  <c r="B483" i="2"/>
  <c r="D467" i="2"/>
  <c r="B3" i="1"/>
  <c r="B486" i="2"/>
  <c r="B485" i="2"/>
  <c r="B484" i="2"/>
  <c r="B482" i="2"/>
  <c r="B481" i="2"/>
  <c r="B480" i="2"/>
  <c r="B479" i="2"/>
  <c r="D478" i="2"/>
  <c r="B478" i="2"/>
  <c r="A467" i="2"/>
  <c r="D477" i="2"/>
  <c r="B477" i="2"/>
  <c r="D476" i="2"/>
  <c r="B476" i="2"/>
  <c r="D475" i="2"/>
  <c r="B475" i="2"/>
  <c r="B469" i="2"/>
  <c r="D474" i="2"/>
  <c r="B474" i="2"/>
  <c r="D473" i="2"/>
  <c r="B473" i="2"/>
  <c r="D472" i="2"/>
  <c r="B472" i="2"/>
  <c r="B470" i="2"/>
  <c r="D470" i="2"/>
  <c r="D468" i="2"/>
  <c r="B468" i="2"/>
  <c r="B486" i="3"/>
  <c r="B485" i="3"/>
  <c r="B484" i="3"/>
  <c r="B482" i="3"/>
  <c r="B481" i="3"/>
  <c r="B480" i="3"/>
  <c r="B479" i="3"/>
  <c r="D478" i="3"/>
  <c r="B478" i="3"/>
  <c r="A467" i="3"/>
  <c r="D477" i="3"/>
  <c r="B477" i="3"/>
  <c r="D476" i="3"/>
  <c r="B476" i="3"/>
  <c r="D475" i="3"/>
  <c r="B475" i="3"/>
  <c r="B469" i="3"/>
  <c r="D474" i="3"/>
  <c r="B474" i="3"/>
  <c r="D473" i="3"/>
  <c r="B473" i="3"/>
  <c r="D472" i="3"/>
  <c r="B472" i="3"/>
  <c r="B470" i="3"/>
  <c r="D470" i="3"/>
  <c r="D468" i="3"/>
  <c r="B468" i="3"/>
  <c r="G23" i="1"/>
  <c r="G15" i="1"/>
  <c r="G64" i="1"/>
  <c r="H23" i="1"/>
  <c r="H15" i="1"/>
  <c r="H64" i="1"/>
  <c r="I23" i="1"/>
  <c r="I15" i="1"/>
  <c r="I64" i="1"/>
  <c r="J23" i="1"/>
  <c r="J15" i="1"/>
  <c r="J64" i="1"/>
  <c r="K23" i="1"/>
  <c r="K15" i="1"/>
  <c r="K64" i="1"/>
  <c r="G16" i="1"/>
  <c r="G65" i="1"/>
  <c r="H16" i="1"/>
  <c r="H65" i="1"/>
  <c r="I16" i="1"/>
  <c r="I65" i="1"/>
  <c r="J16" i="1"/>
  <c r="J65" i="1"/>
  <c r="K16" i="1"/>
  <c r="K65" i="1"/>
  <c r="G17" i="1"/>
  <c r="G66" i="1"/>
  <c r="H17" i="1"/>
  <c r="H66" i="1"/>
  <c r="I17" i="1"/>
  <c r="I66" i="1"/>
  <c r="J17" i="1"/>
  <c r="J66" i="1"/>
  <c r="K17" i="1"/>
  <c r="K66" i="1"/>
  <c r="G18" i="1"/>
  <c r="G67" i="1"/>
  <c r="H18" i="1"/>
  <c r="H67" i="1"/>
  <c r="I18" i="1"/>
  <c r="I67" i="1"/>
  <c r="J18" i="1"/>
  <c r="J67" i="1"/>
  <c r="K18" i="1"/>
  <c r="K67" i="1"/>
  <c r="G19" i="1"/>
  <c r="G68" i="1"/>
  <c r="H19" i="1"/>
  <c r="H68" i="1"/>
  <c r="I19" i="1"/>
  <c r="I68" i="1"/>
  <c r="J19" i="1"/>
  <c r="J68" i="1"/>
  <c r="K19" i="1"/>
  <c r="K68" i="1"/>
  <c r="G20" i="1"/>
  <c r="G69" i="1"/>
  <c r="H20" i="1"/>
  <c r="H69" i="1"/>
  <c r="I20" i="1"/>
  <c r="I69" i="1"/>
  <c r="J20" i="1"/>
  <c r="J69" i="1"/>
  <c r="K20" i="1"/>
  <c r="K69" i="1"/>
  <c r="G21" i="1"/>
  <c r="G70" i="1"/>
  <c r="H21" i="1"/>
  <c r="H70" i="1"/>
  <c r="I21" i="1"/>
  <c r="I70" i="1"/>
  <c r="J21" i="1"/>
  <c r="J70" i="1"/>
  <c r="K21" i="1"/>
  <c r="K70" i="1"/>
  <c r="G22" i="1"/>
  <c r="G71" i="1"/>
  <c r="H22" i="1"/>
  <c r="H71" i="1"/>
  <c r="I22" i="1"/>
  <c r="I71" i="1"/>
  <c r="J22" i="1"/>
  <c r="J71" i="1"/>
  <c r="K22" i="1"/>
  <c r="K71" i="1"/>
  <c r="G11" i="1"/>
  <c r="G3" i="1"/>
  <c r="G45" i="1"/>
  <c r="H11" i="1"/>
  <c r="H3" i="1"/>
  <c r="H45" i="1"/>
  <c r="I11" i="1"/>
  <c r="I3" i="1"/>
  <c r="I45" i="1"/>
  <c r="J11" i="1"/>
  <c r="J3" i="1"/>
  <c r="J45" i="1"/>
  <c r="K11" i="1"/>
  <c r="K3" i="1"/>
  <c r="K45" i="1"/>
  <c r="G4" i="1"/>
  <c r="G46" i="1"/>
  <c r="H4" i="1"/>
  <c r="H46" i="1"/>
  <c r="I4" i="1"/>
  <c r="I46" i="1"/>
  <c r="J4" i="1"/>
  <c r="J46" i="1"/>
  <c r="K4" i="1"/>
  <c r="K46" i="1"/>
  <c r="G5" i="1"/>
  <c r="G47" i="1"/>
  <c r="H5" i="1"/>
  <c r="H47" i="1"/>
  <c r="I5" i="1"/>
  <c r="I47" i="1"/>
  <c r="J5" i="1"/>
  <c r="J47" i="1"/>
  <c r="K5" i="1"/>
  <c r="K47" i="1"/>
  <c r="G6" i="1"/>
  <c r="G48" i="1"/>
  <c r="H6" i="1"/>
  <c r="H48" i="1"/>
  <c r="I6" i="1"/>
  <c r="I48" i="1"/>
  <c r="J6" i="1"/>
  <c r="J48" i="1"/>
  <c r="K6" i="1"/>
  <c r="K48" i="1"/>
  <c r="G7" i="1"/>
  <c r="G49" i="1"/>
  <c r="H7" i="1"/>
  <c r="H49" i="1"/>
  <c r="I7" i="1"/>
  <c r="I49" i="1"/>
  <c r="J7" i="1"/>
  <c r="J49" i="1"/>
  <c r="K7" i="1"/>
  <c r="K49" i="1"/>
  <c r="G8" i="1"/>
  <c r="G50" i="1"/>
  <c r="H8" i="1"/>
  <c r="H50" i="1"/>
  <c r="I8" i="1"/>
  <c r="I50" i="1"/>
  <c r="J8" i="1"/>
  <c r="J50" i="1"/>
  <c r="K8" i="1"/>
  <c r="K50" i="1"/>
  <c r="G9" i="1"/>
  <c r="G51" i="1"/>
  <c r="H9" i="1"/>
  <c r="H51" i="1"/>
  <c r="I9" i="1"/>
  <c r="I51" i="1"/>
  <c r="J9" i="1"/>
  <c r="J51" i="1"/>
  <c r="K9" i="1"/>
  <c r="K51" i="1"/>
  <c r="G10" i="1"/>
  <c r="G52" i="1"/>
  <c r="H10" i="1"/>
  <c r="H52" i="1"/>
  <c r="I10" i="1"/>
  <c r="I52" i="1"/>
  <c r="J10" i="1"/>
  <c r="J52" i="1"/>
  <c r="K10" i="1"/>
  <c r="K52" i="1"/>
  <c r="B483" i="11"/>
  <c r="B467" i="11"/>
  <c r="D467" i="11"/>
  <c r="F11" i="1"/>
  <c r="B429" i="11"/>
  <c r="B413" i="11"/>
  <c r="D413" i="11"/>
  <c r="F10" i="1"/>
  <c r="B375" i="11"/>
  <c r="B359" i="11"/>
  <c r="D359" i="11"/>
  <c r="F9" i="1"/>
  <c r="B321" i="11"/>
  <c r="B305" i="11"/>
  <c r="D305" i="11"/>
  <c r="F8" i="1"/>
  <c r="B267" i="11"/>
  <c r="B251" i="11"/>
  <c r="D251" i="11"/>
  <c r="F7" i="1"/>
  <c r="B213" i="11"/>
  <c r="B197" i="11"/>
  <c r="D197" i="11"/>
  <c r="F6" i="1"/>
  <c r="B159" i="11"/>
  <c r="B143" i="11"/>
  <c r="D143" i="11"/>
  <c r="F5" i="1"/>
  <c r="B105" i="11"/>
  <c r="B89" i="11"/>
  <c r="D89" i="11"/>
  <c r="F4" i="1"/>
  <c r="B51" i="11"/>
  <c r="B35" i="11"/>
  <c r="D35" i="11"/>
  <c r="F3" i="1"/>
  <c r="B486" i="8"/>
  <c r="B485" i="8"/>
  <c r="B484" i="8"/>
  <c r="B483" i="8"/>
  <c r="B482" i="8"/>
  <c r="B481" i="8"/>
  <c r="B480" i="8"/>
  <c r="B479" i="8"/>
  <c r="B471" i="8"/>
  <c r="B467" i="8"/>
  <c r="D471" i="8"/>
  <c r="D478" i="8"/>
  <c r="B478" i="8"/>
  <c r="A467" i="8"/>
  <c r="D477" i="8"/>
  <c r="B477" i="8"/>
  <c r="D476" i="8"/>
  <c r="B476" i="8"/>
  <c r="D475" i="8"/>
  <c r="B475" i="8"/>
  <c r="B469" i="8"/>
  <c r="D474" i="8"/>
  <c r="B474" i="8"/>
  <c r="D473" i="8"/>
  <c r="B473" i="8"/>
  <c r="D472" i="8"/>
  <c r="B472" i="8"/>
  <c r="B470" i="8"/>
  <c r="D470" i="8"/>
  <c r="D468" i="8"/>
  <c r="B468" i="8"/>
  <c r="D467" i="8"/>
  <c r="B432" i="8"/>
  <c r="B431" i="8"/>
  <c r="B430" i="8"/>
  <c r="B429" i="8"/>
  <c r="B428" i="8"/>
  <c r="B427" i="8"/>
  <c r="B426" i="8"/>
  <c r="B425" i="8"/>
  <c r="B417" i="8"/>
  <c r="B413" i="8"/>
  <c r="D417" i="8"/>
  <c r="D424" i="8"/>
  <c r="B424" i="8"/>
  <c r="A413" i="8"/>
  <c r="D423" i="8"/>
  <c r="B423" i="8"/>
  <c r="D422" i="8"/>
  <c r="B422" i="8"/>
  <c r="D421" i="8"/>
  <c r="B421" i="8"/>
  <c r="B415" i="8"/>
  <c r="D420" i="8"/>
  <c r="B420" i="8"/>
  <c r="D419" i="8"/>
  <c r="B419" i="8"/>
  <c r="D418" i="8"/>
  <c r="B418" i="8"/>
  <c r="B416" i="8"/>
  <c r="D416" i="8"/>
  <c r="D414" i="8"/>
  <c r="B414" i="8"/>
  <c r="D413" i="8"/>
  <c r="B378" i="8"/>
  <c r="B377" i="8"/>
  <c r="B376" i="8"/>
  <c r="B375" i="8"/>
  <c r="B374" i="8"/>
  <c r="B373" i="8"/>
  <c r="B372" i="8"/>
  <c r="B371" i="8"/>
  <c r="B363" i="8"/>
  <c r="B359" i="8"/>
  <c r="D363" i="8"/>
  <c r="D370" i="8"/>
  <c r="B370" i="8"/>
  <c r="A359" i="8"/>
  <c r="D369" i="8"/>
  <c r="B369" i="8"/>
  <c r="D368" i="8"/>
  <c r="B368" i="8"/>
  <c r="D367" i="8"/>
  <c r="B367" i="8"/>
  <c r="B361" i="8"/>
  <c r="D366" i="8"/>
  <c r="B366" i="8"/>
  <c r="D365" i="8"/>
  <c r="B365" i="8"/>
  <c r="D364" i="8"/>
  <c r="B364" i="8"/>
  <c r="B362" i="8"/>
  <c r="D362" i="8"/>
  <c r="D360" i="8"/>
  <c r="B360" i="8"/>
  <c r="D359" i="8"/>
  <c r="B324" i="8"/>
  <c r="B323" i="8"/>
  <c r="B322" i="8"/>
  <c r="B321" i="8"/>
  <c r="B320" i="8"/>
  <c r="B319" i="8"/>
  <c r="B318" i="8"/>
  <c r="B317" i="8"/>
  <c r="B309" i="8"/>
  <c r="B305" i="8"/>
  <c r="D309" i="8"/>
  <c r="D316" i="8"/>
  <c r="B316" i="8"/>
  <c r="A305" i="8"/>
  <c r="D315" i="8"/>
  <c r="B315" i="8"/>
  <c r="D314" i="8"/>
  <c r="B314" i="8"/>
  <c r="D313" i="8"/>
  <c r="B313" i="8"/>
  <c r="B307" i="8"/>
  <c r="D312" i="8"/>
  <c r="B312" i="8"/>
  <c r="D311" i="8"/>
  <c r="B311" i="8"/>
  <c r="D310" i="8"/>
  <c r="B310" i="8"/>
  <c r="B308" i="8"/>
  <c r="D308" i="8"/>
  <c r="D306" i="8"/>
  <c r="B306" i="8"/>
  <c r="D305" i="8"/>
  <c r="B270" i="8"/>
  <c r="B269" i="8"/>
  <c r="B268" i="8"/>
  <c r="B267" i="8"/>
  <c r="B266" i="8"/>
  <c r="B265" i="8"/>
  <c r="B264" i="8"/>
  <c r="B263" i="8"/>
  <c r="B255" i="8"/>
  <c r="B251" i="8"/>
  <c r="D255" i="8"/>
  <c r="D262" i="8"/>
  <c r="B262" i="8"/>
  <c r="A251" i="8"/>
  <c r="D261" i="8"/>
  <c r="B261" i="8"/>
  <c r="D260" i="8"/>
  <c r="B260" i="8"/>
  <c r="D259" i="8"/>
  <c r="B259" i="8"/>
  <c r="B253" i="8"/>
  <c r="D258" i="8"/>
  <c r="B258" i="8"/>
  <c r="D257" i="8"/>
  <c r="B257" i="8"/>
  <c r="D256" i="8"/>
  <c r="B256" i="8"/>
  <c r="B254" i="8"/>
  <c r="D254" i="8"/>
  <c r="D252" i="8"/>
  <c r="B252" i="8"/>
  <c r="D251" i="8"/>
  <c r="B216" i="8"/>
  <c r="B215" i="8"/>
  <c r="B214" i="8"/>
  <c r="B213" i="8"/>
  <c r="B212" i="8"/>
  <c r="B211" i="8"/>
  <c r="B210" i="8"/>
  <c r="B209" i="8"/>
  <c r="B201" i="8"/>
  <c r="B197" i="8"/>
  <c r="D201" i="8"/>
  <c r="D208" i="8"/>
  <c r="B208" i="8"/>
  <c r="A197" i="8"/>
  <c r="D207" i="8"/>
  <c r="B207" i="8"/>
  <c r="D206" i="8"/>
  <c r="B206" i="8"/>
  <c r="D205" i="8"/>
  <c r="B205" i="8"/>
  <c r="B199" i="8"/>
  <c r="D204" i="8"/>
  <c r="B204" i="8"/>
  <c r="D203" i="8"/>
  <c r="B203" i="8"/>
  <c r="D202" i="8"/>
  <c r="B202" i="8"/>
  <c r="B200" i="8"/>
  <c r="D200" i="8"/>
  <c r="D198" i="8"/>
  <c r="B198" i="8"/>
  <c r="D197" i="8"/>
  <c r="B162" i="8"/>
  <c r="B161" i="8"/>
  <c r="B160" i="8"/>
  <c r="B159" i="8"/>
  <c r="B158" i="8"/>
  <c r="B157" i="8"/>
  <c r="B156" i="8"/>
  <c r="B155" i="8"/>
  <c r="B147" i="8"/>
  <c r="B143" i="8"/>
  <c r="D147" i="8"/>
  <c r="D154" i="8"/>
  <c r="B154" i="8"/>
  <c r="A143" i="8"/>
  <c r="D153" i="8"/>
  <c r="B153" i="8"/>
  <c r="D152" i="8"/>
  <c r="B152" i="8"/>
  <c r="D151" i="8"/>
  <c r="B151" i="8"/>
  <c r="B145" i="8"/>
  <c r="D150" i="8"/>
  <c r="B150" i="8"/>
  <c r="D149" i="8"/>
  <c r="B149" i="8"/>
  <c r="D148" i="8"/>
  <c r="B148" i="8"/>
  <c r="B146" i="8"/>
  <c r="D146" i="8"/>
  <c r="D144" i="8"/>
  <c r="B144" i="8"/>
  <c r="D143" i="8"/>
  <c r="B108" i="8"/>
  <c r="B107" i="8"/>
  <c r="B106" i="8"/>
  <c r="B105" i="8"/>
  <c r="B104" i="8"/>
  <c r="B103" i="8"/>
  <c r="B102" i="8"/>
  <c r="B101" i="8"/>
  <c r="B93" i="8"/>
  <c r="B89" i="8"/>
  <c r="D93" i="8"/>
  <c r="D100" i="8"/>
  <c r="B100" i="8"/>
  <c r="A89" i="8"/>
  <c r="D99" i="8"/>
  <c r="B99" i="8"/>
  <c r="D98" i="8"/>
  <c r="B98" i="8"/>
  <c r="D97" i="8"/>
  <c r="B97" i="8"/>
  <c r="B91" i="8"/>
  <c r="D96" i="8"/>
  <c r="B96" i="8"/>
  <c r="D95" i="8"/>
  <c r="B95" i="8"/>
  <c r="D94" i="8"/>
  <c r="B94" i="8"/>
  <c r="B92" i="8"/>
  <c r="D92" i="8"/>
  <c r="D90" i="8"/>
  <c r="B90" i="8"/>
  <c r="D89" i="8"/>
  <c r="B54" i="8"/>
  <c r="B53" i="8"/>
  <c r="B52" i="8"/>
  <c r="B51" i="8"/>
  <c r="B50" i="8"/>
  <c r="B49" i="8"/>
  <c r="B48" i="8"/>
  <c r="B47" i="8"/>
  <c r="B39" i="8"/>
  <c r="B35" i="8"/>
  <c r="D39" i="8"/>
  <c r="D46" i="8"/>
  <c r="B46" i="8"/>
  <c r="A35" i="8"/>
  <c r="D45" i="8"/>
  <c r="B45" i="8"/>
  <c r="D44" i="8"/>
  <c r="B44" i="8"/>
  <c r="D43" i="8"/>
  <c r="B43" i="8"/>
  <c r="B37" i="8"/>
  <c r="D42" i="8"/>
  <c r="B42" i="8"/>
  <c r="D41" i="8"/>
  <c r="B41" i="8"/>
  <c r="D40" i="8"/>
  <c r="B40" i="8"/>
  <c r="B38" i="8"/>
  <c r="D38" i="8"/>
  <c r="D36" i="8"/>
  <c r="B36" i="8"/>
  <c r="D35" i="8"/>
  <c r="B486" i="7"/>
  <c r="B485" i="7"/>
  <c r="B484" i="7"/>
  <c r="B483" i="7"/>
  <c r="B482" i="7"/>
  <c r="B481" i="7"/>
  <c r="B480" i="7"/>
  <c r="B479" i="7"/>
  <c r="B471" i="7"/>
  <c r="B467" i="7"/>
  <c r="D471" i="7"/>
  <c r="D478" i="7"/>
  <c r="B478" i="7"/>
  <c r="A467" i="7"/>
  <c r="D477" i="7"/>
  <c r="B477" i="7"/>
  <c r="D476" i="7"/>
  <c r="B476" i="7"/>
  <c r="D475" i="7"/>
  <c r="B475" i="7"/>
  <c r="B469" i="7"/>
  <c r="D474" i="7"/>
  <c r="B474" i="7"/>
  <c r="D473" i="7"/>
  <c r="B473" i="7"/>
  <c r="D472" i="7"/>
  <c r="B472" i="7"/>
  <c r="B470" i="7"/>
  <c r="D470" i="7"/>
  <c r="D468" i="7"/>
  <c r="B468" i="7"/>
  <c r="D467" i="7"/>
  <c r="B432" i="7"/>
  <c r="B431" i="7"/>
  <c r="B430" i="7"/>
  <c r="B429" i="7"/>
  <c r="B428" i="7"/>
  <c r="B427" i="7"/>
  <c r="B426" i="7"/>
  <c r="B425" i="7"/>
  <c r="B417" i="7"/>
  <c r="B413" i="7"/>
  <c r="D417" i="7"/>
  <c r="D424" i="7"/>
  <c r="B424" i="7"/>
  <c r="A413" i="7"/>
  <c r="D423" i="7"/>
  <c r="B423" i="7"/>
  <c r="D422" i="7"/>
  <c r="B422" i="7"/>
  <c r="D421" i="7"/>
  <c r="B421" i="7"/>
  <c r="B415" i="7"/>
  <c r="D420" i="7"/>
  <c r="B420" i="7"/>
  <c r="D419" i="7"/>
  <c r="B419" i="7"/>
  <c r="D418" i="7"/>
  <c r="B418" i="7"/>
  <c r="B416" i="7"/>
  <c r="D416" i="7"/>
  <c r="D414" i="7"/>
  <c r="B414" i="7"/>
  <c r="D413" i="7"/>
  <c r="B378" i="7"/>
  <c r="B377" i="7"/>
  <c r="B376" i="7"/>
  <c r="B375" i="7"/>
  <c r="B374" i="7"/>
  <c r="B373" i="7"/>
  <c r="B372" i="7"/>
  <c r="B371" i="7"/>
  <c r="B363" i="7"/>
  <c r="B359" i="7"/>
  <c r="D363" i="7"/>
  <c r="D370" i="7"/>
  <c r="B370" i="7"/>
  <c r="A359" i="7"/>
  <c r="D369" i="7"/>
  <c r="B369" i="7"/>
  <c r="D368" i="7"/>
  <c r="B368" i="7"/>
  <c r="D367" i="7"/>
  <c r="B367" i="7"/>
  <c r="B361" i="7"/>
  <c r="D366" i="7"/>
  <c r="B366" i="7"/>
  <c r="D365" i="7"/>
  <c r="B365" i="7"/>
  <c r="D364" i="7"/>
  <c r="B364" i="7"/>
  <c r="B362" i="7"/>
  <c r="D362" i="7"/>
  <c r="D360" i="7"/>
  <c r="B360" i="7"/>
  <c r="D359" i="7"/>
  <c r="B324" i="7"/>
  <c r="B323" i="7"/>
  <c r="B322" i="7"/>
  <c r="B321" i="7"/>
  <c r="B320" i="7"/>
  <c r="B319" i="7"/>
  <c r="B318" i="7"/>
  <c r="B317" i="7"/>
  <c r="B309" i="7"/>
  <c r="B305" i="7"/>
  <c r="D309" i="7"/>
  <c r="D316" i="7"/>
  <c r="B316" i="7"/>
  <c r="A305" i="7"/>
  <c r="D315" i="7"/>
  <c r="B315" i="7"/>
  <c r="D314" i="7"/>
  <c r="B314" i="7"/>
  <c r="D313" i="7"/>
  <c r="B313" i="7"/>
  <c r="B307" i="7"/>
  <c r="D312" i="7"/>
  <c r="B312" i="7"/>
  <c r="D311" i="7"/>
  <c r="B311" i="7"/>
  <c r="D310" i="7"/>
  <c r="B310" i="7"/>
  <c r="B308" i="7"/>
  <c r="D308" i="7"/>
  <c r="D306" i="7"/>
  <c r="B306" i="7"/>
  <c r="D305" i="7"/>
  <c r="B270" i="7"/>
  <c r="B269" i="7"/>
  <c r="B268" i="7"/>
  <c r="B267" i="7"/>
  <c r="B266" i="7"/>
  <c r="B265" i="7"/>
  <c r="B264" i="7"/>
  <c r="B263" i="7"/>
  <c r="B255" i="7"/>
  <c r="B251" i="7"/>
  <c r="D255" i="7"/>
  <c r="D262" i="7"/>
  <c r="B262" i="7"/>
  <c r="A251" i="7"/>
  <c r="D261" i="7"/>
  <c r="B261" i="7"/>
  <c r="D260" i="7"/>
  <c r="B260" i="7"/>
  <c r="D259" i="7"/>
  <c r="B259" i="7"/>
  <c r="B253" i="7"/>
  <c r="D258" i="7"/>
  <c r="B258" i="7"/>
  <c r="D257" i="7"/>
  <c r="B257" i="7"/>
  <c r="D256" i="7"/>
  <c r="B256" i="7"/>
  <c r="B254" i="7"/>
  <c r="D254" i="7"/>
  <c r="D252" i="7"/>
  <c r="B252" i="7"/>
  <c r="D251" i="7"/>
  <c r="B216" i="7"/>
  <c r="B215" i="7"/>
  <c r="B214" i="7"/>
  <c r="B213" i="7"/>
  <c r="B212" i="7"/>
  <c r="B211" i="7"/>
  <c r="B210" i="7"/>
  <c r="B209" i="7"/>
  <c r="B201" i="7"/>
  <c r="B197" i="7"/>
  <c r="D201" i="7"/>
  <c r="D208" i="7"/>
  <c r="B208" i="7"/>
  <c r="A197" i="7"/>
  <c r="D207" i="7"/>
  <c r="B207" i="7"/>
  <c r="D206" i="7"/>
  <c r="B206" i="7"/>
  <c r="D205" i="7"/>
  <c r="B205" i="7"/>
  <c r="B199" i="7"/>
  <c r="D204" i="7"/>
  <c r="B204" i="7"/>
  <c r="D203" i="7"/>
  <c r="B203" i="7"/>
  <c r="D202" i="7"/>
  <c r="B202" i="7"/>
  <c r="B200" i="7"/>
  <c r="D200" i="7"/>
  <c r="D198" i="7"/>
  <c r="B198" i="7"/>
  <c r="D197" i="7"/>
  <c r="B162" i="7"/>
  <c r="B161" i="7"/>
  <c r="B160" i="7"/>
  <c r="B159" i="7"/>
  <c r="B158" i="7"/>
  <c r="B157" i="7"/>
  <c r="B156" i="7"/>
  <c r="B155" i="7"/>
  <c r="B147" i="7"/>
  <c r="B143" i="7"/>
  <c r="D147" i="7"/>
  <c r="D154" i="7"/>
  <c r="B154" i="7"/>
  <c r="A143" i="7"/>
  <c r="D153" i="7"/>
  <c r="B153" i="7"/>
  <c r="D152" i="7"/>
  <c r="B152" i="7"/>
  <c r="D151" i="7"/>
  <c r="B151" i="7"/>
  <c r="B145" i="7"/>
  <c r="D150" i="7"/>
  <c r="B150" i="7"/>
  <c r="D149" i="7"/>
  <c r="B149" i="7"/>
  <c r="D148" i="7"/>
  <c r="B148" i="7"/>
  <c r="B146" i="7"/>
  <c r="D146" i="7"/>
  <c r="D144" i="7"/>
  <c r="B144" i="7"/>
  <c r="D143" i="7"/>
  <c r="B108" i="7"/>
  <c r="B107" i="7"/>
  <c r="B106" i="7"/>
  <c r="B105" i="7"/>
  <c r="B104" i="7"/>
  <c r="B103" i="7"/>
  <c r="B102" i="7"/>
  <c r="B101" i="7"/>
  <c r="B93" i="7"/>
  <c r="B89" i="7"/>
  <c r="D93" i="7"/>
  <c r="D100" i="7"/>
  <c r="B100" i="7"/>
  <c r="A89" i="7"/>
  <c r="D99" i="7"/>
  <c r="B99" i="7"/>
  <c r="D98" i="7"/>
  <c r="B98" i="7"/>
  <c r="D97" i="7"/>
  <c r="B97" i="7"/>
  <c r="B91" i="7"/>
  <c r="D96" i="7"/>
  <c r="B96" i="7"/>
  <c r="D95" i="7"/>
  <c r="B95" i="7"/>
  <c r="D94" i="7"/>
  <c r="B94" i="7"/>
  <c r="B92" i="7"/>
  <c r="D92" i="7"/>
  <c r="D90" i="7"/>
  <c r="B90" i="7"/>
  <c r="D89" i="7"/>
  <c r="B54" i="7"/>
  <c r="B53" i="7"/>
  <c r="B52" i="7"/>
  <c r="B51" i="7"/>
  <c r="B50" i="7"/>
  <c r="B49" i="7"/>
  <c r="B48" i="7"/>
  <c r="B47" i="7"/>
  <c r="B39" i="7"/>
  <c r="B35" i="7"/>
  <c r="D39" i="7"/>
  <c r="D46" i="7"/>
  <c r="B46" i="7"/>
  <c r="A35" i="7"/>
  <c r="D45" i="7"/>
  <c r="B45" i="7"/>
  <c r="D44" i="7"/>
  <c r="B44" i="7"/>
  <c r="D43" i="7"/>
  <c r="B43" i="7"/>
  <c r="B37" i="7"/>
  <c r="D42" i="7"/>
  <c r="B42" i="7"/>
  <c r="D41" i="7"/>
  <c r="B41" i="7"/>
  <c r="D40" i="7"/>
  <c r="B40" i="7"/>
  <c r="B38" i="7"/>
  <c r="D38" i="7"/>
  <c r="D36" i="7"/>
  <c r="B36" i="7"/>
  <c r="D35" i="7"/>
  <c r="B486" i="6"/>
  <c r="B485" i="6"/>
  <c r="B484" i="6"/>
  <c r="B483" i="6"/>
  <c r="B482" i="6"/>
  <c r="B481" i="6"/>
  <c r="B480" i="6"/>
  <c r="B479" i="6"/>
  <c r="B471" i="6"/>
  <c r="B467" i="6"/>
  <c r="D471" i="6"/>
  <c r="D478" i="6"/>
  <c r="B478" i="6"/>
  <c r="A467" i="6"/>
  <c r="D477" i="6"/>
  <c r="B477" i="6"/>
  <c r="D476" i="6"/>
  <c r="B476" i="6"/>
  <c r="D475" i="6"/>
  <c r="B475" i="6"/>
  <c r="B469" i="6"/>
  <c r="D474" i="6"/>
  <c r="B474" i="6"/>
  <c r="D473" i="6"/>
  <c r="B473" i="6"/>
  <c r="D472" i="6"/>
  <c r="B472" i="6"/>
  <c r="B470" i="6"/>
  <c r="D470" i="6"/>
  <c r="D468" i="6"/>
  <c r="B468" i="6"/>
  <c r="D467" i="6"/>
  <c r="B432" i="6"/>
  <c r="B431" i="6"/>
  <c r="B430" i="6"/>
  <c r="B429" i="6"/>
  <c r="B428" i="6"/>
  <c r="B427" i="6"/>
  <c r="B426" i="6"/>
  <c r="B425" i="6"/>
  <c r="B417" i="6"/>
  <c r="B413" i="6"/>
  <c r="D417" i="6"/>
  <c r="D424" i="6"/>
  <c r="B424" i="6"/>
  <c r="A413" i="6"/>
  <c r="D423" i="6"/>
  <c r="B423" i="6"/>
  <c r="D422" i="6"/>
  <c r="B422" i="6"/>
  <c r="D421" i="6"/>
  <c r="B421" i="6"/>
  <c r="B415" i="6"/>
  <c r="D420" i="6"/>
  <c r="B420" i="6"/>
  <c r="D419" i="6"/>
  <c r="B419" i="6"/>
  <c r="D418" i="6"/>
  <c r="B418" i="6"/>
  <c r="B416" i="6"/>
  <c r="D416" i="6"/>
  <c r="D414" i="6"/>
  <c r="B414" i="6"/>
  <c r="D413" i="6"/>
  <c r="B378" i="6"/>
  <c r="B377" i="6"/>
  <c r="B376" i="6"/>
  <c r="B375" i="6"/>
  <c r="B374" i="6"/>
  <c r="B373" i="6"/>
  <c r="B372" i="6"/>
  <c r="B371" i="6"/>
  <c r="B363" i="6"/>
  <c r="B359" i="6"/>
  <c r="D363" i="6"/>
  <c r="D370" i="6"/>
  <c r="B370" i="6"/>
  <c r="A359" i="6"/>
  <c r="D369" i="6"/>
  <c r="B369" i="6"/>
  <c r="D368" i="6"/>
  <c r="B368" i="6"/>
  <c r="D367" i="6"/>
  <c r="B367" i="6"/>
  <c r="B361" i="6"/>
  <c r="D366" i="6"/>
  <c r="B366" i="6"/>
  <c r="D365" i="6"/>
  <c r="B365" i="6"/>
  <c r="D364" i="6"/>
  <c r="B364" i="6"/>
  <c r="B362" i="6"/>
  <c r="D362" i="6"/>
  <c r="D360" i="6"/>
  <c r="B360" i="6"/>
  <c r="D359" i="6"/>
  <c r="B324" i="6"/>
  <c r="B323" i="6"/>
  <c r="B322" i="6"/>
  <c r="B321" i="6"/>
  <c r="B320" i="6"/>
  <c r="B319" i="6"/>
  <c r="B318" i="6"/>
  <c r="B317" i="6"/>
  <c r="B309" i="6"/>
  <c r="B305" i="6"/>
  <c r="D309" i="6"/>
  <c r="D316" i="6"/>
  <c r="B316" i="6"/>
  <c r="A305" i="6"/>
  <c r="D315" i="6"/>
  <c r="B315" i="6"/>
  <c r="D314" i="6"/>
  <c r="B314" i="6"/>
  <c r="D313" i="6"/>
  <c r="B313" i="6"/>
  <c r="B307" i="6"/>
  <c r="D312" i="6"/>
  <c r="B312" i="6"/>
  <c r="D311" i="6"/>
  <c r="B311" i="6"/>
  <c r="D310" i="6"/>
  <c r="B310" i="6"/>
  <c r="B308" i="6"/>
  <c r="D308" i="6"/>
  <c r="D306" i="6"/>
  <c r="B306" i="6"/>
  <c r="D305" i="6"/>
  <c r="B270" i="6"/>
  <c r="B269" i="6"/>
  <c r="B268" i="6"/>
  <c r="B267" i="6"/>
  <c r="B266" i="6"/>
  <c r="B265" i="6"/>
  <c r="B264" i="6"/>
  <c r="B263" i="6"/>
  <c r="B255" i="6"/>
  <c r="B251" i="6"/>
  <c r="D255" i="6"/>
  <c r="D262" i="6"/>
  <c r="B262" i="6"/>
  <c r="A251" i="6"/>
  <c r="D261" i="6"/>
  <c r="B261" i="6"/>
  <c r="D260" i="6"/>
  <c r="B260" i="6"/>
  <c r="D259" i="6"/>
  <c r="B259" i="6"/>
  <c r="B253" i="6"/>
  <c r="D258" i="6"/>
  <c r="B258" i="6"/>
  <c r="D257" i="6"/>
  <c r="B257" i="6"/>
  <c r="D256" i="6"/>
  <c r="B256" i="6"/>
  <c r="B254" i="6"/>
  <c r="D254" i="6"/>
  <c r="D252" i="6"/>
  <c r="B252" i="6"/>
  <c r="D251" i="6"/>
  <c r="B216" i="6"/>
  <c r="B215" i="6"/>
  <c r="B214" i="6"/>
  <c r="B213" i="6"/>
  <c r="B212" i="6"/>
  <c r="B211" i="6"/>
  <c r="B210" i="6"/>
  <c r="B209" i="6"/>
  <c r="B201" i="6"/>
  <c r="B197" i="6"/>
  <c r="D201" i="6"/>
  <c r="D208" i="6"/>
  <c r="B208" i="6"/>
  <c r="A197" i="6"/>
  <c r="D207" i="6"/>
  <c r="B207" i="6"/>
  <c r="D206" i="6"/>
  <c r="B206" i="6"/>
  <c r="D205" i="6"/>
  <c r="B205" i="6"/>
  <c r="B199" i="6"/>
  <c r="D204" i="6"/>
  <c r="B204" i="6"/>
  <c r="D203" i="6"/>
  <c r="B203" i="6"/>
  <c r="D202" i="6"/>
  <c r="B202" i="6"/>
  <c r="B200" i="6"/>
  <c r="D200" i="6"/>
  <c r="D198" i="6"/>
  <c r="B198" i="6"/>
  <c r="D197" i="6"/>
  <c r="B162" i="6"/>
  <c r="B161" i="6"/>
  <c r="B160" i="6"/>
  <c r="B159" i="6"/>
  <c r="B158" i="6"/>
  <c r="B157" i="6"/>
  <c r="B156" i="6"/>
  <c r="B155" i="6"/>
  <c r="B147" i="6"/>
  <c r="B143" i="6"/>
  <c r="D147" i="6"/>
  <c r="D154" i="6"/>
  <c r="B154" i="6"/>
  <c r="A143" i="6"/>
  <c r="D153" i="6"/>
  <c r="B153" i="6"/>
  <c r="D152" i="6"/>
  <c r="B152" i="6"/>
  <c r="D151" i="6"/>
  <c r="B151" i="6"/>
  <c r="B145" i="6"/>
  <c r="D150" i="6"/>
  <c r="B150" i="6"/>
  <c r="D149" i="6"/>
  <c r="B149" i="6"/>
  <c r="D148" i="6"/>
  <c r="B148" i="6"/>
  <c r="B146" i="6"/>
  <c r="D146" i="6"/>
  <c r="D144" i="6"/>
  <c r="B144" i="6"/>
  <c r="D143" i="6"/>
  <c r="B108" i="6"/>
  <c r="B107" i="6"/>
  <c r="B106" i="6"/>
  <c r="B105" i="6"/>
  <c r="B104" i="6"/>
  <c r="B103" i="6"/>
  <c r="B102" i="6"/>
  <c r="B101" i="6"/>
  <c r="B93" i="6"/>
  <c r="B89" i="6"/>
  <c r="D93" i="6"/>
  <c r="D100" i="6"/>
  <c r="B100" i="6"/>
  <c r="A89" i="6"/>
  <c r="D99" i="6"/>
  <c r="B99" i="6"/>
  <c r="D98" i="6"/>
  <c r="B98" i="6"/>
  <c r="D97" i="6"/>
  <c r="B97" i="6"/>
  <c r="B91" i="6"/>
  <c r="D96" i="6"/>
  <c r="B96" i="6"/>
  <c r="D95" i="6"/>
  <c r="B95" i="6"/>
  <c r="D94" i="6"/>
  <c r="B94" i="6"/>
  <c r="B92" i="6"/>
  <c r="D92" i="6"/>
  <c r="D90" i="6"/>
  <c r="B90" i="6"/>
  <c r="D89" i="6"/>
  <c r="B54" i="6"/>
  <c r="B53" i="6"/>
  <c r="B52" i="6"/>
  <c r="B51" i="6"/>
  <c r="B50" i="6"/>
  <c r="B49" i="6"/>
  <c r="B48" i="6"/>
  <c r="B47" i="6"/>
  <c r="B39" i="6"/>
  <c r="B35" i="6"/>
  <c r="D39" i="6"/>
  <c r="D46" i="6"/>
  <c r="B46" i="6"/>
  <c r="A35" i="6"/>
  <c r="D45" i="6"/>
  <c r="B45" i="6"/>
  <c r="D44" i="6"/>
  <c r="B44" i="6"/>
  <c r="D43" i="6"/>
  <c r="B43" i="6"/>
  <c r="B37" i="6"/>
  <c r="D42" i="6"/>
  <c r="B42" i="6"/>
  <c r="D41" i="6"/>
  <c r="B41" i="6"/>
  <c r="D40" i="6"/>
  <c r="B40" i="6"/>
  <c r="B38" i="6"/>
  <c r="D38" i="6"/>
  <c r="D36" i="6"/>
  <c r="B36" i="6"/>
  <c r="D35" i="6"/>
  <c r="B486" i="5"/>
  <c r="B485" i="5"/>
  <c r="B484" i="5"/>
  <c r="B483" i="5"/>
  <c r="B482" i="5"/>
  <c r="B481" i="5"/>
  <c r="B480" i="5"/>
  <c r="B479" i="5"/>
  <c r="B471" i="5"/>
  <c r="B467" i="5"/>
  <c r="D471" i="5"/>
  <c r="D478" i="5"/>
  <c r="B478" i="5"/>
  <c r="A467" i="5"/>
  <c r="D477" i="5"/>
  <c r="B477" i="5"/>
  <c r="D476" i="5"/>
  <c r="B476" i="5"/>
  <c r="D475" i="5"/>
  <c r="B475" i="5"/>
  <c r="B469" i="5"/>
  <c r="D474" i="5"/>
  <c r="B474" i="5"/>
  <c r="D473" i="5"/>
  <c r="B473" i="5"/>
  <c r="D472" i="5"/>
  <c r="B472" i="5"/>
  <c r="B470" i="5"/>
  <c r="D470" i="5"/>
  <c r="D468" i="5"/>
  <c r="B468" i="5"/>
  <c r="D467" i="5"/>
  <c r="B432" i="5"/>
  <c r="B431" i="5"/>
  <c r="B430" i="5"/>
  <c r="B429" i="5"/>
  <c r="B428" i="5"/>
  <c r="B427" i="5"/>
  <c r="B426" i="5"/>
  <c r="B425" i="5"/>
  <c r="B417" i="5"/>
  <c r="B413" i="5"/>
  <c r="D417" i="5"/>
  <c r="D424" i="5"/>
  <c r="B424" i="5"/>
  <c r="A413" i="5"/>
  <c r="D423" i="5"/>
  <c r="B423" i="5"/>
  <c r="D422" i="5"/>
  <c r="B422" i="5"/>
  <c r="D421" i="5"/>
  <c r="B421" i="5"/>
  <c r="B415" i="5"/>
  <c r="D420" i="5"/>
  <c r="B420" i="5"/>
  <c r="D419" i="5"/>
  <c r="B419" i="5"/>
  <c r="D418" i="5"/>
  <c r="B418" i="5"/>
  <c r="B416" i="5"/>
  <c r="D416" i="5"/>
  <c r="D414" i="5"/>
  <c r="B414" i="5"/>
  <c r="D413" i="5"/>
  <c r="B378" i="5"/>
  <c r="B377" i="5"/>
  <c r="B376" i="5"/>
  <c r="B375" i="5"/>
  <c r="B374" i="5"/>
  <c r="B373" i="5"/>
  <c r="B372" i="5"/>
  <c r="B371" i="5"/>
  <c r="B363" i="5"/>
  <c r="B359" i="5"/>
  <c r="D363" i="5"/>
  <c r="D370" i="5"/>
  <c r="B370" i="5"/>
  <c r="A359" i="5"/>
  <c r="D369" i="5"/>
  <c r="B369" i="5"/>
  <c r="D368" i="5"/>
  <c r="B368" i="5"/>
  <c r="D367" i="5"/>
  <c r="B367" i="5"/>
  <c r="B361" i="5"/>
  <c r="D366" i="5"/>
  <c r="B366" i="5"/>
  <c r="D365" i="5"/>
  <c r="B365" i="5"/>
  <c r="D364" i="5"/>
  <c r="B364" i="5"/>
  <c r="B362" i="5"/>
  <c r="D362" i="5"/>
  <c r="D360" i="5"/>
  <c r="B360" i="5"/>
  <c r="D359" i="5"/>
  <c r="B324" i="5"/>
  <c r="B323" i="5"/>
  <c r="B322" i="5"/>
  <c r="B321" i="5"/>
  <c r="B320" i="5"/>
  <c r="B319" i="5"/>
  <c r="B318" i="5"/>
  <c r="B317" i="5"/>
  <c r="B309" i="5"/>
  <c r="B305" i="5"/>
  <c r="D309" i="5"/>
  <c r="D316" i="5"/>
  <c r="B316" i="5"/>
  <c r="A305" i="5"/>
  <c r="D315" i="5"/>
  <c r="B315" i="5"/>
  <c r="D314" i="5"/>
  <c r="B314" i="5"/>
  <c r="D313" i="5"/>
  <c r="B313" i="5"/>
  <c r="B307" i="5"/>
  <c r="D312" i="5"/>
  <c r="B312" i="5"/>
  <c r="D311" i="5"/>
  <c r="B311" i="5"/>
  <c r="D310" i="5"/>
  <c r="B310" i="5"/>
  <c r="B308" i="5"/>
  <c r="D308" i="5"/>
  <c r="D306" i="5"/>
  <c r="B306" i="5"/>
  <c r="D305" i="5"/>
  <c r="B270" i="5"/>
  <c r="B269" i="5"/>
  <c r="B268" i="5"/>
  <c r="B267" i="5"/>
  <c r="B266" i="5"/>
  <c r="B265" i="5"/>
  <c r="B264" i="5"/>
  <c r="B263" i="5"/>
  <c r="B255" i="5"/>
  <c r="B251" i="5"/>
  <c r="D255" i="5"/>
  <c r="D262" i="5"/>
  <c r="B262" i="5"/>
  <c r="A251" i="5"/>
  <c r="D261" i="5"/>
  <c r="B261" i="5"/>
  <c r="D260" i="5"/>
  <c r="B260" i="5"/>
  <c r="D259" i="5"/>
  <c r="B259" i="5"/>
  <c r="B253" i="5"/>
  <c r="D258" i="5"/>
  <c r="B258" i="5"/>
  <c r="D257" i="5"/>
  <c r="B257" i="5"/>
  <c r="D256" i="5"/>
  <c r="B256" i="5"/>
  <c r="B254" i="5"/>
  <c r="D254" i="5"/>
  <c r="D252" i="5"/>
  <c r="B252" i="5"/>
  <c r="D251" i="5"/>
  <c r="B216" i="5"/>
  <c r="B215" i="5"/>
  <c r="B214" i="5"/>
  <c r="B213" i="5"/>
  <c r="B212" i="5"/>
  <c r="B211" i="5"/>
  <c r="B210" i="5"/>
  <c r="B209" i="5"/>
  <c r="B201" i="5"/>
  <c r="B197" i="5"/>
  <c r="D201" i="5"/>
  <c r="D208" i="5"/>
  <c r="B208" i="5"/>
  <c r="A197" i="5"/>
  <c r="D207" i="5"/>
  <c r="B207" i="5"/>
  <c r="D206" i="5"/>
  <c r="B206" i="5"/>
  <c r="D205" i="5"/>
  <c r="B205" i="5"/>
  <c r="B199" i="5"/>
  <c r="D204" i="5"/>
  <c r="B204" i="5"/>
  <c r="D203" i="5"/>
  <c r="B203" i="5"/>
  <c r="D202" i="5"/>
  <c r="B202" i="5"/>
  <c r="B200" i="5"/>
  <c r="D200" i="5"/>
  <c r="D198" i="5"/>
  <c r="B198" i="5"/>
  <c r="D197" i="5"/>
  <c r="B162" i="5"/>
  <c r="B161" i="5"/>
  <c r="B160" i="5"/>
  <c r="B159" i="5"/>
  <c r="B158" i="5"/>
  <c r="B157" i="5"/>
  <c r="B156" i="5"/>
  <c r="B155" i="5"/>
  <c r="B147" i="5"/>
  <c r="B143" i="5"/>
  <c r="D147" i="5"/>
  <c r="D154" i="5"/>
  <c r="B154" i="5"/>
  <c r="A143" i="5"/>
  <c r="D153" i="5"/>
  <c r="B153" i="5"/>
  <c r="D152" i="5"/>
  <c r="B152" i="5"/>
  <c r="D151" i="5"/>
  <c r="B151" i="5"/>
  <c r="B145" i="5"/>
  <c r="D150" i="5"/>
  <c r="B150" i="5"/>
  <c r="D149" i="5"/>
  <c r="B149" i="5"/>
  <c r="D148" i="5"/>
  <c r="B148" i="5"/>
  <c r="B146" i="5"/>
  <c r="D146" i="5"/>
  <c r="D144" i="5"/>
  <c r="B144" i="5"/>
  <c r="D143" i="5"/>
  <c r="B108" i="5"/>
  <c r="B107" i="5"/>
  <c r="B106" i="5"/>
  <c r="B105" i="5"/>
  <c r="B104" i="5"/>
  <c r="B103" i="5"/>
  <c r="B102" i="5"/>
  <c r="B101" i="5"/>
  <c r="B93" i="5"/>
  <c r="B89" i="5"/>
  <c r="D93" i="5"/>
  <c r="D100" i="5"/>
  <c r="B100" i="5"/>
  <c r="A89" i="5"/>
  <c r="D99" i="5"/>
  <c r="B99" i="5"/>
  <c r="D98" i="5"/>
  <c r="B98" i="5"/>
  <c r="D97" i="5"/>
  <c r="B97" i="5"/>
  <c r="B91" i="5"/>
  <c r="D96" i="5"/>
  <c r="B96" i="5"/>
  <c r="D95" i="5"/>
  <c r="B95" i="5"/>
  <c r="D94" i="5"/>
  <c r="B94" i="5"/>
  <c r="B92" i="5"/>
  <c r="D92" i="5"/>
  <c r="D90" i="5"/>
  <c r="B90" i="5"/>
  <c r="D89" i="5"/>
  <c r="B54" i="5"/>
  <c r="B53" i="5"/>
  <c r="B52" i="5"/>
  <c r="B51" i="5"/>
  <c r="B50" i="5"/>
  <c r="B49" i="5"/>
  <c r="B48" i="5"/>
  <c r="B47" i="5"/>
  <c r="B39" i="5"/>
  <c r="B35" i="5"/>
  <c r="D39" i="5"/>
  <c r="D46" i="5"/>
  <c r="B46" i="5"/>
  <c r="A35" i="5"/>
  <c r="D45" i="5"/>
  <c r="B45" i="5"/>
  <c r="D44" i="5"/>
  <c r="B44" i="5"/>
  <c r="D43" i="5"/>
  <c r="B43" i="5"/>
  <c r="B37" i="5"/>
  <c r="D42" i="5"/>
  <c r="B42" i="5"/>
  <c r="D41" i="5"/>
  <c r="B41" i="5"/>
  <c r="D40" i="5"/>
  <c r="B40" i="5"/>
  <c r="B38" i="5"/>
  <c r="D38" i="5"/>
  <c r="D36" i="5"/>
  <c r="B36" i="5"/>
  <c r="D35" i="5"/>
  <c r="B486" i="4"/>
  <c r="B485" i="4"/>
  <c r="B484" i="4"/>
  <c r="B483" i="4"/>
  <c r="B482" i="4"/>
  <c r="B481" i="4"/>
  <c r="B480" i="4"/>
  <c r="B479" i="4"/>
  <c r="B471" i="4"/>
  <c r="B467" i="4"/>
  <c r="D471" i="4"/>
  <c r="D478" i="4"/>
  <c r="B478" i="4"/>
  <c r="A467" i="4"/>
  <c r="D477" i="4"/>
  <c r="B477" i="4"/>
  <c r="D476" i="4"/>
  <c r="B476" i="4"/>
  <c r="D475" i="4"/>
  <c r="B475" i="4"/>
  <c r="B469" i="4"/>
  <c r="D474" i="4"/>
  <c r="B474" i="4"/>
  <c r="D473" i="4"/>
  <c r="B473" i="4"/>
  <c r="D472" i="4"/>
  <c r="B472" i="4"/>
  <c r="B470" i="4"/>
  <c r="D470" i="4"/>
  <c r="D468" i="4"/>
  <c r="B468" i="4"/>
  <c r="D467" i="4"/>
  <c r="A413" i="4"/>
  <c r="B432" i="4"/>
  <c r="B431" i="4"/>
  <c r="B430" i="4"/>
  <c r="B429" i="4"/>
  <c r="B428" i="4"/>
  <c r="B427" i="4"/>
  <c r="B426" i="4"/>
  <c r="B425" i="4"/>
  <c r="B417" i="4"/>
  <c r="B413" i="4"/>
  <c r="D417" i="4"/>
  <c r="D424" i="4"/>
  <c r="B424" i="4"/>
  <c r="D423" i="4"/>
  <c r="B423" i="4"/>
  <c r="D422" i="4"/>
  <c r="B422" i="4"/>
  <c r="D421" i="4"/>
  <c r="B421" i="4"/>
  <c r="B415" i="4"/>
  <c r="D420" i="4"/>
  <c r="B420" i="4"/>
  <c r="D419" i="4"/>
  <c r="B419" i="4"/>
  <c r="D418" i="4"/>
  <c r="B418" i="4"/>
  <c r="B416" i="4"/>
  <c r="D416" i="4"/>
  <c r="D414" i="4"/>
  <c r="B414" i="4"/>
  <c r="D413" i="4"/>
  <c r="B378" i="4"/>
  <c r="B377" i="4"/>
  <c r="B376" i="4"/>
  <c r="B375" i="4"/>
  <c r="B374" i="4"/>
  <c r="B373" i="4"/>
  <c r="B372" i="4"/>
  <c r="B371" i="4"/>
  <c r="B363" i="4"/>
  <c r="B359" i="4"/>
  <c r="D363" i="4"/>
  <c r="D370" i="4"/>
  <c r="B370" i="4"/>
  <c r="A359" i="4"/>
  <c r="D369" i="4"/>
  <c r="B369" i="4"/>
  <c r="D368" i="4"/>
  <c r="B368" i="4"/>
  <c r="D367" i="4"/>
  <c r="B367" i="4"/>
  <c r="B361" i="4"/>
  <c r="D366" i="4"/>
  <c r="B366" i="4"/>
  <c r="D365" i="4"/>
  <c r="B365" i="4"/>
  <c r="D364" i="4"/>
  <c r="B364" i="4"/>
  <c r="B362" i="4"/>
  <c r="D362" i="4"/>
  <c r="D360" i="4"/>
  <c r="B360" i="4"/>
  <c r="D359" i="4"/>
  <c r="B324" i="4"/>
  <c r="B323" i="4"/>
  <c r="B322" i="4"/>
  <c r="B321" i="4"/>
  <c r="B320" i="4"/>
  <c r="B319" i="4"/>
  <c r="B318" i="4"/>
  <c r="B317" i="4"/>
  <c r="B309" i="4"/>
  <c r="B305" i="4"/>
  <c r="D309" i="4"/>
  <c r="D316" i="4"/>
  <c r="B316" i="4"/>
  <c r="A305" i="4"/>
  <c r="D315" i="4"/>
  <c r="B315" i="4"/>
  <c r="D314" i="4"/>
  <c r="B314" i="4"/>
  <c r="D313" i="4"/>
  <c r="B313" i="4"/>
  <c r="B307" i="4"/>
  <c r="D312" i="4"/>
  <c r="B312" i="4"/>
  <c r="D311" i="4"/>
  <c r="B311" i="4"/>
  <c r="D310" i="4"/>
  <c r="B310" i="4"/>
  <c r="B308" i="4"/>
  <c r="D308" i="4"/>
  <c r="D306" i="4"/>
  <c r="B306" i="4"/>
  <c r="D305" i="4"/>
  <c r="B270" i="4"/>
  <c r="B269" i="4"/>
  <c r="B268" i="4"/>
  <c r="B267" i="4"/>
  <c r="B266" i="4"/>
  <c r="B265" i="4"/>
  <c r="B264" i="4"/>
  <c r="B263" i="4"/>
  <c r="B255" i="4"/>
  <c r="B251" i="4"/>
  <c r="D255" i="4"/>
  <c r="D262" i="4"/>
  <c r="B262" i="4"/>
  <c r="A251" i="4"/>
  <c r="D261" i="4"/>
  <c r="B261" i="4"/>
  <c r="D260" i="4"/>
  <c r="B260" i="4"/>
  <c r="D259" i="4"/>
  <c r="B259" i="4"/>
  <c r="B253" i="4"/>
  <c r="D258" i="4"/>
  <c r="B258" i="4"/>
  <c r="D257" i="4"/>
  <c r="B257" i="4"/>
  <c r="D256" i="4"/>
  <c r="B256" i="4"/>
  <c r="B254" i="4"/>
  <c r="D254" i="4"/>
  <c r="D252" i="4"/>
  <c r="B252" i="4"/>
  <c r="D251" i="4"/>
  <c r="B216" i="4"/>
  <c r="B215" i="4"/>
  <c r="B214" i="4"/>
  <c r="B213" i="4"/>
  <c r="B212" i="4"/>
  <c r="B211" i="4"/>
  <c r="B210" i="4"/>
  <c r="B209" i="4"/>
  <c r="B201" i="4"/>
  <c r="B197" i="4"/>
  <c r="D201" i="4"/>
  <c r="D208" i="4"/>
  <c r="B208" i="4"/>
  <c r="A197" i="4"/>
  <c r="D207" i="4"/>
  <c r="B207" i="4"/>
  <c r="D206" i="4"/>
  <c r="B206" i="4"/>
  <c r="D205" i="4"/>
  <c r="B205" i="4"/>
  <c r="B199" i="4"/>
  <c r="D204" i="4"/>
  <c r="B204" i="4"/>
  <c r="D203" i="4"/>
  <c r="B203" i="4"/>
  <c r="D202" i="4"/>
  <c r="B202" i="4"/>
  <c r="B200" i="4"/>
  <c r="D200" i="4"/>
  <c r="D198" i="4"/>
  <c r="B198" i="4"/>
  <c r="D197" i="4"/>
  <c r="B162" i="4"/>
  <c r="B161" i="4"/>
  <c r="B160" i="4"/>
  <c r="B159" i="4"/>
  <c r="B158" i="4"/>
  <c r="B157" i="4"/>
  <c r="B156" i="4"/>
  <c r="B155" i="4"/>
  <c r="B147" i="4"/>
  <c r="B143" i="4"/>
  <c r="D147" i="4"/>
  <c r="D154" i="4"/>
  <c r="B154" i="4"/>
  <c r="A143" i="4"/>
  <c r="D153" i="4"/>
  <c r="B153" i="4"/>
  <c r="D152" i="4"/>
  <c r="B152" i="4"/>
  <c r="D151" i="4"/>
  <c r="B151" i="4"/>
  <c r="B145" i="4"/>
  <c r="D150" i="4"/>
  <c r="B150" i="4"/>
  <c r="D149" i="4"/>
  <c r="B149" i="4"/>
  <c r="D148" i="4"/>
  <c r="B148" i="4"/>
  <c r="B146" i="4"/>
  <c r="D146" i="4"/>
  <c r="D144" i="4"/>
  <c r="B144" i="4"/>
  <c r="D143" i="4"/>
  <c r="B108" i="4"/>
  <c r="B107" i="4"/>
  <c r="B106" i="4"/>
  <c r="B105" i="4"/>
  <c r="B104" i="4"/>
  <c r="B103" i="4"/>
  <c r="B102" i="4"/>
  <c r="B101" i="4"/>
  <c r="B93" i="4"/>
  <c r="B89" i="4"/>
  <c r="D93" i="4"/>
  <c r="D100" i="4"/>
  <c r="B100" i="4"/>
  <c r="A89" i="4"/>
  <c r="D99" i="4"/>
  <c r="B99" i="4"/>
  <c r="D98" i="4"/>
  <c r="B98" i="4"/>
  <c r="D97" i="4"/>
  <c r="B97" i="4"/>
  <c r="B91" i="4"/>
  <c r="D96" i="4"/>
  <c r="B96" i="4"/>
  <c r="D95" i="4"/>
  <c r="B95" i="4"/>
  <c r="D94" i="4"/>
  <c r="B94" i="4"/>
  <c r="B92" i="4"/>
  <c r="D92" i="4"/>
  <c r="D90" i="4"/>
  <c r="B90" i="4"/>
  <c r="D89" i="4"/>
  <c r="B54" i="4"/>
  <c r="B53" i="4"/>
  <c r="B52" i="4"/>
  <c r="B51" i="4"/>
  <c r="B50" i="4"/>
  <c r="B49" i="4"/>
  <c r="B48" i="4"/>
  <c r="B47" i="4"/>
  <c r="B39" i="4"/>
  <c r="B35" i="4"/>
  <c r="D39" i="4"/>
  <c r="D46" i="4"/>
  <c r="B46" i="4"/>
  <c r="A35" i="4"/>
  <c r="D45" i="4"/>
  <c r="B45" i="4"/>
  <c r="D44" i="4"/>
  <c r="B44" i="4"/>
  <c r="D43" i="4"/>
  <c r="B43" i="4"/>
  <c r="B37" i="4"/>
  <c r="D42" i="4"/>
  <c r="B42" i="4"/>
  <c r="D41" i="4"/>
  <c r="B41" i="4"/>
  <c r="D40" i="4"/>
  <c r="B40" i="4"/>
  <c r="B38" i="4"/>
  <c r="D38" i="4"/>
  <c r="D36" i="4"/>
  <c r="B36" i="4"/>
  <c r="D35" i="4"/>
  <c r="B417" i="3"/>
  <c r="B413" i="3"/>
  <c r="D417" i="3"/>
  <c r="C23" i="1"/>
  <c r="B417" i="2"/>
  <c r="B413" i="2"/>
  <c r="D417" i="2"/>
  <c r="B23" i="1"/>
  <c r="B429" i="3"/>
  <c r="D413" i="3"/>
  <c r="C11" i="1"/>
  <c r="B429" i="2"/>
  <c r="D413" i="2"/>
  <c r="B11" i="1"/>
  <c r="B471" i="10"/>
  <c r="B467" i="10"/>
  <c r="D471" i="10"/>
  <c r="E23" i="1"/>
  <c r="B39" i="10"/>
  <c r="B35" i="10"/>
  <c r="D39" i="10"/>
  <c r="E15" i="1"/>
  <c r="E64" i="1"/>
  <c r="B471" i="11"/>
  <c r="D471" i="11"/>
  <c r="F23" i="1"/>
  <c r="B39" i="11"/>
  <c r="D39" i="11"/>
  <c r="F15" i="1"/>
  <c r="F64" i="1"/>
  <c r="B93" i="10"/>
  <c r="B89" i="10"/>
  <c r="D93" i="10"/>
  <c r="E16" i="1"/>
  <c r="E65" i="1"/>
  <c r="B93" i="11"/>
  <c r="D93" i="11"/>
  <c r="F16" i="1"/>
  <c r="F65" i="1"/>
  <c r="B147" i="10"/>
  <c r="B143" i="10"/>
  <c r="D147" i="10"/>
  <c r="E17" i="1"/>
  <c r="E66" i="1"/>
  <c r="B147" i="11"/>
  <c r="D147" i="11"/>
  <c r="F17" i="1"/>
  <c r="F66" i="1"/>
  <c r="B201" i="10"/>
  <c r="B197" i="10"/>
  <c r="D201" i="10"/>
  <c r="E18" i="1"/>
  <c r="E67" i="1"/>
  <c r="B201" i="11"/>
  <c r="D201" i="11"/>
  <c r="F18" i="1"/>
  <c r="F67" i="1"/>
  <c r="B255" i="10"/>
  <c r="B251" i="10"/>
  <c r="D255" i="10"/>
  <c r="E19" i="1"/>
  <c r="E68" i="1"/>
  <c r="B255" i="11"/>
  <c r="D255" i="11"/>
  <c r="F19" i="1"/>
  <c r="F68" i="1"/>
  <c r="B309" i="10"/>
  <c r="B305" i="10"/>
  <c r="D309" i="10"/>
  <c r="E20" i="1"/>
  <c r="E69" i="1"/>
  <c r="B309" i="11"/>
  <c r="D309" i="11"/>
  <c r="F20" i="1"/>
  <c r="F69" i="1"/>
  <c r="B363" i="10"/>
  <c r="B359" i="10"/>
  <c r="D363" i="10"/>
  <c r="E21" i="1"/>
  <c r="E70" i="1"/>
  <c r="B363" i="11"/>
  <c r="D363" i="11"/>
  <c r="F21" i="1"/>
  <c r="F70" i="1"/>
  <c r="B417" i="10"/>
  <c r="B413" i="10"/>
  <c r="D417" i="10"/>
  <c r="E22" i="1"/>
  <c r="E71" i="1"/>
  <c r="B417" i="11"/>
  <c r="D417" i="11"/>
  <c r="F22" i="1"/>
  <c r="F71" i="1"/>
  <c r="B471" i="9"/>
  <c r="B467" i="9"/>
  <c r="D471" i="9"/>
  <c r="D23" i="1"/>
  <c r="B93" i="9"/>
  <c r="B89" i="9"/>
  <c r="D93" i="9"/>
  <c r="D16" i="1"/>
  <c r="D65" i="1"/>
  <c r="B147" i="9"/>
  <c r="B143" i="9"/>
  <c r="D147" i="9"/>
  <c r="D17" i="1"/>
  <c r="D66" i="1"/>
  <c r="B201" i="9"/>
  <c r="B197" i="9"/>
  <c r="D201" i="9"/>
  <c r="D18" i="1"/>
  <c r="D67" i="1"/>
  <c r="B255" i="9"/>
  <c r="B251" i="9"/>
  <c r="D255" i="9"/>
  <c r="D19" i="1"/>
  <c r="D68" i="1"/>
  <c r="B309" i="9"/>
  <c r="B305" i="9"/>
  <c r="D309" i="9"/>
  <c r="D20" i="1"/>
  <c r="D69" i="1"/>
  <c r="B363" i="9"/>
  <c r="B359" i="9"/>
  <c r="D363" i="9"/>
  <c r="D21" i="1"/>
  <c r="D70" i="1"/>
  <c r="B417" i="9"/>
  <c r="B413" i="9"/>
  <c r="D417" i="9"/>
  <c r="D22" i="1"/>
  <c r="D71" i="1"/>
  <c r="B39" i="9"/>
  <c r="B35" i="9"/>
  <c r="D39" i="9"/>
  <c r="D15" i="1"/>
  <c r="D64" i="1"/>
  <c r="F46" i="1"/>
  <c r="F47" i="1"/>
  <c r="F48" i="1"/>
  <c r="F49" i="1"/>
  <c r="F50" i="1"/>
  <c r="F51" i="1"/>
  <c r="F52" i="1"/>
  <c r="F45" i="1"/>
  <c r="B483" i="10"/>
  <c r="D467" i="10"/>
  <c r="E11" i="1"/>
  <c r="B105" i="10"/>
  <c r="D89" i="10"/>
  <c r="E4" i="1"/>
  <c r="E46" i="1"/>
  <c r="B159" i="10"/>
  <c r="D143" i="10"/>
  <c r="E5" i="1"/>
  <c r="E47" i="1"/>
  <c r="B213" i="10"/>
  <c r="D197" i="10"/>
  <c r="E6" i="1"/>
  <c r="E48" i="1"/>
  <c r="B267" i="10"/>
  <c r="D251" i="10"/>
  <c r="E7" i="1"/>
  <c r="E49" i="1"/>
  <c r="B321" i="10"/>
  <c r="D305" i="10"/>
  <c r="E8" i="1"/>
  <c r="E50" i="1"/>
  <c r="B375" i="10"/>
  <c r="D359" i="10"/>
  <c r="E9" i="1"/>
  <c r="E51" i="1"/>
  <c r="B429" i="10"/>
  <c r="D413" i="10"/>
  <c r="E10" i="1"/>
  <c r="E52" i="1"/>
  <c r="B51" i="10"/>
  <c r="D35" i="10"/>
  <c r="E3" i="1"/>
  <c r="E45" i="1"/>
  <c r="B483" i="9"/>
  <c r="D467" i="9"/>
  <c r="D11" i="1"/>
  <c r="B105" i="9"/>
  <c r="D89" i="9"/>
  <c r="D4" i="1"/>
  <c r="D46" i="1"/>
  <c r="B159" i="9"/>
  <c r="D143" i="9"/>
  <c r="D5" i="1"/>
  <c r="D47" i="1"/>
  <c r="B213" i="9"/>
  <c r="D197" i="9"/>
  <c r="D6" i="1"/>
  <c r="D48" i="1"/>
  <c r="B267" i="9"/>
  <c r="D251" i="9"/>
  <c r="D7" i="1"/>
  <c r="D49" i="1"/>
  <c r="B321" i="9"/>
  <c r="D305" i="9"/>
  <c r="D8" i="1"/>
  <c r="D50" i="1"/>
  <c r="B375" i="9"/>
  <c r="D359" i="9"/>
  <c r="D9" i="1"/>
  <c r="D51" i="1"/>
  <c r="B429" i="9"/>
  <c r="D413" i="9"/>
  <c r="D10" i="1"/>
  <c r="D52" i="1"/>
  <c r="B51" i="9"/>
  <c r="D35" i="9"/>
  <c r="D3" i="1"/>
  <c r="D45" i="1"/>
  <c r="D46" i="9"/>
  <c r="D26" i="1"/>
  <c r="B486" i="11"/>
  <c r="B485" i="11"/>
  <c r="B484" i="11"/>
  <c r="B482" i="11"/>
  <c r="B481" i="11"/>
  <c r="B480" i="11"/>
  <c r="B479" i="11"/>
  <c r="D478" i="11"/>
  <c r="B478" i="11"/>
  <c r="A467" i="11"/>
  <c r="D477" i="11"/>
  <c r="B477" i="11"/>
  <c r="D476" i="11"/>
  <c r="B476" i="11"/>
  <c r="D475" i="11"/>
  <c r="B475" i="11"/>
  <c r="B469" i="11"/>
  <c r="D474" i="11"/>
  <c r="B474" i="11"/>
  <c r="D473" i="11"/>
  <c r="B473" i="11"/>
  <c r="D472" i="11"/>
  <c r="B472" i="11"/>
  <c r="B470" i="11"/>
  <c r="D470" i="11"/>
  <c r="D468" i="11"/>
  <c r="B468" i="11"/>
  <c r="B432" i="11"/>
  <c r="B431" i="11"/>
  <c r="B430" i="11"/>
  <c r="B428" i="11"/>
  <c r="B427" i="11"/>
  <c r="B426" i="11"/>
  <c r="B425" i="11"/>
  <c r="D424" i="11"/>
  <c r="B424" i="11"/>
  <c r="A413" i="11"/>
  <c r="D423" i="11"/>
  <c r="B423" i="11"/>
  <c r="D422" i="11"/>
  <c r="B422" i="11"/>
  <c r="D421" i="11"/>
  <c r="B421" i="11"/>
  <c r="B415" i="11"/>
  <c r="D420" i="11"/>
  <c r="B420" i="11"/>
  <c r="D419" i="11"/>
  <c r="B419" i="11"/>
  <c r="D418" i="11"/>
  <c r="B418" i="11"/>
  <c r="B416" i="11"/>
  <c r="D416" i="11"/>
  <c r="D414" i="11"/>
  <c r="B414" i="11"/>
  <c r="B378" i="11"/>
  <c r="B377" i="11"/>
  <c r="B376" i="11"/>
  <c r="B374" i="11"/>
  <c r="B373" i="11"/>
  <c r="B372" i="11"/>
  <c r="B371" i="11"/>
  <c r="D370" i="11"/>
  <c r="B370" i="11"/>
  <c r="A359" i="11"/>
  <c r="D369" i="11"/>
  <c r="B369" i="11"/>
  <c r="D368" i="11"/>
  <c r="B368" i="11"/>
  <c r="D367" i="11"/>
  <c r="B367" i="11"/>
  <c r="B361" i="11"/>
  <c r="D366" i="11"/>
  <c r="B366" i="11"/>
  <c r="D365" i="11"/>
  <c r="B365" i="11"/>
  <c r="D364" i="11"/>
  <c r="B364" i="11"/>
  <c r="B362" i="11"/>
  <c r="D362" i="11"/>
  <c r="D360" i="11"/>
  <c r="B360" i="11"/>
  <c r="B324" i="11"/>
  <c r="B323" i="11"/>
  <c r="B322" i="11"/>
  <c r="B320" i="11"/>
  <c r="B319" i="11"/>
  <c r="B318" i="11"/>
  <c r="B317" i="11"/>
  <c r="D316" i="11"/>
  <c r="B316" i="11"/>
  <c r="A305" i="11"/>
  <c r="D315" i="11"/>
  <c r="B315" i="11"/>
  <c r="D314" i="11"/>
  <c r="B314" i="11"/>
  <c r="D313" i="11"/>
  <c r="B313" i="11"/>
  <c r="B307" i="11"/>
  <c r="D312" i="11"/>
  <c r="B312" i="11"/>
  <c r="D311" i="11"/>
  <c r="B311" i="11"/>
  <c r="D310" i="11"/>
  <c r="B310" i="11"/>
  <c r="B308" i="11"/>
  <c r="D308" i="11"/>
  <c r="D306" i="11"/>
  <c r="B306" i="11"/>
  <c r="B270" i="11"/>
  <c r="B269" i="11"/>
  <c r="B268" i="11"/>
  <c r="B266" i="11"/>
  <c r="B265" i="11"/>
  <c r="B264" i="11"/>
  <c r="B263" i="11"/>
  <c r="D262" i="11"/>
  <c r="B262" i="11"/>
  <c r="A251" i="11"/>
  <c r="D261" i="11"/>
  <c r="B261" i="11"/>
  <c r="D260" i="11"/>
  <c r="B260" i="11"/>
  <c r="D259" i="11"/>
  <c r="B259" i="11"/>
  <c r="B253" i="11"/>
  <c r="D258" i="11"/>
  <c r="B258" i="11"/>
  <c r="D257" i="11"/>
  <c r="B257" i="11"/>
  <c r="D256" i="11"/>
  <c r="B256" i="11"/>
  <c r="B254" i="11"/>
  <c r="D254" i="11"/>
  <c r="D252" i="11"/>
  <c r="B252" i="11"/>
  <c r="B216" i="11"/>
  <c r="B215" i="11"/>
  <c r="B214" i="11"/>
  <c r="B212" i="11"/>
  <c r="B211" i="11"/>
  <c r="B210" i="11"/>
  <c r="B209" i="11"/>
  <c r="D208" i="11"/>
  <c r="B208" i="11"/>
  <c r="A197" i="11"/>
  <c r="D207" i="11"/>
  <c r="B207" i="11"/>
  <c r="D206" i="11"/>
  <c r="B206" i="11"/>
  <c r="D205" i="11"/>
  <c r="B205" i="11"/>
  <c r="B199" i="11"/>
  <c r="D204" i="11"/>
  <c r="B204" i="11"/>
  <c r="D203" i="11"/>
  <c r="B203" i="11"/>
  <c r="D202" i="11"/>
  <c r="B202" i="11"/>
  <c r="B200" i="11"/>
  <c r="D200" i="11"/>
  <c r="D198" i="11"/>
  <c r="B198" i="11"/>
  <c r="B162" i="11"/>
  <c r="B161" i="11"/>
  <c r="B160" i="11"/>
  <c r="B158" i="11"/>
  <c r="B157" i="11"/>
  <c r="B156" i="11"/>
  <c r="B155" i="11"/>
  <c r="D154" i="11"/>
  <c r="B154" i="11"/>
  <c r="A143" i="11"/>
  <c r="D153" i="11"/>
  <c r="B153" i="11"/>
  <c r="D152" i="11"/>
  <c r="B152" i="11"/>
  <c r="D151" i="11"/>
  <c r="B151" i="11"/>
  <c r="B145" i="11"/>
  <c r="D150" i="11"/>
  <c r="B150" i="11"/>
  <c r="D149" i="11"/>
  <c r="B149" i="11"/>
  <c r="D148" i="11"/>
  <c r="B148" i="11"/>
  <c r="B146" i="11"/>
  <c r="D146" i="11"/>
  <c r="D144" i="11"/>
  <c r="B144" i="11"/>
  <c r="B108" i="11"/>
  <c r="B107" i="11"/>
  <c r="B106" i="11"/>
  <c r="B104" i="11"/>
  <c r="B103" i="11"/>
  <c r="B102" i="11"/>
  <c r="B101" i="11"/>
  <c r="D100" i="11"/>
  <c r="B100" i="11"/>
  <c r="A89" i="11"/>
  <c r="D99" i="11"/>
  <c r="B99" i="11"/>
  <c r="D98" i="11"/>
  <c r="B98" i="11"/>
  <c r="D97" i="11"/>
  <c r="B97" i="11"/>
  <c r="B91" i="11"/>
  <c r="D96" i="11"/>
  <c r="B96" i="11"/>
  <c r="D95" i="11"/>
  <c r="B95" i="11"/>
  <c r="D94" i="11"/>
  <c r="B94" i="11"/>
  <c r="B92" i="11"/>
  <c r="D92" i="11"/>
  <c r="D90" i="11"/>
  <c r="B90" i="11"/>
  <c r="B54" i="11"/>
  <c r="B53" i="11"/>
  <c r="B52" i="11"/>
  <c r="B50" i="11"/>
  <c r="B49" i="11"/>
  <c r="B48" i="11"/>
  <c r="B47" i="11"/>
  <c r="D46" i="11"/>
  <c r="B46" i="11"/>
  <c r="A35" i="11"/>
  <c r="D45" i="11"/>
  <c r="B45" i="11"/>
  <c r="D44" i="11"/>
  <c r="B44" i="11"/>
  <c r="D43" i="11"/>
  <c r="B43" i="11"/>
  <c r="B37" i="11"/>
  <c r="D42" i="11"/>
  <c r="B42" i="11"/>
  <c r="D41" i="11"/>
  <c r="B41" i="11"/>
  <c r="D40" i="11"/>
  <c r="B40" i="11"/>
  <c r="B38" i="11"/>
  <c r="D38" i="11"/>
  <c r="D36" i="11"/>
  <c r="B36" i="11"/>
  <c r="B486" i="10"/>
  <c r="B485" i="10"/>
  <c r="B484" i="10"/>
  <c r="B482" i="10"/>
  <c r="B481" i="10"/>
  <c r="B480" i="10"/>
  <c r="B479" i="10"/>
  <c r="D478" i="10"/>
  <c r="B478" i="10"/>
  <c r="A467" i="10"/>
  <c r="D477" i="10"/>
  <c r="B477" i="10"/>
  <c r="D476" i="10"/>
  <c r="B476" i="10"/>
  <c r="D475" i="10"/>
  <c r="B475" i="10"/>
  <c r="B469" i="10"/>
  <c r="D474" i="10"/>
  <c r="B474" i="10"/>
  <c r="D473" i="10"/>
  <c r="B473" i="10"/>
  <c r="D472" i="10"/>
  <c r="B472" i="10"/>
  <c r="B470" i="10"/>
  <c r="D470" i="10"/>
  <c r="D468" i="10"/>
  <c r="B468" i="10"/>
  <c r="B432" i="10"/>
  <c r="B431" i="10"/>
  <c r="B430" i="10"/>
  <c r="B428" i="10"/>
  <c r="B427" i="10"/>
  <c r="B426" i="10"/>
  <c r="B425" i="10"/>
  <c r="D424" i="10"/>
  <c r="B424" i="10"/>
  <c r="A413" i="10"/>
  <c r="D423" i="10"/>
  <c r="B423" i="10"/>
  <c r="D422" i="10"/>
  <c r="B422" i="10"/>
  <c r="D421" i="10"/>
  <c r="B421" i="10"/>
  <c r="B415" i="10"/>
  <c r="D420" i="10"/>
  <c r="B420" i="10"/>
  <c r="D419" i="10"/>
  <c r="B419" i="10"/>
  <c r="D418" i="10"/>
  <c r="B418" i="10"/>
  <c r="B416" i="10"/>
  <c r="D416" i="10"/>
  <c r="D414" i="10"/>
  <c r="B414" i="10"/>
  <c r="B378" i="10"/>
  <c r="B377" i="10"/>
  <c r="B376" i="10"/>
  <c r="B374" i="10"/>
  <c r="B373" i="10"/>
  <c r="B372" i="10"/>
  <c r="B371" i="10"/>
  <c r="D370" i="10"/>
  <c r="B370" i="10"/>
  <c r="A359" i="10"/>
  <c r="D369" i="10"/>
  <c r="B369" i="10"/>
  <c r="D368" i="10"/>
  <c r="B368" i="10"/>
  <c r="D367" i="10"/>
  <c r="B367" i="10"/>
  <c r="B361" i="10"/>
  <c r="D366" i="10"/>
  <c r="B366" i="10"/>
  <c r="D365" i="10"/>
  <c r="B365" i="10"/>
  <c r="D364" i="10"/>
  <c r="B364" i="10"/>
  <c r="B362" i="10"/>
  <c r="D362" i="10"/>
  <c r="D360" i="10"/>
  <c r="B360" i="10"/>
  <c r="B324" i="10"/>
  <c r="B323" i="10"/>
  <c r="B322" i="10"/>
  <c r="B320" i="10"/>
  <c r="B319" i="10"/>
  <c r="B318" i="10"/>
  <c r="B317" i="10"/>
  <c r="D316" i="10"/>
  <c r="B316" i="10"/>
  <c r="A305" i="10"/>
  <c r="D315" i="10"/>
  <c r="B315" i="10"/>
  <c r="D314" i="10"/>
  <c r="B314" i="10"/>
  <c r="D313" i="10"/>
  <c r="B313" i="10"/>
  <c r="B307" i="10"/>
  <c r="D312" i="10"/>
  <c r="B312" i="10"/>
  <c r="D311" i="10"/>
  <c r="B311" i="10"/>
  <c r="D310" i="10"/>
  <c r="B310" i="10"/>
  <c r="B308" i="10"/>
  <c r="D308" i="10"/>
  <c r="D306" i="10"/>
  <c r="B306" i="10"/>
  <c r="B270" i="10"/>
  <c r="B269" i="10"/>
  <c r="B268" i="10"/>
  <c r="B266" i="10"/>
  <c r="B265" i="10"/>
  <c r="B264" i="10"/>
  <c r="B263" i="10"/>
  <c r="D262" i="10"/>
  <c r="B262" i="10"/>
  <c r="A251" i="10"/>
  <c r="D261" i="10"/>
  <c r="B261" i="10"/>
  <c r="D260" i="10"/>
  <c r="B260" i="10"/>
  <c r="D259" i="10"/>
  <c r="B259" i="10"/>
  <c r="B253" i="10"/>
  <c r="D258" i="10"/>
  <c r="B258" i="10"/>
  <c r="D257" i="10"/>
  <c r="B257" i="10"/>
  <c r="D256" i="10"/>
  <c r="B256" i="10"/>
  <c r="B254" i="10"/>
  <c r="D254" i="10"/>
  <c r="D252" i="10"/>
  <c r="B252" i="10"/>
  <c r="B216" i="10"/>
  <c r="B215" i="10"/>
  <c r="B214" i="10"/>
  <c r="B212" i="10"/>
  <c r="B211" i="10"/>
  <c r="B210" i="10"/>
  <c r="B209" i="10"/>
  <c r="D208" i="10"/>
  <c r="B208" i="10"/>
  <c r="A197" i="10"/>
  <c r="D207" i="10"/>
  <c r="B207" i="10"/>
  <c r="D206" i="10"/>
  <c r="B206" i="10"/>
  <c r="D205" i="10"/>
  <c r="B205" i="10"/>
  <c r="B199" i="10"/>
  <c r="D204" i="10"/>
  <c r="B204" i="10"/>
  <c r="D203" i="10"/>
  <c r="B203" i="10"/>
  <c r="D202" i="10"/>
  <c r="B202" i="10"/>
  <c r="B200" i="10"/>
  <c r="D200" i="10"/>
  <c r="D198" i="10"/>
  <c r="B198" i="10"/>
  <c r="B162" i="10"/>
  <c r="B161" i="10"/>
  <c r="B160" i="10"/>
  <c r="B158" i="10"/>
  <c r="B157" i="10"/>
  <c r="B156" i="10"/>
  <c r="B155" i="10"/>
  <c r="D154" i="10"/>
  <c r="B154" i="10"/>
  <c r="A143" i="10"/>
  <c r="D153" i="10"/>
  <c r="B153" i="10"/>
  <c r="D152" i="10"/>
  <c r="B152" i="10"/>
  <c r="D151" i="10"/>
  <c r="B151" i="10"/>
  <c r="B145" i="10"/>
  <c r="D150" i="10"/>
  <c r="B150" i="10"/>
  <c r="D149" i="10"/>
  <c r="B149" i="10"/>
  <c r="D148" i="10"/>
  <c r="B148" i="10"/>
  <c r="B146" i="10"/>
  <c r="D146" i="10"/>
  <c r="D144" i="10"/>
  <c r="B144" i="10"/>
  <c r="B108" i="10"/>
  <c r="B107" i="10"/>
  <c r="B106" i="10"/>
  <c r="B104" i="10"/>
  <c r="B103" i="10"/>
  <c r="B102" i="10"/>
  <c r="B101" i="10"/>
  <c r="D100" i="10"/>
  <c r="B100" i="10"/>
  <c r="A89" i="10"/>
  <c r="D99" i="10"/>
  <c r="B99" i="10"/>
  <c r="D98" i="10"/>
  <c r="B98" i="10"/>
  <c r="D97" i="10"/>
  <c r="B97" i="10"/>
  <c r="B91" i="10"/>
  <c r="D96" i="10"/>
  <c r="B96" i="10"/>
  <c r="D95" i="10"/>
  <c r="B95" i="10"/>
  <c r="D94" i="10"/>
  <c r="B94" i="10"/>
  <c r="B92" i="10"/>
  <c r="D92" i="10"/>
  <c r="D90" i="10"/>
  <c r="B90" i="10"/>
  <c r="B54" i="10"/>
  <c r="B53" i="10"/>
  <c r="B52" i="10"/>
  <c r="B50" i="10"/>
  <c r="B49" i="10"/>
  <c r="B48" i="10"/>
  <c r="B47" i="10"/>
  <c r="D46" i="10"/>
  <c r="B46" i="10"/>
  <c r="A35" i="10"/>
  <c r="D45" i="10"/>
  <c r="B45" i="10"/>
  <c r="D44" i="10"/>
  <c r="B44" i="10"/>
  <c r="D43" i="10"/>
  <c r="B43" i="10"/>
  <c r="B37" i="10"/>
  <c r="D42" i="10"/>
  <c r="B42" i="10"/>
  <c r="D41" i="10"/>
  <c r="B41" i="10"/>
  <c r="D40" i="10"/>
  <c r="B40" i="10"/>
  <c r="B38" i="10"/>
  <c r="D38" i="10"/>
  <c r="D36" i="10"/>
  <c r="B36" i="10"/>
  <c r="B486" i="9"/>
  <c r="B485" i="9"/>
  <c r="B484" i="9"/>
  <c r="B482" i="9"/>
  <c r="B481" i="9"/>
  <c r="B480" i="9"/>
  <c r="B479" i="9"/>
  <c r="D478" i="9"/>
  <c r="B478" i="9"/>
  <c r="A467" i="9"/>
  <c r="D477" i="9"/>
  <c r="B477" i="9"/>
  <c r="D476" i="9"/>
  <c r="B476" i="9"/>
  <c r="D475" i="9"/>
  <c r="B475" i="9"/>
  <c r="B469" i="9"/>
  <c r="D474" i="9"/>
  <c r="B474" i="9"/>
  <c r="D473" i="9"/>
  <c r="B473" i="9"/>
  <c r="D472" i="9"/>
  <c r="B472" i="9"/>
  <c r="B470" i="9"/>
  <c r="D470" i="9"/>
  <c r="D468" i="9"/>
  <c r="B468" i="9"/>
  <c r="B432" i="9"/>
  <c r="B431" i="9"/>
  <c r="B430" i="9"/>
  <c r="B428" i="9"/>
  <c r="B427" i="9"/>
  <c r="B426" i="9"/>
  <c r="B425" i="9"/>
  <c r="D424" i="9"/>
  <c r="B424" i="9"/>
  <c r="A413" i="9"/>
  <c r="D423" i="9"/>
  <c r="B423" i="9"/>
  <c r="D422" i="9"/>
  <c r="B422" i="9"/>
  <c r="D421" i="9"/>
  <c r="B421" i="9"/>
  <c r="B415" i="9"/>
  <c r="D420" i="9"/>
  <c r="B420" i="9"/>
  <c r="D419" i="9"/>
  <c r="B419" i="9"/>
  <c r="D418" i="9"/>
  <c r="B418" i="9"/>
  <c r="B416" i="9"/>
  <c r="D416" i="9"/>
  <c r="D414" i="9"/>
  <c r="B414" i="9"/>
  <c r="B378" i="9"/>
  <c r="B377" i="9"/>
  <c r="B376" i="9"/>
  <c r="B374" i="9"/>
  <c r="B373" i="9"/>
  <c r="B372" i="9"/>
  <c r="B371" i="9"/>
  <c r="D370" i="9"/>
  <c r="B370" i="9"/>
  <c r="A359" i="9"/>
  <c r="D369" i="9"/>
  <c r="B369" i="9"/>
  <c r="D368" i="9"/>
  <c r="B368" i="9"/>
  <c r="D367" i="9"/>
  <c r="B367" i="9"/>
  <c r="B361" i="9"/>
  <c r="D366" i="9"/>
  <c r="B366" i="9"/>
  <c r="D365" i="9"/>
  <c r="B365" i="9"/>
  <c r="D364" i="9"/>
  <c r="B364" i="9"/>
  <c r="B362" i="9"/>
  <c r="D362" i="9"/>
  <c r="D360" i="9"/>
  <c r="B360" i="9"/>
  <c r="B324" i="9"/>
  <c r="B323" i="9"/>
  <c r="B322" i="9"/>
  <c r="B320" i="9"/>
  <c r="B319" i="9"/>
  <c r="B318" i="9"/>
  <c r="B317" i="9"/>
  <c r="D316" i="9"/>
  <c r="B316" i="9"/>
  <c r="A305" i="9"/>
  <c r="D315" i="9"/>
  <c r="B315" i="9"/>
  <c r="D314" i="9"/>
  <c r="B314" i="9"/>
  <c r="D313" i="9"/>
  <c r="B313" i="9"/>
  <c r="B307" i="9"/>
  <c r="D312" i="9"/>
  <c r="B312" i="9"/>
  <c r="D311" i="9"/>
  <c r="B311" i="9"/>
  <c r="D310" i="9"/>
  <c r="B310" i="9"/>
  <c r="B308" i="9"/>
  <c r="D308" i="9"/>
  <c r="D306" i="9"/>
  <c r="B306" i="9"/>
  <c r="B270" i="9"/>
  <c r="B269" i="9"/>
  <c r="B268" i="9"/>
  <c r="B266" i="9"/>
  <c r="B265" i="9"/>
  <c r="B264" i="9"/>
  <c r="B263" i="9"/>
  <c r="D262" i="9"/>
  <c r="B262" i="9"/>
  <c r="A251" i="9"/>
  <c r="D261" i="9"/>
  <c r="B261" i="9"/>
  <c r="D260" i="9"/>
  <c r="B260" i="9"/>
  <c r="D259" i="9"/>
  <c r="B259" i="9"/>
  <c r="B253" i="9"/>
  <c r="D258" i="9"/>
  <c r="B258" i="9"/>
  <c r="D257" i="9"/>
  <c r="B257" i="9"/>
  <c r="D256" i="9"/>
  <c r="B256" i="9"/>
  <c r="B254" i="9"/>
  <c r="D254" i="9"/>
  <c r="D252" i="9"/>
  <c r="B252" i="9"/>
  <c r="B216" i="9"/>
  <c r="B215" i="9"/>
  <c r="B214" i="9"/>
  <c r="B212" i="9"/>
  <c r="B211" i="9"/>
  <c r="B210" i="9"/>
  <c r="B209" i="9"/>
  <c r="D208" i="9"/>
  <c r="B208" i="9"/>
  <c r="A197" i="9"/>
  <c r="D207" i="9"/>
  <c r="B207" i="9"/>
  <c r="D206" i="9"/>
  <c r="B206" i="9"/>
  <c r="D205" i="9"/>
  <c r="B205" i="9"/>
  <c r="B199" i="9"/>
  <c r="D204" i="9"/>
  <c r="B204" i="9"/>
  <c r="D203" i="9"/>
  <c r="B203" i="9"/>
  <c r="D202" i="9"/>
  <c r="B202" i="9"/>
  <c r="B200" i="9"/>
  <c r="D200" i="9"/>
  <c r="D198" i="9"/>
  <c r="B198" i="9"/>
  <c r="B162" i="9"/>
  <c r="B161" i="9"/>
  <c r="B160" i="9"/>
  <c r="B158" i="9"/>
  <c r="B157" i="9"/>
  <c r="B156" i="9"/>
  <c r="B155" i="9"/>
  <c r="D154" i="9"/>
  <c r="B154" i="9"/>
  <c r="A143" i="9"/>
  <c r="D153" i="9"/>
  <c r="B153" i="9"/>
  <c r="D152" i="9"/>
  <c r="B152" i="9"/>
  <c r="D151" i="9"/>
  <c r="B151" i="9"/>
  <c r="B145" i="9"/>
  <c r="D150" i="9"/>
  <c r="B150" i="9"/>
  <c r="D149" i="9"/>
  <c r="B149" i="9"/>
  <c r="D148" i="9"/>
  <c r="B148" i="9"/>
  <c r="B146" i="9"/>
  <c r="D146" i="9"/>
  <c r="D144" i="9"/>
  <c r="B144" i="9"/>
  <c r="B108" i="9"/>
  <c r="B107" i="9"/>
  <c r="B106" i="9"/>
  <c r="B104" i="9"/>
  <c r="B103" i="9"/>
  <c r="B102" i="9"/>
  <c r="B101" i="9"/>
  <c r="D100" i="9"/>
  <c r="B100" i="9"/>
  <c r="A89" i="9"/>
  <c r="D99" i="9"/>
  <c r="B99" i="9"/>
  <c r="D98" i="9"/>
  <c r="B98" i="9"/>
  <c r="D97" i="9"/>
  <c r="B97" i="9"/>
  <c r="B91" i="9"/>
  <c r="D96" i="9"/>
  <c r="B96" i="9"/>
  <c r="D95" i="9"/>
  <c r="B95" i="9"/>
  <c r="D94" i="9"/>
  <c r="B94" i="9"/>
  <c r="B92" i="9"/>
  <c r="D92" i="9"/>
  <c r="D90" i="9"/>
  <c r="B90" i="9"/>
  <c r="B54" i="9"/>
  <c r="B53" i="9"/>
  <c r="B52" i="9"/>
  <c r="B50" i="9"/>
  <c r="B49" i="9"/>
  <c r="B48" i="9"/>
  <c r="B47" i="9"/>
  <c r="B46" i="9"/>
  <c r="A35" i="9"/>
  <c r="D45" i="9"/>
  <c r="B45" i="9"/>
  <c r="D44" i="9"/>
  <c r="B44" i="9"/>
  <c r="D43" i="9"/>
  <c r="B43" i="9"/>
  <c r="B37" i="9"/>
  <c r="D42" i="9"/>
  <c r="B42" i="9"/>
  <c r="D41" i="9"/>
  <c r="B41" i="9"/>
  <c r="D40" i="9"/>
  <c r="B40" i="9"/>
  <c r="B38" i="9"/>
  <c r="D38" i="9"/>
  <c r="D36" i="9"/>
  <c r="B36" i="9"/>
  <c r="B39" i="3"/>
  <c r="B35" i="3"/>
  <c r="D39" i="3"/>
  <c r="C16" i="1"/>
  <c r="C65" i="1"/>
  <c r="B93" i="3"/>
  <c r="B89" i="3"/>
  <c r="D93" i="3"/>
  <c r="C17" i="1"/>
  <c r="C66" i="1"/>
  <c r="B147" i="3"/>
  <c r="B143" i="3"/>
  <c r="D147" i="3"/>
  <c r="C18" i="1"/>
  <c r="C67" i="1"/>
  <c r="B201" i="3"/>
  <c r="B197" i="3"/>
  <c r="D201" i="3"/>
  <c r="C19" i="1"/>
  <c r="C68" i="1"/>
  <c r="B255" i="3"/>
  <c r="B251" i="3"/>
  <c r="D255" i="3"/>
  <c r="C20" i="1"/>
  <c r="C69" i="1"/>
  <c r="B309" i="3"/>
  <c r="B305" i="3"/>
  <c r="D309" i="3"/>
  <c r="C21" i="1"/>
  <c r="C70" i="1"/>
  <c r="B363" i="3"/>
  <c r="B359" i="3"/>
  <c r="D363" i="3"/>
  <c r="C22" i="1"/>
  <c r="C71" i="1"/>
  <c r="C64" i="1"/>
  <c r="B39" i="2"/>
  <c r="B35" i="2"/>
  <c r="D39" i="2"/>
  <c r="B16" i="1"/>
  <c r="B65" i="1"/>
  <c r="B93" i="2"/>
  <c r="B89" i="2"/>
  <c r="D93" i="2"/>
  <c r="B17" i="1"/>
  <c r="B66" i="1"/>
  <c r="B147" i="2"/>
  <c r="B143" i="2"/>
  <c r="D147" i="2"/>
  <c r="B18" i="1"/>
  <c r="B67" i="1"/>
  <c r="B201" i="2"/>
  <c r="B197" i="2"/>
  <c r="D201" i="2"/>
  <c r="B19" i="1"/>
  <c r="B68" i="1"/>
  <c r="B255" i="2"/>
  <c r="B251" i="2"/>
  <c r="D255" i="2"/>
  <c r="B20" i="1"/>
  <c r="B69" i="1"/>
  <c r="B309" i="2"/>
  <c r="B305" i="2"/>
  <c r="D309" i="2"/>
  <c r="B21" i="1"/>
  <c r="B70" i="1"/>
  <c r="B363" i="2"/>
  <c r="B359" i="2"/>
  <c r="D363" i="2"/>
  <c r="B22" i="1"/>
  <c r="B71" i="1"/>
  <c r="B64" i="1"/>
  <c r="B51" i="3"/>
  <c r="D35" i="3"/>
  <c r="C4" i="1"/>
  <c r="C46" i="1"/>
  <c r="B105" i="3"/>
  <c r="D89" i="3"/>
  <c r="C5" i="1"/>
  <c r="C47" i="1"/>
  <c r="B159" i="3"/>
  <c r="D143" i="3"/>
  <c r="C6" i="1"/>
  <c r="C48" i="1"/>
  <c r="B213" i="3"/>
  <c r="D197" i="3"/>
  <c r="C7" i="1"/>
  <c r="C49" i="1"/>
  <c r="B267" i="3"/>
  <c r="D251" i="3"/>
  <c r="C8" i="1"/>
  <c r="C50" i="1"/>
  <c r="B321" i="3"/>
  <c r="D305" i="3"/>
  <c r="C9" i="1"/>
  <c r="C51" i="1"/>
  <c r="B375" i="3"/>
  <c r="D359" i="3"/>
  <c r="C10" i="1"/>
  <c r="C52" i="1"/>
  <c r="C45" i="1"/>
  <c r="B45" i="1"/>
  <c r="B51" i="2"/>
  <c r="D35" i="2"/>
  <c r="B4" i="1"/>
  <c r="B46" i="1"/>
  <c r="B105" i="2"/>
  <c r="D89" i="2"/>
  <c r="B5" i="1"/>
  <c r="B47" i="1"/>
  <c r="B159" i="2"/>
  <c r="D143" i="2"/>
  <c r="B6" i="1"/>
  <c r="B48" i="1"/>
  <c r="B213" i="2"/>
  <c r="D197" i="2"/>
  <c r="B7" i="1"/>
  <c r="B49" i="1"/>
  <c r="B267" i="2"/>
  <c r="D251" i="2"/>
  <c r="B8" i="1"/>
  <c r="B50" i="1"/>
  <c r="B321" i="2"/>
  <c r="D305" i="2"/>
  <c r="B9" i="1"/>
  <c r="B51" i="1"/>
  <c r="B375" i="2"/>
  <c r="D359" i="2"/>
  <c r="B10" i="1"/>
  <c r="B52" i="1"/>
  <c r="B432" i="2"/>
  <c r="B431" i="2"/>
  <c r="B430" i="2"/>
  <c r="B428" i="2"/>
  <c r="B427" i="2"/>
  <c r="B426" i="2"/>
  <c r="A414" i="2"/>
  <c r="C425" i="2"/>
  <c r="B425" i="2"/>
  <c r="D424" i="2"/>
  <c r="B424" i="2"/>
  <c r="A413" i="2"/>
  <c r="D423" i="2"/>
  <c r="B423" i="2"/>
  <c r="D422" i="2"/>
  <c r="B422" i="2"/>
  <c r="D421" i="2"/>
  <c r="B421" i="2"/>
  <c r="B415" i="2"/>
  <c r="D420" i="2"/>
  <c r="B420" i="2"/>
  <c r="D419" i="2"/>
  <c r="B419" i="2"/>
  <c r="D418" i="2"/>
  <c r="B418" i="2"/>
  <c r="B416" i="2"/>
  <c r="A417" i="2"/>
  <c r="D416" i="2"/>
  <c r="D414" i="2"/>
  <c r="B414" i="2"/>
  <c r="B432" i="3"/>
  <c r="B431" i="3"/>
  <c r="B430" i="3"/>
  <c r="B428" i="3"/>
  <c r="B427" i="3"/>
  <c r="B426" i="3"/>
  <c r="B425" i="3"/>
  <c r="D424" i="3"/>
  <c r="B424" i="3"/>
  <c r="A413" i="3"/>
  <c r="D423" i="3"/>
  <c r="B423" i="3"/>
  <c r="D422" i="3"/>
  <c r="B422" i="3"/>
  <c r="D421" i="3"/>
  <c r="B421" i="3"/>
  <c r="B415" i="3"/>
  <c r="D420" i="3"/>
  <c r="B420" i="3"/>
  <c r="D419" i="3"/>
  <c r="B419" i="3"/>
  <c r="D418" i="3"/>
  <c r="B418" i="3"/>
  <c r="B416" i="3"/>
  <c r="D416" i="3"/>
  <c r="D414" i="3"/>
  <c r="B414" i="3"/>
  <c r="D370" i="3"/>
  <c r="C33" i="1"/>
  <c r="D370" i="2"/>
  <c r="B33" i="1"/>
  <c r="B378" i="3"/>
  <c r="B377" i="3"/>
  <c r="B376" i="3"/>
  <c r="B374" i="3"/>
  <c r="B373" i="3"/>
  <c r="B372" i="3"/>
  <c r="B371" i="3"/>
  <c r="B370" i="3"/>
  <c r="A359" i="3"/>
  <c r="D369" i="3"/>
  <c r="B369" i="3"/>
  <c r="D368" i="3"/>
  <c r="B368" i="3"/>
  <c r="D367" i="3"/>
  <c r="B367" i="3"/>
  <c r="B361" i="3"/>
  <c r="D366" i="3"/>
  <c r="B366" i="3"/>
  <c r="D365" i="3"/>
  <c r="B365" i="3"/>
  <c r="D364" i="3"/>
  <c r="B364" i="3"/>
  <c r="B362" i="3"/>
  <c r="D362" i="3"/>
  <c r="D360" i="3"/>
  <c r="B360" i="3"/>
  <c r="B378" i="2"/>
  <c r="B377" i="2"/>
  <c r="B376" i="2"/>
  <c r="B374" i="2"/>
  <c r="B373" i="2"/>
  <c r="B372" i="2"/>
  <c r="A360" i="2"/>
  <c r="C371" i="2"/>
  <c r="B371" i="2"/>
  <c r="B370" i="2"/>
  <c r="A359" i="2"/>
  <c r="D369" i="2"/>
  <c r="B369" i="2"/>
  <c r="D368" i="2"/>
  <c r="B368" i="2"/>
  <c r="D367" i="2"/>
  <c r="B367" i="2"/>
  <c r="B361" i="2"/>
  <c r="D366" i="2"/>
  <c r="B366" i="2"/>
  <c r="D365" i="2"/>
  <c r="B365" i="2"/>
  <c r="D364" i="2"/>
  <c r="B364" i="2"/>
  <c r="B362" i="2"/>
  <c r="A363" i="2"/>
  <c r="D362" i="2"/>
  <c r="D360" i="2"/>
  <c r="B360" i="2"/>
  <c r="B92" i="2"/>
  <c r="A93" i="2"/>
  <c r="B308" i="2"/>
  <c r="A309" i="2"/>
  <c r="B38" i="2"/>
  <c r="A39" i="2"/>
  <c r="D316" i="3"/>
  <c r="C32" i="1"/>
  <c r="D316" i="2"/>
  <c r="B32" i="1"/>
  <c r="B324" i="3"/>
  <c r="B323" i="3"/>
  <c r="B322" i="3"/>
  <c r="B320" i="3"/>
  <c r="B319" i="3"/>
  <c r="B318" i="3"/>
  <c r="B317" i="3"/>
  <c r="B316" i="3"/>
  <c r="A305" i="3"/>
  <c r="D315" i="3"/>
  <c r="B315" i="3"/>
  <c r="D314" i="3"/>
  <c r="B314" i="3"/>
  <c r="D313" i="3"/>
  <c r="B313" i="3"/>
  <c r="B307" i="3"/>
  <c r="D312" i="3"/>
  <c r="B312" i="3"/>
  <c r="D311" i="3"/>
  <c r="B311" i="3"/>
  <c r="D310" i="3"/>
  <c r="B310" i="3"/>
  <c r="B308" i="3"/>
  <c r="D308" i="3"/>
  <c r="D306" i="3"/>
  <c r="B306" i="3"/>
  <c r="A306" i="2"/>
  <c r="C317" i="2"/>
  <c r="B324" i="2"/>
  <c r="B323" i="2"/>
  <c r="B322" i="2"/>
  <c r="B320" i="2"/>
  <c r="B319" i="2"/>
  <c r="B318" i="2"/>
  <c r="B317" i="2"/>
  <c r="B316" i="2"/>
  <c r="A305" i="2"/>
  <c r="D315" i="2"/>
  <c r="B315" i="2"/>
  <c r="D314" i="2"/>
  <c r="B314" i="2"/>
  <c r="D313" i="2"/>
  <c r="B313" i="2"/>
  <c r="B307" i="2"/>
  <c r="D312" i="2"/>
  <c r="B312" i="2"/>
  <c r="D311" i="2"/>
  <c r="B311" i="2"/>
  <c r="D310" i="2"/>
  <c r="B310" i="2"/>
  <c r="D308" i="2"/>
  <c r="D306" i="2"/>
  <c r="B306" i="2"/>
  <c r="D262" i="3"/>
  <c r="C31" i="1"/>
  <c r="D208" i="3"/>
  <c r="C30" i="1"/>
  <c r="D154" i="3"/>
  <c r="C29" i="1"/>
  <c r="D100" i="3"/>
  <c r="C28" i="1"/>
  <c r="D46" i="3"/>
  <c r="C27" i="1"/>
  <c r="D262" i="2"/>
  <c r="B31" i="1"/>
  <c r="D208" i="2"/>
  <c r="B30" i="1"/>
  <c r="D154" i="2"/>
  <c r="B29" i="1"/>
  <c r="D100" i="2"/>
  <c r="B28" i="1"/>
  <c r="D46" i="2"/>
  <c r="B27" i="1"/>
  <c r="A251" i="2"/>
  <c r="B252" i="2"/>
  <c r="B269" i="2"/>
  <c r="D252" i="2"/>
  <c r="B253" i="2"/>
  <c r="B254" i="2"/>
  <c r="D254" i="2"/>
  <c r="B256" i="2"/>
  <c r="D256" i="2"/>
  <c r="B257" i="2"/>
  <c r="D257" i="2"/>
  <c r="B258" i="2"/>
  <c r="D258" i="2"/>
  <c r="B259" i="2"/>
  <c r="B268" i="2"/>
  <c r="D259" i="2"/>
  <c r="B260" i="2"/>
  <c r="B270" i="2"/>
  <c r="D260" i="2"/>
  <c r="B261" i="2"/>
  <c r="D261" i="2"/>
  <c r="B262" i="2"/>
  <c r="B263" i="2"/>
  <c r="B264" i="2"/>
  <c r="B265" i="2"/>
  <c r="B266" i="2"/>
  <c r="B270" i="3"/>
  <c r="B269" i="3"/>
  <c r="B268" i="3"/>
  <c r="B266" i="3"/>
  <c r="B265" i="3"/>
  <c r="B264" i="3"/>
  <c r="B263" i="3"/>
  <c r="B262" i="3"/>
  <c r="A251" i="3"/>
  <c r="D261" i="3"/>
  <c r="B261" i="3"/>
  <c r="D260" i="3"/>
  <c r="B260" i="3"/>
  <c r="D259" i="3"/>
  <c r="B259" i="3"/>
  <c r="B253" i="3"/>
  <c r="D258" i="3"/>
  <c r="B258" i="3"/>
  <c r="D257" i="3"/>
  <c r="B257" i="3"/>
  <c r="D256" i="3"/>
  <c r="B256" i="3"/>
  <c r="B254" i="3"/>
  <c r="D254" i="3"/>
  <c r="D252" i="3"/>
  <c r="B252" i="3"/>
  <c r="B216" i="2"/>
  <c r="B215" i="2"/>
  <c r="B214" i="2"/>
  <c r="B212" i="2"/>
  <c r="B211" i="2"/>
  <c r="B210" i="2"/>
  <c r="B209" i="2"/>
  <c r="B208" i="2"/>
  <c r="A197" i="2"/>
  <c r="D207" i="2"/>
  <c r="B207" i="2"/>
  <c r="D206" i="2"/>
  <c r="B206" i="2"/>
  <c r="D205" i="2"/>
  <c r="B205" i="2"/>
  <c r="B199" i="2"/>
  <c r="D204" i="2"/>
  <c r="B204" i="2"/>
  <c r="D203" i="2"/>
  <c r="B203" i="2"/>
  <c r="D202" i="2"/>
  <c r="B202" i="2"/>
  <c r="B200" i="2"/>
  <c r="D200" i="2"/>
  <c r="D198" i="2"/>
  <c r="B198" i="2"/>
  <c r="B162" i="2"/>
  <c r="B161" i="2"/>
  <c r="B160" i="2"/>
  <c r="B158" i="2"/>
  <c r="B157" i="2"/>
  <c r="B156" i="2"/>
  <c r="B155" i="2"/>
  <c r="B154" i="2"/>
  <c r="A143" i="2"/>
  <c r="D153" i="2"/>
  <c r="B153" i="2"/>
  <c r="D152" i="2"/>
  <c r="B152" i="2"/>
  <c r="D151" i="2"/>
  <c r="B151" i="2"/>
  <c r="B145" i="2"/>
  <c r="D150" i="2"/>
  <c r="B150" i="2"/>
  <c r="D149" i="2"/>
  <c r="B149" i="2"/>
  <c r="D148" i="2"/>
  <c r="B148" i="2"/>
  <c r="B146" i="2"/>
  <c r="D146" i="2"/>
  <c r="D144" i="2"/>
  <c r="B144" i="2"/>
  <c r="B108" i="2"/>
  <c r="B107" i="2"/>
  <c r="B106" i="2"/>
  <c r="B104" i="2"/>
  <c r="B103" i="2"/>
  <c r="B102" i="2"/>
  <c r="B101" i="2"/>
  <c r="B100" i="2"/>
  <c r="A89" i="2"/>
  <c r="D99" i="2"/>
  <c r="B99" i="2"/>
  <c r="D98" i="2"/>
  <c r="B98" i="2"/>
  <c r="D97" i="2"/>
  <c r="B97" i="2"/>
  <c r="B91" i="2"/>
  <c r="D96" i="2"/>
  <c r="B96" i="2"/>
  <c r="D95" i="2"/>
  <c r="B95" i="2"/>
  <c r="D94" i="2"/>
  <c r="B94" i="2"/>
  <c r="D92" i="2"/>
  <c r="D90" i="2"/>
  <c r="B90" i="2"/>
  <c r="B54" i="2"/>
  <c r="B53" i="2"/>
  <c r="B52" i="2"/>
  <c r="B50" i="2"/>
  <c r="B49" i="2"/>
  <c r="B48" i="2"/>
  <c r="B47" i="2"/>
  <c r="B46" i="2"/>
  <c r="A35" i="2"/>
  <c r="D45" i="2"/>
  <c r="B45" i="2"/>
  <c r="D44" i="2"/>
  <c r="B44" i="2"/>
  <c r="D43" i="2"/>
  <c r="B43" i="2"/>
  <c r="B37" i="2"/>
  <c r="D42" i="2"/>
  <c r="B42" i="2"/>
  <c r="D41" i="2"/>
  <c r="B41" i="2"/>
  <c r="D40" i="2"/>
  <c r="B40" i="2"/>
  <c r="D38" i="2"/>
  <c r="D36" i="2"/>
  <c r="B36" i="2"/>
  <c r="B216" i="3"/>
  <c r="B215" i="3"/>
  <c r="B214" i="3"/>
  <c r="B212" i="3"/>
  <c r="B211" i="3"/>
  <c r="B210" i="3"/>
  <c r="B209" i="3"/>
  <c r="B208" i="3"/>
  <c r="A197" i="3"/>
  <c r="D207" i="3"/>
  <c r="B207" i="3"/>
  <c r="D206" i="3"/>
  <c r="B206" i="3"/>
  <c r="D205" i="3"/>
  <c r="B205" i="3"/>
  <c r="B199" i="3"/>
  <c r="D204" i="3"/>
  <c r="B204" i="3"/>
  <c r="D203" i="3"/>
  <c r="B203" i="3"/>
  <c r="D202" i="3"/>
  <c r="B202" i="3"/>
  <c r="B200" i="3"/>
  <c r="D200" i="3"/>
  <c r="D198" i="3"/>
  <c r="B198" i="3"/>
  <c r="B162" i="3"/>
  <c r="B161" i="3"/>
  <c r="B160" i="3"/>
  <c r="B158" i="3"/>
  <c r="B157" i="3"/>
  <c r="B156" i="3"/>
  <c r="B155" i="3"/>
  <c r="B154" i="3"/>
  <c r="A143" i="3"/>
  <c r="D153" i="3"/>
  <c r="B153" i="3"/>
  <c r="D152" i="3"/>
  <c r="B152" i="3"/>
  <c r="D151" i="3"/>
  <c r="B151" i="3"/>
  <c r="B145" i="3"/>
  <c r="D150" i="3"/>
  <c r="B150" i="3"/>
  <c r="D149" i="3"/>
  <c r="B149" i="3"/>
  <c r="D148" i="3"/>
  <c r="B148" i="3"/>
  <c r="B146" i="3"/>
  <c r="D146" i="3"/>
  <c r="D144" i="3"/>
  <c r="B144" i="3"/>
  <c r="B108" i="3"/>
  <c r="B107" i="3"/>
  <c r="B106" i="3"/>
  <c r="B104" i="3"/>
  <c r="B103" i="3"/>
  <c r="B102" i="3"/>
  <c r="B101" i="3"/>
  <c r="B100" i="3"/>
  <c r="A89" i="3"/>
  <c r="D99" i="3"/>
  <c r="B99" i="3"/>
  <c r="D98" i="3"/>
  <c r="B98" i="3"/>
  <c r="D97" i="3"/>
  <c r="B97" i="3"/>
  <c r="B91" i="3"/>
  <c r="D96" i="3"/>
  <c r="B96" i="3"/>
  <c r="D95" i="3"/>
  <c r="B95" i="3"/>
  <c r="D94" i="3"/>
  <c r="B94" i="3"/>
  <c r="B92" i="3"/>
  <c r="D92" i="3"/>
  <c r="D90" i="3"/>
  <c r="B90" i="3"/>
  <c r="A35" i="3"/>
  <c r="D45" i="3"/>
  <c r="B52" i="3"/>
  <c r="B54" i="3"/>
  <c r="D44" i="3"/>
  <c r="D43" i="3"/>
  <c r="B38" i="3"/>
  <c r="D38" i="3"/>
  <c r="B53" i="3"/>
  <c r="D36" i="3"/>
  <c r="B50" i="3"/>
  <c r="B49" i="3"/>
  <c r="B48" i="3"/>
  <c r="B47" i="3"/>
  <c r="B46" i="3"/>
  <c r="B45" i="3"/>
  <c r="B44" i="3"/>
  <c r="B43" i="3"/>
  <c r="B42" i="3"/>
  <c r="D41" i="3"/>
  <c r="B41" i="3"/>
  <c r="D40" i="3"/>
  <c r="B40" i="3"/>
  <c r="B37" i="3"/>
  <c r="D42" i="3"/>
  <c r="B36" i="3"/>
</calcChain>
</file>

<file path=xl/connections.xml><?xml version="1.0" encoding="utf-8"?>
<connections xmlns="http://schemas.openxmlformats.org/spreadsheetml/2006/main">
  <connection id="1" name="instrace.out.24234.24_complex_l1i_3" type="6" refreshedVersion="0" background="1" saveData="1">
    <textPr fileType="mac" sourceFile="/Users/alexandershulyak/Documents/pin_trace_data/instrace_q14_1/instrace.out.24234.24_complex_l1i_3.txt" comma="1">
      <textFields count="2">
        <textField/>
        <textField/>
      </textFields>
    </textPr>
  </connection>
  <connection id="2" name="instrace.out.31399.24_complex_l1i_3" type="6" refreshedVersion="0" background="1" saveData="1">
    <textPr fileType="mac" codePage="10000" sourceFile="/Users/alexandershulyak/Documents/pin_trace_data/instrace_q19_1/instrace.out.31399.24_complex_l1i_3.txt" comma="1">
      <textFields count="2">
        <textField/>
        <textField/>
      </textFields>
    </textPr>
  </connection>
  <connection id="3" name="instrace.out.34129.24_complex_l1i_3" type="6" refreshedVersion="0" background="1" saveData="1">
    <textPr fileType="mac" sourceFile="/Users/alexandershulyak/Documents/pin_trace_data/instrace_q6_1/instrace.out.34129.24_complex_l1i_3.txt" comma="1">
      <textFields count="2">
        <textField/>
        <textField/>
      </textFields>
    </textPr>
  </connection>
  <connection id="4" name="q1.sql.insbuffer.out.46889.2_complex_l1i_3" type="6" refreshedVersion="0" background="1" saveData="1">
    <textPr fileType="mac" sourceFile="/Users/alexandershulyak/Documents/pin_trace_data/mysql/q1.sql.insbuffer.out.46889.2_complex_l1i_3.txt" comma="1">
      <textFields count="2">
        <textField/>
        <textField/>
      </textFields>
    </textPr>
  </connection>
  <connection id="5" name="q14.sql.insbuffer.out.47998.15_complex_l1i_3" type="6" refreshedVersion="0" background="1" saveData="1">
    <textPr fileType="mac" sourceFile="/Users/alexandershulyak/Documents/pin_trace_data/mysql/q14.sql.insbuffer.out.47998.15_complex_l1i_3.txt" comma="1">
      <textFields count="2">
        <textField/>
        <textField/>
      </textFields>
    </textPr>
  </connection>
  <connection id="6" name="q19.sql.insbuffer.out.48987.14_complex_l1i_3" type="6" refreshedVersion="0" background="1" saveData="1">
    <textPr fileType="mac" sourceFile="/Users/alexandershulyak/Documents/pin_trace_data/mysql/q19.sql.insbuffer.out.48987.14_complex_l1i_3.txt" comma="1">
      <textFields count="2">
        <textField/>
        <textField/>
      </textFields>
    </textPr>
  </connection>
  <connection id="7" name="q3.sql.insbuffer.out.47164.14_complex_l1i_3" type="6" refreshedVersion="0" background="1" saveData="1">
    <textPr fileType="mac" sourceFile="/Users/alexandershulyak/Documents/pin_trace_data/mysql/q3.sql.insbuffer.out.47164.14_complex_l1i_3.txt" comma="1">
      <textFields count="2">
        <textField/>
        <textField/>
      </textFields>
    </textPr>
  </connection>
  <connection id="8" name="q6.sql.insbuffer.out.47788.3_complex_l1i_2" type="6" refreshedVersion="0" background="1" saveData="1">
    <textPr fileType="mac" sourceFile="/Users/alexandershulyak/Documents/pin_trace_data/mysql/q6.sql.insbuffer.out.47788.3_complex_l1i_2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<sst xmlns="http://schemas.openxmlformats.org/spreadsheetml/2006/main" count="6856" uniqueCount="2076">
  <si>
    <t>0: -trace_files[0]</t>
  </si>
  <si>
    <t>instrace.out.25061.24.gz</t>
  </si>
  <si>
    <t>0: -outfile</t>
  </si>
  <si>
    <t>instrace.out.25061.24_complex_l1i_3.txt</t>
  </si>
  <si>
    <t>0: -l1i_standalone</t>
  </si>
  <si>
    <t>0: -cpu_configs[0].pf_pipe_width</t>
  </si>
  <si>
    <t>0: -cpu_configs[0].fe_pipe_width</t>
  </si>
  <si>
    <t>0: -cpu_configs[0].f_buffer_size</t>
  </si>
  <si>
    <t>0: -cpu_configs[0].iq_buffer_size</t>
  </si>
  <si>
    <t>0: -cpu_configs[0].pd_pipe_width</t>
  </si>
  <si>
    <t>0: -cpu_configs[0].d_pipe_width</t>
  </si>
  <si>
    <t>0: -l1i_configs[0].sets</t>
  </si>
  <si>
    <t>0: -l1i_configs[0].ways</t>
  </si>
  <si>
    <t>0: -l1i_configs[0].cl_size</t>
  </si>
  <si>
    <t>0: -l1i_configs[0].replacement_policy</t>
  </si>
  <si>
    <t>0: -l1i_configs[0].hit_latency</t>
  </si>
  <si>
    <t>0: -l1i_configs[0].hit_request_bw</t>
  </si>
  <si>
    <t>0: -l1i_configs[0].miss_latency</t>
  </si>
  <si>
    <t>0: -l1i_configs[0].miss_byte_bw</t>
  </si>
  <si>
    <t>0: -l1i_configs[0].addr_bits</t>
  </si>
  <si>
    <t>0: -l1i_configs[0].in_request_buffer_size</t>
  </si>
  <si>
    <t>0: -l1i_configs[0].in_response_buffer_size</t>
  </si>
  <si>
    <t>0: -prefetch_config.prefetch</t>
  </si>
  <si>
    <t>0: -prefetch_config.prefetch_type</t>
  </si>
  <si>
    <t>0: -br_predictor_config.br_predictor</t>
  </si>
  <si>
    <t>0: -br_predictor_config.br_pred_type</t>
  </si>
  <si>
    <t>0: -br_predictor_config.exact_references_per_miss</t>
  </si>
  <si>
    <t>0: -br_predictor_config.two_level_config.i</t>
  </si>
  <si>
    <t>0: -br_predictor_config.two_level_config.j</t>
  </si>
  <si>
    <t>0: -br_predictor_config.two_level_config.k</t>
  </si>
  <si>
    <t>0: -br_predictor_config.two_level_config.s</t>
  </si>
  <si>
    <t>0: -br_predictor_config.two_level_config.init_val</t>
  </si>
  <si>
    <t>0: -br_predictor_config.btb_config.sets</t>
  </si>
  <si>
    <t>0: -br_predictor_config.btb_config.addr_bits</t>
  </si>
  <si>
    <t>0: -br_predictor_config.call_stack_config.size</t>
  </si>
  <si>
    <t>0: -debug_level</t>
  </si>
  <si>
    <t>88940964: Total Decoded Instructions</t>
  </si>
  <si>
    <t>88940964: Total Stalls</t>
  </si>
  <si>
    <t>88940964: Instruction Fetch Stalls</t>
  </si>
  <si>
    <t>88940964: Decode Stalls</t>
  </si>
  <si>
    <t>88940964: Total Jumps</t>
  </si>
  <si>
    <t>88940964: Total Mispredicted Jumps</t>
  </si>
  <si>
    <t>88940964: Total Calls</t>
  </si>
  <si>
    <t>88940964: Total Mispredicted Calls</t>
  </si>
  <si>
    <t>88940964: Total Returns</t>
  </si>
  <si>
    <t>88940964: Total Mispredicted Returns</t>
  </si>
  <si>
    <t>88940964: Total Taken Branches</t>
  </si>
  <si>
    <t>88940964: Total Not Taken Branches</t>
  </si>
  <si>
    <t>88940964: Total Mispredicted Branches</t>
  </si>
  <si>
    <t>88940964: Total Mispredicted Branch Directions</t>
  </si>
  <si>
    <t>88940964: Total Mispredicted Branch Targets</t>
  </si>
  <si>
    <t>88940964: Total f Misses</t>
  </si>
  <si>
    <t>88940964: Total pf Misses</t>
  </si>
  <si>
    <t>88940964: Total f Requests</t>
  </si>
  <si>
    <t>88940964: Total pf Requests</t>
  </si>
  <si>
    <t>89560577: Total Decoded Instructions</t>
  </si>
  <si>
    <t>89560577: Total Stalls</t>
  </si>
  <si>
    <t>89560577: Instruction Fetch Stalls</t>
  </si>
  <si>
    <t>89560577: Decode Stalls</t>
  </si>
  <si>
    <t>89560577: Total Jumps</t>
  </si>
  <si>
    <t>89560577: Total Mispredicted Jumps</t>
  </si>
  <si>
    <t>89560577: Total Calls</t>
  </si>
  <si>
    <t>89560577: Total Mispredicted Calls</t>
  </si>
  <si>
    <t>89560577: Total Returns</t>
  </si>
  <si>
    <t>89560577: Total Mispredicted Returns</t>
  </si>
  <si>
    <t>89560577: Total Taken Branches</t>
  </si>
  <si>
    <t>89560577: Total Not Taken Branches</t>
  </si>
  <si>
    <t>89560577: Total Mispredicted Branches</t>
  </si>
  <si>
    <t>89560577: Total Mispredicted Branch Directions</t>
  </si>
  <si>
    <t>89560577: Total Mispredicted Branch Targets</t>
  </si>
  <si>
    <t>89560577: Total f Misses</t>
  </si>
  <si>
    <t>89560577: Total pf Misses</t>
  </si>
  <si>
    <t>89560577: Total f Requests</t>
  </si>
  <si>
    <t>89560577: Total pf Requests</t>
  </si>
  <si>
    <t>90043190: Total Decoded Instructions</t>
  </si>
  <si>
    <t>90043190: Total Stalls</t>
  </si>
  <si>
    <t>90043190: Instruction Fetch Stalls</t>
  </si>
  <si>
    <t>90043190: Decode Stalls</t>
  </si>
  <si>
    <t>90043190: Total Jumps</t>
  </si>
  <si>
    <t>90043190: Total Mispredicted Jumps</t>
  </si>
  <si>
    <t>90043190: Total Calls</t>
  </si>
  <si>
    <t>90043190: Total Mispredicted Calls</t>
  </si>
  <si>
    <t>90043190: Total Returns</t>
  </si>
  <si>
    <t>90043190: Total Mispredicted Returns</t>
  </si>
  <si>
    <t>90043190: Total Taken Branches</t>
  </si>
  <si>
    <t>90043190: Total Not Taken Branches</t>
  </si>
  <si>
    <t>90043190: Total Mispredicted Branches</t>
  </si>
  <si>
    <t>90043190: Total Mispredicted Branch Directions</t>
  </si>
  <si>
    <t>90043190: Total Mispredicted Branch Targets</t>
  </si>
  <si>
    <t>90043190: Total f Misses</t>
  </si>
  <si>
    <t>90043190: Total pf Misses</t>
  </si>
  <si>
    <t>90043190: Total f Requests</t>
  </si>
  <si>
    <t>90043190: Total pf Requests</t>
  </si>
  <si>
    <t>92283045: Total Decoded Instructions</t>
  </si>
  <si>
    <t>92283045: Total Stalls</t>
  </si>
  <si>
    <t>92283045: Instruction Fetch Stalls</t>
  </si>
  <si>
    <t>92283045: Decode Stalls</t>
  </si>
  <si>
    <t>92283045: Total Jumps</t>
  </si>
  <si>
    <t>92283045: Total Mispredicted Jumps</t>
  </si>
  <si>
    <t>92283045: Total Calls</t>
  </si>
  <si>
    <t>92283045: Total Mispredicted Calls</t>
  </si>
  <si>
    <t>92283045: Total Returns</t>
  </si>
  <si>
    <t>92283045: Total Mispredicted Returns</t>
  </si>
  <si>
    <t>92283045: Total Taken Branches</t>
  </si>
  <si>
    <t>92283045: Total Not Taken Branches</t>
  </si>
  <si>
    <t>92283045: Total Mispredicted Branches</t>
  </si>
  <si>
    <t>92283045: Total Mispredicted Branch Directions</t>
  </si>
  <si>
    <t>92283045: Total Mispredicted Branch Targets</t>
  </si>
  <si>
    <t>92283045: Total f Misses</t>
  </si>
  <si>
    <t>92283045: Total pf Misses</t>
  </si>
  <si>
    <t>92283045: Total f Requests</t>
  </si>
  <si>
    <t>92283045: Total pf Requests</t>
  </si>
  <si>
    <t>instrace.out.25095.24.gz</t>
  </si>
  <si>
    <t>instrace.out.25095.24_complex_l1i_3.txt</t>
  </si>
  <si>
    <t>88653827: Total Decoded Instructions</t>
  </si>
  <si>
    <t>88653827: Total Stalls</t>
  </si>
  <si>
    <t>88653827: Instruction Fetch Stalls</t>
  </si>
  <si>
    <t>88653827: Decode Stalls</t>
  </si>
  <si>
    <t>88653827: Total Jumps</t>
  </si>
  <si>
    <t>88653827: Total Mispredicted Jumps</t>
  </si>
  <si>
    <t>88653827: Total Calls</t>
  </si>
  <si>
    <t>88653827: Total Mispredicted Calls</t>
  </si>
  <si>
    <t>88653827: Total Returns</t>
  </si>
  <si>
    <t>88653827: Total Mispredicted Returns</t>
  </si>
  <si>
    <t>88653827: Total Taken Branches</t>
  </si>
  <si>
    <t>88653827: Total Not Taken Branches</t>
  </si>
  <si>
    <t>88653827: Total Mispredicted Branches</t>
  </si>
  <si>
    <t>88653827: Total Mispredicted Branch Directions</t>
  </si>
  <si>
    <t>88653827: Total Mispredicted Branch Targets</t>
  </si>
  <si>
    <t>88653827: Total f Misses</t>
  </si>
  <si>
    <t>88653827: Total pf Misses</t>
  </si>
  <si>
    <t>88653827: Total f Requests</t>
  </si>
  <si>
    <t>88653827: Total pf Requests</t>
  </si>
  <si>
    <t>89248630: Total Decoded Instructions</t>
  </si>
  <si>
    <t>89248630: Total Stalls</t>
  </si>
  <si>
    <t>89248630: Instruction Fetch Stalls</t>
  </si>
  <si>
    <t>89248630: Decode Stalls</t>
  </si>
  <si>
    <t>89248630: Total Jumps</t>
  </si>
  <si>
    <t>89248630: Total Mispredicted Jumps</t>
  </si>
  <si>
    <t>89248630: Total Calls</t>
  </si>
  <si>
    <t>89248630: Total Mispredicted Calls</t>
  </si>
  <si>
    <t>89248630: Total Returns</t>
  </si>
  <si>
    <t>89248630: Total Mispredicted Returns</t>
  </si>
  <si>
    <t>89248630: Total Taken Branches</t>
  </si>
  <si>
    <t>89248630: Total Not Taken Branches</t>
  </si>
  <si>
    <t>89248630: Total Mispredicted Branches</t>
  </si>
  <si>
    <t>89248630: Total Mispredicted Branch Directions</t>
  </si>
  <si>
    <t>89248630: Total Mispredicted Branch Targets</t>
  </si>
  <si>
    <t>89248630: Total f Misses</t>
  </si>
  <si>
    <t>89248630: Total pf Misses</t>
  </si>
  <si>
    <t>89248630: Total f Requests</t>
  </si>
  <si>
    <t>89248630: Total pf Requests</t>
  </si>
  <si>
    <t>89696235: Total Decoded Instructions</t>
  </si>
  <si>
    <t>89696235: Total Stalls</t>
  </si>
  <si>
    <t>89696235: Instruction Fetch Stalls</t>
  </si>
  <si>
    <t>89696235: Decode Stalls</t>
  </si>
  <si>
    <t>89696235: Total Jumps</t>
  </si>
  <si>
    <t>89696235: Total Mispredicted Jumps</t>
  </si>
  <si>
    <t>89696235: Total Calls</t>
  </si>
  <si>
    <t>89696235: Total Mispredicted Calls</t>
  </si>
  <si>
    <t>89696235: Total Returns</t>
  </si>
  <si>
    <t>89696235: Total Mispredicted Returns</t>
  </si>
  <si>
    <t>89696235: Total Taken Branches</t>
  </si>
  <si>
    <t>89696235: Total Not Taken Branches</t>
  </si>
  <si>
    <t>89696235: Total Mispredicted Branches</t>
  </si>
  <si>
    <t>89696235: Total Mispredicted Branch Directions</t>
  </si>
  <si>
    <t>89696235: Total Mispredicted Branch Targets</t>
  </si>
  <si>
    <t>89696235: Total f Misses</t>
  </si>
  <si>
    <t>89696235: Total pf Misses</t>
  </si>
  <si>
    <t>89696235: Total f Requests</t>
  </si>
  <si>
    <t>89696235: Total pf Requests</t>
  </si>
  <si>
    <t>91841774: Total Decoded Instructions</t>
  </si>
  <si>
    <t>91841774: Total Stalls</t>
  </si>
  <si>
    <t>91841774: Instruction Fetch Stalls</t>
  </si>
  <si>
    <t>91841774: Decode Stalls</t>
  </si>
  <si>
    <t>91841774: Total Jumps</t>
  </si>
  <si>
    <t>91841774: Total Mispredicted Jumps</t>
  </si>
  <si>
    <t>91841774: Total Calls</t>
  </si>
  <si>
    <t>91841774: Total Mispredicted Calls</t>
  </si>
  <si>
    <t>91841774: Total Returns</t>
  </si>
  <si>
    <t>91841774: Total Mispredicted Returns</t>
  </si>
  <si>
    <t>91841774: Total Taken Branches</t>
  </si>
  <si>
    <t>91841774: Total Not Taken Branches</t>
  </si>
  <si>
    <t>91841774: Total Mispredicted Branches</t>
  </si>
  <si>
    <t>91841774: Total Mispredicted Branch Directions</t>
  </si>
  <si>
    <t>91841774: Total Mispredicted Branch Targets</t>
  </si>
  <si>
    <t>91841774: Total f Misses</t>
  </si>
  <si>
    <t>91841774: Total pf Misses</t>
  </si>
  <si>
    <t>91841774: Total f Requests</t>
  </si>
  <si>
    <t>91841774: Total pf Requests</t>
  </si>
  <si>
    <t>instrace.out.17444.24.gz</t>
  </si>
  <si>
    <t>instrace.out.17444.24_complex_l1i_3.txt</t>
  </si>
  <si>
    <t>88904254: Total Decoded Instructions</t>
  </si>
  <si>
    <t>88904254: Total Stalls</t>
  </si>
  <si>
    <t>88904254: Instruction Fetch Stalls</t>
  </si>
  <si>
    <t>88904254: Decode Stalls</t>
  </si>
  <si>
    <t>88904254: Total Jumps</t>
  </si>
  <si>
    <t>88904254: Total Mispredicted Jumps</t>
  </si>
  <si>
    <t>88904254: Total Calls</t>
  </si>
  <si>
    <t>88904254: Total Mispredicted Calls</t>
  </si>
  <si>
    <t>88904254: Total Returns</t>
  </si>
  <si>
    <t>88904254: Total Mispredicted Returns</t>
  </si>
  <si>
    <t>88904254: Total Taken Branches</t>
  </si>
  <si>
    <t>88904254: Total Not Taken Branches</t>
  </si>
  <si>
    <t>88904254: Total Mispredicted Branches</t>
  </si>
  <si>
    <t>88904254: Total Mispredicted Branch Directions</t>
  </si>
  <si>
    <t>88904254: Total Mispredicted Branch Targets</t>
  </si>
  <si>
    <t>88904254: Total f Misses</t>
  </si>
  <si>
    <t>88904254: Total pf Misses</t>
  </si>
  <si>
    <t>88904254: Total f Requests</t>
  </si>
  <si>
    <t>88904254: Total pf Requests</t>
  </si>
  <si>
    <t>89555988: Total Decoded Instructions</t>
  </si>
  <si>
    <t>89555988: Total Stalls</t>
  </si>
  <si>
    <t>89555988: Instruction Fetch Stalls</t>
  </si>
  <si>
    <t>89555988: Decode Stalls</t>
  </si>
  <si>
    <t>89555988: Total Jumps</t>
  </si>
  <si>
    <t>89555988: Total Mispredicted Jumps</t>
  </si>
  <si>
    <t>89555988: Total Calls</t>
  </si>
  <si>
    <t>89555988: Total Mispredicted Calls</t>
  </si>
  <si>
    <t>89555988: Total Returns</t>
  </si>
  <si>
    <t>89555988: Total Mispredicted Returns</t>
  </si>
  <si>
    <t>89555988: Total Taken Branches</t>
  </si>
  <si>
    <t>89555988: Total Not Taken Branches</t>
  </si>
  <si>
    <t>89555988: Total Mispredicted Branches</t>
  </si>
  <si>
    <t>89555988: Total Mispredicted Branch Directions</t>
  </si>
  <si>
    <t>89555988: Total Mispredicted Branch Targets</t>
  </si>
  <si>
    <t>89555988: Total f Misses</t>
  </si>
  <si>
    <t>89555988: Total pf Misses</t>
  </si>
  <si>
    <t>89555988: Total f Requests</t>
  </si>
  <si>
    <t>89555988: Total pf Requests</t>
  </si>
  <si>
    <t>90032424: Total Decoded Instructions</t>
  </si>
  <si>
    <t>90032424: Total Stalls</t>
  </si>
  <si>
    <t>90032424: Instruction Fetch Stalls</t>
  </si>
  <si>
    <t>90032424: Decode Stalls</t>
  </si>
  <si>
    <t>90032424: Total Jumps</t>
  </si>
  <si>
    <t>90032424: Total Mispredicted Jumps</t>
  </si>
  <si>
    <t>90032424: Total Calls</t>
  </si>
  <si>
    <t>90032424: Total Mispredicted Calls</t>
  </si>
  <si>
    <t>90032424: Total Returns</t>
  </si>
  <si>
    <t>90032424: Total Mispredicted Returns</t>
  </si>
  <si>
    <t>90032424: Total Taken Branches</t>
  </si>
  <si>
    <t>90032424: Total Not Taken Branches</t>
  </si>
  <si>
    <t>90032424: Total Mispredicted Branches</t>
  </si>
  <si>
    <t>90032424: Total Mispredicted Branch Directions</t>
  </si>
  <si>
    <t>90032424: Total Mispredicted Branch Targets</t>
  </si>
  <si>
    <t>90032424: Total f Misses</t>
  </si>
  <si>
    <t>90032424: Total pf Misses</t>
  </si>
  <si>
    <t>90032424: Total f Requests</t>
  </si>
  <si>
    <t>90032424: Total pf Requests</t>
  </si>
  <si>
    <t>92481647: Total Decoded Instructions</t>
  </si>
  <si>
    <t>92481647: Total Stalls</t>
  </si>
  <si>
    <t>92481647: Instruction Fetch Stalls</t>
  </si>
  <si>
    <t>92481647: Decode Stalls</t>
  </si>
  <si>
    <t>92481647: Total Jumps</t>
  </si>
  <si>
    <t>92481647: Total Mispredicted Jumps</t>
  </si>
  <si>
    <t>92481647: Total Calls</t>
  </si>
  <si>
    <t>92481647: Total Mispredicted Calls</t>
  </si>
  <si>
    <t>92481647: Total Returns</t>
  </si>
  <si>
    <t>92481647: Total Mispredicted Returns</t>
  </si>
  <si>
    <t>92481647: Total Taken Branches</t>
  </si>
  <si>
    <t>92481647: Total Not Taken Branches</t>
  </si>
  <si>
    <t>92481647: Total Mispredicted Branches</t>
  </si>
  <si>
    <t>92481647: Total Mispredicted Branch Directions</t>
  </si>
  <si>
    <t>92481647: Total Mispredicted Branch Targets</t>
  </si>
  <si>
    <t>92481647: Total f Misses</t>
  </si>
  <si>
    <t>92481647: Total pf Misses</t>
  </si>
  <si>
    <t>92481647: Total f Requests</t>
  </si>
  <si>
    <t>92481647: Total pf Requests</t>
  </si>
  <si>
    <t>instrace.out.17447.24.gz</t>
  </si>
  <si>
    <t>instrace.out.17447.24_complex_l1i_3.txt</t>
  </si>
  <si>
    <t>88682877: Total Decoded Instructions</t>
  </si>
  <si>
    <t>88682877: Total Stalls</t>
  </si>
  <si>
    <t>88682877: Instruction Fetch Stalls</t>
  </si>
  <si>
    <t>88682877: Decode Stalls</t>
  </si>
  <si>
    <t>88682877: Total Jumps</t>
  </si>
  <si>
    <t>88682877: Total Mispredicted Jumps</t>
  </si>
  <si>
    <t>88682877: Total Calls</t>
  </si>
  <si>
    <t>88682877: Total Mispredicted Calls</t>
  </si>
  <si>
    <t>88682877: Total Returns</t>
  </si>
  <si>
    <t>88682877: Total Mispredicted Returns</t>
  </si>
  <si>
    <t>88682877: Total Taken Branches</t>
  </si>
  <si>
    <t>88682877: Total Not Taken Branches</t>
  </si>
  <si>
    <t>88682877: Total Mispredicted Branches</t>
  </si>
  <si>
    <t>88682877: Total Mispredicted Branch Directions</t>
  </si>
  <si>
    <t>88682877: Total Mispredicted Branch Targets</t>
  </si>
  <si>
    <t>88682877: Total f Misses</t>
  </si>
  <si>
    <t>88682877: Total pf Misses</t>
  </si>
  <si>
    <t>88682877: Total f Requests</t>
  </si>
  <si>
    <t>88682877: Total pf Requests</t>
  </si>
  <si>
    <t>89261441: Total Decoded Instructions</t>
  </si>
  <si>
    <t>89261441: Total Stalls</t>
  </si>
  <si>
    <t>89261441: Instruction Fetch Stalls</t>
  </si>
  <si>
    <t>89261441: Decode Stalls</t>
  </si>
  <si>
    <t>89261441: Total Jumps</t>
  </si>
  <si>
    <t>89261441: Total Mispredicted Jumps</t>
  </si>
  <si>
    <t>89261441: Total Calls</t>
  </si>
  <si>
    <t>89261441: Total Mispredicted Calls</t>
  </si>
  <si>
    <t>89261441: Total Returns</t>
  </si>
  <si>
    <t>89261441: Total Mispredicted Returns</t>
  </si>
  <si>
    <t>89261441: Total Taken Branches</t>
  </si>
  <si>
    <t>89261441: Total Not Taken Branches</t>
  </si>
  <si>
    <t>89261441: Total Mispredicted Branches</t>
  </si>
  <si>
    <t>89261441: Total Mispredicted Branch Directions</t>
  </si>
  <si>
    <t>89261441: Total Mispredicted Branch Targets</t>
  </si>
  <si>
    <t>89261441: Total f Misses</t>
  </si>
  <si>
    <t>89261441: Total pf Misses</t>
  </si>
  <si>
    <t>89261441: Total f Requests</t>
  </si>
  <si>
    <t>89261441: Total pf Requests</t>
  </si>
  <si>
    <t>89680083: Total Decoded Instructions</t>
  </si>
  <si>
    <t>89680083: Total Stalls</t>
  </si>
  <si>
    <t>89680083: Instruction Fetch Stalls</t>
  </si>
  <si>
    <t>89680083: Decode Stalls</t>
  </si>
  <si>
    <t>89680083: Total Jumps</t>
  </si>
  <si>
    <t>89680083: Total Mispredicted Jumps</t>
  </si>
  <si>
    <t>89680083: Total Calls</t>
  </si>
  <si>
    <t>89680083: Total Mispredicted Calls</t>
  </si>
  <si>
    <t>89680083: Total Returns</t>
  </si>
  <si>
    <t>89680083: Total Mispredicted Returns</t>
  </si>
  <si>
    <t>89680083: Total Taken Branches</t>
  </si>
  <si>
    <t>89680083: Total Not Taken Branches</t>
  </si>
  <si>
    <t>89680083: Total Mispredicted Branches</t>
  </si>
  <si>
    <t>89680083: Total Mispredicted Branch Directions</t>
  </si>
  <si>
    <t>89680083: Total Mispredicted Branch Targets</t>
  </si>
  <si>
    <t>89680083: Total f Misses</t>
  </si>
  <si>
    <t>89680083: Total pf Misses</t>
  </si>
  <si>
    <t>89680083: Total f Requests</t>
  </si>
  <si>
    <t>89680083: Total pf Requests</t>
  </si>
  <si>
    <t>91872179: Total Decoded Instructions</t>
  </si>
  <si>
    <t>91872179: Total Stalls</t>
  </si>
  <si>
    <t>91872179: Instruction Fetch Stalls</t>
  </si>
  <si>
    <t>91872179: Decode Stalls</t>
  </si>
  <si>
    <t>91872179: Total Jumps</t>
  </si>
  <si>
    <t>91872179: Total Mispredicted Jumps</t>
  </si>
  <si>
    <t>91872179: Total Calls</t>
  </si>
  <si>
    <t>91872179: Total Mispredicted Calls</t>
  </si>
  <si>
    <t>91872179: Total Returns</t>
  </si>
  <si>
    <t>91872179: Total Mispredicted Returns</t>
  </si>
  <si>
    <t>91872179: Total Taken Branches</t>
  </si>
  <si>
    <t>91872179: Total Not Taken Branches</t>
  </si>
  <si>
    <t>91872179: Total Mispredicted Branches</t>
  </si>
  <si>
    <t>91872179: Total Mispredicted Branch Directions</t>
  </si>
  <si>
    <t>91872179: Total Mispredicted Branch Targets</t>
  </si>
  <si>
    <t>91872179: Total f Misses</t>
  </si>
  <si>
    <t>91872179: Total pf Misses</t>
  </si>
  <si>
    <t>91872179: Total f Requests</t>
  </si>
  <si>
    <t>91872179: Total pf Requests</t>
  </si>
  <si>
    <t>L1i MPKI</t>
  </si>
  <si>
    <t>L1i Miss %</t>
  </si>
  <si>
    <t>ifetch stall CPI</t>
  </si>
  <si>
    <t>IPC</t>
  </si>
  <si>
    <t>CPI</t>
  </si>
  <si>
    <t>PF MPKI</t>
  </si>
  <si>
    <t>PF Miss %</t>
  </si>
  <si>
    <t>fe stall CPI</t>
  </si>
  <si>
    <t>Br Misp CPI</t>
  </si>
  <si>
    <t>Hive Query 1</t>
  </si>
  <si>
    <t>Hive Query 3</t>
  </si>
  <si>
    <t>FE Stall CPI</t>
  </si>
  <si>
    <t>94029439: Total Decoded Instructions</t>
  </si>
  <si>
    <t>94029439: Total Stalls</t>
  </si>
  <si>
    <t>94029439: Instruction Fetch Stalls</t>
  </si>
  <si>
    <t>94029439: Decode Stalls</t>
  </si>
  <si>
    <t>94029439: Total Jumps</t>
  </si>
  <si>
    <t>94029439: Total Mispredicted Jumps</t>
  </si>
  <si>
    <t>94029439: Total Calls</t>
  </si>
  <si>
    <t>94029439: Total Mispredicted Calls</t>
  </si>
  <si>
    <t>94029439: Total Returns</t>
  </si>
  <si>
    <t>94029439: Total Mispredicted Returns</t>
  </si>
  <si>
    <t>94029439: Total Taken Branches</t>
  </si>
  <si>
    <t>94029439: Total Not Taken Branches</t>
  </si>
  <si>
    <t>94029439: Total Mispredicted Branches</t>
  </si>
  <si>
    <t>94029439: Total Mispredicted Branch Directions</t>
  </si>
  <si>
    <t>94029439: Total Mispredicted Branch Targets</t>
  </si>
  <si>
    <t>94029439: Total f Misses</t>
  </si>
  <si>
    <t>94029439: Total pf Misses</t>
  </si>
  <si>
    <t>94029439: Total f Requests</t>
  </si>
  <si>
    <t>94029439: Total pf Requests</t>
  </si>
  <si>
    <t>94960339: Total Decoded Instructions</t>
  </si>
  <si>
    <t>94960339: Total Stalls</t>
  </si>
  <si>
    <t>94960339: Instruction Fetch Stalls</t>
  </si>
  <si>
    <t>94960339: Decode Stalls</t>
  </si>
  <si>
    <t>94960339: Total Jumps</t>
  </si>
  <si>
    <t>94960339: Total Mispredicted Jumps</t>
  </si>
  <si>
    <t>94960339: Total Calls</t>
  </si>
  <si>
    <t>94960339: Total Mispredicted Calls</t>
  </si>
  <si>
    <t>94960339: Total Returns</t>
  </si>
  <si>
    <t>94960339: Total Mispredicted Returns</t>
  </si>
  <si>
    <t>94960339: Total Taken Branches</t>
  </si>
  <si>
    <t>94960339: Total Not Taken Branches</t>
  </si>
  <si>
    <t>94960339: Total Mispredicted Branches</t>
  </si>
  <si>
    <t>94960339: Total Mispredicted Branch Directions</t>
  </si>
  <si>
    <t>94960339: Total Mispredicted Branch Targets</t>
  </si>
  <si>
    <t>94960339: Total f Misses</t>
  </si>
  <si>
    <t>94960339: Total pf Misses</t>
  </si>
  <si>
    <t>94960339: Total f Requests</t>
  </si>
  <si>
    <t>94960339: Total pf Requests</t>
  </si>
  <si>
    <t>94570886: Total Decoded Instructions</t>
  </si>
  <si>
    <t>94570886: Total Stalls</t>
  </si>
  <si>
    <t>94570886: Instruction Fetch Stalls</t>
  </si>
  <si>
    <t>94570886: Decode Stalls</t>
  </si>
  <si>
    <t>94570886: Total Jumps</t>
  </si>
  <si>
    <t>94570886: Total Mispredicted Jumps</t>
  </si>
  <si>
    <t>94570886: Total Calls</t>
  </si>
  <si>
    <t>94570886: Total Mispredicted Calls</t>
  </si>
  <si>
    <t>94570886: Total Returns</t>
  </si>
  <si>
    <t>94570886: Total Mispredicted Returns</t>
  </si>
  <si>
    <t>94570886: Total Taken Branches</t>
  </si>
  <si>
    <t>94570886: Total Not Taken Branches</t>
  </si>
  <si>
    <t>94570886: Total Mispredicted Branches</t>
  </si>
  <si>
    <t>94570886: Total Mispredicted Branch Directions</t>
  </si>
  <si>
    <t>94570886: Total Mispredicted Branch Targets</t>
  </si>
  <si>
    <t>94570886: Total f Misses</t>
  </si>
  <si>
    <t>94570886: Total pf Misses</t>
  </si>
  <si>
    <t>94570886: Total f Requests</t>
  </si>
  <si>
    <t>94570886: Total pf Requests</t>
  </si>
  <si>
    <t>94036650: Total Decoded Instructions</t>
  </si>
  <si>
    <t>94036650: Total Stalls</t>
  </si>
  <si>
    <t>94036650: Instruction Fetch Stalls</t>
  </si>
  <si>
    <t>94036650: Decode Stalls</t>
  </si>
  <si>
    <t>94036650: Total Jumps</t>
  </si>
  <si>
    <t>94036650: Total Mispredicted Jumps</t>
  </si>
  <si>
    <t>94036650: Total Calls</t>
  </si>
  <si>
    <t>94036650: Total Mispredicted Calls</t>
  </si>
  <si>
    <t>94036650: Total Returns</t>
  </si>
  <si>
    <t>94036650: Total Mispredicted Returns</t>
  </si>
  <si>
    <t>94036650: Total Taken Branches</t>
  </si>
  <si>
    <t>94036650: Total Not Taken Branches</t>
  </si>
  <si>
    <t>94036650: Total Mispredicted Branches</t>
  </si>
  <si>
    <t>94036650: Total Mispredicted Branch Directions</t>
  </si>
  <si>
    <t>94036650: Total Mispredicted Branch Targets</t>
  </si>
  <si>
    <t>94036650: Total f Misses</t>
  </si>
  <si>
    <t>94036650: Total pf Misses</t>
  </si>
  <si>
    <t>94036650: Total f Requests</t>
  </si>
  <si>
    <t>94036650: Total pf Requests</t>
  </si>
  <si>
    <t>fe stall slowdown</t>
  </si>
  <si>
    <t>FE Stall Slowdown</t>
  </si>
  <si>
    <t>96587306: Total Decoded Instructions</t>
  </si>
  <si>
    <t>96587306: Total Stalls</t>
  </si>
  <si>
    <t>96587306: Instruction Fetch Stalls</t>
  </si>
  <si>
    <t>96587306: Decode Stalls</t>
  </si>
  <si>
    <t>96587306: Total Jumps</t>
  </si>
  <si>
    <t>96587306: Total Mispredicted Jumps</t>
  </si>
  <si>
    <t>96587306: Total Calls</t>
  </si>
  <si>
    <t>96587306: Total Mispredicted Calls</t>
  </si>
  <si>
    <t>96587306: Total Returns</t>
  </si>
  <si>
    <t>96587306: Total Mispredicted Returns</t>
  </si>
  <si>
    <t>96587306: Total Taken Branches</t>
  </si>
  <si>
    <t>96587306: Total Not Taken Branches</t>
  </si>
  <si>
    <t>96587306: Total Mispredicted Branches</t>
  </si>
  <si>
    <t>96587306: Total Mispredicted Branch Directions</t>
  </si>
  <si>
    <t>96587306: Total Mispredicted Branch Targets</t>
  </si>
  <si>
    <t>96587306: Total f Misses</t>
  </si>
  <si>
    <t>96587306: Total pf Misses</t>
  </si>
  <si>
    <t>96587306: Total f Requests</t>
  </si>
  <si>
    <t>96587306: Total pf Requests</t>
  </si>
  <si>
    <t>95878291: Total Decoded Instructions</t>
  </si>
  <si>
    <t>95878291: Total Stalls</t>
  </si>
  <si>
    <t>95878291: Instruction Fetch Stalls</t>
  </si>
  <si>
    <t>95878291: Decode Stalls</t>
  </si>
  <si>
    <t>95878291: Total Jumps</t>
  </si>
  <si>
    <t>95878291: Total Mispredicted Jumps</t>
  </si>
  <si>
    <t>95878291: Total Calls</t>
  </si>
  <si>
    <t>95878291: Total Mispredicted Calls</t>
  </si>
  <si>
    <t>95878291: Total Returns</t>
  </si>
  <si>
    <t>95878291: Total Mispredicted Returns</t>
  </si>
  <si>
    <t>95878291: Total Taken Branches</t>
  </si>
  <si>
    <t>95878291: Total Not Taken Branches</t>
  </si>
  <si>
    <t>95878291: Total Mispredicted Branches</t>
  </si>
  <si>
    <t>95878291: Total Mispredicted Branch Directions</t>
  </si>
  <si>
    <t>95878291: Total Mispredicted Branch Targets</t>
  </si>
  <si>
    <t>95878291: Total f Misses</t>
  </si>
  <si>
    <t>95878291: Total pf Misses</t>
  </si>
  <si>
    <t>95878291: Total f Requests</t>
  </si>
  <si>
    <t>95878291: Total pf Requests</t>
  </si>
  <si>
    <t>96945105: Total Decoded Instructions</t>
  </si>
  <si>
    <t>96945105: Total Stalls</t>
  </si>
  <si>
    <t>96945105: Instruction Fetch Stalls</t>
  </si>
  <si>
    <t>96945105: Decode Stalls</t>
  </si>
  <si>
    <t>96945105: Total Jumps</t>
  </si>
  <si>
    <t>96945105: Total Mispredicted Jumps</t>
  </si>
  <si>
    <t>96945105: Total Calls</t>
  </si>
  <si>
    <t>96945105: Total Mispredicted Calls</t>
  </si>
  <si>
    <t>96945105: Total Returns</t>
  </si>
  <si>
    <t>96945105: Total Mispredicted Returns</t>
  </si>
  <si>
    <t>96945105: Total Taken Branches</t>
  </si>
  <si>
    <t>96945105: Total Not Taken Branches</t>
  </si>
  <si>
    <t>96945105: Total Mispredicted Branches</t>
  </si>
  <si>
    <t>96945105: Total Mispredicted Branch Directions</t>
  </si>
  <si>
    <t>96945105: Total Mispredicted Branch Targets</t>
  </si>
  <si>
    <t>96945105: Total f Misses</t>
  </si>
  <si>
    <t>96945105: Total pf Misses</t>
  </si>
  <si>
    <t>96945105: Total f Requests</t>
  </si>
  <si>
    <t>96945105: Total pf Requests</t>
  </si>
  <si>
    <t>95721382: Total Decoded Instructions</t>
  </si>
  <si>
    <t>95721382: Total Stalls</t>
  </si>
  <si>
    <t>95721382: Instruction Fetch Stalls</t>
  </si>
  <si>
    <t>95721382: Decode Stalls</t>
  </si>
  <si>
    <t>95721382: Total Jumps</t>
  </si>
  <si>
    <t>95721382: Total Mispredicted Jumps</t>
  </si>
  <si>
    <t>95721382: Total Calls</t>
  </si>
  <si>
    <t>95721382: Total Mispredicted Calls</t>
  </si>
  <si>
    <t>95721382: Total Returns</t>
  </si>
  <si>
    <t>95721382: Total Mispredicted Returns</t>
  </si>
  <si>
    <t>95721382: Total Taken Branches</t>
  </si>
  <si>
    <t>95721382: Total Not Taken Branches</t>
  </si>
  <si>
    <t>95721382: Total Mispredicted Branches</t>
  </si>
  <si>
    <t>95721382: Total Mispredicted Branch Directions</t>
  </si>
  <si>
    <t>95721382: Total Mispredicted Branch Targets</t>
  </si>
  <si>
    <t>95721382: Total f Misses</t>
  </si>
  <si>
    <t>95721382: Total pf Misses</t>
  </si>
  <si>
    <t>95721382: Total f Requests</t>
  </si>
  <si>
    <t>95721382: Total pf Requests</t>
  </si>
  <si>
    <t>99431955: Total Decoded Instructions</t>
  </si>
  <si>
    <t>99431955: Total Stalls</t>
  </si>
  <si>
    <t>99431955: Instruction Fetch Stalls</t>
  </si>
  <si>
    <t>99431955: Decode Stalls</t>
  </si>
  <si>
    <t>99431955: Total Jumps</t>
  </si>
  <si>
    <t>99431955: Total Mispredicted Jumps</t>
  </si>
  <si>
    <t>99431955: Total Calls</t>
  </si>
  <si>
    <t>99431955: Total Mispredicted Calls</t>
  </si>
  <si>
    <t>99431955: Total Returns</t>
  </si>
  <si>
    <t>99431955: Total Mispredicted Returns</t>
  </si>
  <si>
    <t>99431955: Total Taken Branches</t>
  </si>
  <si>
    <t>99431955: Total Not Taken Branches</t>
  </si>
  <si>
    <t>99431955: Total Mispredicted Branches</t>
  </si>
  <si>
    <t>99431955: Total Mispredicted Branch Directions</t>
  </si>
  <si>
    <t>99431955: Total Mispredicted Branch Targets</t>
  </si>
  <si>
    <t>99431955: Total f Misses</t>
  </si>
  <si>
    <t>99431955: Total pf Misses</t>
  </si>
  <si>
    <t>99431955: Total f Requests</t>
  </si>
  <si>
    <t>99431955: Total pf Requests</t>
  </si>
  <si>
    <t>97947111: Total Decoded Instructions</t>
  </si>
  <si>
    <t>97947111: Total Stalls</t>
  </si>
  <si>
    <t>97947111: Instruction Fetch Stalls</t>
  </si>
  <si>
    <t>97947111: Decode Stalls</t>
  </si>
  <si>
    <t>97947111: Total Jumps</t>
  </si>
  <si>
    <t>97947111: Total Mispredicted Jumps</t>
  </si>
  <si>
    <t>97947111: Total Calls</t>
  </si>
  <si>
    <t>97947111: Total Mispredicted Calls</t>
  </si>
  <si>
    <t>97947111: Total Returns</t>
  </si>
  <si>
    <t>97947111: Total Mispredicted Returns</t>
  </si>
  <si>
    <t>97947111: Total Taken Branches</t>
  </si>
  <si>
    <t>97947111: Total Not Taken Branches</t>
  </si>
  <si>
    <t>97947111: Total Mispredicted Branches</t>
  </si>
  <si>
    <t>97947111: Total Mispredicted Branch Directions</t>
  </si>
  <si>
    <t>97947111: Total Mispredicted Branch Targets</t>
  </si>
  <si>
    <t>97947111: Total f Misses</t>
  </si>
  <si>
    <t>97947111: Total pf Misses</t>
  </si>
  <si>
    <t>97947111: Total f Requests</t>
  </si>
  <si>
    <t>97947111: Total pf Requests</t>
  </si>
  <si>
    <t>98870121: Total Decoded Instructions</t>
  </si>
  <si>
    <t>98870121: Total Stalls</t>
  </si>
  <si>
    <t>98870121: Instruction Fetch Stalls</t>
  </si>
  <si>
    <t>98870121: Decode Stalls</t>
  </si>
  <si>
    <t>98870121: Total Jumps</t>
  </si>
  <si>
    <t>98870121: Total Mispredicted Jumps</t>
  </si>
  <si>
    <t>98870121: Total Calls</t>
  </si>
  <si>
    <t>98870121: Total Mispredicted Calls</t>
  </si>
  <si>
    <t>98870121: Total Returns</t>
  </si>
  <si>
    <t>98870121: Total Mispredicted Returns</t>
  </si>
  <si>
    <t>98870121: Total Taken Branches</t>
  </si>
  <si>
    <t>98870121: Total Not Taken Branches</t>
  </si>
  <si>
    <t>98870121: Total Mispredicted Branches</t>
  </si>
  <si>
    <t>98870121: Total Mispredicted Branch Directions</t>
  </si>
  <si>
    <t>98870121: Total Mispredicted Branch Targets</t>
  </si>
  <si>
    <t>98870121: Total f Misses</t>
  </si>
  <si>
    <t>98870121: Total pf Misses</t>
  </si>
  <si>
    <t>98870121: Total f Requests</t>
  </si>
  <si>
    <t>98870121: Total pf Requests</t>
  </si>
  <si>
    <t>98031850: Total Decoded Instructions</t>
  </si>
  <si>
    <t>98031850: Total Stalls</t>
  </si>
  <si>
    <t>98031850: Instruction Fetch Stalls</t>
  </si>
  <si>
    <t>98031850: Decode Stalls</t>
  </si>
  <si>
    <t>98031850: Total Jumps</t>
  </si>
  <si>
    <t>98031850: Total Mispredicted Jumps</t>
  </si>
  <si>
    <t>98031850: Total Calls</t>
  </si>
  <si>
    <t>98031850: Total Mispredicted Calls</t>
  </si>
  <si>
    <t>98031850: Total Returns</t>
  </si>
  <si>
    <t>98031850: Total Mispredicted Returns</t>
  </si>
  <si>
    <t>98031850: Total Taken Branches</t>
  </si>
  <si>
    <t>98031850: Total Not Taken Branches</t>
  </si>
  <si>
    <t>98031850: Total Mispredicted Branches</t>
  </si>
  <si>
    <t>98031850: Total Mispredicted Branch Directions</t>
  </si>
  <si>
    <t>98031850: Total Mispredicted Branch Targets</t>
  </si>
  <si>
    <t>98031850: Total f Misses</t>
  </si>
  <si>
    <t>98031850: Total pf Misses</t>
  </si>
  <si>
    <t>98031850: Total f Requests</t>
  </si>
  <si>
    <t>98031850: Total pf Requests</t>
  </si>
  <si>
    <t>95715689: Total Decoded Instructions</t>
  </si>
  <si>
    <t>95715689: Total Stalls</t>
  </si>
  <si>
    <t>95715689: Instruction Fetch Stalls</t>
  </si>
  <si>
    <t>95715689: Decode Stalls</t>
  </si>
  <si>
    <t>95715689: Total Jumps</t>
  </si>
  <si>
    <t>95715689: Total Mispredicted Jumps</t>
  </si>
  <si>
    <t>95715689: Total Calls</t>
  </si>
  <si>
    <t>95715689: Total Mispredicted Calls</t>
  </si>
  <si>
    <t>95715689: Total Returns</t>
  </si>
  <si>
    <t>95715689: Total Mispredicted Returns</t>
  </si>
  <si>
    <t>95715689: Total Taken Branches</t>
  </si>
  <si>
    <t>95715689: Total Not Taken Branches</t>
  </si>
  <si>
    <t>95715689: Total Mispredicted Branches</t>
  </si>
  <si>
    <t>95715689: Total Mispredicted Branch Directions</t>
  </si>
  <si>
    <t>95715689: Total Mispredicted Branch Targets</t>
  </si>
  <si>
    <t>95715689: Total f Misses</t>
  </si>
  <si>
    <t>95715689: Total f Requests</t>
  </si>
  <si>
    <t>97133002: Total Decoded Instructions</t>
  </si>
  <si>
    <t>97133002: Total Stalls</t>
  </si>
  <si>
    <t>97133002: Instruction Fetch Stalls</t>
  </si>
  <si>
    <t>97133002: Decode Stalls</t>
  </si>
  <si>
    <t>97133002: Total Jumps</t>
  </si>
  <si>
    <t>97133002: Total Mispredicted Jumps</t>
  </si>
  <si>
    <t>97133002: Total Calls</t>
  </si>
  <si>
    <t>97133002: Total Mispredicted Calls</t>
  </si>
  <si>
    <t>97133002: Total Returns</t>
  </si>
  <si>
    <t>97133002: Total Mispredicted Returns</t>
  </si>
  <si>
    <t>97133002: Total Taken Branches</t>
  </si>
  <si>
    <t>97133002: Total Not Taken Branches</t>
  </si>
  <si>
    <t>97133002: Total Mispredicted Branches</t>
  </si>
  <si>
    <t>97133002: Total Mispredicted Branch Directions</t>
  </si>
  <si>
    <t>97133002: Total Mispredicted Branch Targets</t>
  </si>
  <si>
    <t>97133002: Total f Misses</t>
  </si>
  <si>
    <t>97133002: Total f Requests</t>
  </si>
  <si>
    <t>89427001: Total Decoded Instructions</t>
  </si>
  <si>
    <t>89427001: Total Stalls</t>
  </si>
  <si>
    <t>89427001: Instruction Fetch Stalls</t>
  </si>
  <si>
    <t>89427001: Decode Stalls</t>
  </si>
  <si>
    <t>89427001: Total Jumps</t>
  </si>
  <si>
    <t>89427001: Total Mispredicted Jumps</t>
  </si>
  <si>
    <t>89427001: Total Calls</t>
  </si>
  <si>
    <t>89427001: Total Mispredicted Calls</t>
  </si>
  <si>
    <t>89427001: Total Returns</t>
  </si>
  <si>
    <t>89427001: Total Mispredicted Returns</t>
  </si>
  <si>
    <t>89427001: Total Taken Branches</t>
  </si>
  <si>
    <t>89427001: Total Not Taken Branches</t>
  </si>
  <si>
    <t>89427001: Total Mispredicted Branches</t>
  </si>
  <si>
    <t>89427001: Total Mispredicted Branch Directions</t>
  </si>
  <si>
    <t>89427001: Total Mispredicted Branch Targets</t>
  </si>
  <si>
    <t>89427001: Total f Misses</t>
  </si>
  <si>
    <t>89427001: Total f Requests</t>
  </si>
  <si>
    <t>92509403: Total Decoded Instructions</t>
  </si>
  <si>
    <t>92509403: Total Stalls</t>
  </si>
  <si>
    <t>92509403: Instruction Fetch Stalls</t>
  </si>
  <si>
    <t>92509403: Decode Stalls</t>
  </si>
  <si>
    <t>92509403: Total Jumps</t>
  </si>
  <si>
    <t>92509403: Total Mispredicted Jumps</t>
  </si>
  <si>
    <t>92509403: Total Calls</t>
  </si>
  <si>
    <t>92509403: Total Mispredicted Calls</t>
  </si>
  <si>
    <t>92509403: Total Returns</t>
  </si>
  <si>
    <t>92509403: Total Mispredicted Returns</t>
  </si>
  <si>
    <t>92509403: Total Taken Branches</t>
  </si>
  <si>
    <t>92509403: Total Not Taken Branches</t>
  </si>
  <si>
    <t>92509403: Total Mispredicted Branches</t>
  </si>
  <si>
    <t>92509403: Total Mispredicted Branch Directions</t>
  </si>
  <si>
    <t>92509403: Total Mispredicted Branch Targets</t>
  </si>
  <si>
    <t>92509403: Total f Misses</t>
  </si>
  <si>
    <t>92509403: Total f Requests</t>
  </si>
  <si>
    <t>L1i Miss Coverage</t>
  </si>
  <si>
    <t>N1L</t>
  </si>
  <si>
    <t>q1.sql.insbuffer.out.46889.2.gz</t>
  </si>
  <si>
    <t>q1.sql.insbuffer.out.46889.2_complex_l1i_3.txt</t>
  </si>
  <si>
    <t>88018364: Total Decoded Instructions</t>
  </si>
  <si>
    <t>88018364: Total Stalls</t>
  </si>
  <si>
    <t>88018364: Instruction Fetch Stalls</t>
  </si>
  <si>
    <t>88018364: Decode Stalls</t>
  </si>
  <si>
    <t>88018364: Total Jumps</t>
  </si>
  <si>
    <t>88018364: Total Mispredicted Jumps</t>
  </si>
  <si>
    <t>88018364: Total Calls</t>
  </si>
  <si>
    <t>88018364: Total Mispredicted Calls</t>
  </si>
  <si>
    <t>88018364: Total Returns</t>
  </si>
  <si>
    <t>88018364: Total Mispredicted Returns</t>
  </si>
  <si>
    <t>88018364: Total Taken Branches</t>
  </si>
  <si>
    <t>88018364: Total Not Taken Branches</t>
  </si>
  <si>
    <t>88018364: Total Mispredicted Branches</t>
  </si>
  <si>
    <t>88018364: Total Mispredicted Branch Directions</t>
  </si>
  <si>
    <t>88018364: Total Mispredicted Branch Targets</t>
  </si>
  <si>
    <t>88018364: Total f Misses</t>
  </si>
  <si>
    <t>88018364: Total pf Misses</t>
  </si>
  <si>
    <t>88018364: Total f Requests</t>
  </si>
  <si>
    <t>88018364: Total pf Requests</t>
  </si>
  <si>
    <t>89081514: Total Decoded Instructions</t>
  </si>
  <si>
    <t>89081514: Total Stalls</t>
  </si>
  <si>
    <t>89081514: Instruction Fetch Stalls</t>
  </si>
  <si>
    <t>89081514: Decode Stalls</t>
  </si>
  <si>
    <t>89081514: Total Jumps</t>
  </si>
  <si>
    <t>89081514: Total Mispredicted Jumps</t>
  </si>
  <si>
    <t>89081514: Total Calls</t>
  </si>
  <si>
    <t>89081514: Total Mispredicted Calls</t>
  </si>
  <si>
    <t>89081514: Total Returns</t>
  </si>
  <si>
    <t>89081514: Total Mispredicted Returns</t>
  </si>
  <si>
    <t>89081514: Total Taken Branches</t>
  </si>
  <si>
    <t>89081514: Total Not Taken Branches</t>
  </si>
  <si>
    <t>89081514: Total Mispredicted Branches</t>
  </si>
  <si>
    <t>89081514: Total Mispredicted Branch Directions</t>
  </si>
  <si>
    <t>89081514: Total Mispredicted Branch Targets</t>
  </si>
  <si>
    <t>89081514: Total f Misses</t>
  </si>
  <si>
    <t>89081514: Total pf Misses</t>
  </si>
  <si>
    <t>89081514: Total f Requests</t>
  </si>
  <si>
    <t>89081514: Total pf Requests</t>
  </si>
  <si>
    <t>89654616: Total Decoded Instructions</t>
  </si>
  <si>
    <t>89654616: Total Stalls</t>
  </si>
  <si>
    <t>89654616: Instruction Fetch Stalls</t>
  </si>
  <si>
    <t>89654616: Decode Stalls</t>
  </si>
  <si>
    <t>89654616: Total Jumps</t>
  </si>
  <si>
    <t>89654616: Total Mispredicted Jumps</t>
  </si>
  <si>
    <t>89654616: Total Calls</t>
  </si>
  <si>
    <t>89654616: Total Mispredicted Calls</t>
  </si>
  <si>
    <t>89654616: Total Returns</t>
  </si>
  <si>
    <t>89654616: Total Mispredicted Returns</t>
  </si>
  <si>
    <t>89654616: Total Taken Branches</t>
  </si>
  <si>
    <t>89654616: Total Not Taken Branches</t>
  </si>
  <si>
    <t>89654616: Total Mispredicted Branches</t>
  </si>
  <si>
    <t>89654616: Total Mispredicted Branch Directions</t>
  </si>
  <si>
    <t>89654616: Total Mispredicted Branch Targets</t>
  </si>
  <si>
    <t>89654616: Total f Misses</t>
  </si>
  <si>
    <t>89654616: Total pf Misses</t>
  </si>
  <si>
    <t>89654616: Total f Requests</t>
  </si>
  <si>
    <t>89654616: Total pf Requests</t>
  </si>
  <si>
    <t>90136353: Total Decoded Instructions</t>
  </si>
  <si>
    <t>90136353: Total Stalls</t>
  </si>
  <si>
    <t>90136353: Instruction Fetch Stalls</t>
  </si>
  <si>
    <t>90136353: Decode Stalls</t>
  </si>
  <si>
    <t>90136353: Total Jumps</t>
  </si>
  <si>
    <t>90136353: Total Mispredicted Jumps</t>
  </si>
  <si>
    <t>90136353: Total Calls</t>
  </si>
  <si>
    <t>90136353: Total Mispredicted Calls</t>
  </si>
  <si>
    <t>90136353: Total Returns</t>
  </si>
  <si>
    <t>90136353: Total Mispredicted Returns</t>
  </si>
  <si>
    <t>90136353: Total Taken Branches</t>
  </si>
  <si>
    <t>90136353: Total Not Taken Branches</t>
  </si>
  <si>
    <t>90136353: Total Mispredicted Branches</t>
  </si>
  <si>
    <t>90136353: Total Mispredicted Branch Directions</t>
  </si>
  <si>
    <t>90136353: Total Mispredicted Branch Targets</t>
  </si>
  <si>
    <t>90136353: Total f Misses</t>
  </si>
  <si>
    <t>90136353: Total pf Misses</t>
  </si>
  <si>
    <t>90136353: Total f Requests</t>
  </si>
  <si>
    <t>90136353: Total pf Requests</t>
  </si>
  <si>
    <t>92132464: Total Decoded Instructions</t>
  </si>
  <si>
    <t>92132464: Total Stalls</t>
  </si>
  <si>
    <t>92132464: Instruction Fetch Stalls</t>
  </si>
  <si>
    <t>92132464: Decode Stalls</t>
  </si>
  <si>
    <t>92132464: Total Jumps</t>
  </si>
  <si>
    <t>92132464: Total Mispredicted Jumps</t>
  </si>
  <si>
    <t>92132464: Total Calls</t>
  </si>
  <si>
    <t>92132464: Total Mispredicted Calls</t>
  </si>
  <si>
    <t>92132464: Total Returns</t>
  </si>
  <si>
    <t>92132464: Total Mispredicted Returns</t>
  </si>
  <si>
    <t>92132464: Total Taken Branches</t>
  </si>
  <si>
    <t>92132464: Total Not Taken Branches</t>
  </si>
  <si>
    <t>92132464: Total Mispredicted Branches</t>
  </si>
  <si>
    <t>92132464: Total Mispredicted Branch Directions</t>
  </si>
  <si>
    <t>92132464: Total Mispredicted Branch Targets</t>
  </si>
  <si>
    <t>92132464: Total f Misses</t>
  </si>
  <si>
    <t>92132464: Total pf Misses</t>
  </si>
  <si>
    <t>92132464: Total f Requests</t>
  </si>
  <si>
    <t>92132464: Total pf Requests</t>
  </si>
  <si>
    <t>94217808: Total Decoded Instructions</t>
  </si>
  <si>
    <t>94217808: Total Stalls</t>
  </si>
  <si>
    <t>94217808: Instruction Fetch Stalls</t>
  </si>
  <si>
    <t>94217808: Decode Stalls</t>
  </si>
  <si>
    <t>94217808: Total Jumps</t>
  </si>
  <si>
    <t>94217808: Total Mispredicted Jumps</t>
  </si>
  <si>
    <t>94217808: Total Calls</t>
  </si>
  <si>
    <t>94217808: Total Mispredicted Calls</t>
  </si>
  <si>
    <t>94217808: Total Returns</t>
  </si>
  <si>
    <t>94217808: Total Mispredicted Returns</t>
  </si>
  <si>
    <t>94217808: Total Taken Branches</t>
  </si>
  <si>
    <t>94217808: Total Not Taken Branches</t>
  </si>
  <si>
    <t>94217808: Total Mispredicted Branches</t>
  </si>
  <si>
    <t>94217808: Total Mispredicted Branch Directions</t>
  </si>
  <si>
    <t>94217808: Total Mispredicted Branch Targets</t>
  </si>
  <si>
    <t>94217808: Total f Misses</t>
  </si>
  <si>
    <t>94217808: Total pf Misses</t>
  </si>
  <si>
    <t>94217808: Total f Requests</t>
  </si>
  <si>
    <t>94217808: Total pf Requests</t>
  </si>
  <si>
    <t>96122255: Total Decoded Instructions</t>
  </si>
  <si>
    <t>96122255: Total Stalls</t>
  </si>
  <si>
    <t>96122255: Instruction Fetch Stalls</t>
  </si>
  <si>
    <t>96122255: Decode Stalls</t>
  </si>
  <si>
    <t>96122255: Total Jumps</t>
  </si>
  <si>
    <t>96122255: Total Mispredicted Jumps</t>
  </si>
  <si>
    <t>96122255: Total Calls</t>
  </si>
  <si>
    <t>96122255: Total Mispredicted Calls</t>
  </si>
  <si>
    <t>96122255: Total Returns</t>
  </si>
  <si>
    <t>96122255: Total Mispredicted Returns</t>
  </si>
  <si>
    <t>96122255: Total Taken Branches</t>
  </si>
  <si>
    <t>96122255: Total Not Taken Branches</t>
  </si>
  <si>
    <t>96122255: Total Mispredicted Branches</t>
  </si>
  <si>
    <t>96122255: Total Mispredicted Branch Directions</t>
  </si>
  <si>
    <t>96122255: Total Mispredicted Branch Targets</t>
  </si>
  <si>
    <t>96122255: Total f Misses</t>
  </si>
  <si>
    <t>96122255: Total pf Misses</t>
  </si>
  <si>
    <t>96122255: Total f Requests</t>
  </si>
  <si>
    <t>96122255: Total pf Requests</t>
  </si>
  <si>
    <t>98000281: Total Decoded Instructions</t>
  </si>
  <si>
    <t>98000281: Total Stalls</t>
  </si>
  <si>
    <t>98000281: Instruction Fetch Stalls</t>
  </si>
  <si>
    <t>98000281: Decode Stalls</t>
  </si>
  <si>
    <t>98000281: Total Jumps</t>
  </si>
  <si>
    <t>98000281: Total Mispredicted Jumps</t>
  </si>
  <si>
    <t>98000281: Total Calls</t>
  </si>
  <si>
    <t>98000281: Total Mispredicted Calls</t>
  </si>
  <si>
    <t>98000281: Total Returns</t>
  </si>
  <si>
    <t>98000281: Total Mispredicted Returns</t>
  </si>
  <si>
    <t>98000281: Total Taken Branches</t>
  </si>
  <si>
    <t>98000281: Total Not Taken Branches</t>
  </si>
  <si>
    <t>98000281: Total Mispredicted Branches</t>
  </si>
  <si>
    <t>98000281: Total Mispredicted Branch Directions</t>
  </si>
  <si>
    <t>98000281: Total Mispredicted Branch Targets</t>
  </si>
  <si>
    <t>98000281: Total f Misses</t>
  </si>
  <si>
    <t>98000281: Total pf Misses</t>
  </si>
  <si>
    <t>98000281: Total f Requests</t>
  </si>
  <si>
    <t>98000281: Total pf Requests</t>
  </si>
  <si>
    <t>93858299: Total Decoded Instructions</t>
  </si>
  <si>
    <t>93858299: Total Stalls</t>
  </si>
  <si>
    <t>93858299: Instruction Fetch Stalls</t>
  </si>
  <si>
    <t>93858299: Decode Stalls</t>
  </si>
  <si>
    <t>93858299: Total Jumps</t>
  </si>
  <si>
    <t>93858299: Total Mispredicted Jumps</t>
  </si>
  <si>
    <t>93858299: Total Calls</t>
  </si>
  <si>
    <t>93858299: Total Mispredicted Calls</t>
  </si>
  <si>
    <t>93858299: Total Returns</t>
  </si>
  <si>
    <t>93858299: Total Mispredicted Returns</t>
  </si>
  <si>
    <t>93858299: Total Taken Branches</t>
  </si>
  <si>
    <t>93858299: Total Not Taken Branches</t>
  </si>
  <si>
    <t>93858299: Total Mispredicted Branches</t>
  </si>
  <si>
    <t>93858299: Total Mispredicted Branch Directions</t>
  </si>
  <si>
    <t>93858299: Total Mispredicted Branch Targets</t>
  </si>
  <si>
    <t>93858299: Total f Misses</t>
  </si>
  <si>
    <t>93858299: Total f Requests</t>
  </si>
  <si>
    <t>q3.sql.insbuffer.out.47164.14.gz</t>
  </si>
  <si>
    <t>q3.sql.insbuffer.out.47164.14_complex_l1i_3.txt</t>
  </si>
  <si>
    <t>94082775: Total Decoded Instructions</t>
  </si>
  <si>
    <t>94082775: Total Stalls</t>
  </si>
  <si>
    <t>94082775: Instruction Fetch Stalls</t>
  </si>
  <si>
    <t>94082775: Decode Stalls</t>
  </si>
  <si>
    <t>94082775: Total Jumps</t>
  </si>
  <si>
    <t>94082775: Total Mispredicted Jumps</t>
  </si>
  <si>
    <t>94082775: Total Calls</t>
  </si>
  <si>
    <t>94082775: Total Mispredicted Calls</t>
  </si>
  <si>
    <t>94082775: Total Returns</t>
  </si>
  <si>
    <t>94082775: Total Mispredicted Returns</t>
  </si>
  <si>
    <t>94082775: Total Taken Branches</t>
  </si>
  <si>
    <t>94082775: Total Not Taken Branches</t>
  </si>
  <si>
    <t>94082775: Total Mispredicted Branches</t>
  </si>
  <si>
    <t>94082775: Total Mispredicted Branch Directions</t>
  </si>
  <si>
    <t>94082775: Total Mispredicted Branch Targets</t>
  </si>
  <si>
    <t>94082775: Total f Misses</t>
  </si>
  <si>
    <t>94082775: Total pf Misses</t>
  </si>
  <si>
    <t>94082775: Total f Requests</t>
  </si>
  <si>
    <t>94082775: Total pf Requests</t>
  </si>
  <si>
    <t>94670142: Total Decoded Instructions</t>
  </si>
  <si>
    <t>94670142: Total Stalls</t>
  </si>
  <si>
    <t>94670142: Instruction Fetch Stalls</t>
  </si>
  <si>
    <t>94670142: Decode Stalls</t>
  </si>
  <si>
    <t>94670142: Total Jumps</t>
  </si>
  <si>
    <t>94670142: Total Mispredicted Jumps</t>
  </si>
  <si>
    <t>94670142: Total Calls</t>
  </si>
  <si>
    <t>94670142: Total Mispredicted Calls</t>
  </si>
  <si>
    <t>94670142: Total Returns</t>
  </si>
  <si>
    <t>94670142: Total Mispredicted Returns</t>
  </si>
  <si>
    <t>94670142: Total Taken Branches</t>
  </si>
  <si>
    <t>94670142: Total Not Taken Branches</t>
  </si>
  <si>
    <t>94670142: Total Mispredicted Branches</t>
  </si>
  <si>
    <t>94670142: Total Mispredicted Branch Directions</t>
  </si>
  <si>
    <t>94670142: Total Mispredicted Branch Targets</t>
  </si>
  <si>
    <t>94670142: Total f Misses</t>
  </si>
  <si>
    <t>94670142: Total pf Misses</t>
  </si>
  <si>
    <t>94670142: Total f Requests</t>
  </si>
  <si>
    <t>94670142: Total pf Requests</t>
  </si>
  <si>
    <t>94999585: Total Decoded Instructions</t>
  </si>
  <si>
    <t>94999585: Total Stalls</t>
  </si>
  <si>
    <t>94999585: Instruction Fetch Stalls</t>
  </si>
  <si>
    <t>94999585: Decode Stalls</t>
  </si>
  <si>
    <t>94999585: Total Jumps</t>
  </si>
  <si>
    <t>94999585: Total Mispredicted Jumps</t>
  </si>
  <si>
    <t>94999585: Total Calls</t>
  </si>
  <si>
    <t>94999585: Total Mispredicted Calls</t>
  </si>
  <si>
    <t>94999585: Total Returns</t>
  </si>
  <si>
    <t>94999585: Total Mispredicted Returns</t>
  </si>
  <si>
    <t>94999585: Total Taken Branches</t>
  </si>
  <si>
    <t>94999585: Total Not Taken Branches</t>
  </si>
  <si>
    <t>94999585: Total Mispredicted Branches</t>
  </si>
  <si>
    <t>94999585: Total Mispredicted Branch Directions</t>
  </si>
  <si>
    <t>94999585: Total Mispredicted Branch Targets</t>
  </si>
  <si>
    <t>94999585: Total f Misses</t>
  </si>
  <si>
    <t>94999585: Total pf Misses</t>
  </si>
  <si>
    <t>94999585: Total f Requests</t>
  </si>
  <si>
    <t>94999585: Total pf Requests</t>
  </si>
  <si>
    <t>95255546: Total Decoded Instructions</t>
  </si>
  <si>
    <t>95255546: Total Stalls</t>
  </si>
  <si>
    <t>95255546: Instruction Fetch Stalls</t>
  </si>
  <si>
    <t>95255546: Decode Stalls</t>
  </si>
  <si>
    <t>95255546: Total Jumps</t>
  </si>
  <si>
    <t>95255546: Total Mispredicted Jumps</t>
  </si>
  <si>
    <t>95255546: Total Calls</t>
  </si>
  <si>
    <t>95255546: Total Mispredicted Calls</t>
  </si>
  <si>
    <t>95255546: Total Returns</t>
  </si>
  <si>
    <t>95255546: Total Mispredicted Returns</t>
  </si>
  <si>
    <t>95255546: Total Taken Branches</t>
  </si>
  <si>
    <t>95255546: Total Not Taken Branches</t>
  </si>
  <si>
    <t>95255546: Total Mispredicted Branches</t>
  </si>
  <si>
    <t>95255546: Total Mispredicted Branch Directions</t>
  </si>
  <si>
    <t>95255546: Total Mispredicted Branch Targets</t>
  </si>
  <si>
    <t>95255546: Total f Misses</t>
  </si>
  <si>
    <t>95255546: Total pf Misses</t>
  </si>
  <si>
    <t>95255546: Total f Requests</t>
  </si>
  <si>
    <t>95255546: Total pf Requests</t>
  </si>
  <si>
    <t>96419583: Total Decoded Instructions</t>
  </si>
  <si>
    <t>96419583: Total Stalls</t>
  </si>
  <si>
    <t>96419583: Instruction Fetch Stalls</t>
  </si>
  <si>
    <t>96419583: Decode Stalls</t>
  </si>
  <si>
    <t>96419583: Total Jumps</t>
  </si>
  <si>
    <t>96419583: Total Mispredicted Jumps</t>
  </si>
  <si>
    <t>96419583: Total Calls</t>
  </si>
  <si>
    <t>96419583: Total Mispredicted Calls</t>
  </si>
  <si>
    <t>96419583: Total Returns</t>
  </si>
  <si>
    <t>96419583: Total Mispredicted Returns</t>
  </si>
  <si>
    <t>96419583: Total Taken Branches</t>
  </si>
  <si>
    <t>96419583: Total Not Taken Branches</t>
  </si>
  <si>
    <t>96419583: Total Mispredicted Branches</t>
  </si>
  <si>
    <t>96419583: Total Mispredicted Branch Directions</t>
  </si>
  <si>
    <t>96419583: Total Mispredicted Branch Targets</t>
  </si>
  <si>
    <t>96419583: Total f Misses</t>
  </si>
  <si>
    <t>96419583: Total pf Misses</t>
  </si>
  <si>
    <t>96419583: Total f Requests</t>
  </si>
  <si>
    <t>96419583: Total pf Requests</t>
  </si>
  <si>
    <t>97619078: Total Decoded Instructions</t>
  </si>
  <si>
    <t>97619078: Total Stalls</t>
  </si>
  <si>
    <t>97619078: Instruction Fetch Stalls</t>
  </si>
  <si>
    <t>97619078: Decode Stalls</t>
  </si>
  <si>
    <t>97619078: Total Jumps</t>
  </si>
  <si>
    <t>97619078: Total Mispredicted Jumps</t>
  </si>
  <si>
    <t>97619078: Total Calls</t>
  </si>
  <si>
    <t>97619078: Total Mispredicted Calls</t>
  </si>
  <si>
    <t>97619078: Total Returns</t>
  </si>
  <si>
    <t>97619078: Total Mispredicted Returns</t>
  </si>
  <si>
    <t>97619078: Total Taken Branches</t>
  </si>
  <si>
    <t>97619078: Total Not Taken Branches</t>
  </si>
  <si>
    <t>97619078: Total Mispredicted Branches</t>
  </si>
  <si>
    <t>97619078: Total Mispredicted Branch Directions</t>
  </si>
  <si>
    <t>97619078: Total Mispredicted Branch Targets</t>
  </si>
  <si>
    <t>97619078: Total f Misses</t>
  </si>
  <si>
    <t>97619078: Total pf Misses</t>
  </si>
  <si>
    <t>97619078: Total f Requests</t>
  </si>
  <si>
    <t>97619078: Total pf Requests</t>
  </si>
  <si>
    <t>98731906: Total Decoded Instructions</t>
  </si>
  <si>
    <t>98731906: Total Stalls</t>
  </si>
  <si>
    <t>98731906: Instruction Fetch Stalls</t>
  </si>
  <si>
    <t>98731906: Decode Stalls</t>
  </si>
  <si>
    <t>98731906: Total Jumps</t>
  </si>
  <si>
    <t>98731906: Total Mispredicted Jumps</t>
  </si>
  <si>
    <t>98731906: Total Calls</t>
  </si>
  <si>
    <t>98731906: Total Mispredicted Calls</t>
  </si>
  <si>
    <t>98731906: Total Returns</t>
  </si>
  <si>
    <t>98731906: Total Mispredicted Returns</t>
  </si>
  <si>
    <t>98731906: Total Taken Branches</t>
  </si>
  <si>
    <t>98731906: Total Not Taken Branches</t>
  </si>
  <si>
    <t>98731906: Total Mispredicted Branches</t>
  </si>
  <si>
    <t>98731906: Total Mispredicted Branch Directions</t>
  </si>
  <si>
    <t>98731906: Total Mispredicted Branch Targets</t>
  </si>
  <si>
    <t>98731906: Total f Misses</t>
  </si>
  <si>
    <t>98731906: Total pf Misses</t>
  </si>
  <si>
    <t>98731906: Total f Requests</t>
  </si>
  <si>
    <t>98731906: Total pf Requests</t>
  </si>
  <si>
    <t>99863225: Total Decoded Instructions</t>
  </si>
  <si>
    <t>99863225: Total Stalls</t>
  </si>
  <si>
    <t>99863225: Instruction Fetch Stalls</t>
  </si>
  <si>
    <t>99863225: Decode Stalls</t>
  </si>
  <si>
    <t>99863225: Total Jumps</t>
  </si>
  <si>
    <t>99863225: Total Mispredicted Jumps</t>
  </si>
  <si>
    <t>99863225: Total Calls</t>
  </si>
  <si>
    <t>99863225: Total Mispredicted Calls</t>
  </si>
  <si>
    <t>99863225: Total Returns</t>
  </si>
  <si>
    <t>99863225: Total Mispredicted Returns</t>
  </si>
  <si>
    <t>99863225: Total Taken Branches</t>
  </si>
  <si>
    <t>99863225: Total Not Taken Branches</t>
  </si>
  <si>
    <t>99863225: Total Mispredicted Branches</t>
  </si>
  <si>
    <t>99863225: Total Mispredicted Branch Directions</t>
  </si>
  <si>
    <t>99863225: Total Mispredicted Branch Targets</t>
  </si>
  <si>
    <t>99863225: Total f Misses</t>
  </si>
  <si>
    <t>99863225: Total pf Misses</t>
  </si>
  <si>
    <t>99863225: Total f Requests</t>
  </si>
  <si>
    <t>99863225: Total pf Requests</t>
  </si>
  <si>
    <t>101404941: Total Decoded Instructions</t>
  </si>
  <si>
    <t>101404941: Total Stalls</t>
  </si>
  <si>
    <t>101404941: Instruction Fetch Stalls</t>
  </si>
  <si>
    <t>101404941: Decode Stalls</t>
  </si>
  <si>
    <t>101404941: Total Jumps</t>
  </si>
  <si>
    <t>101404941: Total Mispredicted Jumps</t>
  </si>
  <si>
    <t>101404941: Total Calls</t>
  </si>
  <si>
    <t>101404941: Total Mispredicted Calls</t>
  </si>
  <si>
    <t>101404941: Total Returns</t>
  </si>
  <si>
    <t>101404941: Total Mispredicted Returns</t>
  </si>
  <si>
    <t>101404941: Total Taken Branches</t>
  </si>
  <si>
    <t>101404941: Total Not Taken Branches</t>
  </si>
  <si>
    <t>101404941: Total Mispredicted Branches</t>
  </si>
  <si>
    <t>101404941: Total Mispredicted Branch Directions</t>
  </si>
  <si>
    <t>101404941: Total Mispredicted Branch Targets</t>
  </si>
  <si>
    <t>101404941: Total f Misses</t>
  </si>
  <si>
    <t>101404941: Total f Requests</t>
  </si>
  <si>
    <t>q6.sql.insbuffer.out.47788.3.gz</t>
  </si>
  <si>
    <t>q6.sql.insbuffer.out.47788.3_complex_l1i_2.txt</t>
  </si>
  <si>
    <t>88041623: Total Decoded Instructions</t>
  </si>
  <si>
    <t>88041623: Total Stalls</t>
  </si>
  <si>
    <t>88041623: Instruction Fetch Stalls</t>
  </si>
  <si>
    <t>88041623: Decode Stalls</t>
  </si>
  <si>
    <t>88041623: Total Jumps</t>
  </si>
  <si>
    <t>88041623: Total Mispredicted Jumps</t>
  </si>
  <si>
    <t>88041623: Total Calls</t>
  </si>
  <si>
    <t>88041623: Total Mispredicted Calls</t>
  </si>
  <si>
    <t>88041623: Total Returns</t>
  </si>
  <si>
    <t>88041623: Total Mispredicted Returns</t>
  </si>
  <si>
    <t>88041623: Total Taken Branches</t>
  </si>
  <si>
    <t>88041623: Total Not Taken Branches</t>
  </si>
  <si>
    <t>88041623: Total Mispredicted Branches</t>
  </si>
  <si>
    <t>88041623: Total Mispredicted Branch Directions</t>
  </si>
  <si>
    <t>88041623: Total Mispredicted Branch Targets</t>
  </si>
  <si>
    <t>88041623: Total f Misses</t>
  </si>
  <si>
    <t>88041623: Total pf Misses</t>
  </si>
  <si>
    <t>88041623: Total f Requests</t>
  </si>
  <si>
    <t>88041623: Total pf Requests</t>
  </si>
  <si>
    <t>89220411: Total Decoded Instructions</t>
  </si>
  <si>
    <t>89220411: Total Stalls</t>
  </si>
  <si>
    <t>89220411: Instruction Fetch Stalls</t>
  </si>
  <si>
    <t>89220411: Decode Stalls</t>
  </si>
  <si>
    <t>89220411: Total Jumps</t>
  </si>
  <si>
    <t>89220411: Total Mispredicted Jumps</t>
  </si>
  <si>
    <t>89220411: Total Calls</t>
  </si>
  <si>
    <t>89220411: Total Mispredicted Calls</t>
  </si>
  <si>
    <t>89220411: Total Returns</t>
  </si>
  <si>
    <t>89220411: Total Mispredicted Returns</t>
  </si>
  <si>
    <t>89220411: Total Taken Branches</t>
  </si>
  <si>
    <t>89220411: Total Not Taken Branches</t>
  </si>
  <si>
    <t>89220411: Total Mispredicted Branches</t>
  </si>
  <si>
    <t>89220411: Total Mispredicted Branch Directions</t>
  </si>
  <si>
    <t>89220411: Total Mispredicted Branch Targets</t>
  </si>
  <si>
    <t>89220411: Total f Misses</t>
  </si>
  <si>
    <t>89220411: Total pf Misses</t>
  </si>
  <si>
    <t>89220411: Total f Requests</t>
  </si>
  <si>
    <t>89220411: Total pf Requests</t>
  </si>
  <si>
    <t>89859379: Total Decoded Instructions</t>
  </si>
  <si>
    <t>89859379: Total Stalls</t>
  </si>
  <si>
    <t>89859379: Instruction Fetch Stalls</t>
  </si>
  <si>
    <t>89859379: Decode Stalls</t>
  </si>
  <si>
    <t>89859379: Total Jumps</t>
  </si>
  <si>
    <t>89859379: Total Mispredicted Jumps</t>
  </si>
  <si>
    <t>89859379: Total Calls</t>
  </si>
  <si>
    <t>89859379: Total Mispredicted Calls</t>
  </si>
  <si>
    <t>89859379: Total Returns</t>
  </si>
  <si>
    <t>89859379: Total Mispredicted Returns</t>
  </si>
  <si>
    <t>89859379: Total Taken Branches</t>
  </si>
  <si>
    <t>89859379: Total Not Taken Branches</t>
  </si>
  <si>
    <t>89859379: Total Mispredicted Branches</t>
  </si>
  <si>
    <t>89859379: Total Mispredicted Branch Directions</t>
  </si>
  <si>
    <t>89859379: Total Mispredicted Branch Targets</t>
  </si>
  <si>
    <t>89859379: Total f Misses</t>
  </si>
  <si>
    <t>89859379: Total pf Misses</t>
  </si>
  <si>
    <t>89859379: Total f Requests</t>
  </si>
  <si>
    <t>89859379: Total pf Requests</t>
  </si>
  <si>
    <t>90384352: Total Decoded Instructions</t>
  </si>
  <si>
    <t>90384352: Total Stalls</t>
  </si>
  <si>
    <t>90384352: Instruction Fetch Stalls</t>
  </si>
  <si>
    <t>90384352: Decode Stalls</t>
  </si>
  <si>
    <t>90384352: Total Jumps</t>
  </si>
  <si>
    <t>90384352: Total Mispredicted Jumps</t>
  </si>
  <si>
    <t>90384352: Total Calls</t>
  </si>
  <si>
    <t>90384352: Total Mispredicted Calls</t>
  </si>
  <si>
    <t>90384352: Total Returns</t>
  </si>
  <si>
    <t>90384352: Total Mispredicted Returns</t>
  </si>
  <si>
    <t>90384352: Total Taken Branches</t>
  </si>
  <si>
    <t>90384352: Total Not Taken Branches</t>
  </si>
  <si>
    <t>90384352: Total Mispredicted Branches</t>
  </si>
  <si>
    <t>90384352: Total Mispredicted Branch Directions</t>
  </si>
  <si>
    <t>90384352: Total Mispredicted Branch Targets</t>
  </si>
  <si>
    <t>90384352: Total f Misses</t>
  </si>
  <si>
    <t>90384352: Total pf Misses</t>
  </si>
  <si>
    <t>90384352: Total f Requests</t>
  </si>
  <si>
    <t>90384352: Total pf Requests</t>
  </si>
  <si>
    <t>92690467: Total Decoded Instructions</t>
  </si>
  <si>
    <t>92690467: Total Stalls</t>
  </si>
  <si>
    <t>92690467: Instruction Fetch Stalls</t>
  </si>
  <si>
    <t>92690467: Decode Stalls</t>
  </si>
  <si>
    <t>92690467: Total Jumps</t>
  </si>
  <si>
    <t>92690467: Total Mispredicted Jumps</t>
  </si>
  <si>
    <t>92690467: Total Calls</t>
  </si>
  <si>
    <t>92690467: Total Mispredicted Calls</t>
  </si>
  <si>
    <t>92690467: Total Returns</t>
  </si>
  <si>
    <t>92690467: Total Mispredicted Returns</t>
  </si>
  <si>
    <t>92690467: Total Taken Branches</t>
  </si>
  <si>
    <t>92690467: Total Not Taken Branches</t>
  </si>
  <si>
    <t>92690467: Total Mispredicted Branches</t>
  </si>
  <si>
    <t>92690467: Total Mispredicted Branch Directions</t>
  </si>
  <si>
    <t>92690467: Total Mispredicted Branch Targets</t>
  </si>
  <si>
    <t>92690467: Total f Misses</t>
  </si>
  <si>
    <t>92690467: Total pf Misses</t>
  </si>
  <si>
    <t>92690467: Total f Requests</t>
  </si>
  <si>
    <t>92690467: Total pf Requests</t>
  </si>
  <si>
    <t>95088709: Total Decoded Instructions</t>
  </si>
  <si>
    <t>95088709: Total Stalls</t>
  </si>
  <si>
    <t>95088709: Instruction Fetch Stalls</t>
  </si>
  <si>
    <t>95088709: Decode Stalls</t>
  </si>
  <si>
    <t>95088709: Total Jumps</t>
  </si>
  <si>
    <t>95088709: Total Mispredicted Jumps</t>
  </si>
  <si>
    <t>95088709: Total Calls</t>
  </si>
  <si>
    <t>95088709: Total Mispredicted Calls</t>
  </si>
  <si>
    <t>95088709: Total Returns</t>
  </si>
  <si>
    <t>95088709: Total Mispredicted Returns</t>
  </si>
  <si>
    <t>95088709: Total Taken Branches</t>
  </si>
  <si>
    <t>95088709: Total Not Taken Branches</t>
  </si>
  <si>
    <t>95088709: Total Mispredicted Branches</t>
  </si>
  <si>
    <t>95088709: Total Mispredicted Branch Directions</t>
  </si>
  <si>
    <t>95088709: Total Mispredicted Branch Targets</t>
  </si>
  <si>
    <t>95088709: Total f Misses</t>
  </si>
  <si>
    <t>95088709: Total pf Misses</t>
  </si>
  <si>
    <t>95088709: Total f Requests</t>
  </si>
  <si>
    <t>95088709: Total pf Requests</t>
  </si>
  <si>
    <t>97216964: Total Decoded Instructions</t>
  </si>
  <si>
    <t>97216964: Total Stalls</t>
  </si>
  <si>
    <t>97216964: Instruction Fetch Stalls</t>
  </si>
  <si>
    <t>97216964: Decode Stalls</t>
  </si>
  <si>
    <t>97216964: Total Jumps</t>
  </si>
  <si>
    <t>97216964: Total Mispredicted Jumps</t>
  </si>
  <si>
    <t>97216964: Total Calls</t>
  </si>
  <si>
    <t>97216964: Total Mispredicted Calls</t>
  </si>
  <si>
    <t>97216964: Total Returns</t>
  </si>
  <si>
    <t>97216964: Total Mispredicted Returns</t>
  </si>
  <si>
    <t>97216964: Total Taken Branches</t>
  </si>
  <si>
    <t>97216964: Total Not Taken Branches</t>
  </si>
  <si>
    <t>97216964: Total Mispredicted Branches</t>
  </si>
  <si>
    <t>97216964: Total Mispredicted Branch Directions</t>
  </si>
  <si>
    <t>97216964: Total Mispredicted Branch Targets</t>
  </si>
  <si>
    <t>97216964: Total f Misses</t>
  </si>
  <si>
    <t>97216964: Total pf Misses</t>
  </si>
  <si>
    <t>97216964: Total f Requests</t>
  </si>
  <si>
    <t>97216964: Total pf Requests</t>
  </si>
  <si>
    <t>99356144: Total Decoded Instructions</t>
  </si>
  <si>
    <t>99356144: Total Stalls</t>
  </si>
  <si>
    <t>99356144: Instruction Fetch Stalls</t>
  </si>
  <si>
    <t>99356144: Decode Stalls</t>
  </si>
  <si>
    <t>99356144: Total Jumps</t>
  </si>
  <si>
    <t>99356144: Total Mispredicted Jumps</t>
  </si>
  <si>
    <t>99356144: Total Calls</t>
  </si>
  <si>
    <t>99356144: Total Mispredicted Calls</t>
  </si>
  <si>
    <t>99356144: Total Returns</t>
  </si>
  <si>
    <t>99356144: Total Mispredicted Returns</t>
  </si>
  <si>
    <t>99356144: Total Taken Branches</t>
  </si>
  <si>
    <t>99356144: Total Not Taken Branches</t>
  </si>
  <si>
    <t>99356144: Total Mispredicted Branches</t>
  </si>
  <si>
    <t>99356144: Total Mispredicted Branch Directions</t>
  </si>
  <si>
    <t>99356144: Total Mispredicted Branch Targets</t>
  </si>
  <si>
    <t>99356144: Total f Misses</t>
  </si>
  <si>
    <t>99356144: Total pf Misses</t>
  </si>
  <si>
    <t>99356144: Total f Requests</t>
  </si>
  <si>
    <t>99356144: Total pf Requests</t>
  </si>
  <si>
    <t>88500759: Total Decoded Instructions</t>
  </si>
  <si>
    <t>88500759: Total Stalls</t>
  </si>
  <si>
    <t>88500759: Instruction Fetch Stalls</t>
  </si>
  <si>
    <t>88500759: Decode Stalls</t>
  </si>
  <si>
    <t>88500759: Total Jumps</t>
  </si>
  <si>
    <t>88500759: Total Mispredicted Jumps</t>
  </si>
  <si>
    <t>88500759: Total Calls</t>
  </si>
  <si>
    <t>88500759: Total Mispredicted Calls</t>
  </si>
  <si>
    <t>88500759: Total Returns</t>
  </si>
  <si>
    <t>88500759: Total Mispredicted Returns</t>
  </si>
  <si>
    <t>88500759: Total Taken Branches</t>
  </si>
  <si>
    <t>88500759: Total Not Taken Branches</t>
  </si>
  <si>
    <t>88500759: Total Mispredicted Branches</t>
  </si>
  <si>
    <t>88500759: Total Mispredicted Branch Directions</t>
  </si>
  <si>
    <t>88500759: Total Mispredicted Branch Targets</t>
  </si>
  <si>
    <t>88500759: Total f Misses</t>
  </si>
  <si>
    <t>88500759: Total f Requests</t>
  </si>
  <si>
    <t>q14.sql.insbuffer.out.47998.15.gz</t>
  </si>
  <si>
    <t>q14.sql.insbuffer.out.47998.15_complex_l1i_3.txt</t>
  </si>
  <si>
    <t>91461463: Total Decoded Instructions</t>
  </si>
  <si>
    <t>91461463: Total Stalls</t>
  </si>
  <si>
    <t>91461463: Instruction Fetch Stalls</t>
  </si>
  <si>
    <t>91461463: Decode Stalls</t>
  </si>
  <si>
    <t>91461463: Total Jumps</t>
  </si>
  <si>
    <t>91461463: Total Mispredicted Jumps</t>
  </si>
  <si>
    <t>91461463: Total Calls</t>
  </si>
  <si>
    <t>91461463: Total Mispredicted Calls</t>
  </si>
  <si>
    <t>91461463: Total Returns</t>
  </si>
  <si>
    <t>91461463: Total Mispredicted Returns</t>
  </si>
  <si>
    <t>91461463: Total Taken Branches</t>
  </si>
  <si>
    <t>91461463: Total Not Taken Branches</t>
  </si>
  <si>
    <t>91461463: Total Mispredicted Branches</t>
  </si>
  <si>
    <t>91461463: Total Mispredicted Branch Directions</t>
  </si>
  <si>
    <t>91461463: Total Mispredicted Branch Targets</t>
  </si>
  <si>
    <t>91461463: Total f Misses</t>
  </si>
  <si>
    <t>91461463: Total pf Misses</t>
  </si>
  <si>
    <t>91461463: Total f Requests</t>
  </si>
  <si>
    <t>91461463: Total pf Requests</t>
  </si>
  <si>
    <t>92324791: Total Decoded Instructions</t>
  </si>
  <si>
    <t>92324791: Total Stalls</t>
  </si>
  <si>
    <t>92324791: Instruction Fetch Stalls</t>
  </si>
  <si>
    <t>92324791: Decode Stalls</t>
  </si>
  <si>
    <t>92324791: Total Jumps</t>
  </si>
  <si>
    <t>92324791: Total Mispredicted Jumps</t>
  </si>
  <si>
    <t>92324791: Total Calls</t>
  </si>
  <si>
    <t>92324791: Total Mispredicted Calls</t>
  </si>
  <si>
    <t>92324791: Total Returns</t>
  </si>
  <si>
    <t>92324791: Total Mispredicted Returns</t>
  </si>
  <si>
    <t>92324791: Total Taken Branches</t>
  </si>
  <si>
    <t>92324791: Total Not Taken Branches</t>
  </si>
  <si>
    <t>92324791: Total Mispredicted Branches</t>
  </si>
  <si>
    <t>92324791: Total Mispredicted Branch Directions</t>
  </si>
  <si>
    <t>92324791: Total Mispredicted Branch Targets</t>
  </si>
  <si>
    <t>92324791: Total f Misses</t>
  </si>
  <si>
    <t>92324791: Total pf Misses</t>
  </si>
  <si>
    <t>92324791: Total f Requests</t>
  </si>
  <si>
    <t>92324791: Total pf Requests</t>
  </si>
  <si>
    <t>92809878: Total Decoded Instructions</t>
  </si>
  <si>
    <t>92809878: Total Stalls</t>
  </si>
  <si>
    <t>92809878: Instruction Fetch Stalls</t>
  </si>
  <si>
    <t>92809878: Decode Stalls</t>
  </si>
  <si>
    <t>92809878: Total Jumps</t>
  </si>
  <si>
    <t>92809878: Total Mispredicted Jumps</t>
  </si>
  <si>
    <t>92809878: Total Calls</t>
  </si>
  <si>
    <t>92809878: Total Mispredicted Calls</t>
  </si>
  <si>
    <t>92809878: Total Returns</t>
  </si>
  <si>
    <t>92809878: Total Mispredicted Returns</t>
  </si>
  <si>
    <t>92809878: Total Taken Branches</t>
  </si>
  <si>
    <t>92809878: Total Not Taken Branches</t>
  </si>
  <si>
    <t>92809878: Total Mispredicted Branches</t>
  </si>
  <si>
    <t>92809878: Total Mispredicted Branch Directions</t>
  </si>
  <si>
    <t>92809878: Total Mispredicted Branch Targets</t>
  </si>
  <si>
    <t>92809878: Total f Misses</t>
  </si>
  <si>
    <t>92809878: Total pf Misses</t>
  </si>
  <si>
    <t>92809878: Total f Requests</t>
  </si>
  <si>
    <t>92809878: Total pf Requests</t>
  </si>
  <si>
    <t>93185495: Total Decoded Instructions</t>
  </si>
  <si>
    <t>93185495: Total Stalls</t>
  </si>
  <si>
    <t>93185495: Instruction Fetch Stalls</t>
  </si>
  <si>
    <t>93185495: Decode Stalls</t>
  </si>
  <si>
    <t>93185495: Total Jumps</t>
  </si>
  <si>
    <t>93185495: Total Mispredicted Jumps</t>
  </si>
  <si>
    <t>93185495: Total Calls</t>
  </si>
  <si>
    <t>93185495: Total Mispredicted Calls</t>
  </si>
  <si>
    <t>93185495: Total Returns</t>
  </si>
  <si>
    <t>93185495: Total Mispredicted Returns</t>
  </si>
  <si>
    <t>93185495: Total Taken Branches</t>
  </si>
  <si>
    <t>93185495: Total Not Taken Branches</t>
  </si>
  <si>
    <t>93185495: Total Mispredicted Branches</t>
  </si>
  <si>
    <t>93185495: Total Mispredicted Branch Directions</t>
  </si>
  <si>
    <t>93185495: Total Mispredicted Branch Targets</t>
  </si>
  <si>
    <t>93185495: Total f Misses</t>
  </si>
  <si>
    <t>93185495: Total pf Misses</t>
  </si>
  <si>
    <t>93185495: Total f Requests</t>
  </si>
  <si>
    <t>93185495: Total pf Requests</t>
  </si>
  <si>
    <t>94889671: Total Decoded Instructions</t>
  </si>
  <si>
    <t>94889671: Total Stalls</t>
  </si>
  <si>
    <t>94889671: Instruction Fetch Stalls</t>
  </si>
  <si>
    <t>94889671: Decode Stalls</t>
  </si>
  <si>
    <t>94889671: Total Jumps</t>
  </si>
  <si>
    <t>94889671: Total Mispredicted Jumps</t>
  </si>
  <si>
    <t>94889671: Total Calls</t>
  </si>
  <si>
    <t>94889671: Total Mispredicted Calls</t>
  </si>
  <si>
    <t>94889671: Total Returns</t>
  </si>
  <si>
    <t>94889671: Total Mispredicted Returns</t>
  </si>
  <si>
    <t>94889671: Total Taken Branches</t>
  </si>
  <si>
    <t>94889671: Total Not Taken Branches</t>
  </si>
  <si>
    <t>94889671: Total Mispredicted Branches</t>
  </si>
  <si>
    <t>94889671: Total Mispredicted Branch Directions</t>
  </si>
  <si>
    <t>94889671: Total Mispredicted Branch Targets</t>
  </si>
  <si>
    <t>94889671: Total f Misses</t>
  </si>
  <si>
    <t>94889671: Total pf Misses</t>
  </si>
  <si>
    <t>94889671: Total f Requests</t>
  </si>
  <si>
    <t>94889671: Total pf Requests</t>
  </si>
  <si>
    <t>96640249: Total Decoded Instructions</t>
  </si>
  <si>
    <t>96640249: Total Stalls</t>
  </si>
  <si>
    <t>96640249: Instruction Fetch Stalls</t>
  </si>
  <si>
    <t>96640249: Decode Stalls</t>
  </si>
  <si>
    <t>96640249: Total Jumps</t>
  </si>
  <si>
    <t>96640249: Total Mispredicted Jumps</t>
  </si>
  <si>
    <t>96640249: Total Calls</t>
  </si>
  <si>
    <t>96640249: Total Mispredicted Calls</t>
  </si>
  <si>
    <t>96640249: Total Returns</t>
  </si>
  <si>
    <t>96640249: Total Mispredicted Returns</t>
  </si>
  <si>
    <t>96640249: Total Taken Branches</t>
  </si>
  <si>
    <t>96640249: Total Not Taken Branches</t>
  </si>
  <si>
    <t>96640249: Total Mispredicted Branches</t>
  </si>
  <si>
    <t>96640249: Total Mispredicted Branch Directions</t>
  </si>
  <si>
    <t>96640249: Total Mispredicted Branch Targets</t>
  </si>
  <si>
    <t>96640249: Total f Misses</t>
  </si>
  <si>
    <t>96640249: Total pf Misses</t>
  </si>
  <si>
    <t>96640249: Total f Requests</t>
  </si>
  <si>
    <t>96640249: Total pf Requests</t>
  </si>
  <si>
    <t>98243263: Total Decoded Instructions</t>
  </si>
  <si>
    <t>98243263: Total Stalls</t>
  </si>
  <si>
    <t>98243263: Instruction Fetch Stalls</t>
  </si>
  <si>
    <t>98243263: Decode Stalls</t>
  </si>
  <si>
    <t>98243263: Total Jumps</t>
  </si>
  <si>
    <t>98243263: Total Mispredicted Jumps</t>
  </si>
  <si>
    <t>98243263: Total Calls</t>
  </si>
  <si>
    <t>98243263: Total Mispredicted Calls</t>
  </si>
  <si>
    <t>98243263: Total Returns</t>
  </si>
  <si>
    <t>98243263: Total Mispredicted Returns</t>
  </si>
  <si>
    <t>98243263: Total Taken Branches</t>
  </si>
  <si>
    <t>98243263: Total Not Taken Branches</t>
  </si>
  <si>
    <t>98243263: Total Mispredicted Branches</t>
  </si>
  <si>
    <t>98243263: Total Mispredicted Branch Directions</t>
  </si>
  <si>
    <t>98243263: Total Mispredicted Branch Targets</t>
  </si>
  <si>
    <t>98243263: Total f Misses</t>
  </si>
  <si>
    <t>98243263: Total pf Misses</t>
  </si>
  <si>
    <t>98243263: Total f Requests</t>
  </si>
  <si>
    <t>98243263: Total pf Requests</t>
  </si>
  <si>
    <t>99840859: Total Decoded Instructions</t>
  </si>
  <si>
    <t>99840859: Total Stalls</t>
  </si>
  <si>
    <t>99840859: Instruction Fetch Stalls</t>
  </si>
  <si>
    <t>99840859: Decode Stalls</t>
  </si>
  <si>
    <t>99840859: Total Jumps</t>
  </si>
  <si>
    <t>99840859: Total Mispredicted Jumps</t>
  </si>
  <si>
    <t>99840859: Total Calls</t>
  </si>
  <si>
    <t>99840859: Total Mispredicted Calls</t>
  </si>
  <si>
    <t>99840859: Total Returns</t>
  </si>
  <si>
    <t>99840859: Total Mispredicted Returns</t>
  </si>
  <si>
    <t>99840859: Total Taken Branches</t>
  </si>
  <si>
    <t>99840859: Total Not Taken Branches</t>
  </si>
  <si>
    <t>99840859: Total Mispredicted Branches</t>
  </si>
  <si>
    <t>99840859: Total Mispredicted Branch Directions</t>
  </si>
  <si>
    <t>99840859: Total Mispredicted Branch Targets</t>
  </si>
  <si>
    <t>99840859: Total f Misses</t>
  </si>
  <si>
    <t>99840859: Total pf Misses</t>
  </si>
  <si>
    <t>99840859: Total f Requests</t>
  </si>
  <si>
    <t>99840859: Total pf Requests</t>
  </si>
  <si>
    <t>97235014: Total Decoded Instructions</t>
  </si>
  <si>
    <t>97235014: Total Stalls</t>
  </si>
  <si>
    <t>97235014: Instruction Fetch Stalls</t>
  </si>
  <si>
    <t>97235014: Decode Stalls</t>
  </si>
  <si>
    <t>97235014: Total Jumps</t>
  </si>
  <si>
    <t>97235014: Total Mispredicted Jumps</t>
  </si>
  <si>
    <t>97235014: Total Calls</t>
  </si>
  <si>
    <t>97235014: Total Mispredicted Calls</t>
  </si>
  <si>
    <t>97235014: Total Returns</t>
  </si>
  <si>
    <t>97235014: Total Mispredicted Returns</t>
  </si>
  <si>
    <t>97235014: Total Taken Branches</t>
  </si>
  <si>
    <t>97235014: Total Not Taken Branches</t>
  </si>
  <si>
    <t>97235014: Total Mispredicted Branches</t>
  </si>
  <si>
    <t>97235014: Total Mispredicted Branch Directions</t>
  </si>
  <si>
    <t>97235014: Total Mispredicted Branch Targets</t>
  </si>
  <si>
    <t>97235014: Total f Misses</t>
  </si>
  <si>
    <t>97235014: Total f Requests</t>
  </si>
  <si>
    <t>q19.sql.insbuffer.out.48987.14.gz</t>
  </si>
  <si>
    <t>q19.sql.insbuffer.out.48987.14_complex_l1i_3.txt</t>
  </si>
  <si>
    <t>91116405: Total Decoded Instructions</t>
  </si>
  <si>
    <t>91116405: Total Stalls</t>
  </si>
  <si>
    <t>91116405: Instruction Fetch Stalls</t>
  </si>
  <si>
    <t>91116405: Decode Stalls</t>
  </si>
  <si>
    <t>91116405: Total Jumps</t>
  </si>
  <si>
    <t>91116405: Total Mispredicted Jumps</t>
  </si>
  <si>
    <t>91116405: Total Calls</t>
  </si>
  <si>
    <t>91116405: Total Mispredicted Calls</t>
  </si>
  <si>
    <t>91116405: Total Returns</t>
  </si>
  <si>
    <t>91116405: Total Mispredicted Returns</t>
  </si>
  <si>
    <t>91116405: Total Taken Branches</t>
  </si>
  <si>
    <t>91116405: Total Not Taken Branches</t>
  </si>
  <si>
    <t>91116405: Total Mispredicted Branches</t>
  </si>
  <si>
    <t>91116405: Total Mispredicted Branch Directions</t>
  </si>
  <si>
    <t>91116405: Total Mispredicted Branch Targets</t>
  </si>
  <si>
    <t>91116405: Total f Misses</t>
  </si>
  <si>
    <t>91116405: Total pf Misses</t>
  </si>
  <si>
    <t>91116405: Total f Requests</t>
  </si>
  <si>
    <t>91116405: Total pf Requests</t>
  </si>
  <si>
    <t>91984521: Total Decoded Instructions</t>
  </si>
  <si>
    <t>91984521: Total Stalls</t>
  </si>
  <si>
    <t>91984521: Instruction Fetch Stalls</t>
  </si>
  <si>
    <t>91984521: Decode Stalls</t>
  </si>
  <si>
    <t>91984521: Total Jumps</t>
  </si>
  <si>
    <t>91984521: Total Mispredicted Jumps</t>
  </si>
  <si>
    <t>91984521: Total Calls</t>
  </si>
  <si>
    <t>91984521: Total Mispredicted Calls</t>
  </si>
  <si>
    <t>91984521: Total Returns</t>
  </si>
  <si>
    <t>91984521: Total Mispredicted Returns</t>
  </si>
  <si>
    <t>91984521: Total Taken Branches</t>
  </si>
  <si>
    <t>91984521: Total Not Taken Branches</t>
  </si>
  <si>
    <t>91984521: Total Mispredicted Branches</t>
  </si>
  <si>
    <t>91984521: Total Mispredicted Branch Directions</t>
  </si>
  <si>
    <t>91984521: Total Mispredicted Branch Targets</t>
  </si>
  <si>
    <t>91984521: Total f Misses</t>
  </si>
  <si>
    <t>91984521: Total pf Misses</t>
  </si>
  <si>
    <t>91984521: Total f Requests</t>
  </si>
  <si>
    <t>91984521: Total pf Requests</t>
  </si>
  <si>
    <t>92468323: Total Decoded Instructions</t>
  </si>
  <si>
    <t>92468323: Total Stalls</t>
  </si>
  <si>
    <t>92468323: Instruction Fetch Stalls</t>
  </si>
  <si>
    <t>92468323: Decode Stalls</t>
  </si>
  <si>
    <t>92468323: Total Jumps</t>
  </si>
  <si>
    <t>92468323: Total Mispredicted Jumps</t>
  </si>
  <si>
    <t>92468323: Total Calls</t>
  </si>
  <si>
    <t>92468323: Total Mispredicted Calls</t>
  </si>
  <si>
    <t>92468323: Total Returns</t>
  </si>
  <si>
    <t>92468323: Total Mispredicted Returns</t>
  </si>
  <si>
    <t>92468323: Total Taken Branches</t>
  </si>
  <si>
    <t>92468323: Total Not Taken Branches</t>
  </si>
  <si>
    <t>92468323: Total Mispredicted Branches</t>
  </si>
  <si>
    <t>92468323: Total Mispredicted Branch Directions</t>
  </si>
  <si>
    <t>92468323: Total Mispredicted Branch Targets</t>
  </si>
  <si>
    <t>92468323: Total f Misses</t>
  </si>
  <si>
    <t>92468323: Total pf Misses</t>
  </si>
  <si>
    <t>92468323: Total f Requests</t>
  </si>
  <si>
    <t>92468323: Total pf Requests</t>
  </si>
  <si>
    <t>92844496: Total Decoded Instructions</t>
  </si>
  <si>
    <t>92844496: Total Stalls</t>
  </si>
  <si>
    <t>92844496: Instruction Fetch Stalls</t>
  </si>
  <si>
    <t>92844496: Decode Stalls</t>
  </si>
  <si>
    <t>92844496: Total Jumps</t>
  </si>
  <si>
    <t>92844496: Total Mispredicted Jumps</t>
  </si>
  <si>
    <t>92844496: Total Calls</t>
  </si>
  <si>
    <t>92844496: Total Mispredicted Calls</t>
  </si>
  <si>
    <t>92844496: Total Returns</t>
  </si>
  <si>
    <t>92844496: Total Mispredicted Returns</t>
  </si>
  <si>
    <t>92844496: Total Taken Branches</t>
  </si>
  <si>
    <t>92844496: Total Not Taken Branches</t>
  </si>
  <si>
    <t>92844496: Total Mispredicted Branches</t>
  </si>
  <si>
    <t>92844496: Total Mispredicted Branch Directions</t>
  </si>
  <si>
    <t>92844496: Total Mispredicted Branch Targets</t>
  </si>
  <si>
    <t>92844496: Total f Misses</t>
  </si>
  <si>
    <t>92844496: Total pf Misses</t>
  </si>
  <si>
    <t>92844496: Total f Requests</t>
  </si>
  <si>
    <t>92844496: Total pf Requests</t>
  </si>
  <si>
    <t>94585188: Total Decoded Instructions</t>
  </si>
  <si>
    <t>94585188: Total Stalls</t>
  </si>
  <si>
    <t>94585188: Instruction Fetch Stalls</t>
  </si>
  <si>
    <t>94585188: Decode Stalls</t>
  </si>
  <si>
    <t>94585188: Total Jumps</t>
  </si>
  <si>
    <t>94585188: Total Mispredicted Jumps</t>
  </si>
  <si>
    <t>94585188: Total Calls</t>
  </si>
  <si>
    <t>94585188: Total Mispredicted Calls</t>
  </si>
  <si>
    <t>94585188: Total Returns</t>
  </si>
  <si>
    <t>94585188: Total Mispredicted Returns</t>
  </si>
  <si>
    <t>94585188: Total Taken Branches</t>
  </si>
  <si>
    <t>94585188: Total Not Taken Branches</t>
  </si>
  <si>
    <t>94585188: Total Mispredicted Branches</t>
  </si>
  <si>
    <t>94585188: Total Mispredicted Branch Directions</t>
  </si>
  <si>
    <t>94585188: Total Mispredicted Branch Targets</t>
  </si>
  <si>
    <t>94585188: Total f Misses</t>
  </si>
  <si>
    <t>94585188: Total pf Misses</t>
  </si>
  <si>
    <t>94585188: Total f Requests</t>
  </si>
  <si>
    <t>94585188: Total pf Requests</t>
  </si>
  <si>
    <t>96387651: Total Decoded Instructions</t>
  </si>
  <si>
    <t>96387651: Total Stalls</t>
  </si>
  <si>
    <t>96387651: Instruction Fetch Stalls</t>
  </si>
  <si>
    <t>96387651: Decode Stalls</t>
  </si>
  <si>
    <t>96387651: Total Jumps</t>
  </si>
  <si>
    <t>96387651: Total Mispredicted Jumps</t>
  </si>
  <si>
    <t>96387651: Total Calls</t>
  </si>
  <si>
    <t>96387651: Total Mispredicted Calls</t>
  </si>
  <si>
    <t>96387651: Total Returns</t>
  </si>
  <si>
    <t>96387651: Total Mispredicted Returns</t>
  </si>
  <si>
    <t>96387651: Total Taken Branches</t>
  </si>
  <si>
    <t>96387651: Total Not Taken Branches</t>
  </si>
  <si>
    <t>96387651: Total Mispredicted Branches</t>
  </si>
  <si>
    <t>96387651: Total Mispredicted Branch Directions</t>
  </si>
  <si>
    <t>96387651: Total Mispredicted Branch Targets</t>
  </si>
  <si>
    <t>96387651: Total f Misses</t>
  </si>
  <si>
    <t>96387651: Total pf Misses</t>
  </si>
  <si>
    <t>96387651: Total f Requests</t>
  </si>
  <si>
    <t>96387651: Total pf Requests</t>
  </si>
  <si>
    <t>98037509: Total Decoded Instructions</t>
  </si>
  <si>
    <t>98037509: Total Stalls</t>
  </si>
  <si>
    <t>98037509: Instruction Fetch Stalls</t>
  </si>
  <si>
    <t>98037509: Decode Stalls</t>
  </si>
  <si>
    <t>98037509: Total Jumps</t>
  </si>
  <si>
    <t>98037509: Total Mispredicted Jumps</t>
  </si>
  <si>
    <t>98037509: Total Calls</t>
  </si>
  <si>
    <t>98037509: Total Mispredicted Calls</t>
  </si>
  <si>
    <t>98037509: Total Returns</t>
  </si>
  <si>
    <t>98037509: Total Mispredicted Returns</t>
  </si>
  <si>
    <t>98037509: Total Taken Branches</t>
  </si>
  <si>
    <t>98037509: Total Not Taken Branches</t>
  </si>
  <si>
    <t>98037509: Total Mispredicted Branches</t>
  </si>
  <si>
    <t>98037509: Total Mispredicted Branch Directions</t>
  </si>
  <si>
    <t>98037509: Total Mispredicted Branch Targets</t>
  </si>
  <si>
    <t>98037509: Total f Misses</t>
  </si>
  <si>
    <t>98037509: Total pf Misses</t>
  </si>
  <si>
    <t>98037509: Total f Requests</t>
  </si>
  <si>
    <t>98037509: Total pf Requests</t>
  </si>
  <si>
    <t>99627587: Total Decoded Instructions</t>
  </si>
  <si>
    <t>99627587: Total Stalls</t>
  </si>
  <si>
    <t>99627587: Instruction Fetch Stalls</t>
  </si>
  <si>
    <t>99627587: Decode Stalls</t>
  </si>
  <si>
    <t>99627587: Total Jumps</t>
  </si>
  <si>
    <t>99627587: Total Mispredicted Jumps</t>
  </si>
  <si>
    <t>99627587: Total Calls</t>
  </si>
  <si>
    <t>99627587: Total Mispredicted Calls</t>
  </si>
  <si>
    <t>99627587: Total Returns</t>
  </si>
  <si>
    <t>99627587: Total Mispredicted Returns</t>
  </si>
  <si>
    <t>99627587: Total Taken Branches</t>
  </si>
  <si>
    <t>99627587: Total Not Taken Branches</t>
  </si>
  <si>
    <t>99627587: Total Mispredicted Branches</t>
  </si>
  <si>
    <t>99627587: Total Mispredicted Branch Directions</t>
  </si>
  <si>
    <t>99627587: Total Mispredicted Branch Targets</t>
  </si>
  <si>
    <t>99627587: Total f Misses</t>
  </si>
  <si>
    <t>99627587: Total pf Misses</t>
  </si>
  <si>
    <t>99627587: Total f Requests</t>
  </si>
  <si>
    <t>99627587: Total pf Requests</t>
  </si>
  <si>
    <t>95981920: Total Decoded Instructions</t>
  </si>
  <si>
    <t>95981920: Total Stalls</t>
  </si>
  <si>
    <t>95981920: Instruction Fetch Stalls</t>
  </si>
  <si>
    <t>95981920: Decode Stalls</t>
  </si>
  <si>
    <t>95981920: Total Jumps</t>
  </si>
  <si>
    <t>95981920: Total Mispredicted Jumps</t>
  </si>
  <si>
    <t>95981920: Total Calls</t>
  </si>
  <si>
    <t>95981920: Total Mispredicted Calls</t>
  </si>
  <si>
    <t>95981920: Total Returns</t>
  </si>
  <si>
    <t>95981920: Total Mispredicted Returns</t>
  </si>
  <si>
    <t>95981920: Total Taken Branches</t>
  </si>
  <si>
    <t>95981920: Total Not Taken Branches</t>
  </si>
  <si>
    <t>95981920: Total Mispredicted Branches</t>
  </si>
  <si>
    <t>95981920: Total Mispredicted Branch Directions</t>
  </si>
  <si>
    <t>95981920: Total Mispredicted Branch Targets</t>
  </si>
  <si>
    <t>95981920: Total f Misses</t>
  </si>
  <si>
    <t>95981920: Total f Requests</t>
  </si>
  <si>
    <t>instrace.out.34129.24.gz</t>
  </si>
  <si>
    <t>instrace.out.34129.24_complex_l1i_3.txt</t>
  </si>
  <si>
    <t>87740220: Total Decoded Instructions</t>
  </si>
  <si>
    <t>87740220: Total Stalls</t>
  </si>
  <si>
    <t>87740220: Instruction Fetch Stalls</t>
  </si>
  <si>
    <t>87740220: Decode Stalls</t>
  </si>
  <si>
    <t>87740220: Total Jumps</t>
  </si>
  <si>
    <t>87740220: Total Mispredicted Jumps</t>
  </si>
  <si>
    <t>87740220: Total Calls</t>
  </si>
  <si>
    <t>87740220: Total Mispredicted Calls</t>
  </si>
  <si>
    <t>87740220: Total Returns</t>
  </si>
  <si>
    <t>87740220: Total Mispredicted Returns</t>
  </si>
  <si>
    <t>87740220: Total Taken Branches</t>
  </si>
  <si>
    <t>87740220: Total Not Taken Branches</t>
  </si>
  <si>
    <t>87740220: Total Mispredicted Branches</t>
  </si>
  <si>
    <t>87740220: Total Mispredicted Branch Directions</t>
  </si>
  <si>
    <t>87740220: Total Mispredicted Branch Targets</t>
  </si>
  <si>
    <t>87740220: Total f Misses</t>
  </si>
  <si>
    <t>87740220: Total pf Misses</t>
  </si>
  <si>
    <t>87740220: Total f Requests</t>
  </si>
  <si>
    <t>87740220: Total pf Requests</t>
  </si>
  <si>
    <t>88794558: Total Decoded Instructions</t>
  </si>
  <si>
    <t>88794558: Total Stalls</t>
  </si>
  <si>
    <t>88794558: Instruction Fetch Stalls</t>
  </si>
  <si>
    <t>88794558: Decode Stalls</t>
  </si>
  <si>
    <t>88794558: Total Jumps</t>
  </si>
  <si>
    <t>88794558: Total Mispredicted Jumps</t>
  </si>
  <si>
    <t>88794558: Total Calls</t>
  </si>
  <si>
    <t>88794558: Total Mispredicted Calls</t>
  </si>
  <si>
    <t>88794558: Total Returns</t>
  </si>
  <si>
    <t>88794558: Total Mispredicted Returns</t>
  </si>
  <si>
    <t>88794558: Total Taken Branches</t>
  </si>
  <si>
    <t>88794558: Total Not Taken Branches</t>
  </si>
  <si>
    <t>88794558: Total Mispredicted Branches</t>
  </si>
  <si>
    <t>88794558: Total Mispredicted Branch Directions</t>
  </si>
  <si>
    <t>88794558: Total Mispredicted Branch Targets</t>
  </si>
  <si>
    <t>88794558: Total f Misses</t>
  </si>
  <si>
    <t>88794558: Total pf Misses</t>
  </si>
  <si>
    <t>88794558: Total f Requests</t>
  </si>
  <si>
    <t>88794558: Total pf Requests</t>
  </si>
  <si>
    <t>89391048: Total Decoded Instructions</t>
  </si>
  <si>
    <t>89391048: Total Stalls</t>
  </si>
  <si>
    <t>89391048: Instruction Fetch Stalls</t>
  </si>
  <si>
    <t>89391048: Decode Stalls</t>
  </si>
  <si>
    <t>89391048: Total Jumps</t>
  </si>
  <si>
    <t>89391048: Total Mispredicted Jumps</t>
  </si>
  <si>
    <t>89391048: Total Calls</t>
  </si>
  <si>
    <t>89391048: Total Mispredicted Calls</t>
  </si>
  <si>
    <t>89391048: Total Returns</t>
  </si>
  <si>
    <t>89391048: Total Mispredicted Returns</t>
  </si>
  <si>
    <t>89391048: Total Taken Branches</t>
  </si>
  <si>
    <t>89391048: Total Not Taken Branches</t>
  </si>
  <si>
    <t>89391048: Total Mispredicted Branches</t>
  </si>
  <si>
    <t>89391048: Total Mispredicted Branch Directions</t>
  </si>
  <si>
    <t>89391048: Total Mispredicted Branch Targets</t>
  </si>
  <si>
    <t>89391048: Total f Misses</t>
  </si>
  <si>
    <t>89391048: Total pf Misses</t>
  </si>
  <si>
    <t>89391048: Total f Requests</t>
  </si>
  <si>
    <t>89391048: Total pf Requests</t>
  </si>
  <si>
    <t>89834572: Total Decoded Instructions</t>
  </si>
  <si>
    <t>89834572: Total Stalls</t>
  </si>
  <si>
    <t>89834572: Instruction Fetch Stalls</t>
  </si>
  <si>
    <t>89834572: Decode Stalls</t>
  </si>
  <si>
    <t>89834572: Total Jumps</t>
  </si>
  <si>
    <t>89834572: Total Mispredicted Jumps</t>
  </si>
  <si>
    <t>89834572: Total Calls</t>
  </si>
  <si>
    <t>89834572: Total Mispredicted Calls</t>
  </si>
  <si>
    <t>89834572: Total Returns</t>
  </si>
  <si>
    <t>89834572: Total Mispredicted Returns</t>
  </si>
  <si>
    <t>89834572: Total Taken Branches</t>
  </si>
  <si>
    <t>89834572: Total Not Taken Branches</t>
  </si>
  <si>
    <t>89834572: Total Mispredicted Branches</t>
  </si>
  <si>
    <t>89834572: Total Mispredicted Branch Directions</t>
  </si>
  <si>
    <t>89834572: Total Mispredicted Branch Targets</t>
  </si>
  <si>
    <t>89834572: Total f Misses</t>
  </si>
  <si>
    <t>89834572: Total pf Misses</t>
  </si>
  <si>
    <t>89834572: Total f Requests</t>
  </si>
  <si>
    <t>89834572: Total pf Requests</t>
  </si>
  <si>
    <t>92085749: Total Decoded Instructions</t>
  </si>
  <si>
    <t>92085749: Total Stalls</t>
  </si>
  <si>
    <t>92085749: Instruction Fetch Stalls</t>
  </si>
  <si>
    <t>92085749: Decode Stalls</t>
  </si>
  <si>
    <t>92085749: Total Jumps</t>
  </si>
  <si>
    <t>92085749: Total Mispredicted Jumps</t>
  </si>
  <si>
    <t>92085749: Total Calls</t>
  </si>
  <si>
    <t>92085749: Total Mispredicted Calls</t>
  </si>
  <si>
    <t>92085749: Total Returns</t>
  </si>
  <si>
    <t>92085749: Total Mispredicted Returns</t>
  </si>
  <si>
    <t>92085749: Total Taken Branches</t>
  </si>
  <si>
    <t>92085749: Total Not Taken Branches</t>
  </si>
  <si>
    <t>92085749: Total Mispredicted Branches</t>
  </si>
  <si>
    <t>92085749: Total Mispredicted Branch Directions</t>
  </si>
  <si>
    <t>92085749: Total Mispredicted Branch Targets</t>
  </si>
  <si>
    <t>92085749: Total f Misses</t>
  </si>
  <si>
    <t>92085749: Total pf Misses</t>
  </si>
  <si>
    <t>92085749: Total f Requests</t>
  </si>
  <si>
    <t>92085749: Total pf Requests</t>
  </si>
  <si>
    <t>94345085: Total Decoded Instructions</t>
  </si>
  <si>
    <t>94345085: Total Stalls</t>
  </si>
  <si>
    <t>94345085: Instruction Fetch Stalls</t>
  </si>
  <si>
    <t>94345085: Decode Stalls</t>
  </si>
  <si>
    <t>94345085: Total Jumps</t>
  </si>
  <si>
    <t>94345085: Total Mispredicted Jumps</t>
  </si>
  <si>
    <t>94345085: Total Calls</t>
  </si>
  <si>
    <t>94345085: Total Mispredicted Calls</t>
  </si>
  <si>
    <t>94345085: Total Returns</t>
  </si>
  <si>
    <t>94345085: Total Mispredicted Returns</t>
  </si>
  <si>
    <t>94345085: Total Taken Branches</t>
  </si>
  <si>
    <t>94345085: Total Not Taken Branches</t>
  </si>
  <si>
    <t>94345085: Total Mispredicted Branches</t>
  </si>
  <si>
    <t>94345085: Total Mispredicted Branch Directions</t>
  </si>
  <si>
    <t>94345085: Total Mispredicted Branch Targets</t>
  </si>
  <si>
    <t>94345085: Total f Misses</t>
  </si>
  <si>
    <t>94345085: Total pf Misses</t>
  </si>
  <si>
    <t>94345085: Total f Requests</t>
  </si>
  <si>
    <t>94345085: Total pf Requests</t>
  </si>
  <si>
    <t>96182346: Total Decoded Instructions</t>
  </si>
  <si>
    <t>96182346: Total Stalls</t>
  </si>
  <si>
    <t>96182346: Instruction Fetch Stalls</t>
  </si>
  <si>
    <t>96182346: Decode Stalls</t>
  </si>
  <si>
    <t>96182346: Total Jumps</t>
  </si>
  <si>
    <t>96182346: Total Mispredicted Jumps</t>
  </si>
  <si>
    <t>96182346: Total Calls</t>
  </si>
  <si>
    <t>96182346: Total Mispredicted Calls</t>
  </si>
  <si>
    <t>96182346: Total Returns</t>
  </si>
  <si>
    <t>96182346: Total Mispredicted Returns</t>
  </si>
  <si>
    <t>96182346: Total Taken Branches</t>
  </si>
  <si>
    <t>96182346: Total Not Taken Branches</t>
  </si>
  <si>
    <t>96182346: Total Mispredicted Branches</t>
  </si>
  <si>
    <t>96182346: Total Mispredicted Branch Directions</t>
  </si>
  <si>
    <t>96182346: Total Mispredicted Branch Targets</t>
  </si>
  <si>
    <t>96182346: Total f Misses</t>
  </si>
  <si>
    <t>96182346: Total pf Misses</t>
  </si>
  <si>
    <t>96182346: Total f Requests</t>
  </si>
  <si>
    <t>96182346: Total pf Requests</t>
  </si>
  <si>
    <t>98487262: Total Decoded Instructions</t>
  </si>
  <si>
    <t>98487262: Total Stalls</t>
  </si>
  <si>
    <t>98487262: Instruction Fetch Stalls</t>
  </si>
  <si>
    <t>98487262: Decode Stalls</t>
  </si>
  <si>
    <t>98487262: Total Jumps</t>
  </si>
  <si>
    <t>98487262: Total Mispredicted Jumps</t>
  </si>
  <si>
    <t>98487262: Total Calls</t>
  </si>
  <si>
    <t>98487262: Total Mispredicted Calls</t>
  </si>
  <si>
    <t>98487262: Total Returns</t>
  </si>
  <si>
    <t>98487262: Total Mispredicted Returns</t>
  </si>
  <si>
    <t>98487262: Total Taken Branches</t>
  </si>
  <si>
    <t>98487262: Total Not Taken Branches</t>
  </si>
  <si>
    <t>98487262: Total Mispredicted Branches</t>
  </si>
  <si>
    <t>98487262: Total Mispredicted Branch Directions</t>
  </si>
  <si>
    <t>98487262: Total Mispredicted Branch Targets</t>
  </si>
  <si>
    <t>98487262: Total f Misses</t>
  </si>
  <si>
    <t>98487262: Total pf Misses</t>
  </si>
  <si>
    <t>98487262: Total f Requests</t>
  </si>
  <si>
    <t>98487262: Total pf Requests</t>
  </si>
  <si>
    <t>93772370: Total Decoded Instructions</t>
  </si>
  <si>
    <t>93772370: Total Stalls</t>
  </si>
  <si>
    <t>93772370: Instruction Fetch Stalls</t>
  </si>
  <si>
    <t>93772370: Decode Stalls</t>
  </si>
  <si>
    <t>93772370: Total Jumps</t>
  </si>
  <si>
    <t>93772370: Total Mispredicted Jumps</t>
  </si>
  <si>
    <t>93772370: Total Calls</t>
  </si>
  <si>
    <t>93772370: Total Mispredicted Calls</t>
  </si>
  <si>
    <t>93772370: Total Returns</t>
  </si>
  <si>
    <t>93772370: Total Mispredicted Returns</t>
  </si>
  <si>
    <t>93772370: Total Taken Branches</t>
  </si>
  <si>
    <t>93772370: Total Not Taken Branches</t>
  </si>
  <si>
    <t>93772370: Total Mispredicted Branches</t>
  </si>
  <si>
    <t>93772370: Total Mispredicted Branch Directions</t>
  </si>
  <si>
    <t>93772370: Total Mispredicted Branch Targets</t>
  </si>
  <si>
    <t>93772370: Total f Misses</t>
  </si>
  <si>
    <t>93772370: Total f Requests</t>
  </si>
  <si>
    <t>instrace.out.24234.24.gz</t>
  </si>
  <si>
    <t>instrace.out.24234.24_complex_l1i_3.txt</t>
  </si>
  <si>
    <t>87705616: Total Decoded Instructions</t>
  </si>
  <si>
    <t>87705616: Total Stalls</t>
  </si>
  <si>
    <t>87705616: Instruction Fetch Stalls</t>
  </si>
  <si>
    <t>87705616: Decode Stalls</t>
  </si>
  <si>
    <t>87705616: Total Jumps</t>
  </si>
  <si>
    <t>87705616: Total Mispredicted Jumps</t>
  </si>
  <si>
    <t>87705616: Total Calls</t>
  </si>
  <si>
    <t>87705616: Total Mispredicted Calls</t>
  </si>
  <si>
    <t>87705616: Total Returns</t>
  </si>
  <si>
    <t>87705616: Total Mispredicted Returns</t>
  </si>
  <si>
    <t>87705616: Total Taken Branches</t>
  </si>
  <si>
    <t>87705616: Total Not Taken Branches</t>
  </si>
  <si>
    <t>87705616: Total Mispredicted Branches</t>
  </si>
  <si>
    <t>87705616: Total Mispredicted Branch Directions</t>
  </si>
  <si>
    <t>87705616: Total Mispredicted Branch Targets</t>
  </si>
  <si>
    <t>87705616: Total f Misses</t>
  </si>
  <si>
    <t>87705616: Total pf Misses</t>
  </si>
  <si>
    <t>87705616: Total f Requests</t>
  </si>
  <si>
    <t>87705616: Total pf Requests</t>
  </si>
  <si>
    <t>88720210: Total Decoded Instructions</t>
  </si>
  <si>
    <t>88720210: Total Stalls</t>
  </si>
  <si>
    <t>88720210: Instruction Fetch Stalls</t>
  </si>
  <si>
    <t>88720210: Decode Stalls</t>
  </si>
  <si>
    <t>88720210: Total Jumps</t>
  </si>
  <si>
    <t>88720210: Total Mispredicted Jumps</t>
  </si>
  <si>
    <t>88720210: Total Calls</t>
  </si>
  <si>
    <t>88720210: Total Mispredicted Calls</t>
  </si>
  <si>
    <t>88720210: Total Returns</t>
  </si>
  <si>
    <t>88720210: Total Mispredicted Returns</t>
  </si>
  <si>
    <t>88720210: Total Taken Branches</t>
  </si>
  <si>
    <t>88720210: Total Not Taken Branches</t>
  </si>
  <si>
    <t>88720210: Total Mispredicted Branches</t>
  </si>
  <si>
    <t>88720210: Total Mispredicted Branch Directions</t>
  </si>
  <si>
    <t>88720210: Total Mispredicted Branch Targets</t>
  </si>
  <si>
    <t>88720210: Total f Misses</t>
  </si>
  <si>
    <t>88720210: Total pf Misses</t>
  </si>
  <si>
    <t>88720210: Total f Requests</t>
  </si>
  <si>
    <t>88720210: Total pf Requests</t>
  </si>
  <si>
    <t>89301169: Total Decoded Instructions</t>
  </si>
  <si>
    <t>89301169: Total Stalls</t>
  </si>
  <si>
    <t>89301169: Instruction Fetch Stalls</t>
  </si>
  <si>
    <t>89301169: Decode Stalls</t>
  </si>
  <si>
    <t>89301169: Total Jumps</t>
  </si>
  <si>
    <t>89301169: Total Mispredicted Jumps</t>
  </si>
  <si>
    <t>89301169: Total Calls</t>
  </si>
  <si>
    <t>89301169: Total Mispredicted Calls</t>
  </si>
  <si>
    <t>89301169: Total Returns</t>
  </si>
  <si>
    <t>89301169: Total Mispredicted Returns</t>
  </si>
  <si>
    <t>89301169: Total Taken Branches</t>
  </si>
  <si>
    <t>89301169: Total Not Taken Branches</t>
  </si>
  <si>
    <t>89301169: Total Mispredicted Branches</t>
  </si>
  <si>
    <t>89301169: Total Mispredicted Branch Directions</t>
  </si>
  <si>
    <t>89301169: Total Mispredicted Branch Targets</t>
  </si>
  <si>
    <t>89301169: Total f Misses</t>
  </si>
  <si>
    <t>89301169: Total pf Misses</t>
  </si>
  <si>
    <t>89301169: Total f Requests</t>
  </si>
  <si>
    <t>89301169: Total pf Requests</t>
  </si>
  <si>
    <t>89708280: Total Decoded Instructions</t>
  </si>
  <si>
    <t>89708280: Total Stalls</t>
  </si>
  <si>
    <t>89708280: Instruction Fetch Stalls</t>
  </si>
  <si>
    <t>89708280: Decode Stalls</t>
  </si>
  <si>
    <t>89708280: Total Jumps</t>
  </si>
  <si>
    <t>89708280: Total Mispredicted Jumps</t>
  </si>
  <si>
    <t>89708280: Total Calls</t>
  </si>
  <si>
    <t>89708280: Total Mispredicted Calls</t>
  </si>
  <si>
    <t>89708280: Total Returns</t>
  </si>
  <si>
    <t>89708280: Total Mispredicted Returns</t>
  </si>
  <si>
    <t>89708280: Total Taken Branches</t>
  </si>
  <si>
    <t>89708280: Total Not Taken Branches</t>
  </si>
  <si>
    <t>89708280: Total Mispredicted Branches</t>
  </si>
  <si>
    <t>89708280: Total Mispredicted Branch Directions</t>
  </si>
  <si>
    <t>89708280: Total Mispredicted Branch Targets</t>
  </si>
  <si>
    <t>89708280: Total f Misses</t>
  </si>
  <si>
    <t>89708280: Total pf Misses</t>
  </si>
  <si>
    <t>89708280: Total f Requests</t>
  </si>
  <si>
    <t>89708280: Total pf Requests</t>
  </si>
  <si>
    <t>91962256: Total Decoded Instructions</t>
  </si>
  <si>
    <t>91962256: Total Stalls</t>
  </si>
  <si>
    <t>91962256: Instruction Fetch Stalls</t>
  </si>
  <si>
    <t>91962256: Decode Stalls</t>
  </si>
  <si>
    <t>91962256: Total Jumps</t>
  </si>
  <si>
    <t>91962256: Total Mispredicted Jumps</t>
  </si>
  <si>
    <t>91962256: Total Calls</t>
  </si>
  <si>
    <t>91962256: Total Mispredicted Calls</t>
  </si>
  <si>
    <t>91962256: Total Returns</t>
  </si>
  <si>
    <t>91962256: Total Mispredicted Returns</t>
  </si>
  <si>
    <t>91962256: Total Taken Branches</t>
  </si>
  <si>
    <t>91962256: Total Not Taken Branches</t>
  </si>
  <si>
    <t>91962256: Total Mispredicted Branches</t>
  </si>
  <si>
    <t>91962256: Total Mispredicted Branch Directions</t>
  </si>
  <si>
    <t>91962256: Total Mispredicted Branch Targets</t>
  </si>
  <si>
    <t>91962256: Total f Misses</t>
  </si>
  <si>
    <t>91962256: Total pf Misses</t>
  </si>
  <si>
    <t>91962256: Total f Requests</t>
  </si>
  <si>
    <t>91962256: Total pf Requests</t>
  </si>
  <si>
    <t>94199876: Total Decoded Instructions</t>
  </si>
  <si>
    <t>94199876: Total Stalls</t>
  </si>
  <si>
    <t>94199876: Instruction Fetch Stalls</t>
  </si>
  <si>
    <t>94199876: Decode Stalls</t>
  </si>
  <si>
    <t>94199876: Total Jumps</t>
  </si>
  <si>
    <t>94199876: Total Mispredicted Jumps</t>
  </si>
  <si>
    <t>94199876: Total Calls</t>
  </si>
  <si>
    <t>94199876: Total Mispredicted Calls</t>
  </si>
  <si>
    <t>94199876: Total Returns</t>
  </si>
  <si>
    <t>94199876: Total Mispredicted Returns</t>
  </si>
  <si>
    <t>94199876: Total Taken Branches</t>
  </si>
  <si>
    <t>94199876: Total Not Taken Branches</t>
  </si>
  <si>
    <t>94199876: Total Mispredicted Branches</t>
  </si>
  <si>
    <t>94199876: Total Mispredicted Branch Directions</t>
  </si>
  <si>
    <t>94199876: Total Mispredicted Branch Targets</t>
  </si>
  <si>
    <t>94199876: Total f Misses</t>
  </si>
  <si>
    <t>94199876: Total pf Misses</t>
  </si>
  <si>
    <t>94199876: Total f Requests</t>
  </si>
  <si>
    <t>94199876: Total pf Requests</t>
  </si>
  <si>
    <t>95875268: Total Decoded Instructions</t>
  </si>
  <si>
    <t>95875268: Total Stalls</t>
  </si>
  <si>
    <t>95875268: Instruction Fetch Stalls</t>
  </si>
  <si>
    <t>95875268: Decode Stalls</t>
  </si>
  <si>
    <t>95875268: Total Jumps</t>
  </si>
  <si>
    <t>95875268: Total Mispredicted Jumps</t>
  </si>
  <si>
    <t>95875268: Total Calls</t>
  </si>
  <si>
    <t>95875268: Total Mispredicted Calls</t>
  </si>
  <si>
    <t>95875268: Total Returns</t>
  </si>
  <si>
    <t>95875268: Total Mispredicted Returns</t>
  </si>
  <si>
    <t>95875268: Total Taken Branches</t>
  </si>
  <si>
    <t>95875268: Total Not Taken Branches</t>
  </si>
  <si>
    <t>95875268: Total Mispredicted Branches</t>
  </si>
  <si>
    <t>95875268: Total Mispredicted Branch Directions</t>
  </si>
  <si>
    <t>95875268: Total Mispredicted Branch Targets</t>
  </si>
  <si>
    <t>95875268: Total f Misses</t>
  </si>
  <si>
    <t>95875268: Total pf Misses</t>
  </si>
  <si>
    <t>95875268: Total f Requests</t>
  </si>
  <si>
    <t>95875268: Total pf Requests</t>
  </si>
  <si>
    <t>98197697: Total Decoded Instructions</t>
  </si>
  <si>
    <t>98197697: Total Stalls</t>
  </si>
  <si>
    <t>98197697: Instruction Fetch Stalls</t>
  </si>
  <si>
    <t>98197697: Decode Stalls</t>
  </si>
  <si>
    <t>98197697: Total Jumps</t>
  </si>
  <si>
    <t>98197697: Total Mispredicted Jumps</t>
  </si>
  <si>
    <t>98197697: Total Calls</t>
  </si>
  <si>
    <t>98197697: Total Mispredicted Calls</t>
  </si>
  <si>
    <t>98197697: Total Returns</t>
  </si>
  <si>
    <t>98197697: Total Mispredicted Returns</t>
  </si>
  <si>
    <t>98197697: Total Taken Branches</t>
  </si>
  <si>
    <t>98197697: Total Not Taken Branches</t>
  </si>
  <si>
    <t>98197697: Total Mispredicted Branches</t>
  </si>
  <si>
    <t>98197697: Total Mispredicted Branch Directions</t>
  </si>
  <si>
    <t>98197697: Total Mispredicted Branch Targets</t>
  </si>
  <si>
    <t>98197697: Total f Misses</t>
  </si>
  <si>
    <t>98197697: Total pf Misses</t>
  </si>
  <si>
    <t>98197697: Total f Requests</t>
  </si>
  <si>
    <t>98197697: Total pf Requests</t>
  </si>
  <si>
    <t>89574416: Total Decoded Instructions</t>
  </si>
  <si>
    <t>89574416: Total Stalls</t>
  </si>
  <si>
    <t>89574416: Instruction Fetch Stalls</t>
  </si>
  <si>
    <t>89574416: Decode Stalls</t>
  </si>
  <si>
    <t>89574416: Total Jumps</t>
  </si>
  <si>
    <t>89574416: Total Mispredicted Jumps</t>
  </si>
  <si>
    <t>89574416: Total Calls</t>
  </si>
  <si>
    <t>89574416: Total Mispredicted Calls</t>
  </si>
  <si>
    <t>89574416: Total Returns</t>
  </si>
  <si>
    <t>89574416: Total Mispredicted Returns</t>
  </si>
  <si>
    <t>89574416: Total Taken Branches</t>
  </si>
  <si>
    <t>89574416: Total Not Taken Branches</t>
  </si>
  <si>
    <t>89574416: Total Mispredicted Branches</t>
  </si>
  <si>
    <t>89574416: Total Mispredicted Branch Directions</t>
  </si>
  <si>
    <t>89574416: Total Mispredicted Branch Targets</t>
  </si>
  <si>
    <t>89574416: Total f Misses</t>
  </si>
  <si>
    <t>89574416: Total f Requests</t>
  </si>
  <si>
    <t>Hive Query 6</t>
  </si>
  <si>
    <t>Hive Query 14</t>
  </si>
  <si>
    <t>Hive Query 19</t>
  </si>
  <si>
    <t>MySQL Query 1</t>
  </si>
  <si>
    <t>MySQL Query 3</t>
  </si>
  <si>
    <t>MySQL Query 6</t>
  </si>
  <si>
    <t>MySQL Query 14</t>
  </si>
  <si>
    <t>MySQL Query 19</t>
  </si>
  <si>
    <t>instrace.out.31399.24.gz</t>
  </si>
  <si>
    <t>instrace.out.31399.24_complex_l1i_3.txt</t>
  </si>
  <si>
    <t>87589572: Total Decoded Instructions</t>
  </si>
  <si>
    <t>87589572: Total Stalls</t>
  </si>
  <si>
    <t>87589572: Instruction Fetch Stalls</t>
  </si>
  <si>
    <t>87589572: Decode Stalls</t>
  </si>
  <si>
    <t>87589572: Total Jumps</t>
  </si>
  <si>
    <t>87589572: Total Mispredicted Jumps</t>
  </si>
  <si>
    <t>87589572: Total Calls</t>
  </si>
  <si>
    <t>87589572: Total Mispredicted Calls</t>
  </si>
  <si>
    <t>87589572: Total Returns</t>
  </si>
  <si>
    <t>87589572: Total Mispredicted Returns</t>
  </si>
  <si>
    <t>87589572: Total Taken Branches</t>
  </si>
  <si>
    <t>87589572: Total Not Taken Branches</t>
  </si>
  <si>
    <t>87589572: Total Mispredicted Branches</t>
  </si>
  <si>
    <t>87589572: Total Mispredicted Branch Directions</t>
  </si>
  <si>
    <t>87589572: Total Mispredicted Branch Targets</t>
  </si>
  <si>
    <t>87589572: Total f Misses</t>
  </si>
  <si>
    <t>87589572: Total pf Misses</t>
  </si>
  <si>
    <t>87589572: Total f Requests</t>
  </si>
  <si>
    <t>87589572: Total pf Requests</t>
  </si>
  <si>
    <t>88786150: Total Decoded Instructions</t>
  </si>
  <si>
    <t>88786150: Total Stalls</t>
  </si>
  <si>
    <t>88786150: Instruction Fetch Stalls</t>
  </si>
  <si>
    <t>88786150: Decode Stalls</t>
  </si>
  <si>
    <t>88786150: Total Jumps</t>
  </si>
  <si>
    <t>88786150: Total Mispredicted Jumps</t>
  </si>
  <si>
    <t>88786150: Total Calls</t>
  </si>
  <si>
    <t>88786150: Total Mispredicted Calls</t>
  </si>
  <si>
    <t>88786150: Total Returns</t>
  </si>
  <si>
    <t>88786150: Total Mispredicted Returns</t>
  </si>
  <si>
    <t>88786150: Total Taken Branches</t>
  </si>
  <si>
    <t>88786150: Total Not Taken Branches</t>
  </si>
  <si>
    <t>88786150: Total Mispredicted Branches</t>
  </si>
  <si>
    <t>88786150: Total Mispredicted Branch Directions</t>
  </si>
  <si>
    <t>88786150: Total Mispredicted Branch Targets</t>
  </si>
  <si>
    <t>88786150: Total f Misses</t>
  </si>
  <si>
    <t>88786150: Total pf Misses</t>
  </si>
  <si>
    <t>88786150: Total f Requests</t>
  </si>
  <si>
    <t>88786150: Total pf Requests</t>
  </si>
  <si>
    <t>89460923: Total Decoded Instructions</t>
  </si>
  <si>
    <t>89460923: Total Stalls</t>
  </si>
  <si>
    <t>89460923: Instruction Fetch Stalls</t>
  </si>
  <si>
    <t>89460923: Decode Stalls</t>
  </si>
  <si>
    <t>89460923: Total Jumps</t>
  </si>
  <si>
    <t>89460923: Total Mispredicted Jumps</t>
  </si>
  <si>
    <t>89460923: Total Calls</t>
  </si>
  <si>
    <t>89460923: Total Mispredicted Calls</t>
  </si>
  <si>
    <t>89460923: Total Returns</t>
  </si>
  <si>
    <t>89460923: Total Mispredicted Returns</t>
  </si>
  <si>
    <t>89460923: Total Taken Branches</t>
  </si>
  <si>
    <t>89460923: Total Not Taken Branches</t>
  </si>
  <si>
    <t>89460923: Total Mispredicted Branches</t>
  </si>
  <si>
    <t>89460923: Total Mispredicted Branch Directions</t>
  </si>
  <si>
    <t>89460923: Total Mispredicted Branch Targets</t>
  </si>
  <si>
    <t>89460923: Total f Misses</t>
  </si>
  <si>
    <t>89460923: Total pf Misses</t>
  </si>
  <si>
    <t>89460923: Total f Requests</t>
  </si>
  <si>
    <t>89460923: Total pf Requests</t>
  </si>
  <si>
    <t>89966120: Total Decoded Instructions</t>
  </si>
  <si>
    <t>89966120: Total Stalls</t>
  </si>
  <si>
    <t>89966120: Instruction Fetch Stalls</t>
  </si>
  <si>
    <t>89966120: Decode Stalls</t>
  </si>
  <si>
    <t>89966120: Total Jumps</t>
  </si>
  <si>
    <t>89966120: Total Mispredicted Jumps</t>
  </si>
  <si>
    <t>89966120: Total Calls</t>
  </si>
  <si>
    <t>89966120: Total Mispredicted Calls</t>
  </si>
  <si>
    <t>89966120: Total Returns</t>
  </si>
  <si>
    <t>89966120: Total Mispredicted Returns</t>
  </si>
  <si>
    <t>89966120: Total Taken Branches</t>
  </si>
  <si>
    <t>89966120: Total Not Taken Branches</t>
  </si>
  <si>
    <t>89966120: Total Mispredicted Branches</t>
  </si>
  <si>
    <t>89966120: Total Mispredicted Branch Directions</t>
  </si>
  <si>
    <t>89966120: Total Mispredicted Branch Targets</t>
  </si>
  <si>
    <t>89966120: Total f Misses</t>
  </si>
  <si>
    <t>89966120: Total pf Misses</t>
  </si>
  <si>
    <t>89966120: Total f Requests</t>
  </si>
  <si>
    <t>89966120: Total pf Requests</t>
  </si>
  <si>
    <t>92444122: Total Decoded Instructions</t>
  </si>
  <si>
    <t>92444122: Total Stalls</t>
  </si>
  <si>
    <t>92444122: Instruction Fetch Stalls</t>
  </si>
  <si>
    <t>92444122: Decode Stalls</t>
  </si>
  <si>
    <t>92444122: Total Jumps</t>
  </si>
  <si>
    <t>92444122: Total Mispredicted Jumps</t>
  </si>
  <si>
    <t>92444122: Total Calls</t>
  </si>
  <si>
    <t>92444122: Total Mispredicted Calls</t>
  </si>
  <si>
    <t>92444122: Total Returns</t>
  </si>
  <si>
    <t>92444122: Total Mispredicted Returns</t>
  </si>
  <si>
    <t>92444122: Total Taken Branches</t>
  </si>
  <si>
    <t>92444122: Total Not Taken Branches</t>
  </si>
  <si>
    <t>92444122: Total Mispredicted Branches</t>
  </si>
  <si>
    <t>92444122: Total Mispredicted Branch Directions</t>
  </si>
  <si>
    <t>92444122: Total Mispredicted Branch Targets</t>
  </si>
  <si>
    <t>92444122: Total f Misses</t>
  </si>
  <si>
    <t>92444122: Total pf Misses</t>
  </si>
  <si>
    <t>92444122: Total f Requests</t>
  </si>
  <si>
    <t>92444122: Total pf Requests</t>
  </si>
  <si>
    <t>94899222: Total Decoded Instructions</t>
  </si>
  <si>
    <t>94899222: Total Stalls</t>
  </si>
  <si>
    <t>94899222: Instruction Fetch Stalls</t>
  </si>
  <si>
    <t>94899222: Decode Stalls</t>
  </si>
  <si>
    <t>94899222: Total Jumps</t>
  </si>
  <si>
    <t>94899222: Total Mispredicted Jumps</t>
  </si>
  <si>
    <t>94899222: Total Calls</t>
  </si>
  <si>
    <t>94899222: Total Mispredicted Calls</t>
  </si>
  <si>
    <t>94899222: Total Returns</t>
  </si>
  <si>
    <t>94899222: Total Mispredicted Returns</t>
  </si>
  <si>
    <t>94899222: Total Taken Branches</t>
  </si>
  <si>
    <t>94899222: Total Not Taken Branches</t>
  </si>
  <si>
    <t>94899222: Total Mispredicted Branches</t>
  </si>
  <si>
    <t>94899222: Total Mispredicted Branch Directions</t>
  </si>
  <si>
    <t>94899222: Total Mispredicted Branch Targets</t>
  </si>
  <si>
    <t>94899222: Total f Misses</t>
  </si>
  <si>
    <t>94899222: Total pf Misses</t>
  </si>
  <si>
    <t>94899222: Total f Requests</t>
  </si>
  <si>
    <t>94899222: Total pf Requests</t>
  </si>
  <si>
    <t>96996229: Total Decoded Instructions</t>
  </si>
  <si>
    <t>96996229: Total Stalls</t>
  </si>
  <si>
    <t>96996229: Instruction Fetch Stalls</t>
  </si>
  <si>
    <t>96996229: Decode Stalls</t>
  </si>
  <si>
    <t>96996229: Total Jumps</t>
  </si>
  <si>
    <t>96996229: Total Mispredicted Jumps</t>
  </si>
  <si>
    <t>96996229: Total Calls</t>
  </si>
  <si>
    <t>96996229: Total Mispredicted Calls</t>
  </si>
  <si>
    <t>96996229: Total Returns</t>
  </si>
  <si>
    <t>96996229: Total Mispredicted Returns</t>
  </si>
  <si>
    <t>96996229: Total Taken Branches</t>
  </si>
  <si>
    <t>96996229: Total Not Taken Branches</t>
  </si>
  <si>
    <t>96996229: Total Mispredicted Branches</t>
  </si>
  <si>
    <t>96996229: Total Mispredicted Branch Directions</t>
  </si>
  <si>
    <t>96996229: Total Mispredicted Branch Targets</t>
  </si>
  <si>
    <t>96996229: Total f Misses</t>
  </si>
  <si>
    <t>96996229: Total pf Misses</t>
  </si>
  <si>
    <t>96996229: Total f Requests</t>
  </si>
  <si>
    <t>96996229: Total pf Requests</t>
  </si>
  <si>
    <t>99432200: Total Decoded Instructions</t>
  </si>
  <si>
    <t>99432200: Total Stalls</t>
  </si>
  <si>
    <t>99432200: Instruction Fetch Stalls</t>
  </si>
  <si>
    <t>99432200: Decode Stalls</t>
  </si>
  <si>
    <t>99432200: Total Jumps</t>
  </si>
  <si>
    <t>99432200: Total Mispredicted Jumps</t>
  </si>
  <si>
    <t>99432200: Total Calls</t>
  </si>
  <si>
    <t>99432200: Total Mispredicted Calls</t>
  </si>
  <si>
    <t>99432200: Total Returns</t>
  </si>
  <si>
    <t>99432200: Total Mispredicted Returns</t>
  </si>
  <si>
    <t>99432200: Total Taken Branches</t>
  </si>
  <si>
    <t>99432200: Total Not Taken Branches</t>
  </si>
  <si>
    <t>99432200: Total Mispredicted Branches</t>
  </si>
  <si>
    <t>99432200: Total Mispredicted Branch Directions</t>
  </si>
  <si>
    <t>99432200: Total Mispredicted Branch Targets</t>
  </si>
  <si>
    <t>99432200: Total f Misses</t>
  </si>
  <si>
    <t>99432200: Total pf Misses</t>
  </si>
  <si>
    <t>99432200: Total f Requests</t>
  </si>
  <si>
    <t>99432200: Total pf Requests</t>
  </si>
  <si>
    <t>97569834: Total Decoded Instructions</t>
  </si>
  <si>
    <t>97569834: Total Stalls</t>
  </si>
  <si>
    <t>97569834: Instruction Fetch Stalls</t>
  </si>
  <si>
    <t>97569834: Decode Stalls</t>
  </si>
  <si>
    <t>97569834: Total Jumps</t>
  </si>
  <si>
    <t>97569834: Total Mispredicted Jumps</t>
  </si>
  <si>
    <t>97569834: Total Calls</t>
  </si>
  <si>
    <t>97569834: Total Mispredicted Calls</t>
  </si>
  <si>
    <t>97569834: Total Returns</t>
  </si>
  <si>
    <t>97569834: Total Mispredicted Returns</t>
  </si>
  <si>
    <t>97569834: Total Taken Branches</t>
  </si>
  <si>
    <t>97569834: Total Not Taken Branches</t>
  </si>
  <si>
    <t>97569834: Total Mispredicted Branches</t>
  </si>
  <si>
    <t>97569834: Total Mispredicted Branch Directions</t>
  </si>
  <si>
    <t>97569834: Total Mispredicted Branch Targets</t>
  </si>
  <si>
    <t>97569834: Total f Misses</t>
  </si>
  <si>
    <t>97569834: Total f Requests</t>
  </si>
  <si>
    <t>87839530: Total Decoded Instructions</t>
  </si>
  <si>
    <t>87839530: Total Stalls</t>
  </si>
  <si>
    <t>87839530: Instruction Fetch Stalls</t>
  </si>
  <si>
    <t>87839530: Decode Stalls</t>
  </si>
  <si>
    <t>87839530: Total Jumps</t>
  </si>
  <si>
    <t>87839530: Total Mispredicted Jumps</t>
  </si>
  <si>
    <t>87839530: Total Calls</t>
  </si>
  <si>
    <t>87839530: Total Mispredicted Calls</t>
  </si>
  <si>
    <t>87839530: Total Returns</t>
  </si>
  <si>
    <t>87839530: Total Mispredicted Returns</t>
  </si>
  <si>
    <t>87839530: Total Taken Branches</t>
  </si>
  <si>
    <t>87839530: Total Not Taken Branches</t>
  </si>
  <si>
    <t>87839530: Total Mispredicted Branches</t>
  </si>
  <si>
    <t>87839530: Total Mispredicted Branch Directions</t>
  </si>
  <si>
    <t>87839530: Total Mispredicted Branch Targets</t>
  </si>
  <si>
    <t>87839530: Total f Misses</t>
  </si>
  <si>
    <t>87839530: Total pf Misses</t>
  </si>
  <si>
    <t>87839530: Total f Requests</t>
  </si>
  <si>
    <t>87839530: Total pf Requests</t>
  </si>
  <si>
    <t>87756679: Total Decoded Instructions</t>
  </si>
  <si>
    <t>87756679: Total Stalls</t>
  </si>
  <si>
    <t>87756679: Instruction Fetch Stalls</t>
  </si>
  <si>
    <t>87756679: Decode Stalls</t>
  </si>
  <si>
    <t>87756679: Total Jumps</t>
  </si>
  <si>
    <t>87756679: Total Mispredicted Jumps</t>
  </si>
  <si>
    <t>87756679: Total Calls</t>
  </si>
  <si>
    <t>87756679: Total Mispredicted Calls</t>
  </si>
  <si>
    <t>87756679: Total Returns</t>
  </si>
  <si>
    <t>87756679: Total Mispredicted Returns</t>
  </si>
  <si>
    <t>87756679: Total Taken Branches</t>
  </si>
  <si>
    <t>87756679: Total Not Taken Branches</t>
  </si>
  <si>
    <t>87756679: Total Mispredicted Branches</t>
  </si>
  <si>
    <t>87756679: Total Mispredicted Branch Directions</t>
  </si>
  <si>
    <t>87756679: Total Mispredicted Branch Targets</t>
  </si>
  <si>
    <t>87756679: Total f Misses</t>
  </si>
  <si>
    <t>87756679: Total pf Misses</t>
  </si>
  <si>
    <t>87756679: Total f Requests</t>
  </si>
  <si>
    <t>87756679: Total pf Requests</t>
  </si>
  <si>
    <t>No Prefetch</t>
  </si>
  <si>
    <t>Br Misp Rate</t>
  </si>
  <si>
    <t>L1i MPKI for Hive and MySQL Queries with varying Branch Misprediction Rates</t>
  </si>
  <si>
    <t>L1i Stall CPI for Hive and MySQL Queries with varying Branch Misprediction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</si>
</sst>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8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9" fontId="0" fillId="0" borderId="0" xfId="1" applyFont="1"/>
    <xf numFmtId="168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Hive Query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Sheet1!$B$3:$B$10</c:f>
              <c:numCache>
                <c:formatCode>0.000</c:formatCode>
                <c:ptCount val="8"/>
                <c:pt idx="0">
                  <c:v>0.112283903314352</c:v>
                </c:pt>
                <c:pt idx="1">
                  <c:v>0.298972251951123</c:v>
                </c:pt>
                <c:pt idx="2">
                  <c:v>0.401469104599937</c:v>
                </c:pt>
                <c:pt idx="3">
                  <c:v>0.487180808165723</c:v>
                </c:pt>
                <c:pt idx="4">
                  <c:v>0.838394479173012</c:v>
                </c:pt>
                <c:pt idx="5">
                  <c:v>1.20578750225863</c:v>
                </c:pt>
                <c:pt idx="6">
                  <c:v>1.561861836968716</c:v>
                </c:pt>
                <c:pt idx="7">
                  <c:v>1.869583855091482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Hive Query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Sheet1!$C$3:$C$10</c:f>
              <c:numCache>
                <c:formatCode>0.000</c:formatCode>
                <c:ptCount val="8"/>
                <c:pt idx="0">
                  <c:v>0.060962476806848</c:v>
                </c:pt>
                <c:pt idx="1">
                  <c:v>0.242926926070149</c:v>
                </c:pt>
                <c:pt idx="2">
                  <c:v>0.346918041470675</c:v>
                </c:pt>
                <c:pt idx="3">
                  <c:v>0.426831636032422</c:v>
                </c:pt>
                <c:pt idx="4">
                  <c:v>0.793883811354276</c:v>
                </c:pt>
                <c:pt idx="5">
                  <c:v>1.160284470565135</c:v>
                </c:pt>
                <c:pt idx="6">
                  <c:v>1.500844514900006</c:v>
                </c:pt>
                <c:pt idx="7">
                  <c:v>1.78204229743749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Hive Query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Sheet1!$D$3:$D$10</c:f>
              <c:numCache>
                <c:formatCode>0.000</c:formatCode>
                <c:ptCount val="8"/>
                <c:pt idx="0">
                  <c:v>0.0239199999316571</c:v>
                </c:pt>
                <c:pt idx="1">
                  <c:v>0.120162856799535</c:v>
                </c:pt>
                <c:pt idx="2">
                  <c:v>0.172388570936033</c:v>
                </c:pt>
                <c:pt idx="3">
                  <c:v>0.214751427957853</c:v>
                </c:pt>
                <c:pt idx="4">
                  <c:v>0.397471427435796</c:v>
                </c:pt>
                <c:pt idx="5">
                  <c:v>0.581382855481763</c:v>
                </c:pt>
                <c:pt idx="6">
                  <c:v>0.742722855020792</c:v>
                </c:pt>
                <c:pt idx="7">
                  <c:v>0.896817140294808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Hive Query 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Sheet1!$E$3:$E$10</c:f>
              <c:numCache>
                <c:formatCode>0.000</c:formatCode>
                <c:ptCount val="8"/>
                <c:pt idx="0">
                  <c:v>0.00272893588965493</c:v>
                </c:pt>
                <c:pt idx="1">
                  <c:v>0.026680706179799</c:v>
                </c:pt>
                <c:pt idx="2">
                  <c:v>0.0406911487630222</c:v>
                </c:pt>
                <c:pt idx="3">
                  <c:v>0.0509353740660724</c:v>
                </c:pt>
                <c:pt idx="4">
                  <c:v>0.0980788131315457</c:v>
                </c:pt>
                <c:pt idx="5">
                  <c:v>0.142444738391004</c:v>
                </c:pt>
                <c:pt idx="6">
                  <c:v>0.181292783856825</c:v>
                </c:pt>
                <c:pt idx="7">
                  <c:v>0.218149134751871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Hive Query 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Sheet1!$F$3:$F$10</c:f>
              <c:numCache>
                <c:formatCode>0.000</c:formatCode>
                <c:ptCount val="8"/>
                <c:pt idx="0">
                  <c:v>0.000362906523029293</c:v>
                </c:pt>
                <c:pt idx="1">
                  <c:v>0.233077428798483</c:v>
                </c:pt>
                <c:pt idx="2">
                  <c:v>0.363649481265416</c:v>
                </c:pt>
                <c:pt idx="3">
                  <c:v>0.46242006369461</c:v>
                </c:pt>
                <c:pt idx="4">
                  <c:v>0.909415171394636</c:v>
                </c:pt>
                <c:pt idx="5">
                  <c:v>1.339370817702349</c:v>
                </c:pt>
                <c:pt idx="6">
                  <c:v>1.733201548544422</c:v>
                </c:pt>
                <c:pt idx="7">
                  <c:v>2.102757547787016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MySQL Query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Sheet1!$G$3:$G$10</c:f>
              <c:numCache>
                <c:formatCode>0.000</c:formatCode>
                <c:ptCount val="8"/>
                <c:pt idx="0">
                  <c:v>0.0240142855770612</c:v>
                </c:pt>
                <c:pt idx="1">
                  <c:v>0.20068857028178</c:v>
                </c:pt>
                <c:pt idx="2">
                  <c:v>0.290371426912163</c:v>
                </c:pt>
                <c:pt idx="3">
                  <c:v>0.369708569315951</c:v>
                </c:pt>
                <c:pt idx="4">
                  <c:v>0.64459428203089</c:v>
                </c:pt>
                <c:pt idx="5">
                  <c:v>0.935862851795069</c:v>
                </c:pt>
                <c:pt idx="6">
                  <c:v>1.1926599931848</c:v>
                </c:pt>
                <c:pt idx="7">
                  <c:v>1.371908563589094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MySQL Query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Sheet1!$H$3:$H$10</c:f>
              <c:numCache>
                <c:formatCode>0.000</c:formatCode>
                <c:ptCount val="8"/>
                <c:pt idx="0">
                  <c:v>0.0155342857142857</c:v>
                </c:pt>
                <c:pt idx="1">
                  <c:v>0.10892</c:v>
                </c:pt>
                <c:pt idx="2">
                  <c:v>0.161725714285714</c:v>
                </c:pt>
                <c:pt idx="3">
                  <c:v>0.201685714285714</c:v>
                </c:pt>
                <c:pt idx="4">
                  <c:v>0.385011428571428</c:v>
                </c:pt>
                <c:pt idx="5">
                  <c:v>0.570197142857143</c:v>
                </c:pt>
                <c:pt idx="6">
                  <c:v>0.722594285714286</c:v>
                </c:pt>
                <c:pt idx="7">
                  <c:v>0.86036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MySQL Query 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Sheet1!$I$3:$I$10</c:f>
              <c:numCache>
                <c:formatCode>0.000</c:formatCode>
                <c:ptCount val="8"/>
                <c:pt idx="0">
                  <c:v>0.01144</c:v>
                </c:pt>
                <c:pt idx="1">
                  <c:v>0.0308828571428571</c:v>
                </c:pt>
                <c:pt idx="2">
                  <c:v>0.0416971428571428</c:v>
                </c:pt>
                <c:pt idx="3">
                  <c:v>0.0513142857142857</c:v>
                </c:pt>
                <c:pt idx="4">
                  <c:v>0.0941314285714285</c:v>
                </c:pt>
                <c:pt idx="5">
                  <c:v>0.142845714285714</c:v>
                </c:pt>
                <c:pt idx="6">
                  <c:v>0.175665714285714</c:v>
                </c:pt>
                <c:pt idx="7">
                  <c:v>0.208851428571429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MySQL Query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Sheet1!$J$3:$J$10</c:f>
              <c:numCache>
                <c:formatCode>0.000</c:formatCode>
                <c:ptCount val="8"/>
                <c:pt idx="0">
                  <c:v>0.0109685713658939</c:v>
                </c:pt>
                <c:pt idx="1">
                  <c:v>0.087825713783853</c:v>
                </c:pt>
                <c:pt idx="2">
                  <c:v>0.130005713542824</c:v>
                </c:pt>
                <c:pt idx="3">
                  <c:v>0.164125713347853</c:v>
                </c:pt>
                <c:pt idx="4">
                  <c:v>0.311308569649665</c:v>
                </c:pt>
                <c:pt idx="5">
                  <c:v>0.454431425974678</c:v>
                </c:pt>
                <c:pt idx="6">
                  <c:v>0.570477139597274</c:v>
                </c:pt>
                <c:pt idx="7">
                  <c:v>0.672659996156229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MySQL Query 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Sheet1!$A$3:$A$10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Sheet1!$K$3:$K$10</c:f>
              <c:numCache>
                <c:formatCode>0.000</c:formatCode>
                <c:ptCount val="8"/>
                <c:pt idx="0">
                  <c:v>0.00659428571428571</c:v>
                </c:pt>
                <c:pt idx="1">
                  <c:v>0.0768457142857143</c:v>
                </c:pt>
                <c:pt idx="2">
                  <c:v>0.11634</c:v>
                </c:pt>
                <c:pt idx="3">
                  <c:v>0.147117142857143</c:v>
                </c:pt>
                <c:pt idx="4">
                  <c:v>0.288245714285714</c:v>
                </c:pt>
                <c:pt idx="5">
                  <c:v>0.4204</c:v>
                </c:pt>
                <c:pt idx="6">
                  <c:v>0.529617142857143</c:v>
                </c:pt>
                <c:pt idx="7">
                  <c:v>0.620408571428571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72448"/>
        <c:axId val="740374496"/>
      </c:scatterChart>
      <c:valAx>
        <c:axId val="7403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4496"/>
        <c:crosses val="autoZero"/>
        <c:crossBetween val="midCat"/>
      </c:valAx>
      <c:valAx>
        <c:axId val="7403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Hive Query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Sheet1!$B$15:$B$22</c:f>
              <c:numCache>
                <c:formatCode>0.00E+00</c:formatCode>
                <c:ptCount val="8"/>
                <c:pt idx="0">
                  <c:v>0.000647828458199559</c:v>
                </c:pt>
                <c:pt idx="1">
                  <c:v>0.00111437502027598</c:v>
                </c:pt>
                <c:pt idx="2">
                  <c:v>0.00139410178719575</c:v>
                </c:pt>
                <c:pt idx="3">
                  <c:v>0.00162796229127389</c:v>
                </c:pt>
                <c:pt idx="4">
                  <c:v>0.00250910546474076</c:v>
                </c:pt>
                <c:pt idx="5">
                  <c:v>0.00344312157206586</c:v>
                </c:pt>
                <c:pt idx="6">
                  <c:v>0.00446796436710019</c:v>
                </c:pt>
                <c:pt idx="7">
                  <c:v>0.00541589094526904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Hive Query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Sheet1!$C$15:$C$22</c:f>
              <c:numCache>
                <c:formatCode>0.00E+00</c:formatCode>
                <c:ptCount val="8"/>
                <c:pt idx="0">
                  <c:v>0.000339411318560223</c:v>
                </c:pt>
                <c:pt idx="1">
                  <c:v>0.000879555322423279</c:v>
                </c:pt>
                <c:pt idx="2">
                  <c:v>0.00119055139445836</c:v>
                </c:pt>
                <c:pt idx="3">
                  <c:v>0.00143164950337484</c:v>
                </c:pt>
                <c:pt idx="4">
                  <c:v>0.00250638247899668</c:v>
                </c:pt>
                <c:pt idx="5">
                  <c:v>0.00362557857166711</c:v>
                </c:pt>
                <c:pt idx="6">
                  <c:v>0.00457594626578583</c:v>
                </c:pt>
                <c:pt idx="7">
                  <c:v>0.00562095239008014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Hive Query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Sheet1!$D$15:$D$22</c:f>
              <c:numCache>
                <c:formatCode>0.00E+00</c:formatCode>
                <c:ptCount val="8"/>
                <c:pt idx="0">
                  <c:v>0.000109754285400702</c:v>
                </c:pt>
                <c:pt idx="1">
                  <c:v>0.0003673599989504</c:v>
                </c:pt>
                <c:pt idx="2">
                  <c:v>0.000512942855677306</c:v>
                </c:pt>
                <c:pt idx="3">
                  <c:v>0.000627762855349249</c:v>
                </c:pt>
                <c:pt idx="4">
                  <c:v>0.00113421142533082</c:v>
                </c:pt>
                <c:pt idx="5">
                  <c:v>0.00164624285243931</c:v>
                </c:pt>
                <c:pt idx="6">
                  <c:v>0.00213110285105399</c:v>
                </c:pt>
                <c:pt idx="7">
                  <c:v>0.00263477142104351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Hive Query 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Sheet1!$E$15:$E$22</c:f>
              <c:numCache>
                <c:formatCode>0.00E+00</c:formatCode>
                <c:ptCount val="8"/>
                <c:pt idx="0">
                  <c:v>1.47533989510873E-5</c:v>
                </c:pt>
                <c:pt idx="1">
                  <c:v>8.48141844406785E-5</c:v>
                </c:pt>
                <c:pt idx="2">
                  <c:v>0.000124913825633901</c:v>
                </c:pt>
                <c:pt idx="3">
                  <c:v>0.000156460896023211</c:v>
                </c:pt>
                <c:pt idx="4">
                  <c:v>0.000304752129524407</c:v>
                </c:pt>
                <c:pt idx="5">
                  <c:v>0.000444765114572902</c:v>
                </c:pt>
                <c:pt idx="6">
                  <c:v>0.000578054344492225</c:v>
                </c:pt>
                <c:pt idx="7">
                  <c:v>0.000709720500500215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Hive Query 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Sheet1!$F$15:$F$22</c:f>
              <c:numCache>
                <c:formatCode>0.00E+00</c:formatCode>
                <c:ptCount val="8"/>
                <c:pt idx="0">
                  <c:v>1.82596274185605E-6</c:v>
                </c:pt>
                <c:pt idx="1">
                  <c:v>0.00071034808462052</c:v>
                </c:pt>
                <c:pt idx="2">
                  <c:v>0.00111111404484363</c:v>
                </c:pt>
                <c:pt idx="3">
                  <c:v>0.00139466691319164</c:v>
                </c:pt>
                <c:pt idx="4">
                  <c:v>0.00278777075655574</c:v>
                </c:pt>
                <c:pt idx="5">
                  <c:v>0.00400071008519171</c:v>
                </c:pt>
                <c:pt idx="6">
                  <c:v>0.00526679378796388</c:v>
                </c:pt>
                <c:pt idx="7">
                  <c:v>0.00647129482555649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MySQL Query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Sheet1!$G$15:$G$22</c:f>
              <c:numCache>
                <c:formatCode>0.00E+00</c:formatCode>
                <c:ptCount val="8"/>
                <c:pt idx="0">
                  <c:v>0.000137454284928833</c:v>
                </c:pt>
                <c:pt idx="1">
                  <c:v>0.000752059995702514</c:v>
                </c:pt>
                <c:pt idx="2">
                  <c:v>0.00102863999412206</c:v>
                </c:pt>
                <c:pt idx="3">
                  <c:v>0.00134487999231497</c:v>
                </c:pt>
                <c:pt idx="4">
                  <c:v>0.00228654570121974</c:v>
                </c:pt>
                <c:pt idx="5">
                  <c:v>0.00328557426693957</c:v>
                </c:pt>
                <c:pt idx="6">
                  <c:v>0.00414547997631154</c:v>
                </c:pt>
                <c:pt idx="7">
                  <c:v>0.00495689140024633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MySQL Query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Sheet1!$H$15:$H$22</c:f>
              <c:numCache>
                <c:formatCode>0.00E+00</c:formatCode>
                <c:ptCount val="8"/>
                <c:pt idx="0">
                  <c:v>9.64085714285714E-5</c:v>
                </c:pt>
                <c:pt idx="1">
                  <c:v>0.000346845714285714</c:v>
                </c:pt>
                <c:pt idx="2">
                  <c:v>0.000488002857142857</c:v>
                </c:pt>
                <c:pt idx="3">
                  <c:v>0.00059624</c:v>
                </c:pt>
                <c:pt idx="4">
                  <c:v>0.00109761142857143</c:v>
                </c:pt>
                <c:pt idx="5">
                  <c:v>0.00162162</c:v>
                </c:pt>
                <c:pt idx="6">
                  <c:v>0.00210048</c:v>
                </c:pt>
                <c:pt idx="7">
                  <c:v>0.00257430571428571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MySQL Query 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Sheet1!$I$15:$I$22</c:f>
              <c:numCache>
                <c:formatCode>0.00E+00</c:formatCode>
                <c:ptCount val="8"/>
                <c:pt idx="0">
                  <c:v>5.84485714285714E-5</c:v>
                </c:pt>
                <c:pt idx="1">
                  <c:v>0.000111048571428571</c:v>
                </c:pt>
                <c:pt idx="2">
                  <c:v>0.000139591428571429</c:v>
                </c:pt>
                <c:pt idx="3">
                  <c:v>0.000168134285714286</c:v>
                </c:pt>
                <c:pt idx="4">
                  <c:v>0.000285334285714286</c:v>
                </c:pt>
                <c:pt idx="5">
                  <c:v>0.000427734285714286</c:v>
                </c:pt>
                <c:pt idx="6">
                  <c:v>0.00053582</c:v>
                </c:pt>
                <c:pt idx="7">
                  <c:v>0.00065548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MySQL Query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Sheet1!$J$15:$J$22</c:f>
              <c:numCache>
                <c:formatCode>0.00E+00</c:formatCode>
                <c:ptCount val="8"/>
                <c:pt idx="0">
                  <c:v>6.68828567606694E-5</c:v>
                </c:pt>
                <c:pt idx="1">
                  <c:v>0.000257099998530857</c:v>
                </c:pt>
                <c:pt idx="2">
                  <c:v>0.000363185712210367</c:v>
                </c:pt>
                <c:pt idx="3">
                  <c:v>0.000445799997452571</c:v>
                </c:pt>
                <c:pt idx="4">
                  <c:v>0.000819099995319428</c:v>
                </c:pt>
                <c:pt idx="5">
                  <c:v>0.00120190856456052</c:v>
                </c:pt>
                <c:pt idx="6">
                  <c:v>0.00155034856256944</c:v>
                </c:pt>
                <c:pt idx="7">
                  <c:v>0.00190378570340694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MySQL Query 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Sheet1!$K$15:$K$22</c:f>
              <c:numCache>
                <c:formatCode>0.00E+00</c:formatCode>
                <c:ptCount val="8"/>
                <c:pt idx="0">
                  <c:v>3.80057142857143E-5</c:v>
                </c:pt>
                <c:pt idx="1">
                  <c:v>0.000211445714285714</c:v>
                </c:pt>
                <c:pt idx="2">
                  <c:v>0.000308334285714286</c:v>
                </c:pt>
                <c:pt idx="3">
                  <c:v>0.000384765714285714</c:v>
                </c:pt>
                <c:pt idx="4">
                  <c:v>0.000734411428571428</c:v>
                </c:pt>
                <c:pt idx="5">
                  <c:v>0.00108476285714286</c:v>
                </c:pt>
                <c:pt idx="6">
                  <c:v>0.00141191428571429</c:v>
                </c:pt>
                <c:pt idx="7">
                  <c:v>0.00173512285714286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25536"/>
        <c:axId val="738627168"/>
      </c:scatterChart>
      <c:valAx>
        <c:axId val="7386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27168"/>
        <c:crosses val="autoZero"/>
        <c:crossBetween val="midCat"/>
      </c:valAx>
      <c:valAx>
        <c:axId val="738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2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Hive Query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Sheet1!$B$26:$B$33</c:f>
              <c:numCache>
                <c:formatCode>0.00%</c:formatCode>
                <c:ptCount val="8"/>
                <c:pt idx="1">
                  <c:v>0.00445750008110393</c:v>
                </c:pt>
                <c:pt idx="2">
                  <c:v>0.00557640714878299</c:v>
                </c:pt>
                <c:pt idx="3">
                  <c:v>0.00651184916509557</c:v>
                </c:pt>
                <c:pt idx="4">
                  <c:v>0.010036421858963</c:v>
                </c:pt>
                <c:pt idx="5">
                  <c:v>0.0137724862882634</c:v>
                </c:pt>
                <c:pt idx="6">
                  <c:v>0.0178718574684008</c:v>
                </c:pt>
                <c:pt idx="7">
                  <c:v>0.0216635637810762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Hive Query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Sheet1!$A$26:$A$33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Sheet1!$C$26:$C$33</c:f>
              <c:numCache>
                <c:formatCode>0.00%</c:formatCode>
                <c:ptCount val="8"/>
                <c:pt idx="1">
                  <c:v>0.00351822128969311</c:v>
                </c:pt>
                <c:pt idx="2">
                  <c:v>0.00476220557783345</c:v>
                </c:pt>
                <c:pt idx="3">
                  <c:v>0.00572659801349937</c:v>
                </c:pt>
                <c:pt idx="4">
                  <c:v>0.0100255299159867</c:v>
                </c:pt>
                <c:pt idx="5">
                  <c:v>0.0145023142866685</c:v>
                </c:pt>
                <c:pt idx="6">
                  <c:v>0.0183037850631433</c:v>
                </c:pt>
                <c:pt idx="7">
                  <c:v>0.0224838095603205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95072"/>
        <c:axId val="740397552"/>
      </c:scatterChart>
      <c:valAx>
        <c:axId val="7403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97552"/>
        <c:crosses val="autoZero"/>
        <c:crossBetween val="midCat"/>
      </c:valAx>
      <c:valAx>
        <c:axId val="7403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9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Miss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Hive Query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Sheet1!$B$45:$B$52</c:f>
              <c:numCache>
                <c:formatCode>0%</c:formatCode>
                <c:ptCount val="8"/>
                <c:pt idx="0">
                  <c:v>0.968666695904917</c:v>
                </c:pt>
                <c:pt idx="1">
                  <c:v>0.916570512692723</c:v>
                </c:pt>
                <c:pt idx="2">
                  <c:v>0.887968327000594</c:v>
                </c:pt>
                <c:pt idx="3">
                  <c:v>0.864050109045384</c:v>
                </c:pt>
                <c:pt idx="4">
                  <c:v>0.766042430017583</c:v>
                </c:pt>
                <c:pt idx="5">
                  <c:v>0.663519833501453</c:v>
                </c:pt>
                <c:pt idx="6">
                  <c:v>0.564155765450754</c:v>
                </c:pt>
                <c:pt idx="7">
                  <c:v>0.478284618420895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Hive Query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Sheet1!$C$45:$C$52</c:f>
              <c:numCache>
                <c:formatCode>0%</c:formatCode>
                <c:ptCount val="8"/>
                <c:pt idx="0">
                  <c:v>0.985349690808019</c:v>
                </c:pt>
                <c:pt idx="1">
                  <c:v>0.941620571138191</c:v>
                </c:pt>
                <c:pt idx="2">
                  <c:v>0.916629755908297</c:v>
                </c:pt>
                <c:pt idx="3">
                  <c:v>0.897425174167276</c:v>
                </c:pt>
                <c:pt idx="4">
                  <c:v>0.80921635884811</c:v>
                </c:pt>
                <c:pt idx="5">
                  <c:v>0.721164113815611</c:v>
                </c:pt>
                <c:pt idx="6">
                  <c:v>0.639321803442486</c:v>
                </c:pt>
                <c:pt idx="7">
                  <c:v>0.571745243662509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Sheet1!$D$44</c:f>
              <c:strCache>
                <c:ptCount val="1"/>
                <c:pt idx="0">
                  <c:v>Hive Query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Sheet1!$D$45:$D$52</c:f>
              <c:numCache>
                <c:formatCode>0%</c:formatCode>
                <c:ptCount val="8"/>
                <c:pt idx="0">
                  <c:v>0.990339736200488</c:v>
                </c:pt>
                <c:pt idx="1">
                  <c:v>0.951471367102717</c:v>
                </c:pt>
                <c:pt idx="2">
                  <c:v>0.930379637290095</c:v>
                </c:pt>
                <c:pt idx="3">
                  <c:v>0.91327109317216</c:v>
                </c:pt>
                <c:pt idx="4">
                  <c:v>0.839478308830741</c:v>
                </c:pt>
                <c:pt idx="5">
                  <c:v>0.765204357503609</c:v>
                </c:pt>
                <c:pt idx="6">
                  <c:v>0.700046039718777</c:v>
                </c:pt>
                <c:pt idx="7">
                  <c:v>0.63781395568879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Hive Query 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Sheet1!$E$45:$E$52</c:f>
              <c:numCache>
                <c:formatCode>0%</c:formatCode>
                <c:ptCount val="8"/>
                <c:pt idx="0">
                  <c:v>0.996366458800208</c:v>
                </c:pt>
                <c:pt idx="1">
                  <c:v>0.96447500085607</c:v>
                </c:pt>
                <c:pt idx="2">
                  <c:v>0.945820286193685</c:v>
                </c:pt>
                <c:pt idx="3">
                  <c:v>0.93218023886253</c:v>
                </c:pt>
                <c:pt idx="4">
                  <c:v>0.869409387852939</c:v>
                </c:pt>
                <c:pt idx="5">
                  <c:v>0.81033675888125</c:v>
                </c:pt>
                <c:pt idx="6">
                  <c:v>0.758611112167988</c:v>
                </c:pt>
                <c:pt idx="7">
                  <c:v>0.709537379817296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Sheet1!$F$44</c:f>
              <c:strCache>
                <c:ptCount val="1"/>
                <c:pt idx="0">
                  <c:v>Hive Query 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Sheet1!$F$45:$F$52</c:f>
              <c:numCache>
                <c:formatCode>0%</c:formatCode>
                <c:ptCount val="8"/>
                <c:pt idx="0">
                  <c:v>0.999919410721039</c:v>
                </c:pt>
                <c:pt idx="1">
                  <c:v>0.948241376947151</c:v>
                </c:pt>
                <c:pt idx="2">
                  <c:v>0.919245735113828</c:v>
                </c:pt>
                <c:pt idx="3">
                  <c:v>0.897312125450221</c:v>
                </c:pt>
                <c:pt idx="4">
                  <c:v>0.7980496125369</c:v>
                </c:pt>
                <c:pt idx="5">
                  <c:v>0.702570988367223</c:v>
                </c:pt>
                <c:pt idx="6">
                  <c:v>0.615114487541024</c:v>
                </c:pt>
                <c:pt idx="7">
                  <c:v>0.533048584547672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Sheet1!$G$44</c:f>
              <c:strCache>
                <c:ptCount val="1"/>
                <c:pt idx="0">
                  <c:v>MySQL Query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Sheet1!$G$45:$G$52</c:f>
              <c:numCache>
                <c:formatCode>0%</c:formatCode>
                <c:ptCount val="8"/>
                <c:pt idx="0">
                  <c:v>0.990185809883783</c:v>
                </c:pt>
                <c:pt idx="1">
                  <c:v>0.917982328619486</c:v>
                </c:pt>
                <c:pt idx="2">
                  <c:v>0.881330619689332</c:v>
                </c:pt>
                <c:pt idx="3">
                  <c:v>0.848907010986522</c:v>
                </c:pt>
                <c:pt idx="4">
                  <c:v>0.736566352916175</c:v>
                </c:pt>
                <c:pt idx="5">
                  <c:v>0.617530327073503</c:v>
                </c:pt>
                <c:pt idx="6">
                  <c:v>0.51258213035066</c:v>
                </c:pt>
                <c:pt idx="7">
                  <c:v>0.43932658658848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Sheet1!$H$44</c:f>
              <c:strCache>
                <c:ptCount val="1"/>
                <c:pt idx="0">
                  <c:v>MySQL Query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Sheet1!$H$45:$H$52</c:f>
              <c:numCache>
                <c:formatCode>0%</c:formatCode>
                <c:ptCount val="8"/>
                <c:pt idx="0">
                  <c:v>0.994385416333203</c:v>
                </c:pt>
                <c:pt idx="1">
                  <c:v>0.9606328566221</c:v>
                </c:pt>
                <c:pt idx="2">
                  <c:v>0.941547196270851</c:v>
                </c:pt>
                <c:pt idx="3">
                  <c:v>0.927104384579877</c:v>
                </c:pt>
                <c:pt idx="4">
                  <c:v>0.860844655612363</c:v>
                </c:pt>
                <c:pt idx="5">
                  <c:v>0.793912663638213</c:v>
                </c:pt>
                <c:pt idx="6">
                  <c:v>0.738831501562934</c:v>
                </c:pt>
                <c:pt idx="7">
                  <c:v>0.689038601940785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Sheet1!$I$44</c:f>
              <c:strCache>
                <c:ptCount val="1"/>
                <c:pt idx="0">
                  <c:v>MySQL Query 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Sheet1!$I$45:$I$52</c:f>
              <c:numCache>
                <c:formatCode>0%</c:formatCode>
                <c:ptCount val="8"/>
                <c:pt idx="0">
                  <c:v>0.941058705764588</c:v>
                </c:pt>
                <c:pt idx="1">
                  <c:v>0.840885002649708</c:v>
                </c:pt>
                <c:pt idx="2">
                  <c:v>0.785167520461638</c:v>
                </c:pt>
                <c:pt idx="3">
                  <c:v>0.735617970912088</c:v>
                </c:pt>
                <c:pt idx="4">
                  <c:v>0.515015015015015</c:v>
                </c:pt>
                <c:pt idx="5">
                  <c:v>0.26402873461697</c:v>
                </c:pt>
                <c:pt idx="6">
                  <c:v>0.0949331684625801</c:v>
                </c:pt>
                <c:pt idx="7">
                  <c:v>-0.0760466348701643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Sheet1!$J$44</c:f>
              <c:strCache>
                <c:ptCount val="1"/>
                <c:pt idx="0">
                  <c:v>MySQL Query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Sheet1!$J$45:$J$52</c:f>
              <c:numCache>
                <c:formatCode>0%</c:formatCode>
                <c:ptCount val="8"/>
                <c:pt idx="0">
                  <c:v>0.99500033209568</c:v>
                </c:pt>
                <c:pt idx="1">
                  <c:v>0.959967493693438</c:v>
                </c:pt>
                <c:pt idx="2">
                  <c:v>0.940741107324207</c:v>
                </c:pt>
                <c:pt idx="3">
                  <c:v>0.925188610811212</c:v>
                </c:pt>
                <c:pt idx="4">
                  <c:v>0.858100074102918</c:v>
                </c:pt>
                <c:pt idx="5">
                  <c:v>0.792862156850743</c:v>
                </c:pt>
                <c:pt idx="6">
                  <c:v>0.739966477871358</c:v>
                </c:pt>
                <c:pt idx="7">
                  <c:v>0.693389733164377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Sheet1!$K$44</c:f>
              <c:strCache>
                <c:ptCount val="1"/>
                <c:pt idx="0">
                  <c:v>MySQL Query 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Sheet1!$A$45:$A$52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Sheet1!$K$45:$K$52</c:f>
              <c:numCache>
                <c:formatCode>0%</c:formatCode>
                <c:ptCount val="8"/>
                <c:pt idx="0">
                  <c:v>0.996451299934346</c:v>
                </c:pt>
                <c:pt idx="1">
                  <c:v>0.958645651227976</c:v>
                </c:pt>
                <c:pt idx="2">
                  <c:v>0.937391889959547</c:v>
                </c:pt>
                <c:pt idx="3">
                  <c:v>0.920829239566468</c:v>
                </c:pt>
                <c:pt idx="4">
                  <c:v>0.844881215414397</c:v>
                </c:pt>
                <c:pt idx="5">
                  <c:v>0.773762682989457</c:v>
                </c:pt>
                <c:pt idx="6">
                  <c:v>0.714987722543317</c:v>
                </c:pt>
                <c:pt idx="7">
                  <c:v>0.666128518909743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38944"/>
        <c:axId val="740442704"/>
      </c:scatterChart>
      <c:valAx>
        <c:axId val="740438944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Misprediction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2704"/>
        <c:crosses val="autoZero"/>
        <c:crossBetween val="midCat"/>
      </c:valAx>
      <c:valAx>
        <c:axId val="7404427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L1i misses prefetched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Front-End Stall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Sheet1!$B$63</c:f>
              <c:strCache>
                <c:ptCount val="1"/>
                <c:pt idx="0">
                  <c:v>Hive Query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Sheet1!$B$64:$B$71</c:f>
              <c:numCache>
                <c:formatCode>0%</c:formatCode>
                <c:ptCount val="8"/>
                <c:pt idx="0">
                  <c:v>0.97010578072175</c:v>
                </c:pt>
                <c:pt idx="1">
                  <c:v>0.948576863531252</c:v>
                </c:pt>
                <c:pt idx="2">
                  <c:v>0.935668796276016</c:v>
                </c:pt>
                <c:pt idx="3">
                  <c:v>0.924877240114894</c:v>
                </c:pt>
                <c:pt idx="4">
                  <c:v>0.884216650247696</c:v>
                </c:pt>
                <c:pt idx="5">
                  <c:v>0.841116224558781</c:v>
                </c:pt>
                <c:pt idx="6">
                  <c:v>0.793824576819753</c:v>
                </c:pt>
                <c:pt idx="7">
                  <c:v>0.750082248694471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Sheet1!$C$63</c:f>
              <c:strCache>
                <c:ptCount val="1"/>
                <c:pt idx="0">
                  <c:v>Hive Query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Sheet1!$C$64:$C$71</c:f>
              <c:numCache>
                <c:formatCode>0%</c:formatCode>
                <c:ptCount val="8"/>
                <c:pt idx="0">
                  <c:v>0.98643872811898</c:v>
                </c:pt>
                <c:pt idx="1">
                  <c:v>0.96485712700337</c:v>
                </c:pt>
                <c:pt idx="2">
                  <c:v>0.952431194053674</c:v>
                </c:pt>
                <c:pt idx="3">
                  <c:v>0.94279805330019</c:v>
                </c:pt>
                <c:pt idx="4">
                  <c:v>0.899856803893034</c:v>
                </c:pt>
                <c:pt idx="5">
                  <c:v>0.855139018507258</c:v>
                </c:pt>
                <c:pt idx="6">
                  <c:v>0.817166817870125</c:v>
                </c:pt>
                <c:pt idx="7">
                  <c:v>0.775413312922198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Sheet1!$D$63</c:f>
              <c:strCache>
                <c:ptCount val="1"/>
                <c:pt idx="0">
                  <c:v>Hive Query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Sheet1!$D$64:$D$71</c:f>
              <c:numCache>
                <c:formatCode>0%</c:formatCode>
                <c:ptCount val="8"/>
                <c:pt idx="0">
                  <c:v>0.993225244825197</c:v>
                </c:pt>
                <c:pt idx="1">
                  <c:v>0.977324128667793</c:v>
                </c:pt>
                <c:pt idx="2">
                  <c:v>0.968337798809489</c:v>
                </c:pt>
                <c:pt idx="3">
                  <c:v>0.961250354486851</c:v>
                </c:pt>
                <c:pt idx="4">
                  <c:v>0.929989023252927</c:v>
                </c:pt>
                <c:pt idx="5">
                  <c:v>0.898383081418399</c:v>
                </c:pt>
                <c:pt idx="6">
                  <c:v>0.868454338566335</c:v>
                </c:pt>
                <c:pt idx="7">
                  <c:v>0.837364607186242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Sheet1!$E$63</c:f>
              <c:strCache>
                <c:ptCount val="1"/>
                <c:pt idx="0">
                  <c:v>Hive Query 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Sheet1!$E$64:$E$71</c:f>
              <c:numCache>
                <c:formatCode>0%</c:formatCode>
                <c:ptCount val="8"/>
                <c:pt idx="0">
                  <c:v>0.997064906330547</c:v>
                </c:pt>
                <c:pt idx="1">
                  <c:v>0.983126764438694</c:v>
                </c:pt>
                <c:pt idx="2">
                  <c:v>0.975149199173649</c:v>
                </c:pt>
                <c:pt idx="3">
                  <c:v>0.968873112768311</c:v>
                </c:pt>
                <c:pt idx="4">
                  <c:v>0.939371527260613</c:v>
                </c:pt>
                <c:pt idx="5">
                  <c:v>0.911516845948229</c:v>
                </c:pt>
                <c:pt idx="6">
                  <c:v>0.884999812399591</c:v>
                </c:pt>
                <c:pt idx="7">
                  <c:v>0.858805678948619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Sheet1!$F$63</c:f>
              <c:strCache>
                <c:ptCount val="1"/>
                <c:pt idx="0">
                  <c:v>Hive Query 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Sheet1!$F$64:$F$71</c:f>
              <c:numCache>
                <c:formatCode>0%</c:formatCode>
                <c:ptCount val="8"/>
                <c:pt idx="0">
                  <c:v>0.999930655951293</c:v>
                </c:pt>
                <c:pt idx="1">
                  <c:v>0.973023320219097</c:v>
                </c:pt>
                <c:pt idx="2">
                  <c:v>0.957803549503729</c:v>
                </c:pt>
                <c:pt idx="3">
                  <c:v>0.947035145821093</c:v>
                </c:pt>
                <c:pt idx="4">
                  <c:v>0.894129651884194</c:v>
                </c:pt>
                <c:pt idx="5">
                  <c:v>0.848066212606032</c:v>
                </c:pt>
                <c:pt idx="6">
                  <c:v>0.799984525099616</c:v>
                </c:pt>
                <c:pt idx="7">
                  <c:v>0.754241544312583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Sheet1!$G$63</c:f>
              <c:strCache>
                <c:ptCount val="1"/>
                <c:pt idx="0">
                  <c:v>MySQL Query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Sheet1!$G$64:$G$71</c:f>
              <c:numCache>
                <c:formatCode>0%</c:formatCode>
                <c:ptCount val="8"/>
                <c:pt idx="0">
                  <c:v>0.990932426418909</c:v>
                </c:pt>
                <c:pt idx="1">
                  <c:v>0.950388164676289</c:v>
                </c:pt>
                <c:pt idx="2">
                  <c:v>0.93214275684469</c:v>
                </c:pt>
                <c:pt idx="3">
                  <c:v>0.911281061231614</c:v>
                </c:pt>
                <c:pt idx="4">
                  <c:v>0.849161330961252</c:v>
                </c:pt>
                <c:pt idx="5">
                  <c:v>0.783257492212487</c:v>
                </c:pt>
                <c:pt idx="6">
                  <c:v>0.726531299234452</c:v>
                </c:pt>
                <c:pt idx="7">
                  <c:v>0.673004173507697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Sheet1!$H$63</c:f>
              <c:strCache>
                <c:ptCount val="1"/>
                <c:pt idx="0">
                  <c:v>MySQL Query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Sheet1!$H$64:$H$71</c:f>
              <c:numCache>
                <c:formatCode>0%</c:formatCode>
                <c:ptCount val="8"/>
                <c:pt idx="0">
                  <c:v>0.995099864423241</c:v>
                </c:pt>
                <c:pt idx="1">
                  <c:v>0.982370955206229</c:v>
                </c:pt>
                <c:pt idx="2">
                  <c:v>0.975196394610853</c:v>
                </c:pt>
                <c:pt idx="3">
                  <c:v>0.969695051041687</c:v>
                </c:pt>
                <c:pt idx="4">
                  <c:v>0.944211964445663</c:v>
                </c:pt>
                <c:pt idx="5">
                  <c:v>0.917578305162721</c:v>
                </c:pt>
                <c:pt idx="6">
                  <c:v>0.893239401603454</c:v>
                </c:pt>
                <c:pt idx="7">
                  <c:v>0.869156374489264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Sheet1!$I$63</c:f>
              <c:strCache>
                <c:ptCount val="1"/>
                <c:pt idx="0">
                  <c:v>MySQL Query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Sheet1!$I$64:$I$71</c:f>
              <c:numCache>
                <c:formatCode>0%</c:formatCode>
                <c:ptCount val="8"/>
                <c:pt idx="0">
                  <c:v>0.952964196043447</c:v>
                </c:pt>
                <c:pt idx="1">
                  <c:v>0.910634961510517</c:v>
                </c:pt>
                <c:pt idx="2">
                  <c:v>0.887665431201773</c:v>
                </c:pt>
                <c:pt idx="3">
                  <c:v>0.86469590089303</c:v>
                </c:pt>
                <c:pt idx="4">
                  <c:v>0.770380572237908</c:v>
                </c:pt>
                <c:pt idx="5">
                  <c:v>0.655785838445337</c:v>
                </c:pt>
                <c:pt idx="6">
                  <c:v>0.568805124573489</c:v>
                </c:pt>
                <c:pt idx="7">
                  <c:v>0.472510139702569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Sheet1!$J$63</c:f>
              <c:strCache>
                <c:ptCount val="1"/>
                <c:pt idx="0">
                  <c:v>MySQL Query 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Sheet1!$J$64:$J$71</c:f>
              <c:numCache>
                <c:formatCode>0%</c:formatCode>
                <c:ptCount val="8"/>
                <c:pt idx="0">
                  <c:v>0.995691873138004</c:v>
                </c:pt>
                <c:pt idx="1">
                  <c:v>0.983439412376575</c:v>
                </c:pt>
                <c:pt idx="2">
                  <c:v>0.976606111065715</c:v>
                </c:pt>
                <c:pt idx="3">
                  <c:v>0.971284675369418</c:v>
                </c:pt>
                <c:pt idx="4">
                  <c:v>0.947239294739996</c:v>
                </c:pt>
                <c:pt idx="5">
                  <c:v>0.922581438302264</c:v>
                </c:pt>
                <c:pt idx="6">
                  <c:v>0.900137365367585</c:v>
                </c:pt>
                <c:pt idx="7">
                  <c:v>0.877371411366579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Sheet1!$K$63</c:f>
              <c:strCache>
                <c:ptCount val="1"/>
                <c:pt idx="0">
                  <c:v>MySQL Query 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Sheet1!$A$64:$A$71</c:f>
              <c:numCache>
                <c:formatCode>0.00%</c:formatCode>
                <c:ptCount val="8"/>
                <c:pt idx="0">
                  <c:v>0.0</c:v>
                </c:pt>
                <c:pt idx="1">
                  <c:v>0.005</c:v>
                </c:pt>
                <c:pt idx="2">
                  <c:v>0.0078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xVal>
          <c:yVal>
            <c:numRef>
              <c:f>Sheet1!$K$64:$K$71</c:f>
              <c:numCache>
                <c:formatCode>0%</c:formatCode>
                <c:ptCount val="8"/>
                <c:pt idx="0">
                  <c:v>0.997085089868726</c:v>
                </c:pt>
                <c:pt idx="1">
                  <c:v>0.983782826704626</c:v>
                </c:pt>
                <c:pt idx="2">
                  <c:v>0.976351799982206</c:v>
                </c:pt>
                <c:pt idx="3">
                  <c:v>0.970489767135889</c:v>
                </c:pt>
                <c:pt idx="4">
                  <c:v>0.943673119847904</c:v>
                </c:pt>
                <c:pt idx="5">
                  <c:v>0.916802346653858</c:v>
                </c:pt>
                <c:pt idx="6">
                  <c:v>0.891710935229917</c:v>
                </c:pt>
                <c:pt idx="7">
                  <c:v>0.866921927653605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26240"/>
        <c:axId val="1401328080"/>
      </c:scatterChart>
      <c:valAx>
        <c:axId val="1401326240"/>
        <c:scaling>
          <c:orientation val="minMax"/>
          <c:max val="0.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Misprediction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28080"/>
        <c:crosses val="autoZero"/>
        <c:crossBetween val="midCat"/>
      </c:valAx>
      <c:valAx>
        <c:axId val="1401328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Front-End Stalls Avoided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</xdr:row>
      <xdr:rowOff>139700</xdr:rowOff>
    </xdr:from>
    <xdr:to>
      <xdr:col>20</xdr:col>
      <xdr:colOff>76200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190500</xdr:rowOff>
    </xdr:from>
    <xdr:to>
      <xdr:col>20</xdr:col>
      <xdr:colOff>76200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29</xdr:row>
      <xdr:rowOff>114300</xdr:rowOff>
    </xdr:from>
    <xdr:to>
      <xdr:col>17</xdr:col>
      <xdr:colOff>57150</xdr:colOff>
      <xdr:row>43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577849</xdr:colOff>
      <xdr:row>78</xdr:row>
      <xdr:rowOff>12700</xdr:rowOff>
    </xdr:from>
    <xdr:to>
      <xdr:col>19</xdr:col>
      <xdr:colOff>112182</xdr:colOff>
      <xdr:row>96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387113</xdr:colOff>
      <xdr:row>59</xdr:row>
      <xdr:rowOff>138039</xdr:rowOff>
    </xdr:from>
    <xdr:to>
      <xdr:col>19</xdr:col>
      <xdr:colOff>773454</xdr:colOff>
      <xdr:row>77</xdr:row>
      <xdr:rowOff>176139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trace.out.34129.24_complex_l1i_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strace.out.24234.24_complex_l1i_3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strace.out.31399.24_complex_l1i_3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1.sql.insbuffer.out.46889.2_complex_l1i_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3.sql.insbuffer.out.47164.14_complex_l1i_3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6.sql.insbuffer.out.47788.3_complex_l1i_2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14.sql.insbuffer.out.47998.15_complex_l1i_3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q19.sql.insbuffer.out.48987.14_complex_l1i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B42" zoomScale="107" workbookViewId="0">
      <selection activeCell="L67" sqref="L67"/>
    </sheetView>
  </sheetViews>
  <sheetFormatPr baseColWidth="10" defaultRowHeight="16" x14ac:dyDescent="0.2"/>
  <cols>
    <col min="1" max="11" width="14.33203125" customWidth="1"/>
  </cols>
  <sheetData>
    <row r="1" spans="1:12" x14ac:dyDescent="0.2">
      <c r="A1" s="8" t="s">
        <v>2074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2" x14ac:dyDescent="0.2">
      <c r="A2" t="s">
        <v>2073</v>
      </c>
      <c r="B2" t="s">
        <v>355</v>
      </c>
      <c r="C2" t="s">
        <v>356</v>
      </c>
      <c r="D2" t="s">
        <v>1855</v>
      </c>
      <c r="E2" t="s">
        <v>1856</v>
      </c>
      <c r="F2" t="s">
        <v>1857</v>
      </c>
      <c r="G2" t="s">
        <v>1858</v>
      </c>
      <c r="H2" t="s">
        <v>1859</v>
      </c>
      <c r="I2" t="s">
        <v>1860</v>
      </c>
      <c r="J2" t="s">
        <v>1861</v>
      </c>
      <c r="K2" t="s">
        <v>1862</v>
      </c>
    </row>
    <row r="3" spans="1:12" x14ac:dyDescent="0.2">
      <c r="A3" s="4">
        <v>0</v>
      </c>
      <c r="B3" s="6">
        <f>'htq1'!D467</f>
        <v>0.11228390331435227</v>
      </c>
      <c r="C3" s="6">
        <f>'htq3'!D467</f>
        <v>6.0962476806847986E-2</v>
      </c>
      <c r="D3" s="6">
        <f>'htq6'!D35</f>
        <v>2.3919999931657145E-2</v>
      </c>
      <c r="E3" s="6">
        <f>'htq14'!D35</f>
        <v>2.7289358896549318E-3</v>
      </c>
      <c r="F3" s="6">
        <f>'htq19'!$D35</f>
        <v>3.6290652302929357E-4</v>
      </c>
      <c r="G3" s="6">
        <f>'msq1'!$D35</f>
        <v>2.4014285577061225E-2</v>
      </c>
      <c r="H3" s="6">
        <f>'msq3'!$D35</f>
        <v>1.5534285714285714E-2</v>
      </c>
      <c r="I3" s="6">
        <f>'msq6'!$D35</f>
        <v>1.1440000000000001E-2</v>
      </c>
      <c r="J3" s="6">
        <f>'msq14'!$D35</f>
        <v>1.0968571365893879E-2</v>
      </c>
      <c r="K3" s="6">
        <f>'msq19'!$D35</f>
        <v>6.5942857142857149E-3</v>
      </c>
    </row>
    <row r="4" spans="1:12" x14ac:dyDescent="0.2">
      <c r="A4" s="4">
        <v>5.0000000000000001E-3</v>
      </c>
      <c r="B4" s="6">
        <f>'htq1'!D35</f>
        <v>0.29897225195112281</v>
      </c>
      <c r="C4" s="6">
        <f>'htq3'!D35</f>
        <v>0.24292692607014943</v>
      </c>
      <c r="D4" s="6">
        <f>'htq6'!D89</f>
        <v>0.1201628567995347</v>
      </c>
      <c r="E4" s="6">
        <f>'htq14'!D89</f>
        <v>2.6680706179799053E-2</v>
      </c>
      <c r="F4" s="6">
        <f>'htq19'!$D89</f>
        <v>0.23307742879848314</v>
      </c>
      <c r="G4" s="6">
        <f>'msq1'!$D89</f>
        <v>0.20068857028177958</v>
      </c>
      <c r="H4" s="6">
        <f>'msq3'!$D89</f>
        <v>0.10891999999999999</v>
      </c>
      <c r="I4" s="6">
        <f>'msq6'!$D89</f>
        <v>3.0882857142857146E-2</v>
      </c>
      <c r="J4" s="6">
        <f>'msq14'!$D89</f>
        <v>8.7825713783853065E-2</v>
      </c>
      <c r="K4" s="6">
        <f>'msq19'!$D89</f>
        <v>7.6845714285714295E-2</v>
      </c>
    </row>
    <row r="5" spans="1:12" x14ac:dyDescent="0.2">
      <c r="A5" s="4">
        <v>7.7999999999999996E-3</v>
      </c>
      <c r="B5" s="6">
        <f>'htq1'!D89</f>
        <v>0.40146910459993695</v>
      </c>
      <c r="C5" s="6">
        <f>'htq3'!D89</f>
        <v>0.34691804147067495</v>
      </c>
      <c r="D5" s="6">
        <f>'htq6'!D143</f>
        <v>0.17238857093603266</v>
      </c>
      <c r="E5" s="6">
        <f>'htq14'!D143</f>
        <v>4.0691148763022225E-2</v>
      </c>
      <c r="F5" s="6">
        <f>'htq19'!$D143</f>
        <v>0.36364948126541652</v>
      </c>
      <c r="G5" s="6">
        <f>'msq1'!$D143</f>
        <v>0.29037142691216328</v>
      </c>
      <c r="H5" s="6">
        <f>'msq3'!$D143</f>
        <v>0.16172571428571428</v>
      </c>
      <c r="I5" s="6">
        <f>'msq6'!$D143</f>
        <v>4.1697142857142856E-2</v>
      </c>
      <c r="J5" s="6">
        <f>'msq14'!$D143</f>
        <v>0.1300057135428245</v>
      </c>
      <c r="K5" s="6">
        <f>'msq19'!$D143</f>
        <v>0.11634</v>
      </c>
    </row>
    <row r="6" spans="1:12" x14ac:dyDescent="0.2">
      <c r="A6" s="4">
        <v>0.01</v>
      </c>
      <c r="B6" s="6">
        <f>'htq1'!D143</f>
        <v>0.48718080816572301</v>
      </c>
      <c r="C6" s="6">
        <f>'htq3'!D143</f>
        <v>0.42683163603242202</v>
      </c>
      <c r="D6" s="6">
        <f>'htq6'!D197</f>
        <v>0.21475142795785304</v>
      </c>
      <c r="E6" s="6">
        <f>'htq14'!D197</f>
        <v>5.0935374066072417E-2</v>
      </c>
      <c r="F6" s="6">
        <f>'htq19'!$D197</f>
        <v>0.4624200636946097</v>
      </c>
      <c r="G6" s="6">
        <f>'msq1'!$D197</f>
        <v>0.36970856931595103</v>
      </c>
      <c r="H6" s="6">
        <f>'msq3'!$D197</f>
        <v>0.2016857142857143</v>
      </c>
      <c r="I6" s="6">
        <f>'msq6'!$D197</f>
        <v>5.1314285714285715E-2</v>
      </c>
      <c r="J6" s="6">
        <f>'msq14'!$D197</f>
        <v>0.16412571334785306</v>
      </c>
      <c r="K6" s="6">
        <f>'msq19'!$D197</f>
        <v>0.14711714285714286</v>
      </c>
    </row>
    <row r="7" spans="1:12" x14ac:dyDescent="0.2">
      <c r="A7" s="4">
        <v>0.02</v>
      </c>
      <c r="B7" s="6">
        <f>'htq1'!D197</f>
        <v>0.8383944791730118</v>
      </c>
      <c r="C7" s="6">
        <f>'htq3'!D197</f>
        <v>0.79388381135427588</v>
      </c>
      <c r="D7" s="6">
        <f>'htq6'!D251</f>
        <v>0.39747142743579589</v>
      </c>
      <c r="E7" s="6">
        <f>'htq14'!D251</f>
        <v>9.8078813131545775E-2</v>
      </c>
      <c r="F7" s="6">
        <f>'htq19'!$D251</f>
        <v>0.90941517139463568</v>
      </c>
      <c r="G7" s="6">
        <f>'msq1'!$D251</f>
        <v>0.64459428203088986</v>
      </c>
      <c r="H7" s="6">
        <f>'msq3'!$D251</f>
        <v>0.38501142857142856</v>
      </c>
      <c r="I7" s="6">
        <f>'msq6'!$D251</f>
        <v>9.4131428571428574E-2</v>
      </c>
      <c r="J7" s="6">
        <f>'msq14'!$D251</f>
        <v>0.3113085696496653</v>
      </c>
      <c r="K7" s="6">
        <f>'msq19'!$D251</f>
        <v>0.28824571428571433</v>
      </c>
    </row>
    <row r="8" spans="1:12" x14ac:dyDescent="0.2">
      <c r="A8" s="4">
        <v>0.03</v>
      </c>
      <c r="B8" s="6">
        <f>'htq1'!D251</f>
        <v>1.20578750225863</v>
      </c>
      <c r="C8" s="6">
        <f>'htq3'!D251</f>
        <v>1.160284470565135</v>
      </c>
      <c r="D8" s="6">
        <f>'htq6'!D305</f>
        <v>0.58138285548176327</v>
      </c>
      <c r="E8" s="6">
        <f>'htq14'!D305</f>
        <v>0.14244473839100386</v>
      </c>
      <c r="F8" s="6">
        <f>'htq19'!$D305</f>
        <v>1.3393708177023493</v>
      </c>
      <c r="G8" s="6">
        <f>'msq1'!$D305</f>
        <v>0.93586285179506945</v>
      </c>
      <c r="H8" s="6">
        <f>'msq3'!$D305</f>
        <v>0.57019714285714285</v>
      </c>
      <c r="I8" s="6">
        <f>'msq6'!$D305</f>
        <v>0.1428457142857143</v>
      </c>
      <c r="J8" s="6">
        <f>'msq14'!$D305</f>
        <v>0.45443142597467756</v>
      </c>
      <c r="K8" s="6">
        <f>'msq19'!$D305</f>
        <v>0.4204</v>
      </c>
    </row>
    <row r="9" spans="1:12" x14ac:dyDescent="0.2">
      <c r="A9" s="4">
        <v>0.04</v>
      </c>
      <c r="B9" s="6">
        <f>'htq1'!D305</f>
        <v>1.5618618369687161</v>
      </c>
      <c r="C9" s="6">
        <f>'htq3'!D305</f>
        <v>1.5008445149000063</v>
      </c>
      <c r="D9" s="6">
        <f>'htq6'!D359</f>
        <v>0.74272285502079183</v>
      </c>
      <c r="E9" s="6">
        <f>'htq14'!D359</f>
        <v>0.18129278385682457</v>
      </c>
      <c r="F9" s="6">
        <f>'htq19'!$D359</f>
        <v>1.7332015485444225</v>
      </c>
      <c r="G9" s="6">
        <f>'msq1'!$D359</f>
        <v>1.1926599931848001</v>
      </c>
      <c r="H9" s="6">
        <f>'msq3'!$D359</f>
        <v>0.72259428571428563</v>
      </c>
      <c r="I9" s="6">
        <f>'msq6'!$D359</f>
        <v>0.17566571428571429</v>
      </c>
      <c r="J9" s="6">
        <f>'msq14'!$D359</f>
        <v>0.57047713959727353</v>
      </c>
      <c r="K9" s="6">
        <f>'msq19'!$D359</f>
        <v>0.52961714285714279</v>
      </c>
    </row>
    <row r="10" spans="1:12" x14ac:dyDescent="0.2">
      <c r="A10" s="4">
        <v>0.05</v>
      </c>
      <c r="B10" s="6">
        <f>'htq1'!D359</f>
        <v>1.8695838550914821</v>
      </c>
      <c r="C10" s="6">
        <f>'htq3'!D359</f>
        <v>1.7820422974374901</v>
      </c>
      <c r="D10" s="6">
        <f>'htq6'!D413</f>
        <v>0.89681714029480819</v>
      </c>
      <c r="E10" s="6">
        <f>'htq14'!D413</f>
        <v>0.21814913475187098</v>
      </c>
      <c r="F10" s="6">
        <f>'htq19'!$D413</f>
        <v>2.1027575477870166</v>
      </c>
      <c r="G10" s="6">
        <f>'msq1'!$D413</f>
        <v>1.3719085635890937</v>
      </c>
      <c r="H10" s="6">
        <f>'msq3'!$D413</f>
        <v>0.86036000000000001</v>
      </c>
      <c r="I10" s="6">
        <f>'msq6'!$D413</f>
        <v>0.20885142857142855</v>
      </c>
      <c r="J10" s="6">
        <f>'msq14'!$D413</f>
        <v>0.67265999615622862</v>
      </c>
      <c r="K10" s="6">
        <f>'msq19'!$D413</f>
        <v>0.62040857142857153</v>
      </c>
    </row>
    <row r="11" spans="1:12" x14ac:dyDescent="0.2">
      <c r="A11" t="s">
        <v>2072</v>
      </c>
      <c r="B11" s="6">
        <f>'htq1'!D413</f>
        <v>3.5835321731030993</v>
      </c>
      <c r="C11" s="6">
        <f>'htq3'!D413</f>
        <v>4.1611733928604178</v>
      </c>
      <c r="D11" s="6">
        <f>'htq6'!D467</f>
        <v>2.4761228500682204</v>
      </c>
      <c r="E11" s="6">
        <f>'htq14'!D467</f>
        <v>0.75104030465143046</v>
      </c>
      <c r="F11" s="6">
        <f>'htq19'!$D467</f>
        <v>4.5031613101549564</v>
      </c>
      <c r="G11" s="6">
        <f>'msq1'!$D467</f>
        <v>2.4468942717320328</v>
      </c>
      <c r="H11" s="6">
        <f>'msq3'!$D467</f>
        <v>2.7667742857142854</v>
      </c>
      <c r="I11" s="6">
        <f>'msq6'!$D467</f>
        <v>0.19409142857142855</v>
      </c>
      <c r="J11" s="6">
        <f>'msq14'!$D467</f>
        <v>2.1938599874636573</v>
      </c>
      <c r="K11" s="6">
        <f>'msq19'!$D467</f>
        <v>1.8582257142857144</v>
      </c>
      <c r="L11" s="6">
        <f>AVERAGE(B11:H11,J11:K11)</f>
        <v>2.7489760322259795</v>
      </c>
    </row>
    <row r="13" spans="1:12" x14ac:dyDescent="0.2">
      <c r="A13" s="8" t="s">
        <v>2075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x14ac:dyDescent="0.2">
      <c r="A14" t="s">
        <v>357</v>
      </c>
      <c r="B14" t="s">
        <v>355</v>
      </c>
      <c r="C14" t="s">
        <v>356</v>
      </c>
      <c r="D14" t="s">
        <v>1855</v>
      </c>
      <c r="E14" t="s">
        <v>1856</v>
      </c>
      <c r="F14" t="s">
        <v>1857</v>
      </c>
      <c r="G14" t="s">
        <v>1858</v>
      </c>
      <c r="H14" t="s">
        <v>1859</v>
      </c>
      <c r="I14" t="s">
        <v>1860</v>
      </c>
      <c r="J14" t="s">
        <v>1861</v>
      </c>
      <c r="K14" t="s">
        <v>1862</v>
      </c>
    </row>
    <row r="15" spans="1:12" x14ac:dyDescent="0.2">
      <c r="A15" s="4">
        <v>0</v>
      </c>
      <c r="B15" s="7">
        <f>'htq1'!D471</f>
        <v>6.4782845819955949E-4</v>
      </c>
      <c r="C15" s="7">
        <f>'htq3'!D471</f>
        <v>3.3941131856022265E-4</v>
      </c>
      <c r="D15" s="7">
        <f>'htq6'!D39</f>
        <v>1.0975428540070205E-4</v>
      </c>
      <c r="E15" s="7">
        <f>'htq14'!D39</f>
        <v>1.4753398951087341E-5</v>
      </c>
      <c r="F15" s="7">
        <f>'htq19'!D39</f>
        <v>1.825962741856052E-6</v>
      </c>
      <c r="G15" s="7">
        <f>'msq1'!$D39</f>
        <v>1.3745428492883266E-4</v>
      </c>
      <c r="H15" s="7">
        <f>'msq3'!$D39</f>
        <v>9.6408571428571429E-5</v>
      </c>
      <c r="I15" s="7">
        <f>'msq6'!$D39</f>
        <v>5.8448571428571426E-5</v>
      </c>
      <c r="J15" s="7">
        <f>'msq14'!$D39</f>
        <v>6.6882856760669396E-5</v>
      </c>
      <c r="K15" s="7">
        <f>'msq19'!$D39</f>
        <v>3.8005714285714289E-5</v>
      </c>
    </row>
    <row r="16" spans="1:12" x14ac:dyDescent="0.2">
      <c r="A16" s="4">
        <v>5.0000000000000001E-3</v>
      </c>
      <c r="B16" s="7">
        <f>'htq1'!D39</f>
        <v>1.1143750202759828E-3</v>
      </c>
      <c r="C16" s="7">
        <f>'htq3'!D39</f>
        <v>8.795553224232789E-4</v>
      </c>
      <c r="D16" s="7">
        <f>'htq6'!D93</f>
        <v>3.6735999895039998E-4</v>
      </c>
      <c r="E16" s="7">
        <f>'htq14'!D93</f>
        <v>8.4814184440678555E-5</v>
      </c>
      <c r="F16" s="7">
        <f>'htq19'!D93</f>
        <v>7.1034808462051987E-4</v>
      </c>
      <c r="G16" s="7">
        <f>'msq1'!$D93</f>
        <v>7.5205999570251427E-4</v>
      </c>
      <c r="H16" s="7">
        <f>'msq3'!$D93</f>
        <v>3.4684571428571427E-4</v>
      </c>
      <c r="I16" s="7">
        <f>'msq6'!$D93</f>
        <v>1.1104857142857142E-4</v>
      </c>
      <c r="J16" s="7">
        <f>'msq14'!$D93</f>
        <v>2.5709999853085717E-4</v>
      </c>
      <c r="K16" s="7">
        <f>'msq19'!$D93</f>
        <v>2.1144571428571428E-4</v>
      </c>
    </row>
    <row r="17" spans="1:11" x14ac:dyDescent="0.2">
      <c r="A17" s="4">
        <v>7.7999999999999996E-3</v>
      </c>
      <c r="B17" s="7">
        <f>'htq1'!D93</f>
        <v>1.3941017871957483E-3</v>
      </c>
      <c r="C17" s="7">
        <f>'htq3'!D93</f>
        <v>1.1905513944583633E-3</v>
      </c>
      <c r="D17" s="7">
        <f>'htq6'!D147</f>
        <v>5.1294285567730609E-4</v>
      </c>
      <c r="E17" s="7">
        <f>'htq14'!D147</f>
        <v>1.2491382563390124E-4</v>
      </c>
      <c r="F17" s="7">
        <f>'htq19'!D147</f>
        <v>1.1111140448436332E-3</v>
      </c>
      <c r="G17" s="7">
        <f>'msq1'!$D147</f>
        <v>1.0286399941220573E-3</v>
      </c>
      <c r="H17" s="7">
        <f>'msq3'!$D147</f>
        <v>4.8800285714285715E-4</v>
      </c>
      <c r="I17" s="7">
        <f>'msq6'!$D147</f>
        <v>1.3959142857142856E-4</v>
      </c>
      <c r="J17" s="7">
        <f>'msq14'!$D147</f>
        <v>3.6318571221036737E-4</v>
      </c>
      <c r="K17" s="7">
        <f>'msq19'!$D147</f>
        <v>3.0833428571428573E-4</v>
      </c>
    </row>
    <row r="18" spans="1:11" x14ac:dyDescent="0.2">
      <c r="A18" s="4">
        <v>0.01</v>
      </c>
      <c r="B18" s="7">
        <f>'htq1'!D147</f>
        <v>1.6279622912738921E-3</v>
      </c>
      <c r="C18" s="7">
        <f>'htq3'!D147</f>
        <v>1.4316495033748434E-3</v>
      </c>
      <c r="D18" s="7">
        <f>'htq6'!D201</f>
        <v>6.2776285534924903E-4</v>
      </c>
      <c r="E18" s="7">
        <f>'htq14'!D201</f>
        <v>1.564608960232106E-4</v>
      </c>
      <c r="F18" s="7">
        <f>'htq19'!D201</f>
        <v>1.3946669131916396E-3</v>
      </c>
      <c r="G18" s="7">
        <f>'msq1'!$D201</f>
        <v>1.3448799923149715E-3</v>
      </c>
      <c r="H18" s="7">
        <f>'msq3'!$D201</f>
        <v>5.9624000000000005E-4</v>
      </c>
      <c r="I18" s="7">
        <f>'msq6'!$D201</f>
        <v>1.6813428571428571E-4</v>
      </c>
      <c r="J18" s="7">
        <f>'msq14'!$D201</f>
        <v>4.4579999745257142E-4</v>
      </c>
      <c r="K18" s="7">
        <f>'msq19'!$D201</f>
        <v>3.8476571428571431E-4</v>
      </c>
    </row>
    <row r="19" spans="1:11" x14ac:dyDescent="0.2">
      <c r="A19" s="4">
        <v>0.02</v>
      </c>
      <c r="B19" s="7">
        <f>'htq1'!D201</f>
        <v>2.5091054647407582E-3</v>
      </c>
      <c r="C19" s="7">
        <f>'htq3'!D201</f>
        <v>2.5063824789966849E-3</v>
      </c>
      <c r="D19" s="7">
        <f>'htq6'!D255</f>
        <v>1.1342114253308246E-3</v>
      </c>
      <c r="E19" s="7">
        <f>'htq14'!D255</f>
        <v>3.0475212952440714E-4</v>
      </c>
      <c r="F19" s="7">
        <f>'htq19'!D255</f>
        <v>2.7877707565557436E-3</v>
      </c>
      <c r="G19" s="7">
        <f>'msq1'!$D255</f>
        <v>2.286545701219739E-3</v>
      </c>
      <c r="H19" s="7">
        <f>'msq3'!$D255</f>
        <v>1.0976114285714286E-3</v>
      </c>
      <c r="I19" s="7">
        <f>'msq6'!$D255</f>
        <v>2.8533428571428572E-4</v>
      </c>
      <c r="J19" s="7">
        <f>'msq14'!$D255</f>
        <v>8.1909999531942855E-4</v>
      </c>
      <c r="K19" s="7">
        <f>'msq19'!$D255</f>
        <v>7.3441142857142859E-4</v>
      </c>
    </row>
    <row r="20" spans="1:11" x14ac:dyDescent="0.2">
      <c r="A20" s="4">
        <v>0.03</v>
      </c>
      <c r="B20" s="7">
        <f>'htq1'!D255</f>
        <v>3.443121572065859E-3</v>
      </c>
      <c r="C20" s="7">
        <f>'htq3'!D255</f>
        <v>3.6255785716671138E-3</v>
      </c>
      <c r="D20" s="7">
        <f>'htq6'!D309</f>
        <v>1.6462428524393062E-3</v>
      </c>
      <c r="E20" s="7">
        <f>'htq14'!D309</f>
        <v>4.4476511457290169E-4</v>
      </c>
      <c r="F20" s="7">
        <f>'htq19'!D309</f>
        <v>4.0007100851917063E-3</v>
      </c>
      <c r="G20" s="7">
        <f>'msq1'!$D309</f>
        <v>3.2855742669395758E-3</v>
      </c>
      <c r="H20" s="7">
        <f>'msq3'!$D309</f>
        <v>1.62162E-3</v>
      </c>
      <c r="I20" s="7">
        <f>'msq6'!$D309</f>
        <v>4.2773428571428571E-4</v>
      </c>
      <c r="J20" s="7">
        <f>'msq14'!$D309</f>
        <v>1.2019085645605225E-3</v>
      </c>
      <c r="K20" s="7">
        <f>'msq19'!$D309</f>
        <v>1.0847628571428571E-3</v>
      </c>
    </row>
    <row r="21" spans="1:11" x14ac:dyDescent="0.2">
      <c r="A21" s="4">
        <v>0.04</v>
      </c>
      <c r="B21" s="7">
        <f>'htq1'!D309</f>
        <v>4.4679643671001945E-3</v>
      </c>
      <c r="C21" s="7">
        <f>'htq3'!D309</f>
        <v>4.5759462657858317E-3</v>
      </c>
      <c r="D21" s="7">
        <f>'htq6'!D363</f>
        <v>2.1311028510539918E-3</v>
      </c>
      <c r="E21" s="7">
        <f>'htq14'!D363</f>
        <v>5.7805434449222559E-4</v>
      </c>
      <c r="F21" s="7">
        <f>'htq19'!D363</f>
        <v>5.2667937879638796E-3</v>
      </c>
      <c r="G21" s="7">
        <f>'msq1'!$D363</f>
        <v>4.1454799763115434E-3</v>
      </c>
      <c r="H21" s="7">
        <f>'msq3'!$D363</f>
        <v>2.1004800000000001E-3</v>
      </c>
      <c r="I21" s="7">
        <f>'msq6'!$D363</f>
        <v>5.3582E-4</v>
      </c>
      <c r="J21" s="7">
        <f>'msq14'!$D363</f>
        <v>1.5503485625694368E-3</v>
      </c>
      <c r="K21" s="7">
        <f>'msq19'!$D363</f>
        <v>1.4119142857142858E-3</v>
      </c>
    </row>
    <row r="22" spans="1:11" x14ac:dyDescent="0.2">
      <c r="A22" s="4">
        <v>0.05</v>
      </c>
      <c r="B22" s="7">
        <f>'htq1'!D363</f>
        <v>5.4158909452690441E-3</v>
      </c>
      <c r="C22" s="7">
        <f>'htq3'!D363</f>
        <v>5.6209523900801377E-3</v>
      </c>
      <c r="D22" s="7">
        <f>'htq6'!D417</f>
        <v>2.6347714210435101E-3</v>
      </c>
      <c r="E22" s="7">
        <f>'htq14'!D417</f>
        <v>7.0972050050021533E-4</v>
      </c>
      <c r="F22" s="7">
        <f>'htq19'!D417</f>
        <v>6.4712948255564919E-3</v>
      </c>
      <c r="G22" s="7">
        <f>'msq1'!$D417</f>
        <v>4.9568914002463349E-3</v>
      </c>
      <c r="H22" s="7">
        <f>'msq3'!$D417</f>
        <v>2.5743057142857142E-3</v>
      </c>
      <c r="I22" s="7">
        <f>'msq6'!$D417</f>
        <v>6.5547999999999995E-4</v>
      </c>
      <c r="J22" s="7">
        <f>'msq14'!$D417</f>
        <v>1.9037857034069389E-3</v>
      </c>
      <c r="K22" s="7">
        <f>'msq19'!$D417</f>
        <v>1.7351228571428571E-3</v>
      </c>
    </row>
    <row r="23" spans="1:11" x14ac:dyDescent="0.2">
      <c r="A23" t="s">
        <v>2072</v>
      </c>
      <c r="B23" s="7">
        <f>'htq1'!D417</f>
        <v>2.1670693326013554E-2</v>
      </c>
      <c r="C23" s="7">
        <f>'htq3'!D417</f>
        <v>2.5027985688808537E-2</v>
      </c>
      <c r="D23" s="7">
        <f>'htq6'!D471</f>
        <v>1.6200479953712914E-2</v>
      </c>
      <c r="E23" s="7">
        <f>'htq14'!D471</f>
        <v>5.0265513174708107E-3</v>
      </c>
      <c r="F23" s="7">
        <f>'htq19'!D471</f>
        <v>2.6331931519733415E-2</v>
      </c>
      <c r="G23" s="7">
        <f>'msq1'!$D471</f>
        <v>1.515888277052067E-2</v>
      </c>
      <c r="H23" s="7">
        <f>'msq3'!$D471</f>
        <v>1.9674674285714285E-2</v>
      </c>
      <c r="I23" s="7">
        <f>'msq6'!$D471</f>
        <v>1.2426399999999999E-3</v>
      </c>
      <c r="J23" s="7">
        <f>'msq14'!$D471</f>
        <v>1.5524811339858221E-2</v>
      </c>
      <c r="K23" s="7">
        <f>'msq19'!$D471</f>
        <v>1.3038382857142858E-2</v>
      </c>
    </row>
    <row r="25" spans="1:11" x14ac:dyDescent="0.2">
      <c r="A25" t="s">
        <v>435</v>
      </c>
      <c r="B25" t="s">
        <v>355</v>
      </c>
      <c r="C25" t="s">
        <v>356</v>
      </c>
      <c r="D25" t="s">
        <v>1855</v>
      </c>
      <c r="E25" t="s">
        <v>1856</v>
      </c>
      <c r="F25" t="s">
        <v>1857</v>
      </c>
      <c r="G25" t="s">
        <v>1858</v>
      </c>
      <c r="H25" t="s">
        <v>1859</v>
      </c>
      <c r="I25" t="s">
        <v>1860</v>
      </c>
      <c r="J25" t="s">
        <v>1861</v>
      </c>
      <c r="K25" t="s">
        <v>1862</v>
      </c>
    </row>
    <row r="26" spans="1:11" x14ac:dyDescent="0.2">
      <c r="A26" s="4">
        <v>0</v>
      </c>
      <c r="D26" s="4">
        <f>'htq6'!D46</f>
        <v>4.3901714160280819E-4</v>
      </c>
    </row>
    <row r="27" spans="1:11" x14ac:dyDescent="0.2">
      <c r="A27" s="4">
        <v>5.0000000000000001E-3</v>
      </c>
      <c r="B27" s="4">
        <f>'htq1'!D46</f>
        <v>4.4575000811039314E-3</v>
      </c>
      <c r="C27" s="4">
        <f>'htq3'!D46</f>
        <v>3.5182212896931156E-3</v>
      </c>
    </row>
    <row r="28" spans="1:11" x14ac:dyDescent="0.2">
      <c r="A28" s="4">
        <v>7.7999999999999996E-3</v>
      </c>
      <c r="B28" s="4">
        <f>'htq1'!D100</f>
        <v>5.5764071487829931E-3</v>
      </c>
      <c r="C28" s="4">
        <f>'htq3'!D100</f>
        <v>4.7622055778334532E-3</v>
      </c>
    </row>
    <row r="29" spans="1:11" x14ac:dyDescent="0.2">
      <c r="A29" s="4">
        <v>0.01</v>
      </c>
      <c r="B29" s="4">
        <f>'htq1'!D154</f>
        <v>6.5118491650955684E-3</v>
      </c>
      <c r="C29" s="4">
        <f>'htq3'!D154</f>
        <v>5.7265980134993738E-3</v>
      </c>
    </row>
    <row r="30" spans="1:11" x14ac:dyDescent="0.2">
      <c r="A30" s="4">
        <v>0.02</v>
      </c>
      <c r="B30" s="4">
        <f>'htq1'!D208</f>
        <v>1.0036421858963033E-2</v>
      </c>
      <c r="C30" s="4">
        <f>'htq3'!D208</f>
        <v>1.002552991598674E-2</v>
      </c>
    </row>
    <row r="31" spans="1:11" x14ac:dyDescent="0.2">
      <c r="A31" s="4">
        <v>0.03</v>
      </c>
      <c r="B31" s="4">
        <f>'htq1'!D262</f>
        <v>1.3772486288263436E-2</v>
      </c>
      <c r="C31" s="4">
        <f>'htq3'!D262</f>
        <v>1.4502314286668455E-2</v>
      </c>
    </row>
    <row r="32" spans="1:11" x14ac:dyDescent="0.2">
      <c r="A32" s="4">
        <v>0.04</v>
      </c>
      <c r="B32" s="4">
        <f>'htq1'!D316</f>
        <v>1.7871857468400778E-2</v>
      </c>
      <c r="C32" s="4">
        <f>'htq3'!D316</f>
        <v>1.8303785063143327E-2</v>
      </c>
    </row>
    <row r="33" spans="1:12" x14ac:dyDescent="0.2">
      <c r="A33" s="4">
        <v>0.05</v>
      </c>
      <c r="B33" s="4">
        <f>'htq1'!D370</f>
        <v>2.1663563781076176E-2</v>
      </c>
      <c r="C33" s="4">
        <f>'htq3'!D370</f>
        <v>2.2483809560320551E-2</v>
      </c>
    </row>
    <row r="44" spans="1:12" x14ac:dyDescent="0.2">
      <c r="A44" t="s">
        <v>656</v>
      </c>
      <c r="B44" t="s">
        <v>355</v>
      </c>
      <c r="C44" t="s">
        <v>356</v>
      </c>
      <c r="D44" t="s">
        <v>1855</v>
      </c>
      <c r="E44" t="s">
        <v>1856</v>
      </c>
      <c r="F44" t="s">
        <v>1857</v>
      </c>
      <c r="G44" t="s">
        <v>1858</v>
      </c>
      <c r="H44" t="s">
        <v>1859</v>
      </c>
      <c r="I44" t="s">
        <v>1860</v>
      </c>
      <c r="J44" t="s">
        <v>1861</v>
      </c>
      <c r="K44" t="s">
        <v>1862</v>
      </c>
    </row>
    <row r="45" spans="1:12" x14ac:dyDescent="0.2">
      <c r="A45" s="4">
        <v>0</v>
      </c>
      <c r="B45" s="5">
        <f>('htq1'!$D$413-B3)/'htq1'!$D$413</f>
        <v>0.96866669590491716</v>
      </c>
      <c r="C45" s="5">
        <f>('htq3'!$D$413-C3)/'htq3'!$D$413</f>
        <v>0.98534969080801937</v>
      </c>
      <c r="D45" s="5">
        <f>(D$11-D3)/D$11</f>
        <v>0.99033973620048854</v>
      </c>
      <c r="E45" s="5">
        <f>(E$11-E3)/E$11</f>
        <v>0.99636645880020847</v>
      </c>
      <c r="F45" s="5">
        <f>(F$11-F3)/F$11</f>
        <v>0.99991941072103929</v>
      </c>
      <c r="G45" s="5">
        <f t="shared" ref="G45:K45" si="0">(G$11-G3)/G$11</f>
        <v>0.99018580988378269</v>
      </c>
      <c r="H45" s="5">
        <f t="shared" si="0"/>
        <v>0.99438541633320288</v>
      </c>
      <c r="I45" s="5">
        <f t="shared" si="0"/>
        <v>0.94105870576458805</v>
      </c>
      <c r="J45" s="5">
        <f t="shared" si="0"/>
        <v>0.99500033209568006</v>
      </c>
      <c r="K45" s="5">
        <f t="shared" si="0"/>
        <v>0.99645129993434589</v>
      </c>
      <c r="L45" s="9">
        <f>AVERAGE(J45:K45,B45:H45)</f>
        <v>0.99074053896463155</v>
      </c>
    </row>
    <row r="46" spans="1:12" x14ac:dyDescent="0.2">
      <c r="A46" s="4">
        <v>5.0000000000000001E-3</v>
      </c>
      <c r="B46" s="5">
        <f>('htq1'!$D$413-B4)/'htq1'!$D$413</f>
        <v>0.91657051269272327</v>
      </c>
      <c r="C46" s="5">
        <f>('htq3'!$D$413-C4)/'htq3'!$D$413</f>
        <v>0.94162057113819053</v>
      </c>
      <c r="D46" s="5">
        <f t="shared" ref="D46:F52" si="1">(D$11-D4)/D$11</f>
        <v>0.95147136710271707</v>
      </c>
      <c r="E46" s="5">
        <f t="shared" si="1"/>
        <v>0.96447500085606996</v>
      </c>
      <c r="F46" s="5">
        <f t="shared" si="1"/>
        <v>0.94824137694715127</v>
      </c>
      <c r="G46" s="5">
        <f t="shared" ref="G46:K46" si="2">(G$11-G4)/G$11</f>
        <v>0.91798232861948614</v>
      </c>
      <c r="H46" s="5">
        <f t="shared" si="2"/>
        <v>0.96063285662210041</v>
      </c>
      <c r="I46" s="5">
        <f t="shared" si="2"/>
        <v>0.84088500264970845</v>
      </c>
      <c r="J46" s="5">
        <f t="shared" si="2"/>
        <v>0.95996749369343792</v>
      </c>
      <c r="K46" s="5">
        <f t="shared" si="2"/>
        <v>0.95864565122797629</v>
      </c>
    </row>
    <row r="47" spans="1:12" x14ac:dyDescent="0.2">
      <c r="A47" s="4">
        <v>7.7999999999999996E-3</v>
      </c>
      <c r="B47" s="5">
        <f>('htq1'!$D$413-B5)/'htq1'!$D$413</f>
        <v>0.88796832700059414</v>
      </c>
      <c r="C47" s="5">
        <f>('htq3'!$D$413-C5)/'htq3'!$D$413</f>
        <v>0.91662975590829654</v>
      </c>
      <c r="D47" s="5">
        <f t="shared" si="1"/>
        <v>0.93037963729009532</v>
      </c>
      <c r="E47" s="5">
        <f t="shared" si="1"/>
        <v>0.94582028619368486</v>
      </c>
      <c r="F47" s="5">
        <f t="shared" si="1"/>
        <v>0.91924573511382757</v>
      </c>
      <c r="G47" s="5">
        <f t="shared" ref="G47:K47" si="3">(G$11-G5)/G$11</f>
        <v>0.88133061968933213</v>
      </c>
      <c r="H47" s="5">
        <f t="shared" si="3"/>
        <v>0.94154719627085071</v>
      </c>
      <c r="I47" s="5">
        <f t="shared" si="3"/>
        <v>0.78516752046163818</v>
      </c>
      <c r="J47" s="5">
        <f t="shared" si="3"/>
        <v>0.94074110732420746</v>
      </c>
      <c r="K47" s="5">
        <f t="shared" si="3"/>
        <v>0.9373918899595467</v>
      </c>
      <c r="L47" s="9">
        <f>AVERAGE(J47:K47,B47:H47)</f>
        <v>0.92233939497227069</v>
      </c>
    </row>
    <row r="48" spans="1:12" x14ac:dyDescent="0.2">
      <c r="A48" s="4">
        <v>0.01</v>
      </c>
      <c r="B48" s="5">
        <f>('htq1'!$D$413-B6)/'htq1'!$D$413</f>
        <v>0.86405010904538437</v>
      </c>
      <c r="C48" s="5">
        <f>('htq3'!$D$413-C6)/'htq3'!$D$413</f>
        <v>0.89742517416727607</v>
      </c>
      <c r="D48" s="5">
        <f t="shared" si="1"/>
        <v>0.91327109317215982</v>
      </c>
      <c r="E48" s="5">
        <f t="shared" si="1"/>
        <v>0.93218023886253043</v>
      </c>
      <c r="F48" s="5">
        <f t="shared" si="1"/>
        <v>0.89731212545022121</v>
      </c>
      <c r="G48" s="5">
        <f t="shared" ref="G48:K48" si="4">(G$11-G6)/G$11</f>
        <v>0.84890701098652177</v>
      </c>
      <c r="H48" s="5">
        <f t="shared" si="4"/>
        <v>0.92710438457987687</v>
      </c>
      <c r="I48" s="5">
        <f t="shared" si="4"/>
        <v>0.73561797091208847</v>
      </c>
      <c r="J48" s="5">
        <f t="shared" si="4"/>
        <v>0.92518861081121206</v>
      </c>
      <c r="K48" s="5">
        <f t="shared" si="4"/>
        <v>0.92082923956646812</v>
      </c>
    </row>
    <row r="49" spans="1:11" x14ac:dyDescent="0.2">
      <c r="A49" s="4">
        <v>0.02</v>
      </c>
      <c r="B49" s="5">
        <f>('htq1'!$D$413-B7)/'htq1'!$D$413</f>
        <v>0.76604243001758276</v>
      </c>
      <c r="C49" s="5">
        <f>('htq3'!$D$413-C7)/'htq3'!$D$413</f>
        <v>0.80921635884810972</v>
      </c>
      <c r="D49" s="5">
        <f t="shared" si="1"/>
        <v>0.83947830883074115</v>
      </c>
      <c r="E49" s="5">
        <f t="shared" si="1"/>
        <v>0.86940938785293864</v>
      </c>
      <c r="F49" s="5">
        <f t="shared" si="1"/>
        <v>0.79804961253689977</v>
      </c>
      <c r="G49" s="5">
        <f t="shared" ref="G49:K49" si="5">(G$11-G7)/G$11</f>
        <v>0.73656635291617478</v>
      </c>
      <c r="H49" s="5">
        <f t="shared" si="5"/>
        <v>0.86084465561236345</v>
      </c>
      <c r="I49" s="5">
        <f t="shared" si="5"/>
        <v>0.51501501501501501</v>
      </c>
      <c r="J49" s="5">
        <f t="shared" si="5"/>
        <v>0.85810007410291844</v>
      </c>
      <c r="K49" s="5">
        <f t="shared" si="5"/>
        <v>0.84488121541439687</v>
      </c>
    </row>
    <row r="50" spans="1:11" x14ac:dyDescent="0.2">
      <c r="A50" s="4">
        <v>0.03</v>
      </c>
      <c r="B50" s="5">
        <f>('htq1'!$D$413-B8)/'htq1'!$D$413</f>
        <v>0.66351983350145327</v>
      </c>
      <c r="C50" s="5">
        <f>('htq3'!$D$413-C8)/'htq3'!$D$413</f>
        <v>0.72116411381561107</v>
      </c>
      <c r="D50" s="5">
        <f t="shared" si="1"/>
        <v>0.76520435750360871</v>
      </c>
      <c r="E50" s="5">
        <f t="shared" si="1"/>
        <v>0.81033675888124979</v>
      </c>
      <c r="F50" s="5">
        <f t="shared" si="1"/>
        <v>0.7025709883672232</v>
      </c>
      <c r="G50" s="5">
        <f t="shared" ref="G50:K50" si="6">(G$11-G8)/G$11</f>
        <v>0.61753032707350308</v>
      </c>
      <c r="H50" s="5">
        <f t="shared" si="6"/>
        <v>0.793912663638213</v>
      </c>
      <c r="I50" s="5">
        <f t="shared" si="6"/>
        <v>0.2640287346169698</v>
      </c>
      <c r="J50" s="5">
        <f t="shared" si="6"/>
        <v>0.79286215685074324</v>
      </c>
      <c r="K50" s="5">
        <f t="shared" si="6"/>
        <v>0.77376268298945683</v>
      </c>
    </row>
    <row r="51" spans="1:11" x14ac:dyDescent="0.2">
      <c r="A51" s="4">
        <v>0.04</v>
      </c>
      <c r="B51" s="5">
        <f>('htq1'!$D$413-B9)/'htq1'!$D$413</f>
        <v>0.56415576545075408</v>
      </c>
      <c r="C51" s="5">
        <f>('htq3'!$D$413-C9)/'htq3'!$D$413</f>
        <v>0.63932180344248624</v>
      </c>
      <c r="D51" s="5">
        <f t="shared" si="1"/>
        <v>0.70004603971877699</v>
      </c>
      <c r="E51" s="5">
        <f t="shared" si="1"/>
        <v>0.7586111121679876</v>
      </c>
      <c r="F51" s="5">
        <f t="shared" si="1"/>
        <v>0.61511448754102438</v>
      </c>
      <c r="G51" s="5">
        <f t="shared" ref="G51:K51" si="7">(G$11-G9)/G$11</f>
        <v>0.51258213035066025</v>
      </c>
      <c r="H51" s="5">
        <f t="shared" si="7"/>
        <v>0.73883150156293409</v>
      </c>
      <c r="I51" s="5">
        <f t="shared" si="7"/>
        <v>9.4933168462580139E-2</v>
      </c>
      <c r="J51" s="5">
        <f t="shared" si="7"/>
        <v>0.73996647787135783</v>
      </c>
      <c r="K51" s="5">
        <f t="shared" si="7"/>
        <v>0.71498772254331711</v>
      </c>
    </row>
    <row r="52" spans="1:11" x14ac:dyDescent="0.2">
      <c r="A52" s="4">
        <v>0.05</v>
      </c>
      <c r="B52" s="5">
        <f>('htq1'!$D$413-B10)/'htq1'!$D$413</f>
        <v>0.4782846184208952</v>
      </c>
      <c r="C52" s="5">
        <f>('htq3'!$D$413-C10)/'htq3'!$D$413</f>
        <v>0.57174524366250867</v>
      </c>
      <c r="D52" s="5">
        <f t="shared" si="1"/>
        <v>0.63781395568878996</v>
      </c>
      <c r="E52" s="5">
        <f t="shared" si="1"/>
        <v>0.70953737981729581</v>
      </c>
      <c r="F52" s="5">
        <f t="shared" si="1"/>
        <v>0.53304858454767201</v>
      </c>
      <c r="G52" s="5">
        <f t="shared" ref="G52:K52" si="8">(G$11-G10)/G$11</f>
        <v>0.43932658658848017</v>
      </c>
      <c r="H52" s="5">
        <f t="shared" si="8"/>
        <v>0.68903860194078503</v>
      </c>
      <c r="I52" s="5">
        <f t="shared" si="8"/>
        <v>-7.6046634870164262E-2</v>
      </c>
      <c r="J52" s="5">
        <f t="shared" si="8"/>
        <v>0.69338973316437702</v>
      </c>
      <c r="K52" s="5">
        <f t="shared" si="8"/>
        <v>0.66612851890974334</v>
      </c>
    </row>
    <row r="63" spans="1:11" x14ac:dyDescent="0.2">
      <c r="A63" t="s">
        <v>656</v>
      </c>
      <c r="B63" t="s">
        <v>355</v>
      </c>
      <c r="C63" t="s">
        <v>356</v>
      </c>
      <c r="D63" t="s">
        <v>1855</v>
      </c>
      <c r="E63" t="s">
        <v>1856</v>
      </c>
      <c r="F63" t="s">
        <v>1857</v>
      </c>
      <c r="G63" t="s">
        <v>1858</v>
      </c>
      <c r="H63" t="s">
        <v>1859</v>
      </c>
      <c r="I63" t="s">
        <v>1860</v>
      </c>
      <c r="J63" t="s">
        <v>1861</v>
      </c>
      <c r="K63" t="s">
        <v>1862</v>
      </c>
    </row>
    <row r="64" spans="1:11" x14ac:dyDescent="0.2">
      <c r="A64" s="4">
        <v>0</v>
      </c>
      <c r="B64" s="5">
        <f>('htq1'!$D$417-B15)/'htq1'!$D$417</f>
        <v>0.97010578072175002</v>
      </c>
      <c r="C64" s="5">
        <f>('htq3'!$D$417-C15)/'htq3'!$D$417</f>
        <v>0.98643872811897959</v>
      </c>
      <c r="D64" s="5">
        <f>(D$23-D15)/D$23</f>
        <v>0.99322524482519736</v>
      </c>
      <c r="E64" s="5">
        <f t="shared" ref="E64:F64" si="9">(E$23-E15)/E$23</f>
        <v>0.99706490633054734</v>
      </c>
      <c r="F64" s="5">
        <f t="shared" si="9"/>
        <v>0.99993065595129293</v>
      </c>
      <c r="G64" s="5">
        <f t="shared" ref="G64:K64" si="10">(G$23-G15)/G$23</f>
        <v>0.99093242641890877</v>
      </c>
      <c r="H64" s="5">
        <f t="shared" si="10"/>
        <v>0.99509986442324116</v>
      </c>
      <c r="I64" s="5">
        <f t="shared" si="10"/>
        <v>0.95296419604344673</v>
      </c>
      <c r="J64" s="5">
        <f t="shared" si="10"/>
        <v>0.99569187313800356</v>
      </c>
      <c r="K64" s="5">
        <f t="shared" si="10"/>
        <v>0.99708508986872602</v>
      </c>
    </row>
    <row r="65" spans="1:12" x14ac:dyDescent="0.2">
      <c r="A65" s="4">
        <v>5.0000000000000001E-3</v>
      </c>
      <c r="B65" s="5">
        <f>('htq1'!$D$417-B16)/'htq1'!$D$417</f>
        <v>0.94857686353125192</v>
      </c>
      <c r="C65" s="5">
        <f>('htq3'!$D$417-C16)/'htq3'!$D$417</f>
        <v>0.96485712700336967</v>
      </c>
      <c r="D65" s="5">
        <f t="shared" ref="D65:F71" si="11">(D$23-D16)/D$23</f>
        <v>0.97732412866779261</v>
      </c>
      <c r="E65" s="5">
        <f t="shared" si="11"/>
        <v>0.98312676443869385</v>
      </c>
      <c r="F65" s="5">
        <f t="shared" si="11"/>
        <v>0.97302332021909688</v>
      </c>
      <c r="G65" s="5">
        <f t="shared" ref="G65:K65" si="12">(G$23-G16)/G$23</f>
        <v>0.95038816467628884</v>
      </c>
      <c r="H65" s="5">
        <f t="shared" si="12"/>
        <v>0.98237095520622875</v>
      </c>
      <c r="I65" s="5">
        <f t="shared" si="12"/>
        <v>0.91063496151051682</v>
      </c>
      <c r="J65" s="5">
        <f t="shared" si="12"/>
        <v>0.98343941237657539</v>
      </c>
      <c r="K65" s="5">
        <f t="shared" si="12"/>
        <v>0.98378282670462636</v>
      </c>
    </row>
    <row r="66" spans="1:12" x14ac:dyDescent="0.2">
      <c r="A66" s="4">
        <v>7.7999999999999996E-3</v>
      </c>
      <c r="B66" s="5">
        <f>('htq1'!$D$417-B17)/'htq1'!$D$417</f>
        <v>0.93566879627601651</v>
      </c>
      <c r="C66" s="5">
        <f>('htq3'!$D$417-C17)/'htq3'!$D$417</f>
        <v>0.95243119405367382</v>
      </c>
      <c r="D66" s="5">
        <f t="shared" si="11"/>
        <v>0.96833779880948856</v>
      </c>
      <c r="E66" s="5">
        <f t="shared" si="11"/>
        <v>0.97514919917364862</v>
      </c>
      <c r="F66" s="5">
        <f t="shared" si="11"/>
        <v>0.95780354950372892</v>
      </c>
      <c r="G66" s="5">
        <f t="shared" ref="G66:K66" si="13">(G$23-G17)/G$23</f>
        <v>0.93214275684469028</v>
      </c>
      <c r="H66" s="5">
        <f t="shared" si="13"/>
        <v>0.97519639461085283</v>
      </c>
      <c r="I66" s="5">
        <f t="shared" si="13"/>
        <v>0.8876654312017731</v>
      </c>
      <c r="J66" s="5">
        <f t="shared" si="13"/>
        <v>0.97660611106571527</v>
      </c>
      <c r="K66" s="5">
        <f t="shared" si="13"/>
        <v>0.97635179998220634</v>
      </c>
      <c r="L66" s="9">
        <f>AVERAGE(J66:K66,C66:H66)</f>
        <v>0.96425235050550051</v>
      </c>
    </row>
    <row r="67" spans="1:12" x14ac:dyDescent="0.2">
      <c r="A67" s="4">
        <v>0.01</v>
      </c>
      <c r="B67" s="5">
        <f>('htq1'!$D$417-B18)/'htq1'!$D$417</f>
        <v>0.92487724011489381</v>
      </c>
      <c r="C67" s="5">
        <f>('htq3'!$D$417-C18)/'htq3'!$D$417</f>
        <v>0.94279805330018962</v>
      </c>
      <c r="D67" s="5">
        <f t="shared" si="11"/>
        <v>0.96125035448685126</v>
      </c>
      <c r="E67" s="5">
        <f t="shared" si="11"/>
        <v>0.96887311276831134</v>
      </c>
      <c r="F67" s="5">
        <f t="shared" si="11"/>
        <v>0.94703514582109327</v>
      </c>
      <c r="G67" s="5">
        <f t="shared" ref="G67:K67" si="14">(G$23-G18)/G$23</f>
        <v>0.91128106123161356</v>
      </c>
      <c r="H67" s="5">
        <f t="shared" si="14"/>
        <v>0.96969505104168718</v>
      </c>
      <c r="I67" s="5">
        <f t="shared" si="14"/>
        <v>0.86469590089302961</v>
      </c>
      <c r="J67" s="5">
        <f t="shared" si="14"/>
        <v>0.97128467536941787</v>
      </c>
      <c r="K67" s="5">
        <f t="shared" si="14"/>
        <v>0.9704897671358893</v>
      </c>
    </row>
    <row r="68" spans="1:12" x14ac:dyDescent="0.2">
      <c r="A68" s="4">
        <v>0.02</v>
      </c>
      <c r="B68" s="5">
        <f>('htq1'!$D$417-B19)/'htq1'!$D$417</f>
        <v>0.88421665024769558</v>
      </c>
      <c r="C68" s="5">
        <f>('htq3'!$D$417-C19)/'htq3'!$D$417</f>
        <v>0.89985680389303435</v>
      </c>
      <c r="D68" s="5">
        <f t="shared" si="11"/>
        <v>0.92998902325292654</v>
      </c>
      <c r="E68" s="5">
        <f t="shared" si="11"/>
        <v>0.93937152726061335</v>
      </c>
      <c r="F68" s="5">
        <f t="shared" si="11"/>
        <v>0.89412965188419391</v>
      </c>
      <c r="G68" s="5">
        <f t="shared" ref="G68:K68" si="15">(G$23-G19)/G$23</f>
        <v>0.84916133096125246</v>
      </c>
      <c r="H68" s="5">
        <f t="shared" si="15"/>
        <v>0.94421196444566291</v>
      </c>
      <c r="I68" s="5">
        <f t="shared" si="15"/>
        <v>0.77038057223790823</v>
      </c>
      <c r="J68" s="5">
        <f t="shared" si="15"/>
        <v>0.94723929473999602</v>
      </c>
      <c r="K68" s="5">
        <f t="shared" si="15"/>
        <v>0.94367311984790392</v>
      </c>
    </row>
    <row r="69" spans="1:12" x14ac:dyDescent="0.2">
      <c r="A69" s="4">
        <v>0.03</v>
      </c>
      <c r="B69" s="5">
        <f>('htq1'!$D$417-B20)/'htq1'!$D$417</f>
        <v>0.84111622455878099</v>
      </c>
      <c r="C69" s="5">
        <f>('htq3'!$D$417-C20)/'htq3'!$D$417</f>
        <v>0.85513901850725771</v>
      </c>
      <c r="D69" s="5">
        <f t="shared" si="11"/>
        <v>0.89838308141839895</v>
      </c>
      <c r="E69" s="5">
        <f t="shared" si="11"/>
        <v>0.91151684594822924</v>
      </c>
      <c r="F69" s="5">
        <f t="shared" si="11"/>
        <v>0.84806621260603188</v>
      </c>
      <c r="G69" s="5">
        <f t="shared" ref="G69:K69" si="16">(G$23-G20)/G$23</f>
        <v>0.78325749221248686</v>
      </c>
      <c r="H69" s="5">
        <f t="shared" si="16"/>
        <v>0.9175783051627211</v>
      </c>
      <c r="I69" s="5">
        <f t="shared" si="16"/>
        <v>0.65578583844533755</v>
      </c>
      <c r="J69" s="5">
        <f t="shared" si="16"/>
        <v>0.92258143830226413</v>
      </c>
      <c r="K69" s="5">
        <f t="shared" si="16"/>
        <v>0.91680234665385762</v>
      </c>
    </row>
    <row r="70" spans="1:12" x14ac:dyDescent="0.2">
      <c r="A70" s="4">
        <v>0.04</v>
      </c>
      <c r="B70" s="5">
        <f>('htq1'!$D$417-B21)/'htq1'!$D$417</f>
        <v>0.79382457681975316</v>
      </c>
      <c r="C70" s="5">
        <f>('htq3'!$D$417-C21)/'htq3'!$D$417</f>
        <v>0.81716681787012513</v>
      </c>
      <c r="D70" s="5">
        <f t="shared" si="11"/>
        <v>0.86845433856633525</v>
      </c>
      <c r="E70" s="5">
        <f t="shared" si="11"/>
        <v>0.88499981239959125</v>
      </c>
      <c r="F70" s="5">
        <f t="shared" si="11"/>
        <v>0.7999845250996156</v>
      </c>
      <c r="G70" s="5">
        <f t="shared" ref="G70:K70" si="17">(G$23-G21)/G$23</f>
        <v>0.7265312992344517</v>
      </c>
      <c r="H70" s="5">
        <f t="shared" si="17"/>
        <v>0.89323940160345372</v>
      </c>
      <c r="I70" s="5">
        <f t="shared" si="17"/>
        <v>0.56880512457348864</v>
      </c>
      <c r="J70" s="5">
        <f t="shared" si="17"/>
        <v>0.90013736536758482</v>
      </c>
      <c r="K70" s="5">
        <f t="shared" si="17"/>
        <v>0.89171093522991673</v>
      </c>
    </row>
    <row r="71" spans="1:12" x14ac:dyDescent="0.2">
      <c r="A71" s="4">
        <v>0.05</v>
      </c>
      <c r="B71" s="5">
        <f>('htq1'!$D$417-B22)/'htq1'!$D$417</f>
        <v>0.75008224869447093</v>
      </c>
      <c r="C71" s="5">
        <f>('htq3'!$D$417-C22)/'htq3'!$D$417</f>
        <v>0.77541331292219851</v>
      </c>
      <c r="D71" s="5">
        <f t="shared" si="11"/>
        <v>0.83736460718624206</v>
      </c>
      <c r="E71" s="5">
        <f t="shared" si="11"/>
        <v>0.85880567894861903</v>
      </c>
      <c r="F71" s="5">
        <f t="shared" si="11"/>
        <v>0.7542415443125835</v>
      </c>
      <c r="G71" s="5">
        <f t="shared" ref="G71:K71" si="18">(G$23-G22)/G$23</f>
        <v>0.67300417350769726</v>
      </c>
      <c r="H71" s="5">
        <f t="shared" si="18"/>
        <v>0.86915637448926375</v>
      </c>
      <c r="I71" s="5">
        <f t="shared" si="18"/>
        <v>0.47251013970256872</v>
      </c>
      <c r="J71" s="5">
        <f t="shared" si="18"/>
        <v>0.87737141136657926</v>
      </c>
      <c r="K71" s="5">
        <f t="shared" si="18"/>
        <v>0.86692192765360476</v>
      </c>
    </row>
  </sheetData>
  <mergeCells count="2">
    <mergeCell ref="A1:K1"/>
    <mergeCell ref="A13:K13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68" workbookViewId="0">
      <selection activeCell="A467" sqref="A467:D486"/>
    </sheetView>
  </sheetViews>
  <sheetFormatPr baseColWidth="10" defaultRowHeight="16" x14ac:dyDescent="0.2"/>
  <cols>
    <col min="5" max="5" width="42.83203125" bestFit="1" customWidth="1"/>
    <col min="6" max="6" width="41.6640625" bestFit="1" customWidth="1"/>
  </cols>
  <sheetData>
    <row r="1" spans="5:6" x14ac:dyDescent="0.2">
      <c r="E1" t="s">
        <v>0</v>
      </c>
      <c r="F1" t="s">
        <v>1171</v>
      </c>
    </row>
    <row r="2" spans="5:6" x14ac:dyDescent="0.2">
      <c r="E2" t="s">
        <v>2</v>
      </c>
      <c r="F2" t="s">
        <v>1172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91461463</v>
      </c>
      <c r="B35">
        <f>SUM(F35,H35)</f>
        <v>350000002</v>
      </c>
      <c r="C35" t="s">
        <v>346</v>
      </c>
      <c r="D35">
        <f>B51/B35*1000</f>
        <v>1.0968571365893879E-2</v>
      </c>
      <c r="E35">
        <v>91461463</v>
      </c>
      <c r="F35">
        <v>350000002</v>
      </c>
    </row>
    <row r="36" spans="1:6" x14ac:dyDescent="0.2">
      <c r="B36">
        <f t="shared" ref="B36:B54" si="0">SUM(F36,H36)</f>
        <v>349999996</v>
      </c>
      <c r="C36" t="s">
        <v>347</v>
      </c>
      <c r="D36" s="1">
        <f>B51/B53</f>
        <v>1.3430315675389375E-4</v>
      </c>
      <c r="E36" t="s">
        <v>1173</v>
      </c>
      <c r="F36">
        <v>349999996</v>
      </c>
    </row>
    <row r="37" spans="1:6" x14ac:dyDescent="0.2">
      <c r="B37">
        <f t="shared" si="0"/>
        <v>2508485</v>
      </c>
      <c r="E37" t="s">
        <v>1174</v>
      </c>
      <c r="F37">
        <v>2508485</v>
      </c>
    </row>
    <row r="38" spans="1:6" x14ac:dyDescent="0.2">
      <c r="B38">
        <f t="shared" si="0"/>
        <v>30932</v>
      </c>
      <c r="C38" t="s">
        <v>348</v>
      </c>
      <c r="D38">
        <f>B38/B35</f>
        <v>8.837714235213061E-5</v>
      </c>
      <c r="E38" t="s">
        <v>1175</v>
      </c>
      <c r="F38">
        <v>30932</v>
      </c>
    </row>
    <row r="39" spans="1:6" x14ac:dyDescent="0.2">
      <c r="B39">
        <f t="shared" si="0"/>
        <v>23409</v>
      </c>
      <c r="C39" t="s">
        <v>353</v>
      </c>
      <c r="D39">
        <f>B39/B35</f>
        <v>6.6882856760669396E-5</v>
      </c>
      <c r="E39" t="s">
        <v>1176</v>
      </c>
      <c r="F39">
        <v>23409</v>
      </c>
    </row>
    <row r="40" spans="1:6" x14ac:dyDescent="0.2">
      <c r="B40">
        <f t="shared" si="0"/>
        <v>0</v>
      </c>
      <c r="C40" t="s">
        <v>349</v>
      </c>
      <c r="D40">
        <f>B35/A35</f>
        <v>3.8267483431792471</v>
      </c>
      <c r="E40" t="s">
        <v>1177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0.26131846422103733</v>
      </c>
      <c r="E41" t="s">
        <v>1178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7.1670999590451433E-3</v>
      </c>
      <c r="E42" t="s">
        <v>1179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15.082411342386221</v>
      </c>
      <c r="E43" t="s">
        <v>1180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0.19141325024952627</v>
      </c>
      <c r="E44" t="s">
        <v>1181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1.1251581364276675E-2</v>
      </c>
      <c r="E45" t="s">
        <v>1182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2.6753142704267758E-4</v>
      </c>
      <c r="E46" t="s">
        <v>1183</v>
      </c>
      <c r="F46">
        <v>0</v>
      </c>
    </row>
    <row r="47" spans="1:6" x14ac:dyDescent="0.2">
      <c r="B47">
        <f t="shared" si="0"/>
        <v>0</v>
      </c>
      <c r="D47" s="3"/>
      <c r="E47" t="s">
        <v>1184</v>
      </c>
      <c r="F47">
        <v>0</v>
      </c>
    </row>
    <row r="48" spans="1:6" x14ac:dyDescent="0.2">
      <c r="B48">
        <f t="shared" si="0"/>
        <v>0</v>
      </c>
      <c r="E48" t="s">
        <v>1185</v>
      </c>
      <c r="F48">
        <v>0</v>
      </c>
    </row>
    <row r="49" spans="2:6" x14ac:dyDescent="0.2">
      <c r="B49">
        <f t="shared" si="0"/>
        <v>0</v>
      </c>
      <c r="E49" t="s">
        <v>1186</v>
      </c>
      <c r="F49">
        <v>0</v>
      </c>
    </row>
    <row r="50" spans="2:6" x14ac:dyDescent="0.2">
      <c r="B50">
        <f t="shared" si="0"/>
        <v>0</v>
      </c>
      <c r="E50" t="s">
        <v>1187</v>
      </c>
      <c r="F50">
        <v>0</v>
      </c>
    </row>
    <row r="51" spans="2:6" x14ac:dyDescent="0.2">
      <c r="B51">
        <f t="shared" si="0"/>
        <v>3839</v>
      </c>
      <c r="E51" t="s">
        <v>1188</v>
      </c>
      <c r="F51">
        <v>3839</v>
      </c>
    </row>
    <row r="52" spans="2:6" x14ac:dyDescent="0.2">
      <c r="B52">
        <f t="shared" si="0"/>
        <v>5278844</v>
      </c>
      <c r="E52" t="s">
        <v>1189</v>
      </c>
      <c r="F52">
        <v>5278844</v>
      </c>
    </row>
    <row r="53" spans="2:6" x14ac:dyDescent="0.2">
      <c r="B53">
        <f t="shared" si="0"/>
        <v>28584585</v>
      </c>
      <c r="E53" t="s">
        <v>1190</v>
      </c>
      <c r="F53">
        <v>28584585</v>
      </c>
    </row>
    <row r="54" spans="2:6" x14ac:dyDescent="0.2">
      <c r="B54">
        <f t="shared" si="0"/>
        <v>27578258</v>
      </c>
      <c r="E54" t="s">
        <v>1191</v>
      </c>
      <c r="F54">
        <v>27578258</v>
      </c>
    </row>
    <row r="55" spans="2:6" x14ac:dyDescent="0.2">
      <c r="E55" t="s">
        <v>0</v>
      </c>
      <c r="F55" t="s">
        <v>1171</v>
      </c>
    </row>
    <row r="56" spans="2:6" x14ac:dyDescent="0.2">
      <c r="E56" t="s">
        <v>2</v>
      </c>
      <c r="F56" t="s">
        <v>1172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92324791</v>
      </c>
      <c r="B89">
        <f>SUM(F89,H89)</f>
        <v>350000002</v>
      </c>
      <c r="C89" t="s">
        <v>346</v>
      </c>
      <c r="D89">
        <f>B105/B89*1000</f>
        <v>8.7825713783853065E-2</v>
      </c>
      <c r="E89">
        <v>92324791</v>
      </c>
      <c r="F89">
        <v>350000002</v>
      </c>
    </row>
    <row r="90" spans="1:6" x14ac:dyDescent="0.2">
      <c r="B90">
        <f t="shared" ref="B90:B108" si="1">SUM(F90,H90)</f>
        <v>349999996</v>
      </c>
      <c r="C90" t="s">
        <v>347</v>
      </c>
      <c r="D90" s="1">
        <f>B105/B107</f>
        <v>1.0753698190825579E-3</v>
      </c>
      <c r="E90" t="s">
        <v>1192</v>
      </c>
      <c r="F90">
        <v>349999996</v>
      </c>
    </row>
    <row r="91" spans="1:6" x14ac:dyDescent="0.2">
      <c r="B91">
        <f t="shared" si="1"/>
        <v>2329147</v>
      </c>
      <c r="E91" t="s">
        <v>1193</v>
      </c>
      <c r="F91">
        <v>2329147</v>
      </c>
    </row>
    <row r="92" spans="1:6" x14ac:dyDescent="0.2">
      <c r="B92">
        <f t="shared" si="1"/>
        <v>110521</v>
      </c>
      <c r="C92" t="s">
        <v>348</v>
      </c>
      <c r="D92">
        <f>B92/B89</f>
        <v>3.1577428390986123E-4</v>
      </c>
      <c r="E92" t="s">
        <v>1194</v>
      </c>
      <c r="F92">
        <v>110521</v>
      </c>
    </row>
    <row r="93" spans="1:6" x14ac:dyDescent="0.2">
      <c r="B93">
        <f t="shared" si="1"/>
        <v>89985</v>
      </c>
      <c r="C93" t="s">
        <v>353</v>
      </c>
      <c r="D93">
        <f>B93/B89</f>
        <v>2.5709999853085717E-4</v>
      </c>
      <c r="E93" t="s">
        <v>1195</v>
      </c>
      <c r="F93">
        <v>89985</v>
      </c>
    </row>
    <row r="94" spans="1:6" x14ac:dyDescent="0.2">
      <c r="B94">
        <f t="shared" si="1"/>
        <v>0</v>
      </c>
      <c r="C94" t="s">
        <v>349</v>
      </c>
      <c r="D94">
        <f>B89/A89</f>
        <v>3.7909644658713604</v>
      </c>
      <c r="E94" t="s">
        <v>1196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0.2637851156355136</v>
      </c>
      <c r="E95" t="s">
        <v>1197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6.6547056762588245E-3</v>
      </c>
      <c r="E96" t="s">
        <v>1198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14.536365631220768</v>
      </c>
      <c r="E97" t="s">
        <v>1199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0.18523265143223841</v>
      </c>
      <c r="E98" t="s">
        <v>1200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1.3528015636982749E-2</v>
      </c>
      <c r="E99" t="s">
        <v>1201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1.0283999941234287E-3</v>
      </c>
      <c r="E100" t="s">
        <v>1202</v>
      </c>
      <c r="F100">
        <v>0</v>
      </c>
    </row>
    <row r="101" spans="2:6" x14ac:dyDescent="0.2">
      <c r="B101">
        <f t="shared" si="1"/>
        <v>0</v>
      </c>
      <c r="D101" s="3"/>
      <c r="E101" t="s">
        <v>1203</v>
      </c>
      <c r="F101">
        <v>0</v>
      </c>
    </row>
    <row r="102" spans="2:6" x14ac:dyDescent="0.2">
      <c r="B102">
        <f t="shared" si="1"/>
        <v>0</v>
      </c>
      <c r="E102" t="s">
        <v>1204</v>
      </c>
      <c r="F102">
        <v>0</v>
      </c>
    </row>
    <row r="103" spans="2:6" x14ac:dyDescent="0.2">
      <c r="B103">
        <f t="shared" si="1"/>
        <v>0</v>
      </c>
      <c r="E103" t="s">
        <v>1205</v>
      </c>
      <c r="F103">
        <v>0</v>
      </c>
    </row>
    <row r="104" spans="2:6" x14ac:dyDescent="0.2">
      <c r="B104">
        <f t="shared" si="1"/>
        <v>0</v>
      </c>
      <c r="E104" t="s">
        <v>1206</v>
      </c>
      <c r="F104">
        <v>0</v>
      </c>
    </row>
    <row r="105" spans="2:6" x14ac:dyDescent="0.2">
      <c r="B105">
        <f t="shared" si="1"/>
        <v>30739</v>
      </c>
      <c r="E105" t="s">
        <v>1207</v>
      </c>
      <c r="F105">
        <v>30739</v>
      </c>
    </row>
    <row r="106" spans="2:6" x14ac:dyDescent="0.2">
      <c r="B106">
        <f t="shared" si="1"/>
        <v>5087728</v>
      </c>
      <c r="E106" t="s">
        <v>1208</v>
      </c>
      <c r="F106">
        <v>5087728</v>
      </c>
    </row>
    <row r="107" spans="2:6" x14ac:dyDescent="0.2">
      <c r="B107">
        <f t="shared" si="1"/>
        <v>28584585</v>
      </c>
      <c r="E107" t="s">
        <v>1209</v>
      </c>
      <c r="F107">
        <v>28584585</v>
      </c>
    </row>
    <row r="108" spans="2:6" x14ac:dyDescent="0.2">
      <c r="B108">
        <f t="shared" si="1"/>
        <v>27466691</v>
      </c>
      <c r="E108" t="s">
        <v>1210</v>
      </c>
      <c r="F108">
        <v>27466691</v>
      </c>
    </row>
    <row r="109" spans="2:6" x14ac:dyDescent="0.2">
      <c r="E109" t="s">
        <v>0</v>
      </c>
      <c r="F109" t="s">
        <v>1171</v>
      </c>
    </row>
    <row r="110" spans="2:6" x14ac:dyDescent="0.2">
      <c r="E110" t="s">
        <v>2</v>
      </c>
      <c r="F110" t="s">
        <v>1172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92809878</v>
      </c>
      <c r="B143">
        <f>SUM(F143,H143)</f>
        <v>350000002</v>
      </c>
      <c r="C143" t="s">
        <v>346</v>
      </c>
      <c r="D143">
        <f>B159/B143*1000</f>
        <v>0.1300057135428245</v>
      </c>
      <c r="E143">
        <v>92809878</v>
      </c>
      <c r="F143">
        <v>350000002</v>
      </c>
    </row>
    <row r="144" spans="1:6" x14ac:dyDescent="0.2">
      <c r="B144">
        <f t="shared" ref="B144:B162" si="2">SUM(F144,H144)</f>
        <v>349999996</v>
      </c>
      <c r="C144" t="s">
        <v>347</v>
      </c>
      <c r="D144" s="1">
        <f>B159/B161</f>
        <v>1.5918369988579509E-3</v>
      </c>
      <c r="E144" t="s">
        <v>1211</v>
      </c>
      <c r="F144">
        <v>349999996</v>
      </c>
    </row>
    <row r="145" spans="2:6" x14ac:dyDescent="0.2">
      <c r="B145">
        <f t="shared" si="2"/>
        <v>2218087</v>
      </c>
      <c r="E145" t="s">
        <v>1212</v>
      </c>
      <c r="F145">
        <v>2218087</v>
      </c>
    </row>
    <row r="146" spans="2:6" x14ac:dyDescent="0.2">
      <c r="B146">
        <f t="shared" si="2"/>
        <v>154652</v>
      </c>
      <c r="C146" t="s">
        <v>348</v>
      </c>
      <c r="D146">
        <f>B146/B143</f>
        <v>4.4186285461792656E-4</v>
      </c>
      <c r="E146" t="s">
        <v>1213</v>
      </c>
      <c r="F146">
        <v>154652</v>
      </c>
    </row>
    <row r="147" spans="2:6" x14ac:dyDescent="0.2">
      <c r="B147">
        <f t="shared" si="2"/>
        <v>127115</v>
      </c>
      <c r="C147" t="s">
        <v>353</v>
      </c>
      <c r="D147">
        <f>B147/B143</f>
        <v>3.6318571221036737E-4</v>
      </c>
      <c r="E147" t="s">
        <v>1214</v>
      </c>
      <c r="F147">
        <v>127115</v>
      </c>
    </row>
    <row r="148" spans="2:6" x14ac:dyDescent="0.2">
      <c r="B148">
        <f t="shared" si="2"/>
        <v>0</v>
      </c>
      <c r="C148" t="s">
        <v>349</v>
      </c>
      <c r="D148">
        <f>B143/A143</f>
        <v>3.7711503294940223</v>
      </c>
      <c r="E148" t="s">
        <v>1215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0.2651710784847367</v>
      </c>
      <c r="E149" t="s">
        <v>1216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6.3373913923577638E-3</v>
      </c>
      <c r="E150" t="s">
        <v>1217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14.189105633205111</v>
      </c>
      <c r="E151" t="s">
        <v>1218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0.18121695337167062</v>
      </c>
      <c r="E152" t="s">
        <v>1219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1.480789277252631E-2</v>
      </c>
      <c r="E153" t="s">
        <v>1220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1.4527428488414695E-3</v>
      </c>
      <c r="E154" t="s">
        <v>1221</v>
      </c>
      <c r="F154">
        <v>0</v>
      </c>
    </row>
    <row r="155" spans="2:6" x14ac:dyDescent="0.2">
      <c r="B155">
        <f t="shared" si="2"/>
        <v>0</v>
      </c>
      <c r="D155" s="3"/>
      <c r="E155" t="s">
        <v>1222</v>
      </c>
      <c r="F155">
        <v>0</v>
      </c>
    </row>
    <row r="156" spans="2:6" x14ac:dyDescent="0.2">
      <c r="B156">
        <f t="shared" si="2"/>
        <v>0</v>
      </c>
      <c r="E156" t="s">
        <v>1223</v>
      </c>
      <c r="F156">
        <v>0</v>
      </c>
    </row>
    <row r="157" spans="2:6" x14ac:dyDescent="0.2">
      <c r="B157">
        <f t="shared" si="2"/>
        <v>0</v>
      </c>
      <c r="E157" t="s">
        <v>1224</v>
      </c>
      <c r="F157">
        <v>0</v>
      </c>
    </row>
    <row r="158" spans="2:6" x14ac:dyDescent="0.2">
      <c r="B158">
        <f t="shared" si="2"/>
        <v>0</v>
      </c>
      <c r="E158" t="s">
        <v>1225</v>
      </c>
      <c r="F158">
        <v>0</v>
      </c>
    </row>
    <row r="159" spans="2:6" x14ac:dyDescent="0.2">
      <c r="B159">
        <f t="shared" si="2"/>
        <v>45502</v>
      </c>
      <c r="E159" t="s">
        <v>1226</v>
      </c>
      <c r="F159">
        <v>45502</v>
      </c>
    </row>
    <row r="160" spans="2:6" x14ac:dyDescent="0.2">
      <c r="B160">
        <f t="shared" si="2"/>
        <v>4966187</v>
      </c>
      <c r="E160" t="s">
        <v>1227</v>
      </c>
      <c r="F160">
        <v>4966187</v>
      </c>
    </row>
    <row r="161" spans="2:6" x14ac:dyDescent="0.2">
      <c r="B161">
        <f t="shared" si="2"/>
        <v>28584585</v>
      </c>
      <c r="E161" t="s">
        <v>1228</v>
      </c>
      <c r="F161">
        <v>28584585</v>
      </c>
    </row>
    <row r="162" spans="2:6" x14ac:dyDescent="0.2">
      <c r="B162">
        <f t="shared" si="2"/>
        <v>27404649</v>
      </c>
      <c r="E162" t="s">
        <v>1229</v>
      </c>
      <c r="F162">
        <v>27404649</v>
      </c>
    </row>
    <row r="163" spans="2:6" x14ac:dyDescent="0.2">
      <c r="E163" t="s">
        <v>0</v>
      </c>
      <c r="F163" t="s">
        <v>1171</v>
      </c>
    </row>
    <row r="164" spans="2:6" x14ac:dyDescent="0.2">
      <c r="E164" t="s">
        <v>2</v>
      </c>
      <c r="F164" t="s">
        <v>1172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93185495</v>
      </c>
      <c r="B197">
        <f>SUM(F197,H197)</f>
        <v>350000002</v>
      </c>
      <c r="C197" t="s">
        <v>346</v>
      </c>
      <c r="D197">
        <f>B213/B197*1000</f>
        <v>0.16412571334785306</v>
      </c>
      <c r="E197">
        <v>93185495</v>
      </c>
      <c r="F197">
        <v>350000002</v>
      </c>
    </row>
    <row r="198" spans="1:6" x14ac:dyDescent="0.2">
      <c r="B198">
        <f t="shared" ref="B198:B216" si="3">SUM(F198,H198)</f>
        <v>349999996</v>
      </c>
      <c r="C198" t="s">
        <v>347</v>
      </c>
      <c r="D198" s="1">
        <f>B213/B215</f>
        <v>2.0096146227066092E-3</v>
      </c>
      <c r="E198" t="s">
        <v>1230</v>
      </c>
      <c r="F198">
        <v>349999996</v>
      </c>
    </row>
    <row r="199" spans="1:6" x14ac:dyDescent="0.2">
      <c r="B199">
        <f t="shared" si="3"/>
        <v>2137715</v>
      </c>
      <c r="E199" t="s">
        <v>1231</v>
      </c>
      <c r="F199">
        <v>2137715</v>
      </c>
    </row>
    <row r="200" spans="1:6" x14ac:dyDescent="0.2">
      <c r="B200">
        <f t="shared" si="3"/>
        <v>189484</v>
      </c>
      <c r="C200" t="s">
        <v>348</v>
      </c>
      <c r="D200">
        <f>B200/B197</f>
        <v>5.4138285404924081E-4</v>
      </c>
      <c r="E200" t="s">
        <v>1232</v>
      </c>
      <c r="F200">
        <v>189484</v>
      </c>
    </row>
    <row r="201" spans="1:6" x14ac:dyDescent="0.2">
      <c r="B201">
        <f t="shared" si="3"/>
        <v>156030</v>
      </c>
      <c r="C201" t="s">
        <v>353</v>
      </c>
      <c r="D201">
        <f>B201/B197</f>
        <v>4.4579999745257142E-4</v>
      </c>
      <c r="E201" t="s">
        <v>1233</v>
      </c>
      <c r="F201">
        <v>156030</v>
      </c>
    </row>
    <row r="202" spans="1:6" x14ac:dyDescent="0.2">
      <c r="B202">
        <f t="shared" si="3"/>
        <v>0</v>
      </c>
      <c r="C202" t="s">
        <v>349</v>
      </c>
      <c r="D202">
        <f>B197/A197</f>
        <v>3.7559493781730731</v>
      </c>
      <c r="E202" t="s">
        <v>1234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0.26624426990717559</v>
      </c>
      <c r="E203" t="s">
        <v>1235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6.107757107955674E-3</v>
      </c>
      <c r="E204" t="s">
        <v>1236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13.937102777502268</v>
      </c>
      <c r="E205" t="s">
        <v>1237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0.17830582805127912</v>
      </c>
      <c r="E206" t="s">
        <v>1238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1.5798469909723001E-2</v>
      </c>
      <c r="E207" t="s">
        <v>1239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1.7831999898102857E-3</v>
      </c>
      <c r="E208" t="s">
        <v>1240</v>
      </c>
      <c r="F208">
        <v>0</v>
      </c>
    </row>
    <row r="209" spans="2:6" x14ac:dyDescent="0.2">
      <c r="B209">
        <f t="shared" si="3"/>
        <v>0</v>
      </c>
      <c r="D209" s="3"/>
      <c r="E209" t="s">
        <v>1241</v>
      </c>
      <c r="F209">
        <v>0</v>
      </c>
    </row>
    <row r="210" spans="2:6" x14ac:dyDescent="0.2">
      <c r="B210">
        <f t="shared" si="3"/>
        <v>0</v>
      </c>
      <c r="E210" t="s">
        <v>1242</v>
      </c>
      <c r="F210">
        <v>0</v>
      </c>
    </row>
    <row r="211" spans="2:6" x14ac:dyDescent="0.2">
      <c r="B211">
        <f t="shared" si="3"/>
        <v>0</v>
      </c>
      <c r="E211" t="s">
        <v>1243</v>
      </c>
      <c r="F211">
        <v>0</v>
      </c>
    </row>
    <row r="212" spans="2:6" x14ac:dyDescent="0.2">
      <c r="B212">
        <f t="shared" si="3"/>
        <v>0</v>
      </c>
      <c r="E212" t="s">
        <v>1244</v>
      </c>
      <c r="F212">
        <v>0</v>
      </c>
    </row>
    <row r="213" spans="2:6" x14ac:dyDescent="0.2">
      <c r="B213">
        <f t="shared" si="3"/>
        <v>57444</v>
      </c>
      <c r="E213" t="s">
        <v>1245</v>
      </c>
      <c r="F213">
        <v>57444</v>
      </c>
    </row>
    <row r="214" spans="2:6" x14ac:dyDescent="0.2">
      <c r="B214">
        <f t="shared" si="3"/>
        <v>4877986</v>
      </c>
      <c r="E214" t="s">
        <v>1246</v>
      </c>
      <c r="F214">
        <v>4877986</v>
      </c>
    </row>
    <row r="215" spans="2:6" x14ac:dyDescent="0.2">
      <c r="B215">
        <f t="shared" si="3"/>
        <v>28584585</v>
      </c>
      <c r="E215" t="s">
        <v>1247</v>
      </c>
      <c r="F215">
        <v>28584585</v>
      </c>
    </row>
    <row r="216" spans="2:6" x14ac:dyDescent="0.2">
      <c r="B216">
        <f t="shared" si="3"/>
        <v>27357412</v>
      </c>
      <c r="E216" t="s">
        <v>1248</v>
      </c>
      <c r="F216">
        <v>27357412</v>
      </c>
    </row>
    <row r="217" spans="2:6" x14ac:dyDescent="0.2">
      <c r="E217" t="s">
        <v>0</v>
      </c>
      <c r="F217" t="s">
        <v>1171</v>
      </c>
    </row>
    <row r="218" spans="2:6" x14ac:dyDescent="0.2">
      <c r="E218" t="s">
        <v>2</v>
      </c>
      <c r="F218" t="s">
        <v>1172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94889671</v>
      </c>
      <c r="B251">
        <f>SUM(F251,H251)</f>
        <v>350000002</v>
      </c>
      <c r="C251" t="s">
        <v>346</v>
      </c>
      <c r="D251">
        <f>B267/B251*1000</f>
        <v>0.3113085696496653</v>
      </c>
      <c r="E251">
        <v>94889671</v>
      </c>
      <c r="F251">
        <v>350000002</v>
      </c>
    </row>
    <row r="252" spans="1:6" x14ac:dyDescent="0.2">
      <c r="B252">
        <f t="shared" ref="B252:B270" si="4">SUM(F252,H252)</f>
        <v>349999996</v>
      </c>
      <c r="C252" t="s">
        <v>347</v>
      </c>
      <c r="D252" s="1">
        <f>B267/B269</f>
        <v>3.8117747730113975E-3</v>
      </c>
      <c r="E252" t="s">
        <v>1249</v>
      </c>
      <c r="F252">
        <v>349999996</v>
      </c>
    </row>
    <row r="253" spans="1:6" x14ac:dyDescent="0.2">
      <c r="B253">
        <f t="shared" si="4"/>
        <v>1782672</v>
      </c>
      <c r="E253" t="s">
        <v>1250</v>
      </c>
      <c r="F253">
        <v>1782672</v>
      </c>
    </row>
    <row r="254" spans="1:6" x14ac:dyDescent="0.2">
      <c r="B254">
        <f t="shared" si="4"/>
        <v>345435</v>
      </c>
      <c r="C254" t="s">
        <v>348</v>
      </c>
      <c r="D254">
        <f>B254/B251</f>
        <v>9.8695713721738774E-4</v>
      </c>
      <c r="E254" t="s">
        <v>1251</v>
      </c>
      <c r="F254">
        <v>345435</v>
      </c>
    </row>
    <row r="255" spans="1:6" x14ac:dyDescent="0.2">
      <c r="B255">
        <f t="shared" si="4"/>
        <v>286685</v>
      </c>
      <c r="C255" t="s">
        <v>353</v>
      </c>
      <c r="D255">
        <f>B255/B251</f>
        <v>8.1909999531942855E-4</v>
      </c>
      <c r="E255" t="s">
        <v>1252</v>
      </c>
      <c r="F255">
        <v>286685</v>
      </c>
    </row>
    <row r="256" spans="1:6" x14ac:dyDescent="0.2">
      <c r="B256">
        <f t="shared" si="4"/>
        <v>0</v>
      </c>
      <c r="C256" t="s">
        <v>349</v>
      </c>
      <c r="D256">
        <f>B251/A251</f>
        <v>3.6884942092380109</v>
      </c>
      <c r="E256" t="s">
        <v>1253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0.27111334416506661</v>
      </c>
      <c r="E257" t="s">
        <v>1254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5.0933485423237225E-3</v>
      </c>
      <c r="E258" t="s">
        <v>1255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12.819502783888554</v>
      </c>
      <c r="E259" t="s">
        <v>1256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0.16481875405267088</v>
      </c>
      <c r="E260" t="s">
        <v>1257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2.0294244169747178E-2</v>
      </c>
      <c r="E261" t="s">
        <v>1258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3.2763999812777142E-3</v>
      </c>
      <c r="E262" t="s">
        <v>1259</v>
      </c>
      <c r="F262">
        <v>0</v>
      </c>
    </row>
    <row r="263" spans="2:6" x14ac:dyDescent="0.2">
      <c r="B263">
        <f t="shared" si="4"/>
        <v>0</v>
      </c>
      <c r="D263" s="3"/>
      <c r="E263" t="s">
        <v>1260</v>
      </c>
      <c r="F263">
        <v>0</v>
      </c>
    </row>
    <row r="264" spans="2:6" x14ac:dyDescent="0.2">
      <c r="B264">
        <f t="shared" si="4"/>
        <v>0</v>
      </c>
      <c r="E264" t="s">
        <v>1261</v>
      </c>
      <c r="F264">
        <v>0</v>
      </c>
    </row>
    <row r="265" spans="2:6" x14ac:dyDescent="0.2">
      <c r="B265">
        <f t="shared" si="4"/>
        <v>0</v>
      </c>
      <c r="E265" t="s">
        <v>1262</v>
      </c>
      <c r="F265">
        <v>0</v>
      </c>
    </row>
    <row r="266" spans="2:6" x14ac:dyDescent="0.2">
      <c r="B266">
        <f t="shared" si="4"/>
        <v>0</v>
      </c>
      <c r="E266" t="s">
        <v>1263</v>
      </c>
      <c r="F266">
        <v>0</v>
      </c>
    </row>
    <row r="267" spans="2:6" x14ac:dyDescent="0.2">
      <c r="B267">
        <f t="shared" si="4"/>
        <v>108958</v>
      </c>
      <c r="E267" t="s">
        <v>1264</v>
      </c>
      <c r="F267">
        <v>108958</v>
      </c>
    </row>
    <row r="268" spans="2:6" x14ac:dyDescent="0.2">
      <c r="B268">
        <f t="shared" si="4"/>
        <v>4486826</v>
      </c>
      <c r="E268" t="s">
        <v>1265</v>
      </c>
      <c r="F268">
        <v>4486826</v>
      </c>
    </row>
    <row r="269" spans="2:6" x14ac:dyDescent="0.2">
      <c r="B269">
        <f t="shared" si="4"/>
        <v>28584585</v>
      </c>
      <c r="E269" t="s">
        <v>1266</v>
      </c>
      <c r="F269">
        <v>28584585</v>
      </c>
    </row>
    <row r="270" spans="2:6" x14ac:dyDescent="0.2">
      <c r="B270">
        <f t="shared" si="4"/>
        <v>27222788</v>
      </c>
      <c r="E270" t="s">
        <v>1267</v>
      </c>
      <c r="F270">
        <v>27222788</v>
      </c>
    </row>
    <row r="271" spans="2:6" x14ac:dyDescent="0.2">
      <c r="E271" t="s">
        <v>0</v>
      </c>
      <c r="F271" t="s">
        <v>1171</v>
      </c>
    </row>
    <row r="272" spans="2:6" x14ac:dyDescent="0.2">
      <c r="E272" t="s">
        <v>2</v>
      </c>
      <c r="F272" t="s">
        <v>1172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96640249</v>
      </c>
      <c r="B305">
        <f>SUM(F305,H305)</f>
        <v>350000002</v>
      </c>
      <c r="C305" t="s">
        <v>346</v>
      </c>
      <c r="D305">
        <f>B321/B305*1000</f>
        <v>0.45443142597467756</v>
      </c>
      <c r="E305">
        <v>96640249</v>
      </c>
      <c r="F305">
        <v>350000002</v>
      </c>
    </row>
    <row r="306" spans="1:6" x14ac:dyDescent="0.2">
      <c r="B306">
        <f t="shared" ref="B306:B324" si="5">SUM(F306,H306)</f>
        <v>349999996</v>
      </c>
      <c r="C306" t="s">
        <v>347</v>
      </c>
      <c r="D306" s="1">
        <f>B321/B323</f>
        <v>5.5642228144994936E-3</v>
      </c>
      <c r="E306" t="s">
        <v>1268</v>
      </c>
      <c r="F306">
        <v>349999996</v>
      </c>
    </row>
    <row r="307" spans="1:6" x14ac:dyDescent="0.2">
      <c r="B307">
        <f t="shared" si="5"/>
        <v>1471859</v>
      </c>
      <c r="E307" t="s">
        <v>1269</v>
      </c>
      <c r="F307">
        <v>1471859</v>
      </c>
    </row>
    <row r="308" spans="1:6" x14ac:dyDescent="0.2">
      <c r="B308">
        <f t="shared" si="5"/>
        <v>503968</v>
      </c>
      <c r="C308" t="s">
        <v>348</v>
      </c>
      <c r="D308">
        <f>B308/B305</f>
        <v>1.4399085632005224E-3</v>
      </c>
      <c r="E308" t="s">
        <v>1270</v>
      </c>
      <c r="F308">
        <v>503968</v>
      </c>
    </row>
    <row r="309" spans="1:6" x14ac:dyDescent="0.2">
      <c r="B309">
        <f t="shared" si="5"/>
        <v>420668</v>
      </c>
      <c r="C309" t="s">
        <v>353</v>
      </c>
      <c r="D309">
        <f>B309/B305</f>
        <v>1.2019085645605225E-3</v>
      </c>
      <c r="E309" t="s">
        <v>1271</v>
      </c>
      <c r="F309">
        <v>420668</v>
      </c>
    </row>
    <row r="310" spans="1:6" x14ac:dyDescent="0.2">
      <c r="B310">
        <f t="shared" si="5"/>
        <v>0</v>
      </c>
      <c r="C310" t="s">
        <v>349</v>
      </c>
      <c r="D310">
        <f>B305/A305</f>
        <v>3.621679430896334</v>
      </c>
      <c r="E310" t="s">
        <v>1272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0.27611499556505714</v>
      </c>
      <c r="E311" t="s">
        <v>1273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4.2053114045410775E-3</v>
      </c>
      <c r="E312" t="s">
        <v>1274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12.697482784585812</v>
      </c>
      <c r="E313" t="s">
        <v>1275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0.16198029236659883</v>
      </c>
      <c r="E314" t="s">
        <v>1276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2.4913087000496603E-2</v>
      </c>
      <c r="E315" t="s">
        <v>1277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4.8076342582420899E-3</v>
      </c>
      <c r="E316" t="s">
        <v>1278</v>
      </c>
      <c r="F316">
        <v>0</v>
      </c>
    </row>
    <row r="317" spans="1:6" x14ac:dyDescent="0.2">
      <c r="B317">
        <f t="shared" si="5"/>
        <v>0</v>
      </c>
      <c r="D317" s="3"/>
      <c r="E317" t="s">
        <v>1279</v>
      </c>
      <c r="F317">
        <v>0</v>
      </c>
    </row>
    <row r="318" spans="1:6" x14ac:dyDescent="0.2">
      <c r="B318">
        <f t="shared" si="5"/>
        <v>0</v>
      </c>
      <c r="E318" t="s">
        <v>1280</v>
      </c>
      <c r="F318">
        <v>0</v>
      </c>
    </row>
    <row r="319" spans="1:6" x14ac:dyDescent="0.2">
      <c r="B319">
        <f t="shared" si="5"/>
        <v>0</v>
      </c>
      <c r="E319" t="s">
        <v>1281</v>
      </c>
      <c r="F319">
        <v>0</v>
      </c>
    </row>
    <row r="320" spans="1:6" x14ac:dyDescent="0.2">
      <c r="B320">
        <f t="shared" si="5"/>
        <v>0</v>
      </c>
      <c r="E320" t="s">
        <v>1282</v>
      </c>
      <c r="F320">
        <v>0</v>
      </c>
    </row>
    <row r="321" spans="2:6" x14ac:dyDescent="0.2">
      <c r="B321">
        <f t="shared" si="5"/>
        <v>159051</v>
      </c>
      <c r="E321" t="s">
        <v>1283</v>
      </c>
      <c r="F321">
        <v>159051</v>
      </c>
    </row>
    <row r="322" spans="2:6" x14ac:dyDescent="0.2">
      <c r="B322">
        <f t="shared" si="5"/>
        <v>4444119</v>
      </c>
      <c r="E322" t="s">
        <v>1284</v>
      </c>
      <c r="F322">
        <v>4444119</v>
      </c>
    </row>
    <row r="323" spans="2:6" x14ac:dyDescent="0.2">
      <c r="B323">
        <f t="shared" si="5"/>
        <v>28584585</v>
      </c>
      <c r="E323" t="s">
        <v>1285</v>
      </c>
      <c r="F323">
        <v>28584585</v>
      </c>
    </row>
    <row r="324" spans="2:6" x14ac:dyDescent="0.2">
      <c r="B324">
        <f t="shared" si="5"/>
        <v>27436171</v>
      </c>
      <c r="E324" t="s">
        <v>1286</v>
      </c>
      <c r="F324">
        <v>27436171</v>
      </c>
    </row>
    <row r="325" spans="2:6" x14ac:dyDescent="0.2">
      <c r="E325" t="s">
        <v>0</v>
      </c>
      <c r="F325" t="s">
        <v>1171</v>
      </c>
    </row>
    <row r="326" spans="2:6" x14ac:dyDescent="0.2">
      <c r="E326" t="s">
        <v>2</v>
      </c>
      <c r="F326" t="s">
        <v>1172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98243263</v>
      </c>
      <c r="B359">
        <f>SUM(F359,H359)</f>
        <v>350000002</v>
      </c>
      <c r="C359" t="s">
        <v>346</v>
      </c>
      <c r="D359">
        <f>B375/B359*1000</f>
        <v>0.57047713959727353</v>
      </c>
      <c r="E359">
        <v>98243263</v>
      </c>
      <c r="F359">
        <v>350000002</v>
      </c>
    </row>
    <row r="360" spans="1:6" x14ac:dyDescent="0.2">
      <c r="B360">
        <f t="shared" ref="B360:B378" si="6">SUM(F360,H360)</f>
        <v>349999996</v>
      </c>
      <c r="C360" t="s">
        <v>347</v>
      </c>
      <c r="D360" s="1">
        <f>B375/B377</f>
        <v>6.985128522943398E-3</v>
      </c>
      <c r="E360" t="s">
        <v>1287</v>
      </c>
      <c r="F360">
        <v>349999996</v>
      </c>
    </row>
    <row r="361" spans="1:6" x14ac:dyDescent="0.2">
      <c r="B361">
        <f t="shared" si="6"/>
        <v>1225829</v>
      </c>
      <c r="E361" t="s">
        <v>1288</v>
      </c>
      <c r="F361">
        <v>1225829</v>
      </c>
    </row>
    <row r="362" spans="1:6" x14ac:dyDescent="0.2">
      <c r="B362">
        <f t="shared" si="6"/>
        <v>645235</v>
      </c>
      <c r="C362" t="s">
        <v>348</v>
      </c>
      <c r="D362">
        <f>B362/B359</f>
        <v>1.8435285608941225E-3</v>
      </c>
      <c r="E362" t="s">
        <v>1289</v>
      </c>
      <c r="F362">
        <v>645235</v>
      </c>
    </row>
    <row r="363" spans="1:6" x14ac:dyDescent="0.2">
      <c r="B363">
        <f t="shared" si="6"/>
        <v>542622</v>
      </c>
      <c r="C363" t="s">
        <v>353</v>
      </c>
      <c r="D363">
        <f>B363/B359</f>
        <v>1.5503485625694368E-3</v>
      </c>
      <c r="E363" t="s">
        <v>1290</v>
      </c>
      <c r="F363">
        <v>542622</v>
      </c>
    </row>
    <row r="364" spans="1:6" x14ac:dyDescent="0.2">
      <c r="B364">
        <f t="shared" si="6"/>
        <v>0</v>
      </c>
      <c r="C364" t="s">
        <v>349</v>
      </c>
      <c r="D364">
        <f>B359/A359</f>
        <v>3.5625852736589176</v>
      </c>
      <c r="E364" t="s">
        <v>1291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0.28069503553888553</v>
      </c>
      <c r="E365" t="s">
        <v>1292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3.502368551415037E-3</v>
      </c>
      <c r="E366" t="s">
        <v>1293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12.288522786922726</v>
      </c>
      <c r="E367" t="s">
        <v>1294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0.15753735721449411</v>
      </c>
      <c r="E368" t="s">
        <v>1295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2.9144686976316114E-2</v>
      </c>
      <c r="E369" t="s">
        <v>1296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6.2013942502777471E-3</v>
      </c>
      <c r="E370" t="s">
        <v>1297</v>
      </c>
      <c r="F370">
        <v>0</v>
      </c>
    </row>
    <row r="371" spans="2:6" x14ac:dyDescent="0.2">
      <c r="B371">
        <f t="shared" si="6"/>
        <v>0</v>
      </c>
      <c r="D371" s="3"/>
      <c r="E371" t="s">
        <v>1298</v>
      </c>
      <c r="F371">
        <v>0</v>
      </c>
    </row>
    <row r="372" spans="2:6" x14ac:dyDescent="0.2">
      <c r="B372">
        <f t="shared" si="6"/>
        <v>0</v>
      </c>
      <c r="E372" t="s">
        <v>1299</v>
      </c>
      <c r="F372">
        <v>0</v>
      </c>
    </row>
    <row r="373" spans="2:6" x14ac:dyDescent="0.2">
      <c r="B373">
        <f t="shared" si="6"/>
        <v>0</v>
      </c>
      <c r="E373" t="s">
        <v>1300</v>
      </c>
      <c r="F373">
        <v>0</v>
      </c>
    </row>
    <row r="374" spans="2:6" x14ac:dyDescent="0.2">
      <c r="B374">
        <f t="shared" si="6"/>
        <v>0</v>
      </c>
      <c r="E374" t="s">
        <v>1301</v>
      </c>
      <c r="F374">
        <v>0</v>
      </c>
    </row>
    <row r="375" spans="2:6" x14ac:dyDescent="0.2">
      <c r="B375">
        <f t="shared" si="6"/>
        <v>199667</v>
      </c>
      <c r="E375" t="s">
        <v>1302</v>
      </c>
      <c r="F375">
        <v>199667</v>
      </c>
    </row>
    <row r="376" spans="2:6" x14ac:dyDescent="0.2">
      <c r="B376">
        <f t="shared" si="6"/>
        <v>4300983</v>
      </c>
      <c r="E376" t="s">
        <v>1303</v>
      </c>
      <c r="F376">
        <v>4300983</v>
      </c>
    </row>
    <row r="377" spans="2:6" x14ac:dyDescent="0.2">
      <c r="B377">
        <f t="shared" si="6"/>
        <v>28584585</v>
      </c>
      <c r="E377" t="s">
        <v>1304</v>
      </c>
      <c r="F377">
        <v>28584585</v>
      </c>
    </row>
    <row r="378" spans="2:6" x14ac:dyDescent="0.2">
      <c r="B378">
        <f t="shared" si="6"/>
        <v>27301353</v>
      </c>
      <c r="E378" t="s">
        <v>1305</v>
      </c>
      <c r="F378">
        <v>27301353</v>
      </c>
    </row>
    <row r="379" spans="2:6" x14ac:dyDescent="0.2">
      <c r="E379" t="s">
        <v>0</v>
      </c>
      <c r="F379" t="s">
        <v>1171</v>
      </c>
    </row>
    <row r="380" spans="2:6" x14ac:dyDescent="0.2">
      <c r="E380" t="s">
        <v>2</v>
      </c>
      <c r="F380" t="s">
        <v>1172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99840859</v>
      </c>
      <c r="B413">
        <f>SUM(F413,H413)</f>
        <v>350000002</v>
      </c>
      <c r="C413" t="s">
        <v>346</v>
      </c>
      <c r="D413">
        <f>B429/B413*1000</f>
        <v>0.67265999615622862</v>
      </c>
      <c r="E413">
        <v>99840859</v>
      </c>
      <c r="F413">
        <v>350000002</v>
      </c>
    </row>
    <row r="414" spans="1:6" x14ac:dyDescent="0.2">
      <c r="B414">
        <f t="shared" ref="B414:B432" si="7">SUM(F414,H414)</f>
        <v>349999996</v>
      </c>
      <c r="C414" t="s">
        <v>347</v>
      </c>
      <c r="D414" s="1">
        <f>B429/B431</f>
        <v>8.2362923932602135E-3</v>
      </c>
      <c r="E414" t="s">
        <v>1306</v>
      </c>
      <c r="F414">
        <v>349999996</v>
      </c>
    </row>
    <row r="415" spans="1:6" x14ac:dyDescent="0.2">
      <c r="B415">
        <f t="shared" si="7"/>
        <v>1103678</v>
      </c>
      <c r="E415" t="s">
        <v>1307</v>
      </c>
      <c r="F415">
        <v>1103678</v>
      </c>
    </row>
    <row r="416" spans="1:6" x14ac:dyDescent="0.2">
      <c r="B416">
        <f t="shared" si="7"/>
        <v>783538</v>
      </c>
      <c r="C416" t="s">
        <v>348</v>
      </c>
      <c r="D416">
        <f>B416/B413</f>
        <v>2.2386799872075431E-3</v>
      </c>
      <c r="E416" t="s">
        <v>1308</v>
      </c>
      <c r="F416">
        <v>783538</v>
      </c>
    </row>
    <row r="417" spans="2:6" x14ac:dyDescent="0.2">
      <c r="B417">
        <f t="shared" si="7"/>
        <v>666325</v>
      </c>
      <c r="C417" t="s">
        <v>353</v>
      </c>
      <c r="D417">
        <f>B417/B413</f>
        <v>1.9037857034069389E-3</v>
      </c>
      <c r="E417" t="s">
        <v>1309</v>
      </c>
      <c r="F417">
        <v>666325</v>
      </c>
    </row>
    <row r="418" spans="2:6" x14ac:dyDescent="0.2">
      <c r="B418">
        <f t="shared" si="7"/>
        <v>0</v>
      </c>
      <c r="C418" t="s">
        <v>349</v>
      </c>
      <c r="D418">
        <f>B413/A413</f>
        <v>3.5055788332109601</v>
      </c>
      <c r="E418" t="s">
        <v>1310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0.28525959551280233</v>
      </c>
      <c r="E419" t="s">
        <v>1311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3.1533656962664815E-3</v>
      </c>
      <c r="E420" t="s">
        <v>1312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12.223311358723935</v>
      </c>
      <c r="E421" t="s">
        <v>1313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0.15636124288752737</v>
      </c>
      <c r="E422" t="s">
        <v>1314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3.3355809809395398E-2</v>
      </c>
      <c r="E423" t="s">
        <v>1315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7.6151428136277555E-3</v>
      </c>
      <c r="E424" t="s">
        <v>1316</v>
      </c>
      <c r="F424">
        <v>0</v>
      </c>
    </row>
    <row r="425" spans="2:6" x14ac:dyDescent="0.2">
      <c r="B425">
        <f t="shared" si="7"/>
        <v>0</v>
      </c>
      <c r="D425" s="3"/>
      <c r="E425" t="s">
        <v>1317</v>
      </c>
      <c r="F425">
        <v>0</v>
      </c>
    </row>
    <row r="426" spans="2:6" x14ac:dyDescent="0.2">
      <c r="B426">
        <f t="shared" si="7"/>
        <v>0</v>
      </c>
      <c r="E426" t="s">
        <v>1318</v>
      </c>
      <c r="F426">
        <v>0</v>
      </c>
    </row>
    <row r="427" spans="2:6" x14ac:dyDescent="0.2">
      <c r="B427">
        <f t="shared" si="7"/>
        <v>0</v>
      </c>
      <c r="E427" t="s">
        <v>1319</v>
      </c>
      <c r="F427">
        <v>0</v>
      </c>
    </row>
    <row r="428" spans="2:6" x14ac:dyDescent="0.2">
      <c r="B428">
        <f t="shared" si="7"/>
        <v>0</v>
      </c>
      <c r="E428" t="s">
        <v>1320</v>
      </c>
      <c r="F428">
        <v>0</v>
      </c>
    </row>
    <row r="429" spans="2:6" x14ac:dyDescent="0.2">
      <c r="B429">
        <f t="shared" si="7"/>
        <v>235431</v>
      </c>
      <c r="E429" t="s">
        <v>1321</v>
      </c>
      <c r="F429">
        <v>235431</v>
      </c>
    </row>
    <row r="430" spans="2:6" x14ac:dyDescent="0.2">
      <c r="B430">
        <f t="shared" si="7"/>
        <v>4278159</v>
      </c>
      <c r="E430" t="s">
        <v>1322</v>
      </c>
      <c r="F430">
        <v>4278159</v>
      </c>
    </row>
    <row r="431" spans="2:6" x14ac:dyDescent="0.2">
      <c r="B431">
        <f t="shared" si="7"/>
        <v>28584585</v>
      </c>
      <c r="E431" t="s">
        <v>1323</v>
      </c>
      <c r="F431">
        <v>28584585</v>
      </c>
    </row>
    <row r="432" spans="2:6" x14ac:dyDescent="0.2">
      <c r="B432">
        <f t="shared" si="7"/>
        <v>27360738</v>
      </c>
      <c r="E432" t="s">
        <v>1324</v>
      </c>
      <c r="F432">
        <v>27360738</v>
      </c>
    </row>
    <row r="433" spans="5:6" x14ac:dyDescent="0.2">
      <c r="E433" t="s">
        <v>0</v>
      </c>
      <c r="F433" t="s">
        <v>1171</v>
      </c>
    </row>
    <row r="434" spans="5:6" x14ac:dyDescent="0.2">
      <c r="E434" t="s">
        <v>2</v>
      </c>
      <c r="F434" t="s">
        <v>1172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97235014</v>
      </c>
      <c r="B467">
        <f>SUM(F467,H467)</f>
        <v>350000002</v>
      </c>
      <c r="C467" t="s">
        <v>346</v>
      </c>
      <c r="D467">
        <f>B483/B467*1000</f>
        <v>2.1938599874636573</v>
      </c>
      <c r="E467">
        <v>97235014</v>
      </c>
      <c r="F467">
        <v>350000002</v>
      </c>
    </row>
    <row r="468" spans="1:6" x14ac:dyDescent="0.2">
      <c r="B468">
        <f t="shared" ref="B468:B486" si="8">SUM(F468,H468)</f>
        <v>349999996</v>
      </c>
      <c r="C468" t="s">
        <v>347</v>
      </c>
      <c r="D468" s="1">
        <f>B483/B485</f>
        <v>2.6862415529209187E-2</v>
      </c>
      <c r="E468" t="s">
        <v>1325</v>
      </c>
      <c r="F468">
        <v>349999996</v>
      </c>
    </row>
    <row r="469" spans="1:6" x14ac:dyDescent="0.2">
      <c r="B469">
        <f t="shared" si="8"/>
        <v>8282036</v>
      </c>
      <c r="E469" t="s">
        <v>1326</v>
      </c>
      <c r="F469">
        <v>8282036</v>
      </c>
    </row>
    <row r="470" spans="1:6" x14ac:dyDescent="0.2">
      <c r="B470">
        <f t="shared" si="8"/>
        <v>5962046</v>
      </c>
      <c r="C470" t="s">
        <v>348</v>
      </c>
      <c r="D470">
        <f>B470/B467</f>
        <v>1.7034417045517617E-2</v>
      </c>
      <c r="E470" t="s">
        <v>1327</v>
      </c>
      <c r="F470">
        <v>5962046</v>
      </c>
    </row>
    <row r="471" spans="1:6" x14ac:dyDescent="0.2">
      <c r="B471">
        <f t="shared" si="8"/>
        <v>5433684</v>
      </c>
      <c r="C471" t="s">
        <v>353</v>
      </c>
      <c r="D471">
        <f>B471/B467</f>
        <v>1.5524811339858221E-2</v>
      </c>
      <c r="E471" t="s">
        <v>1328</v>
      </c>
      <c r="F471">
        <v>5433684</v>
      </c>
    </row>
    <row r="472" spans="1:6" x14ac:dyDescent="0.2">
      <c r="B472">
        <f t="shared" si="8"/>
        <v>0</v>
      </c>
      <c r="C472" t="s">
        <v>349</v>
      </c>
      <c r="D472">
        <f>B467/A467</f>
        <v>3.5995264216242102</v>
      </c>
      <c r="E472" t="s">
        <v>1329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0.27781432412677531</v>
      </c>
      <c r="E473" t="s">
        <v>1330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2.3662959864783086E-2</v>
      </c>
      <c r="E474" t="s">
        <v>1331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1332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1333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1.2289512786917089E-2</v>
      </c>
      <c r="E477" t="s">
        <v>1334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6.2099245359432884E-2</v>
      </c>
      <c r="E478" t="s">
        <v>1335</v>
      </c>
      <c r="F478">
        <v>0</v>
      </c>
    </row>
    <row r="479" spans="1:6" x14ac:dyDescent="0.2">
      <c r="B479">
        <f t="shared" si="8"/>
        <v>0</v>
      </c>
      <c r="D479" s="3"/>
      <c r="E479" t="s">
        <v>1336</v>
      </c>
      <c r="F479">
        <v>0</v>
      </c>
    </row>
    <row r="480" spans="1:6" x14ac:dyDescent="0.2">
      <c r="B480">
        <f t="shared" si="8"/>
        <v>0</v>
      </c>
      <c r="E480" t="s">
        <v>1337</v>
      </c>
      <c r="F480">
        <v>0</v>
      </c>
    </row>
    <row r="481" spans="2:6" x14ac:dyDescent="0.2">
      <c r="B481">
        <f t="shared" si="8"/>
        <v>0</v>
      </c>
      <c r="E481" t="s">
        <v>1338</v>
      </c>
      <c r="F481">
        <v>0</v>
      </c>
    </row>
    <row r="482" spans="2:6" x14ac:dyDescent="0.2">
      <c r="B482">
        <f t="shared" si="8"/>
        <v>0</v>
      </c>
      <c r="E482" t="s">
        <v>1339</v>
      </c>
      <c r="F482">
        <v>0</v>
      </c>
    </row>
    <row r="483" spans="2:6" x14ac:dyDescent="0.2">
      <c r="B483">
        <f t="shared" si="8"/>
        <v>767851</v>
      </c>
      <c r="E483" t="s">
        <v>1340</v>
      </c>
      <c r="F483">
        <v>767851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28584585</v>
      </c>
      <c r="E485" t="s">
        <v>1341</v>
      </c>
      <c r="F485">
        <v>28584585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60" workbookViewId="0">
      <selection activeCell="B477" sqref="B477"/>
    </sheetView>
  </sheetViews>
  <sheetFormatPr baseColWidth="10" defaultRowHeight="16" x14ac:dyDescent="0.2"/>
  <cols>
    <col min="5" max="5" width="42.83203125" bestFit="1" customWidth="1"/>
    <col min="6" max="6" width="41.6640625" bestFit="1" customWidth="1"/>
  </cols>
  <sheetData>
    <row r="1" spans="5:6" x14ac:dyDescent="0.2">
      <c r="E1" t="s">
        <v>0</v>
      </c>
      <c r="F1" t="s">
        <v>1342</v>
      </c>
    </row>
    <row r="2" spans="5:6" x14ac:dyDescent="0.2">
      <c r="E2" t="s">
        <v>2</v>
      </c>
      <c r="F2" t="s">
        <v>1343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91116405</v>
      </c>
      <c r="B35">
        <f>SUM(F35,H35)</f>
        <v>350000000</v>
      </c>
      <c r="C35" t="s">
        <v>346</v>
      </c>
      <c r="D35">
        <f>B51/B35*1000</f>
        <v>6.5942857142857149E-3</v>
      </c>
      <c r="E35">
        <v>91116405</v>
      </c>
      <c r="F35">
        <v>350000000</v>
      </c>
    </row>
    <row r="36" spans="1:6" x14ac:dyDescent="0.2">
      <c r="B36">
        <f t="shared" ref="B36:B54" si="0">SUM(F36,H36)</f>
        <v>349999994</v>
      </c>
      <c r="C36" t="s">
        <v>347</v>
      </c>
      <c r="D36" s="1">
        <f>B51/B53</f>
        <v>7.6734567782406568E-5</v>
      </c>
      <c r="E36" t="s">
        <v>1344</v>
      </c>
      <c r="F36">
        <v>349999994</v>
      </c>
    </row>
    <row r="37" spans="1:6" x14ac:dyDescent="0.2">
      <c r="B37">
        <f t="shared" si="0"/>
        <v>3573373</v>
      </c>
      <c r="E37" t="s">
        <v>1345</v>
      </c>
      <c r="F37">
        <v>3573373</v>
      </c>
    </row>
    <row r="38" spans="1:6" x14ac:dyDescent="0.2">
      <c r="B38">
        <f t="shared" si="0"/>
        <v>18464</v>
      </c>
      <c r="C38" t="s">
        <v>348</v>
      </c>
      <c r="D38">
        <f>B38/B35</f>
        <v>5.2754285714285716E-5</v>
      </c>
      <c r="E38" t="s">
        <v>1346</v>
      </c>
      <c r="F38">
        <v>18464</v>
      </c>
    </row>
    <row r="39" spans="1:6" x14ac:dyDescent="0.2">
      <c r="B39">
        <f t="shared" si="0"/>
        <v>13302</v>
      </c>
      <c r="C39" t="s">
        <v>353</v>
      </c>
      <c r="D39">
        <f>B39/B35</f>
        <v>3.8005714285714289E-5</v>
      </c>
      <c r="E39" t="s">
        <v>1347</v>
      </c>
      <c r="F39">
        <v>13302</v>
      </c>
    </row>
    <row r="40" spans="1:6" x14ac:dyDescent="0.2">
      <c r="B40">
        <f t="shared" si="0"/>
        <v>0</v>
      </c>
      <c r="C40" t="s">
        <v>349</v>
      </c>
      <c r="D40">
        <f>B35/A35</f>
        <v>3.8412402245237836</v>
      </c>
      <c r="E40" t="s">
        <v>1348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0.26033258571428569</v>
      </c>
      <c r="E41" t="s">
        <v>1349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1.0209637142857143E-2</v>
      </c>
      <c r="E42" t="s">
        <v>1350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17.318851428571428</v>
      </c>
      <c r="E43" t="s">
        <v>1351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0.21114787730582102</v>
      </c>
      <c r="E44" t="s">
        <v>1352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1.0294579999999998E-2</v>
      </c>
      <c r="E45" t="s">
        <v>1353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1.5202285714285715E-4</v>
      </c>
      <c r="E46" t="s">
        <v>1354</v>
      </c>
      <c r="F46">
        <v>0</v>
      </c>
    </row>
    <row r="47" spans="1:6" x14ac:dyDescent="0.2">
      <c r="B47">
        <f t="shared" si="0"/>
        <v>0</v>
      </c>
      <c r="D47" s="3"/>
      <c r="E47" t="s">
        <v>1355</v>
      </c>
      <c r="F47">
        <v>0</v>
      </c>
    </row>
    <row r="48" spans="1:6" x14ac:dyDescent="0.2">
      <c r="B48">
        <f t="shared" si="0"/>
        <v>0</v>
      </c>
      <c r="E48" t="s">
        <v>1356</v>
      </c>
      <c r="F48">
        <v>0</v>
      </c>
    </row>
    <row r="49" spans="2:6" x14ac:dyDescent="0.2">
      <c r="B49">
        <f t="shared" si="0"/>
        <v>0</v>
      </c>
      <c r="E49" t="s">
        <v>1357</v>
      </c>
      <c r="F49">
        <v>0</v>
      </c>
    </row>
    <row r="50" spans="2:6" x14ac:dyDescent="0.2">
      <c r="B50">
        <f t="shared" si="0"/>
        <v>0</v>
      </c>
      <c r="E50" t="s">
        <v>1358</v>
      </c>
      <c r="F50">
        <v>0</v>
      </c>
    </row>
    <row r="51" spans="2:6" x14ac:dyDescent="0.2">
      <c r="B51">
        <f t="shared" si="0"/>
        <v>2308</v>
      </c>
      <c r="E51" t="s">
        <v>1359</v>
      </c>
      <c r="F51">
        <v>2308</v>
      </c>
    </row>
    <row r="52" spans="2:6" x14ac:dyDescent="0.2">
      <c r="B52">
        <f t="shared" si="0"/>
        <v>6061598</v>
      </c>
      <c r="E52" t="s">
        <v>1360</v>
      </c>
      <c r="F52">
        <v>6061598</v>
      </c>
    </row>
    <row r="53" spans="2:6" x14ac:dyDescent="0.2">
      <c r="B53">
        <f t="shared" si="0"/>
        <v>30077709</v>
      </c>
      <c r="E53" t="s">
        <v>1361</v>
      </c>
      <c r="F53">
        <v>30077709</v>
      </c>
    </row>
    <row r="54" spans="2:6" x14ac:dyDescent="0.2">
      <c r="B54">
        <f t="shared" si="0"/>
        <v>28707833</v>
      </c>
      <c r="E54" t="s">
        <v>1362</v>
      </c>
      <c r="F54">
        <v>28707833</v>
      </c>
    </row>
    <row r="55" spans="2:6" x14ac:dyDescent="0.2">
      <c r="E55" t="s">
        <v>0</v>
      </c>
      <c r="F55" t="s">
        <v>1342</v>
      </c>
    </row>
    <row r="56" spans="2:6" x14ac:dyDescent="0.2">
      <c r="E56" t="s">
        <v>2</v>
      </c>
      <c r="F56" t="s">
        <v>1343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91984521</v>
      </c>
      <c r="B89">
        <f>SUM(F89,H89)</f>
        <v>350000000</v>
      </c>
      <c r="C89" t="s">
        <v>346</v>
      </c>
      <c r="D89">
        <f>B105/B89*1000</f>
        <v>7.6845714285714295E-2</v>
      </c>
      <c r="E89">
        <v>91984521</v>
      </c>
      <c r="F89">
        <v>350000000</v>
      </c>
    </row>
    <row r="90" spans="1:6" x14ac:dyDescent="0.2">
      <c r="B90">
        <f t="shared" ref="B90:B108" si="1">SUM(F90,H90)</f>
        <v>349999994</v>
      </c>
      <c r="C90" t="s">
        <v>347</v>
      </c>
      <c r="D90" s="1">
        <f>B105/B107</f>
        <v>8.9421704292703941E-4</v>
      </c>
      <c r="E90" t="s">
        <v>1363</v>
      </c>
      <c r="F90">
        <v>349999994</v>
      </c>
    </row>
    <row r="91" spans="1:6" x14ac:dyDescent="0.2">
      <c r="B91">
        <f t="shared" si="1"/>
        <v>3292737</v>
      </c>
      <c r="E91" t="s">
        <v>1364</v>
      </c>
      <c r="F91">
        <v>3292737</v>
      </c>
    </row>
    <row r="92" spans="1:6" x14ac:dyDescent="0.2">
      <c r="B92">
        <f t="shared" si="1"/>
        <v>92791</v>
      </c>
      <c r="C92" t="s">
        <v>348</v>
      </c>
      <c r="D92">
        <f>B92/B89</f>
        <v>2.6511714285714288E-4</v>
      </c>
      <c r="E92" t="s">
        <v>1365</v>
      </c>
      <c r="F92">
        <v>92791</v>
      </c>
    </row>
    <row r="93" spans="1:6" x14ac:dyDescent="0.2">
      <c r="B93">
        <f t="shared" si="1"/>
        <v>74006</v>
      </c>
      <c r="C93" t="s">
        <v>353</v>
      </c>
      <c r="D93">
        <f>B93/B89</f>
        <v>2.1144571428571428E-4</v>
      </c>
      <c r="E93" t="s">
        <v>1366</v>
      </c>
      <c r="F93">
        <v>74006</v>
      </c>
    </row>
    <row r="94" spans="1:6" x14ac:dyDescent="0.2">
      <c r="B94">
        <f t="shared" si="1"/>
        <v>0</v>
      </c>
      <c r="C94" t="s">
        <v>349</v>
      </c>
      <c r="D94">
        <f>B89/A89</f>
        <v>3.804988015320534</v>
      </c>
      <c r="E94" t="s">
        <v>1367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0.26281291714285715</v>
      </c>
      <c r="E95" t="s">
        <v>1368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9.4078200000000008E-3</v>
      </c>
      <c r="E96" t="s">
        <v>1369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16.083437142857143</v>
      </c>
      <c r="E97" t="s">
        <v>1370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0.19618570745433844</v>
      </c>
      <c r="E98" t="s">
        <v>1371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1.2601471428571431E-2</v>
      </c>
      <c r="E99" t="s">
        <v>1372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8.4578285714285713E-4</v>
      </c>
      <c r="E100" t="s">
        <v>1373</v>
      </c>
      <c r="F100">
        <v>0</v>
      </c>
    </row>
    <row r="101" spans="2:6" x14ac:dyDescent="0.2">
      <c r="B101">
        <f t="shared" si="1"/>
        <v>0</v>
      </c>
      <c r="D101" s="3"/>
      <c r="E101" t="s">
        <v>1374</v>
      </c>
      <c r="F101">
        <v>0</v>
      </c>
    </row>
    <row r="102" spans="2:6" x14ac:dyDescent="0.2">
      <c r="B102">
        <f t="shared" si="1"/>
        <v>0</v>
      </c>
      <c r="E102" t="s">
        <v>1375</v>
      </c>
      <c r="F102">
        <v>0</v>
      </c>
    </row>
    <row r="103" spans="2:6" x14ac:dyDescent="0.2">
      <c r="B103">
        <f t="shared" si="1"/>
        <v>0</v>
      </c>
      <c r="E103" t="s">
        <v>1376</v>
      </c>
      <c r="F103">
        <v>0</v>
      </c>
    </row>
    <row r="104" spans="2:6" x14ac:dyDescent="0.2">
      <c r="B104">
        <f t="shared" si="1"/>
        <v>0</v>
      </c>
      <c r="E104" t="s">
        <v>1377</v>
      </c>
      <c r="F104">
        <v>0</v>
      </c>
    </row>
    <row r="105" spans="2:6" x14ac:dyDescent="0.2">
      <c r="B105">
        <f t="shared" si="1"/>
        <v>26896</v>
      </c>
      <c r="E105" t="s">
        <v>1378</v>
      </c>
      <c r="F105">
        <v>26896</v>
      </c>
    </row>
    <row r="106" spans="2:6" x14ac:dyDescent="0.2">
      <c r="B106">
        <f t="shared" si="1"/>
        <v>5629203</v>
      </c>
      <c r="E106" t="s">
        <v>1379</v>
      </c>
      <c r="F106">
        <v>5629203</v>
      </c>
    </row>
    <row r="107" spans="2:6" x14ac:dyDescent="0.2">
      <c r="B107">
        <f t="shared" si="1"/>
        <v>30077709</v>
      </c>
      <c r="E107" t="s">
        <v>1380</v>
      </c>
      <c r="F107">
        <v>30077709</v>
      </c>
    </row>
    <row r="108" spans="2:6" x14ac:dyDescent="0.2">
      <c r="B108">
        <f t="shared" si="1"/>
        <v>28693237</v>
      </c>
      <c r="E108" t="s">
        <v>1381</v>
      </c>
      <c r="F108">
        <v>28693237</v>
      </c>
    </row>
    <row r="109" spans="2:6" x14ac:dyDescent="0.2">
      <c r="E109" t="s">
        <v>0</v>
      </c>
      <c r="F109" t="s">
        <v>1342</v>
      </c>
    </row>
    <row r="110" spans="2:6" x14ac:dyDescent="0.2">
      <c r="E110" t="s">
        <v>2</v>
      </c>
      <c r="F110" t="s">
        <v>1343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92468323</v>
      </c>
      <c r="B143">
        <f>SUM(F143,H143)</f>
        <v>350000000</v>
      </c>
      <c r="C143" t="s">
        <v>346</v>
      </c>
      <c r="D143">
        <f>B159/B143*1000</f>
        <v>0.11634</v>
      </c>
      <c r="E143">
        <v>92468323</v>
      </c>
      <c r="F143">
        <v>350000000</v>
      </c>
    </row>
    <row r="144" spans="1:6" x14ac:dyDescent="0.2">
      <c r="B144">
        <f t="shared" ref="B144:B162" si="2">SUM(F144,H144)</f>
        <v>349999994</v>
      </c>
      <c r="C144" t="s">
        <v>347</v>
      </c>
      <c r="D144" s="1">
        <f>B159/B161</f>
        <v>1.3537932692945464E-3</v>
      </c>
      <c r="E144" t="s">
        <v>1382</v>
      </c>
      <c r="F144">
        <v>349999994</v>
      </c>
    </row>
    <row r="145" spans="2:6" x14ac:dyDescent="0.2">
      <c r="B145">
        <f t="shared" si="2"/>
        <v>3130003</v>
      </c>
      <c r="E145" t="s">
        <v>1383</v>
      </c>
      <c r="F145">
        <v>3130003</v>
      </c>
    </row>
    <row r="146" spans="2:6" x14ac:dyDescent="0.2">
      <c r="B146">
        <f t="shared" si="2"/>
        <v>134369</v>
      </c>
      <c r="C146" t="s">
        <v>348</v>
      </c>
      <c r="D146">
        <f>B146/B143</f>
        <v>3.8391142857142858E-4</v>
      </c>
      <c r="E146" t="s">
        <v>1384</v>
      </c>
      <c r="F146">
        <v>134369</v>
      </c>
    </row>
    <row r="147" spans="2:6" x14ac:dyDescent="0.2">
      <c r="B147">
        <f t="shared" si="2"/>
        <v>107917</v>
      </c>
      <c r="C147" t="s">
        <v>353</v>
      </c>
      <c r="D147">
        <f>B147/B143</f>
        <v>3.0833428571428573E-4</v>
      </c>
      <c r="E147" t="s">
        <v>1385</v>
      </c>
      <c r="F147">
        <v>107917</v>
      </c>
    </row>
    <row r="148" spans="2:6" x14ac:dyDescent="0.2">
      <c r="B148">
        <f t="shared" si="2"/>
        <v>0</v>
      </c>
      <c r="C148" t="s">
        <v>349</v>
      </c>
      <c r="D148">
        <f>B143/A143</f>
        <v>3.7850799997746254</v>
      </c>
      <c r="E148" t="s">
        <v>1386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0.26419520857142859</v>
      </c>
      <c r="E149" t="s">
        <v>1387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8.9428657142857151E-3</v>
      </c>
      <c r="E150" t="s">
        <v>1388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15.352614285714287</v>
      </c>
      <c r="E151" t="s">
        <v>1389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0.18734360692859112</v>
      </c>
      <c r="E152" t="s">
        <v>1390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1.3886874285714279E-2</v>
      </c>
      <c r="E153" t="s">
        <v>1391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1.2333371428571429E-3</v>
      </c>
      <c r="E154" t="s">
        <v>1392</v>
      </c>
      <c r="F154">
        <v>0</v>
      </c>
    </row>
    <row r="155" spans="2:6" x14ac:dyDescent="0.2">
      <c r="B155">
        <f t="shared" si="2"/>
        <v>0</v>
      </c>
      <c r="D155" s="3"/>
      <c r="E155" t="s">
        <v>1393</v>
      </c>
      <c r="F155">
        <v>0</v>
      </c>
    </row>
    <row r="156" spans="2:6" x14ac:dyDescent="0.2">
      <c r="B156">
        <f t="shared" si="2"/>
        <v>0</v>
      </c>
      <c r="E156" t="s">
        <v>1394</v>
      </c>
      <c r="F156">
        <v>0</v>
      </c>
    </row>
    <row r="157" spans="2:6" x14ac:dyDescent="0.2">
      <c r="B157">
        <f t="shared" si="2"/>
        <v>0</v>
      </c>
      <c r="E157" t="s">
        <v>1395</v>
      </c>
      <c r="F157">
        <v>0</v>
      </c>
    </row>
    <row r="158" spans="2:6" x14ac:dyDescent="0.2">
      <c r="B158">
        <f t="shared" si="2"/>
        <v>0</v>
      </c>
      <c r="E158" t="s">
        <v>1396</v>
      </c>
      <c r="F158">
        <v>0</v>
      </c>
    </row>
    <row r="159" spans="2:6" x14ac:dyDescent="0.2">
      <c r="B159">
        <f t="shared" si="2"/>
        <v>40719</v>
      </c>
      <c r="E159" t="s">
        <v>1397</v>
      </c>
      <c r="F159">
        <v>40719</v>
      </c>
    </row>
    <row r="160" spans="2:6" x14ac:dyDescent="0.2">
      <c r="B160">
        <f t="shared" si="2"/>
        <v>5373415</v>
      </c>
      <c r="E160" t="s">
        <v>1398</v>
      </c>
      <c r="F160">
        <v>5373415</v>
      </c>
    </row>
    <row r="161" spans="2:6" x14ac:dyDescent="0.2">
      <c r="B161">
        <f t="shared" si="2"/>
        <v>30077709</v>
      </c>
      <c r="E161" t="s">
        <v>1399</v>
      </c>
      <c r="F161">
        <v>30077709</v>
      </c>
    </row>
    <row r="162" spans="2:6" x14ac:dyDescent="0.2">
      <c r="B162">
        <f t="shared" si="2"/>
        <v>28682137</v>
      </c>
      <c r="E162" t="s">
        <v>1400</v>
      </c>
      <c r="F162">
        <v>28682137</v>
      </c>
    </row>
    <row r="163" spans="2:6" x14ac:dyDescent="0.2">
      <c r="E163" t="s">
        <v>0</v>
      </c>
      <c r="F163" t="s">
        <v>1342</v>
      </c>
    </row>
    <row r="164" spans="2:6" x14ac:dyDescent="0.2">
      <c r="E164" t="s">
        <v>2</v>
      </c>
      <c r="F164" t="s">
        <v>1343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92844496</v>
      </c>
      <c r="B197">
        <f>SUM(F197,H197)</f>
        <v>350000000</v>
      </c>
      <c r="C197" t="s">
        <v>346</v>
      </c>
      <c r="D197">
        <f>B213/B197*1000</f>
        <v>0.14711714285714286</v>
      </c>
      <c r="E197">
        <v>92844496</v>
      </c>
      <c r="F197">
        <v>350000000</v>
      </c>
    </row>
    <row r="198" spans="1:6" x14ac:dyDescent="0.2">
      <c r="B198">
        <f t="shared" ref="B198:B216" si="3">SUM(F198,H198)</f>
        <v>349999994</v>
      </c>
      <c r="C198" t="s">
        <v>347</v>
      </c>
      <c r="D198" s="1">
        <f>B213/B215</f>
        <v>1.7119322485632134E-3</v>
      </c>
      <c r="E198" t="s">
        <v>1401</v>
      </c>
      <c r="F198">
        <v>349999994</v>
      </c>
    </row>
    <row r="199" spans="1:6" x14ac:dyDescent="0.2">
      <c r="B199">
        <f t="shared" si="3"/>
        <v>3018275</v>
      </c>
      <c r="E199" t="s">
        <v>1402</v>
      </c>
      <c r="F199">
        <v>3018275</v>
      </c>
    </row>
    <row r="200" spans="1:6" x14ac:dyDescent="0.2">
      <c r="B200">
        <f t="shared" si="3"/>
        <v>167097</v>
      </c>
      <c r="C200" t="s">
        <v>348</v>
      </c>
      <c r="D200">
        <f>B200/B197</f>
        <v>4.7741999999999999E-4</v>
      </c>
      <c r="E200" t="s">
        <v>1403</v>
      </c>
      <c r="F200">
        <v>167097</v>
      </c>
    </row>
    <row r="201" spans="1:6" x14ac:dyDescent="0.2">
      <c r="B201">
        <f t="shared" si="3"/>
        <v>134668</v>
      </c>
      <c r="C201" t="s">
        <v>353</v>
      </c>
      <c r="D201">
        <f>B201/B197</f>
        <v>3.8476571428571431E-4</v>
      </c>
      <c r="E201" t="s">
        <v>1404</v>
      </c>
      <c r="F201">
        <v>134668</v>
      </c>
    </row>
    <row r="202" spans="1:6" x14ac:dyDescent="0.2">
      <c r="B202">
        <f t="shared" si="3"/>
        <v>0</v>
      </c>
      <c r="C202" t="s">
        <v>349</v>
      </c>
      <c r="D202">
        <f>B197/A197</f>
        <v>3.7697441967911591</v>
      </c>
      <c r="E202" t="s">
        <v>1405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0.26526998857142858</v>
      </c>
      <c r="E203" t="s">
        <v>1406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8.6236428571428575E-3</v>
      </c>
      <c r="E204" t="s">
        <v>1407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14.795128571428572</v>
      </c>
      <c r="E205" t="s">
        <v>1408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0.1805720747002737</v>
      </c>
      <c r="E206" t="s">
        <v>1409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1.4885222857142888E-2</v>
      </c>
      <c r="E207" t="s">
        <v>1410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1.5390628571428572E-3</v>
      </c>
      <c r="E208" t="s">
        <v>1411</v>
      </c>
      <c r="F208">
        <v>0</v>
      </c>
    </row>
    <row r="209" spans="2:6" x14ac:dyDescent="0.2">
      <c r="B209">
        <f t="shared" si="3"/>
        <v>0</v>
      </c>
      <c r="D209" s="3"/>
      <c r="E209" t="s">
        <v>1412</v>
      </c>
      <c r="F209">
        <v>0</v>
      </c>
    </row>
    <row r="210" spans="2:6" x14ac:dyDescent="0.2">
      <c r="B210">
        <f t="shared" si="3"/>
        <v>0</v>
      </c>
      <c r="E210" t="s">
        <v>1413</v>
      </c>
      <c r="F210">
        <v>0</v>
      </c>
    </row>
    <row r="211" spans="2:6" x14ac:dyDescent="0.2">
      <c r="B211">
        <f t="shared" si="3"/>
        <v>0</v>
      </c>
      <c r="E211" t="s">
        <v>1414</v>
      </c>
      <c r="F211">
        <v>0</v>
      </c>
    </row>
    <row r="212" spans="2:6" x14ac:dyDescent="0.2">
      <c r="B212">
        <f t="shared" si="3"/>
        <v>0</v>
      </c>
      <c r="E212" t="s">
        <v>1415</v>
      </c>
      <c r="F212">
        <v>0</v>
      </c>
    </row>
    <row r="213" spans="2:6" x14ac:dyDescent="0.2">
      <c r="B213">
        <f t="shared" si="3"/>
        <v>51491</v>
      </c>
      <c r="E213" t="s">
        <v>1416</v>
      </c>
      <c r="F213">
        <v>51491</v>
      </c>
    </row>
    <row r="214" spans="2:6" x14ac:dyDescent="0.2">
      <c r="B214">
        <f t="shared" si="3"/>
        <v>5178295</v>
      </c>
      <c r="E214" t="s">
        <v>1417</v>
      </c>
      <c r="F214">
        <v>5178295</v>
      </c>
    </row>
    <row r="215" spans="2:6" x14ac:dyDescent="0.2">
      <c r="B215">
        <f t="shared" si="3"/>
        <v>30077709</v>
      </c>
      <c r="E215" t="s">
        <v>1418</v>
      </c>
      <c r="F215">
        <v>30077709</v>
      </c>
    </row>
    <row r="216" spans="2:6" x14ac:dyDescent="0.2">
      <c r="B216">
        <f t="shared" si="3"/>
        <v>28677164</v>
      </c>
      <c r="E216" t="s">
        <v>1419</v>
      </c>
      <c r="F216">
        <v>28677164</v>
      </c>
    </row>
    <row r="217" spans="2:6" x14ac:dyDescent="0.2">
      <c r="E217" t="s">
        <v>0</v>
      </c>
      <c r="F217" t="s">
        <v>1342</v>
      </c>
    </row>
    <row r="218" spans="2:6" x14ac:dyDescent="0.2">
      <c r="E218" t="s">
        <v>2</v>
      </c>
      <c r="F218" t="s">
        <v>1343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94585188</v>
      </c>
      <c r="B251">
        <f>SUM(F251,H251)</f>
        <v>350000000</v>
      </c>
      <c r="C251" t="s">
        <v>346</v>
      </c>
      <c r="D251">
        <f>B267/B251*1000</f>
        <v>0.28824571428571433</v>
      </c>
      <c r="E251">
        <v>94585188</v>
      </c>
      <c r="F251">
        <v>350000000</v>
      </c>
    </row>
    <row r="252" spans="1:6" x14ac:dyDescent="0.2">
      <c r="B252">
        <f t="shared" ref="B252:B270" si="4">SUM(F252,H252)</f>
        <v>349999994</v>
      </c>
      <c r="C252" t="s">
        <v>347</v>
      </c>
      <c r="D252" s="1">
        <f>B267/B269</f>
        <v>3.3541783385164078E-3</v>
      </c>
      <c r="E252" t="s">
        <v>1420</v>
      </c>
      <c r="F252">
        <v>349999994</v>
      </c>
    </row>
    <row r="253" spans="1:6" x14ac:dyDescent="0.2">
      <c r="B253">
        <f t="shared" si="4"/>
        <v>2438292</v>
      </c>
      <c r="E253" t="s">
        <v>1421</v>
      </c>
      <c r="F253">
        <v>2438292</v>
      </c>
    </row>
    <row r="254" spans="1:6" x14ac:dyDescent="0.2">
      <c r="B254">
        <f t="shared" si="4"/>
        <v>317052</v>
      </c>
      <c r="C254" t="s">
        <v>348</v>
      </c>
      <c r="D254">
        <f>B254/B251</f>
        <v>9.0586285714285713E-4</v>
      </c>
      <c r="E254" t="s">
        <v>1422</v>
      </c>
      <c r="F254">
        <v>317052</v>
      </c>
    </row>
    <row r="255" spans="1:6" x14ac:dyDescent="0.2">
      <c r="B255">
        <f t="shared" si="4"/>
        <v>257044</v>
      </c>
      <c r="C255" t="s">
        <v>353</v>
      </c>
      <c r="D255">
        <f>B255/B251</f>
        <v>7.3441142857142859E-4</v>
      </c>
      <c r="E255" t="s">
        <v>1423</v>
      </c>
      <c r="F255">
        <v>257044</v>
      </c>
    </row>
    <row r="256" spans="1:6" x14ac:dyDescent="0.2">
      <c r="B256">
        <f t="shared" si="4"/>
        <v>0</v>
      </c>
      <c r="C256" t="s">
        <v>349</v>
      </c>
      <c r="D256">
        <f>B251/A251</f>
        <v>3.7003679688198114</v>
      </c>
      <c r="E256" t="s">
        <v>1424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0.27024339428571431</v>
      </c>
      <c r="E257" t="s">
        <v>1425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6.9665485714285715E-3</v>
      </c>
      <c r="E258" t="s">
        <v>1426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13.307365714285714</v>
      </c>
      <c r="E259" t="s">
        <v>1427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0.16230561201067203</v>
      </c>
      <c r="E260" t="s">
        <v>1428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1.9508982857142865E-2</v>
      </c>
      <c r="E261" t="s">
        <v>1429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2.9376457142857144E-3</v>
      </c>
      <c r="E262" t="s">
        <v>1430</v>
      </c>
      <c r="F262">
        <v>0</v>
      </c>
    </row>
    <row r="263" spans="2:6" x14ac:dyDescent="0.2">
      <c r="B263">
        <f t="shared" si="4"/>
        <v>0</v>
      </c>
      <c r="D263" s="3"/>
      <c r="E263" t="s">
        <v>1431</v>
      </c>
      <c r="F263">
        <v>0</v>
      </c>
    </row>
    <row r="264" spans="2:6" x14ac:dyDescent="0.2">
      <c r="B264">
        <f t="shared" si="4"/>
        <v>0</v>
      </c>
      <c r="E264" t="s">
        <v>1432</v>
      </c>
      <c r="F264">
        <v>0</v>
      </c>
    </row>
    <row r="265" spans="2:6" x14ac:dyDescent="0.2">
      <c r="B265">
        <f t="shared" si="4"/>
        <v>0</v>
      </c>
      <c r="E265" t="s">
        <v>1433</v>
      </c>
      <c r="F265">
        <v>0</v>
      </c>
    </row>
    <row r="266" spans="2:6" x14ac:dyDescent="0.2">
      <c r="B266">
        <f t="shared" si="4"/>
        <v>0</v>
      </c>
      <c r="E266" t="s">
        <v>1434</v>
      </c>
      <c r="F266">
        <v>0</v>
      </c>
    </row>
    <row r="267" spans="2:6" x14ac:dyDescent="0.2">
      <c r="B267">
        <f t="shared" si="4"/>
        <v>100886</v>
      </c>
      <c r="E267" t="s">
        <v>1435</v>
      </c>
      <c r="F267">
        <v>100886</v>
      </c>
    </row>
    <row r="268" spans="2:6" x14ac:dyDescent="0.2">
      <c r="B268">
        <f t="shared" si="4"/>
        <v>4657578</v>
      </c>
      <c r="E268" t="s">
        <v>1436</v>
      </c>
      <c r="F268">
        <v>4657578</v>
      </c>
    </row>
    <row r="269" spans="2:6" x14ac:dyDescent="0.2">
      <c r="B269">
        <f t="shared" si="4"/>
        <v>30077709</v>
      </c>
      <c r="E269" t="s">
        <v>1437</v>
      </c>
      <c r="F269">
        <v>30077709</v>
      </c>
    </row>
    <row r="270" spans="2:6" x14ac:dyDescent="0.2">
      <c r="B270">
        <f t="shared" si="4"/>
        <v>28696346</v>
      </c>
      <c r="E270" t="s">
        <v>1438</v>
      </c>
      <c r="F270">
        <v>28696346</v>
      </c>
    </row>
    <row r="271" spans="2:6" x14ac:dyDescent="0.2">
      <c r="E271" t="s">
        <v>0</v>
      </c>
      <c r="F271" t="s">
        <v>1342</v>
      </c>
    </row>
    <row r="272" spans="2:6" x14ac:dyDescent="0.2">
      <c r="E272" t="s">
        <v>2</v>
      </c>
      <c r="F272" t="s">
        <v>1343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96387651</v>
      </c>
      <c r="B305">
        <f>SUM(F305,H305)</f>
        <v>350000000</v>
      </c>
      <c r="C305" t="s">
        <v>346</v>
      </c>
      <c r="D305">
        <f>B321/B305*1000</f>
        <v>0.4204</v>
      </c>
      <c r="E305">
        <v>96387651</v>
      </c>
      <c r="F305">
        <v>350000000</v>
      </c>
    </row>
    <row r="306" spans="1:6" x14ac:dyDescent="0.2">
      <c r="B306">
        <f t="shared" ref="B306:B324" si="5">SUM(F306,H306)</f>
        <v>349999994</v>
      </c>
      <c r="C306" t="s">
        <v>347</v>
      </c>
      <c r="D306" s="1">
        <f>B321/B323</f>
        <v>4.891994932193805E-3</v>
      </c>
      <c r="E306" t="s">
        <v>1439</v>
      </c>
      <c r="F306">
        <v>349999994</v>
      </c>
    </row>
    <row r="307" spans="1:6" x14ac:dyDescent="0.2">
      <c r="B307">
        <f t="shared" si="5"/>
        <v>2006325</v>
      </c>
      <c r="E307" t="s">
        <v>1440</v>
      </c>
      <c r="F307">
        <v>2006325</v>
      </c>
    </row>
    <row r="308" spans="1:6" x14ac:dyDescent="0.2">
      <c r="B308">
        <f t="shared" si="5"/>
        <v>464904</v>
      </c>
      <c r="C308" t="s">
        <v>348</v>
      </c>
      <c r="D308">
        <f>B308/B305</f>
        <v>1.3282971428571428E-3</v>
      </c>
      <c r="E308" t="s">
        <v>1441</v>
      </c>
      <c r="F308">
        <v>464904</v>
      </c>
    </row>
    <row r="309" spans="1:6" x14ac:dyDescent="0.2">
      <c r="B309">
        <f t="shared" si="5"/>
        <v>379667</v>
      </c>
      <c r="C309" t="s">
        <v>353</v>
      </c>
      <c r="D309">
        <f>B309/B305</f>
        <v>1.0847628571428571E-3</v>
      </c>
      <c r="E309" t="s">
        <v>1442</v>
      </c>
      <c r="F309">
        <v>379667</v>
      </c>
    </row>
    <row r="310" spans="1:6" x14ac:dyDescent="0.2">
      <c r="B310">
        <f t="shared" si="5"/>
        <v>0</v>
      </c>
      <c r="C310" t="s">
        <v>349</v>
      </c>
      <c r="D310">
        <f>B305/A305</f>
        <v>3.6311705531655711</v>
      </c>
      <c r="E310" t="s">
        <v>1443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0.27539328857142858</v>
      </c>
      <c r="E311" t="s">
        <v>1444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5.7323571428571432E-3</v>
      </c>
      <c r="E312" t="s">
        <v>1445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13.014322857142856</v>
      </c>
      <c r="E313" t="s">
        <v>1446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0.15798705161937307</v>
      </c>
      <c r="E314" t="s">
        <v>1447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2.4308525714285711E-2</v>
      </c>
      <c r="E315" t="s">
        <v>1448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4.3390514285714284E-3</v>
      </c>
      <c r="E316" t="s">
        <v>1449</v>
      </c>
      <c r="F316">
        <v>0</v>
      </c>
    </row>
    <row r="317" spans="1:6" x14ac:dyDescent="0.2">
      <c r="B317">
        <f t="shared" si="5"/>
        <v>0</v>
      </c>
      <c r="D317" s="3"/>
      <c r="E317" t="s">
        <v>1450</v>
      </c>
      <c r="F317">
        <v>0</v>
      </c>
    </row>
    <row r="318" spans="1:6" x14ac:dyDescent="0.2">
      <c r="B318">
        <f t="shared" si="5"/>
        <v>0</v>
      </c>
      <c r="E318" t="s">
        <v>1451</v>
      </c>
      <c r="F318">
        <v>0</v>
      </c>
    </row>
    <row r="319" spans="1:6" x14ac:dyDescent="0.2">
      <c r="B319">
        <f t="shared" si="5"/>
        <v>0</v>
      </c>
      <c r="E319" t="s">
        <v>1452</v>
      </c>
      <c r="F319">
        <v>0</v>
      </c>
    </row>
    <row r="320" spans="1:6" x14ac:dyDescent="0.2">
      <c r="B320">
        <f t="shared" si="5"/>
        <v>0</v>
      </c>
      <c r="E320" t="s">
        <v>1453</v>
      </c>
      <c r="F320">
        <v>0</v>
      </c>
    </row>
    <row r="321" spans="2:6" x14ac:dyDescent="0.2">
      <c r="B321">
        <f t="shared" si="5"/>
        <v>147140</v>
      </c>
      <c r="E321" t="s">
        <v>1454</v>
      </c>
      <c r="F321">
        <v>147140</v>
      </c>
    </row>
    <row r="322" spans="2:6" x14ac:dyDescent="0.2">
      <c r="B322">
        <f t="shared" si="5"/>
        <v>4555013</v>
      </c>
      <c r="E322" t="s">
        <v>1455</v>
      </c>
      <c r="F322">
        <v>4555013</v>
      </c>
    </row>
    <row r="323" spans="2:6" x14ac:dyDescent="0.2">
      <c r="B323">
        <f t="shared" si="5"/>
        <v>30077709</v>
      </c>
      <c r="E323" t="s">
        <v>1456</v>
      </c>
      <c r="F323">
        <v>30077709</v>
      </c>
    </row>
    <row r="324" spans="2:6" x14ac:dyDescent="0.2">
      <c r="B324">
        <f t="shared" si="5"/>
        <v>28831559</v>
      </c>
      <c r="E324" t="s">
        <v>1457</v>
      </c>
      <c r="F324">
        <v>28831559</v>
      </c>
    </row>
    <row r="325" spans="2:6" x14ac:dyDescent="0.2">
      <c r="E325" t="s">
        <v>0</v>
      </c>
      <c r="F325" t="s">
        <v>1342</v>
      </c>
    </row>
    <row r="326" spans="2:6" x14ac:dyDescent="0.2">
      <c r="E326" t="s">
        <v>2</v>
      </c>
      <c r="F326" t="s">
        <v>1343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98037509</v>
      </c>
      <c r="B359">
        <f>SUM(F359,H359)</f>
        <v>350000000</v>
      </c>
      <c r="C359" t="s">
        <v>346</v>
      </c>
      <c r="D359">
        <f>B375/B359*1000</f>
        <v>0.52961714285714279</v>
      </c>
      <c r="E359">
        <v>98037509</v>
      </c>
      <c r="F359">
        <v>350000000</v>
      </c>
    </row>
    <row r="360" spans="1:6" x14ac:dyDescent="0.2">
      <c r="B360">
        <f t="shared" ref="B360:B378" si="6">SUM(F360,H360)</f>
        <v>349999994</v>
      </c>
      <c r="C360" t="s">
        <v>347</v>
      </c>
      <c r="D360" s="1">
        <f>B375/B377</f>
        <v>6.1629028992866448E-3</v>
      </c>
      <c r="E360" t="s">
        <v>1458</v>
      </c>
      <c r="F360">
        <v>349999994</v>
      </c>
    </row>
    <row r="361" spans="1:6" x14ac:dyDescent="0.2">
      <c r="B361">
        <f t="shared" si="6"/>
        <v>1744107</v>
      </c>
      <c r="E361" t="s">
        <v>1459</v>
      </c>
      <c r="F361">
        <v>1744107</v>
      </c>
    </row>
    <row r="362" spans="1:6" x14ac:dyDescent="0.2">
      <c r="B362">
        <f t="shared" si="6"/>
        <v>598153</v>
      </c>
      <c r="C362" t="s">
        <v>348</v>
      </c>
      <c r="D362">
        <f>B362/B359</f>
        <v>1.7090085714285715E-3</v>
      </c>
      <c r="E362" t="s">
        <v>1460</v>
      </c>
      <c r="F362">
        <v>598153</v>
      </c>
    </row>
    <row r="363" spans="1:6" x14ac:dyDescent="0.2">
      <c r="B363">
        <f t="shared" si="6"/>
        <v>494170</v>
      </c>
      <c r="C363" t="s">
        <v>353</v>
      </c>
      <c r="D363">
        <f>B363/B359</f>
        <v>1.4119142857142858E-3</v>
      </c>
      <c r="E363" t="s">
        <v>1461</v>
      </c>
      <c r="F363">
        <v>494170</v>
      </c>
    </row>
    <row r="364" spans="1:6" x14ac:dyDescent="0.2">
      <c r="B364">
        <f t="shared" si="6"/>
        <v>0</v>
      </c>
      <c r="C364" t="s">
        <v>349</v>
      </c>
      <c r="D364">
        <f>B359/A359</f>
        <v>3.5700621483558912</v>
      </c>
      <c r="E364" t="s">
        <v>1462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0.28010716857142859</v>
      </c>
      <c r="E365" t="s">
        <v>1463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4.9831628571428569E-3</v>
      </c>
      <c r="E366" t="s">
        <v>1464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12.708251428571428</v>
      </c>
      <c r="E367" t="s">
        <v>1465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0.15440211050227737</v>
      </c>
      <c r="E368" t="s">
        <v>1466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2.8695254285714289E-2</v>
      </c>
      <c r="E369" t="s">
        <v>1467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5.6476571428571432E-3</v>
      </c>
      <c r="E370" t="s">
        <v>1468</v>
      </c>
      <c r="F370">
        <v>0</v>
      </c>
    </row>
    <row r="371" spans="2:6" x14ac:dyDescent="0.2">
      <c r="B371">
        <f t="shared" si="6"/>
        <v>0</v>
      </c>
      <c r="D371" s="3"/>
      <c r="E371" t="s">
        <v>1469</v>
      </c>
      <c r="F371">
        <v>0</v>
      </c>
    </row>
    <row r="372" spans="2:6" x14ac:dyDescent="0.2">
      <c r="B372">
        <f t="shared" si="6"/>
        <v>0</v>
      </c>
      <c r="E372" t="s">
        <v>1470</v>
      </c>
      <c r="F372">
        <v>0</v>
      </c>
    </row>
    <row r="373" spans="2:6" x14ac:dyDescent="0.2">
      <c r="B373">
        <f t="shared" si="6"/>
        <v>0</v>
      </c>
      <c r="E373" t="s">
        <v>1471</v>
      </c>
      <c r="F373">
        <v>0</v>
      </c>
    </row>
    <row r="374" spans="2:6" x14ac:dyDescent="0.2">
      <c r="B374">
        <f t="shared" si="6"/>
        <v>0</v>
      </c>
      <c r="E374" t="s">
        <v>1472</v>
      </c>
      <c r="F374">
        <v>0</v>
      </c>
    </row>
    <row r="375" spans="2:6" x14ac:dyDescent="0.2">
      <c r="B375">
        <f t="shared" si="6"/>
        <v>185366</v>
      </c>
      <c r="E375" t="s">
        <v>1473</v>
      </c>
      <c r="F375">
        <v>185366</v>
      </c>
    </row>
    <row r="376" spans="2:6" x14ac:dyDescent="0.2">
      <c r="B376">
        <f t="shared" si="6"/>
        <v>4447888</v>
      </c>
      <c r="E376" t="s">
        <v>1474</v>
      </c>
      <c r="F376">
        <v>4447888</v>
      </c>
    </row>
    <row r="377" spans="2:6" x14ac:dyDescent="0.2">
      <c r="B377">
        <f t="shared" si="6"/>
        <v>30077709</v>
      </c>
      <c r="E377" t="s">
        <v>1475</v>
      </c>
      <c r="F377">
        <v>30077709</v>
      </c>
    </row>
    <row r="378" spans="2:6" x14ac:dyDescent="0.2">
      <c r="B378">
        <f t="shared" si="6"/>
        <v>28807171</v>
      </c>
      <c r="E378" t="s">
        <v>1476</v>
      </c>
      <c r="F378">
        <v>28807171</v>
      </c>
    </row>
    <row r="379" spans="2:6" x14ac:dyDescent="0.2">
      <c r="E379" t="s">
        <v>0</v>
      </c>
      <c r="F379" t="s">
        <v>1342</v>
      </c>
    </row>
    <row r="380" spans="2:6" x14ac:dyDescent="0.2">
      <c r="E380" t="s">
        <v>2</v>
      </c>
      <c r="F380" t="s">
        <v>1343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99627587</v>
      </c>
      <c r="B413">
        <f>SUM(F413,H413)</f>
        <v>350000000</v>
      </c>
      <c r="C413" t="s">
        <v>346</v>
      </c>
      <c r="D413">
        <f>B429/B413*1000</f>
        <v>0.62040857142857153</v>
      </c>
      <c r="E413">
        <v>99627587</v>
      </c>
      <c r="F413">
        <v>350000000</v>
      </c>
    </row>
    <row r="414" spans="1:6" x14ac:dyDescent="0.2">
      <c r="B414">
        <f t="shared" ref="B414:B432" si="7">SUM(F414,H414)</f>
        <v>349999994</v>
      </c>
      <c r="C414" t="s">
        <v>347</v>
      </c>
      <c r="D414" s="1">
        <f>B429/B431</f>
        <v>7.2193995892439813E-3</v>
      </c>
      <c r="E414" t="s">
        <v>1477</v>
      </c>
      <c r="F414">
        <v>349999994</v>
      </c>
    </row>
    <row r="415" spans="1:6" x14ac:dyDescent="0.2">
      <c r="B415">
        <f t="shared" si="7"/>
        <v>1597115</v>
      </c>
      <c r="E415" t="s">
        <v>1478</v>
      </c>
      <c r="F415">
        <v>1597115</v>
      </c>
    </row>
    <row r="416" spans="1:6" x14ac:dyDescent="0.2">
      <c r="B416">
        <f t="shared" si="7"/>
        <v>723877</v>
      </c>
      <c r="C416" t="s">
        <v>348</v>
      </c>
      <c r="D416">
        <f>B416/B413</f>
        <v>2.06822E-3</v>
      </c>
      <c r="E416" t="s">
        <v>1479</v>
      </c>
      <c r="F416">
        <v>723877</v>
      </c>
    </row>
    <row r="417" spans="2:6" x14ac:dyDescent="0.2">
      <c r="B417">
        <f t="shared" si="7"/>
        <v>607293</v>
      </c>
      <c r="C417" t="s">
        <v>353</v>
      </c>
      <c r="D417">
        <f>B417/B413</f>
        <v>1.7351228571428571E-3</v>
      </c>
      <c r="E417" t="s">
        <v>1480</v>
      </c>
      <c r="F417">
        <v>607293</v>
      </c>
    </row>
    <row r="418" spans="2:6" x14ac:dyDescent="0.2">
      <c r="B418">
        <f t="shared" si="7"/>
        <v>0</v>
      </c>
      <c r="C418" t="s">
        <v>349</v>
      </c>
      <c r="D418">
        <f>B413/A413</f>
        <v>3.5130831784573884</v>
      </c>
      <c r="E418" t="s">
        <v>1481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0.28465024857142857</v>
      </c>
      <c r="E419" t="s">
        <v>1482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4.5631857142857139E-3</v>
      </c>
      <c r="E420" t="s">
        <v>1483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12.829660000000001</v>
      </c>
      <c r="E421" t="s">
        <v>1484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0.15532741312832132</v>
      </c>
      <c r="E422" t="s">
        <v>1485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3.2915125714285731E-2</v>
      </c>
      <c r="E423" t="s">
        <v>1486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6.9404914285714284E-3</v>
      </c>
      <c r="E424" t="s">
        <v>1487</v>
      </c>
      <c r="F424">
        <v>0</v>
      </c>
    </row>
    <row r="425" spans="2:6" x14ac:dyDescent="0.2">
      <c r="B425">
        <f t="shared" si="7"/>
        <v>0</v>
      </c>
      <c r="D425" s="3"/>
      <c r="E425" t="s">
        <v>1488</v>
      </c>
      <c r="F425">
        <v>0</v>
      </c>
    </row>
    <row r="426" spans="2:6" x14ac:dyDescent="0.2">
      <c r="B426">
        <f t="shared" si="7"/>
        <v>0</v>
      </c>
      <c r="E426" t="s">
        <v>1489</v>
      </c>
      <c r="F426">
        <v>0</v>
      </c>
    </row>
    <row r="427" spans="2:6" x14ac:dyDescent="0.2">
      <c r="B427">
        <f t="shared" si="7"/>
        <v>0</v>
      </c>
      <c r="E427" t="s">
        <v>1490</v>
      </c>
      <c r="F427">
        <v>0</v>
      </c>
    </row>
    <row r="428" spans="2:6" x14ac:dyDescent="0.2">
      <c r="B428">
        <f t="shared" si="7"/>
        <v>0</v>
      </c>
      <c r="E428" t="s">
        <v>1491</v>
      </c>
      <c r="F428">
        <v>0</v>
      </c>
    </row>
    <row r="429" spans="2:6" x14ac:dyDescent="0.2">
      <c r="B429">
        <f t="shared" si="7"/>
        <v>217143</v>
      </c>
      <c r="E429" t="s">
        <v>1492</v>
      </c>
      <c r="F429">
        <v>217143</v>
      </c>
    </row>
    <row r="430" spans="2:6" x14ac:dyDescent="0.2">
      <c r="B430">
        <f t="shared" si="7"/>
        <v>4490381</v>
      </c>
      <c r="E430" t="s">
        <v>1493</v>
      </c>
      <c r="F430">
        <v>4490381</v>
      </c>
    </row>
    <row r="431" spans="2:6" x14ac:dyDescent="0.2">
      <c r="B431">
        <f t="shared" si="7"/>
        <v>30077709</v>
      </c>
      <c r="E431" t="s">
        <v>1494</v>
      </c>
      <c r="F431">
        <v>30077709</v>
      </c>
    </row>
    <row r="432" spans="2:6" x14ac:dyDescent="0.2">
      <c r="B432">
        <f t="shared" si="7"/>
        <v>28909134</v>
      </c>
      <c r="E432" t="s">
        <v>1495</v>
      </c>
      <c r="F432">
        <v>28909134</v>
      </c>
    </row>
    <row r="433" spans="5:6" x14ac:dyDescent="0.2">
      <c r="E433" t="s">
        <v>0</v>
      </c>
      <c r="F433" t="s">
        <v>1342</v>
      </c>
    </row>
    <row r="434" spans="5:6" x14ac:dyDescent="0.2">
      <c r="E434" t="s">
        <v>2</v>
      </c>
      <c r="F434" t="s">
        <v>1343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95981920</v>
      </c>
      <c r="B467">
        <f>SUM(F467,H467)</f>
        <v>350000000</v>
      </c>
      <c r="C467" t="s">
        <v>346</v>
      </c>
      <c r="D467">
        <f>B483/B467*1000</f>
        <v>1.8582257142857144</v>
      </c>
      <c r="E467">
        <v>95981920</v>
      </c>
      <c r="F467">
        <v>350000000</v>
      </c>
    </row>
    <row r="468" spans="1:6" x14ac:dyDescent="0.2">
      <c r="B468">
        <f t="shared" ref="B468:B486" si="8">SUM(F468,H468)</f>
        <v>349999994</v>
      </c>
      <c r="C468" t="s">
        <v>347</v>
      </c>
      <c r="D468" s="1">
        <f>B483/B485</f>
        <v>2.1623289194000781E-2</v>
      </c>
      <c r="E468" t="s">
        <v>1496</v>
      </c>
      <c r="F468">
        <v>349999994</v>
      </c>
    </row>
    <row r="469" spans="1:6" x14ac:dyDescent="0.2">
      <c r="B469">
        <f t="shared" si="8"/>
        <v>8438888</v>
      </c>
      <c r="E469" t="s">
        <v>1497</v>
      </c>
      <c r="F469">
        <v>8438888</v>
      </c>
    </row>
    <row r="470" spans="1:6" x14ac:dyDescent="0.2">
      <c r="B470">
        <f t="shared" si="8"/>
        <v>5017368</v>
      </c>
      <c r="C470" t="s">
        <v>348</v>
      </c>
      <c r="D470">
        <f>B470/B467</f>
        <v>1.4335337142857143E-2</v>
      </c>
      <c r="E470" t="s">
        <v>1498</v>
      </c>
      <c r="F470">
        <v>5017368</v>
      </c>
    </row>
    <row r="471" spans="1:6" x14ac:dyDescent="0.2">
      <c r="B471">
        <f t="shared" si="8"/>
        <v>4563434</v>
      </c>
      <c r="C471" t="s">
        <v>353</v>
      </c>
      <c r="D471">
        <f>B471/B467</f>
        <v>1.3038382857142858E-2</v>
      </c>
      <c r="E471" t="s">
        <v>1499</v>
      </c>
      <c r="F471">
        <v>4563434</v>
      </c>
    </row>
    <row r="472" spans="1:6" x14ac:dyDescent="0.2">
      <c r="B472">
        <f t="shared" si="8"/>
        <v>0</v>
      </c>
      <c r="C472" t="s">
        <v>349</v>
      </c>
      <c r="D472">
        <f>B467/A467</f>
        <v>3.6465200946178196</v>
      </c>
      <c r="E472" t="s">
        <v>1500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0.27423405714285715</v>
      </c>
      <c r="E473" t="s">
        <v>1501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2.411110857142857E-2</v>
      </c>
      <c r="E474" t="s">
        <v>1502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1503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1504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1.1195674285714274E-2</v>
      </c>
      <c r="E477" t="s">
        <v>1505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5.2153531428571431E-2</v>
      </c>
      <c r="E478" t="s">
        <v>1506</v>
      </c>
      <c r="F478">
        <v>0</v>
      </c>
    </row>
    <row r="479" spans="1:6" x14ac:dyDescent="0.2">
      <c r="B479">
        <f t="shared" si="8"/>
        <v>0</v>
      </c>
      <c r="D479" s="3"/>
      <c r="E479" t="s">
        <v>1507</v>
      </c>
      <c r="F479">
        <v>0</v>
      </c>
    </row>
    <row r="480" spans="1:6" x14ac:dyDescent="0.2">
      <c r="B480">
        <f t="shared" si="8"/>
        <v>0</v>
      </c>
      <c r="E480" t="s">
        <v>1508</v>
      </c>
      <c r="F480">
        <v>0</v>
      </c>
    </row>
    <row r="481" spans="2:6" x14ac:dyDescent="0.2">
      <c r="B481">
        <f t="shared" si="8"/>
        <v>0</v>
      </c>
      <c r="E481" t="s">
        <v>1509</v>
      </c>
      <c r="F481">
        <v>0</v>
      </c>
    </row>
    <row r="482" spans="2:6" x14ac:dyDescent="0.2">
      <c r="B482">
        <f t="shared" si="8"/>
        <v>0</v>
      </c>
      <c r="E482" t="s">
        <v>1510</v>
      </c>
      <c r="F482">
        <v>0</v>
      </c>
    </row>
    <row r="483" spans="2:6" x14ac:dyDescent="0.2">
      <c r="B483">
        <f t="shared" si="8"/>
        <v>650379</v>
      </c>
      <c r="E483" t="s">
        <v>1511</v>
      </c>
      <c r="F483">
        <v>650379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30077709</v>
      </c>
      <c r="E485" t="s">
        <v>1512</v>
      </c>
      <c r="F485">
        <v>30077709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workbookViewId="0">
      <selection activeCell="G12" sqref="G12"/>
    </sheetView>
  </sheetViews>
  <sheetFormatPr baseColWidth="10" defaultRowHeight="16" x14ac:dyDescent="0.2"/>
  <cols>
    <col min="5" max="5" width="54.1640625" customWidth="1"/>
    <col min="6" max="6" width="21.6640625" customWidth="1"/>
    <col min="7" max="7" width="43.33203125" customWidth="1"/>
    <col min="8" max="8" width="21.6640625" customWidth="1"/>
    <col min="9" max="9" width="43.33203125" customWidth="1"/>
    <col min="10" max="10" width="21.6640625" customWidth="1"/>
  </cols>
  <sheetData>
    <row r="1" spans="5:10" x14ac:dyDescent="0.2">
      <c r="E1" t="s">
        <v>0</v>
      </c>
      <c r="F1" t="s">
        <v>1</v>
      </c>
      <c r="I1" t="s">
        <v>0</v>
      </c>
      <c r="J1" t="s">
        <v>112</v>
      </c>
    </row>
    <row r="2" spans="5:10" x14ac:dyDescent="0.2">
      <c r="E2" t="s">
        <v>2</v>
      </c>
      <c r="F2" t="s">
        <v>3</v>
      </c>
      <c r="I2" t="s">
        <v>2</v>
      </c>
      <c r="J2" t="s">
        <v>113</v>
      </c>
    </row>
    <row r="3" spans="5:10" x14ac:dyDescent="0.2">
      <c r="E3" t="s">
        <v>4</v>
      </c>
      <c r="F3">
        <v>1</v>
      </c>
      <c r="I3" t="s">
        <v>4</v>
      </c>
      <c r="J3">
        <v>1</v>
      </c>
    </row>
    <row r="4" spans="5:10" x14ac:dyDescent="0.2">
      <c r="E4" t="s">
        <v>5</v>
      </c>
      <c r="F4">
        <v>32</v>
      </c>
      <c r="I4" t="s">
        <v>5</v>
      </c>
      <c r="J4">
        <v>32</v>
      </c>
    </row>
    <row r="5" spans="5:10" x14ac:dyDescent="0.2">
      <c r="E5" t="s">
        <v>6</v>
      </c>
      <c r="F5">
        <v>16</v>
      </c>
      <c r="I5" t="s">
        <v>6</v>
      </c>
      <c r="J5">
        <v>16</v>
      </c>
    </row>
    <row r="6" spans="5:10" x14ac:dyDescent="0.2">
      <c r="E6" t="s">
        <v>7</v>
      </c>
      <c r="F6">
        <v>16</v>
      </c>
      <c r="I6" t="s">
        <v>7</v>
      </c>
      <c r="J6">
        <v>16</v>
      </c>
    </row>
    <row r="7" spans="5:10" x14ac:dyDescent="0.2">
      <c r="E7" t="s">
        <v>8</v>
      </c>
      <c r="F7">
        <v>18</v>
      </c>
      <c r="I7" t="s">
        <v>8</v>
      </c>
      <c r="J7">
        <v>18</v>
      </c>
    </row>
    <row r="8" spans="5:10" x14ac:dyDescent="0.2">
      <c r="E8" t="s">
        <v>9</v>
      </c>
      <c r="F8">
        <v>6</v>
      </c>
      <c r="I8" t="s">
        <v>9</v>
      </c>
      <c r="J8">
        <v>6</v>
      </c>
    </row>
    <row r="9" spans="5:10" x14ac:dyDescent="0.2">
      <c r="E9" t="s">
        <v>10</v>
      </c>
      <c r="F9">
        <v>4</v>
      </c>
      <c r="I9" t="s">
        <v>10</v>
      </c>
      <c r="J9">
        <v>4</v>
      </c>
    </row>
    <row r="10" spans="5:10" x14ac:dyDescent="0.2">
      <c r="E10" t="s">
        <v>11</v>
      </c>
      <c r="F10">
        <v>64</v>
      </c>
      <c r="I10" t="s">
        <v>11</v>
      </c>
      <c r="J10">
        <v>64</v>
      </c>
    </row>
    <row r="11" spans="5:10" x14ac:dyDescent="0.2">
      <c r="E11" t="s">
        <v>12</v>
      </c>
      <c r="F11">
        <v>8</v>
      </c>
      <c r="I11" t="s">
        <v>12</v>
      </c>
      <c r="J11">
        <v>8</v>
      </c>
    </row>
    <row r="12" spans="5:10" x14ac:dyDescent="0.2">
      <c r="E12" t="s">
        <v>13</v>
      </c>
      <c r="F12">
        <v>64</v>
      </c>
      <c r="I12" t="s">
        <v>13</v>
      </c>
      <c r="J12">
        <v>64</v>
      </c>
    </row>
    <row r="13" spans="5:10" x14ac:dyDescent="0.2">
      <c r="E13" t="s">
        <v>14</v>
      </c>
      <c r="F13">
        <v>0</v>
      </c>
      <c r="I13" t="s">
        <v>14</v>
      </c>
      <c r="J13">
        <v>0</v>
      </c>
    </row>
    <row r="14" spans="5:10" x14ac:dyDescent="0.2">
      <c r="E14" t="s">
        <v>15</v>
      </c>
      <c r="F14">
        <v>1</v>
      </c>
      <c r="I14" t="s">
        <v>15</v>
      </c>
      <c r="J14">
        <v>1</v>
      </c>
    </row>
    <row r="15" spans="5:10" x14ac:dyDescent="0.2">
      <c r="E15" t="s">
        <v>16</v>
      </c>
      <c r="F15">
        <v>2</v>
      </c>
      <c r="I15" t="s">
        <v>16</v>
      </c>
      <c r="J15">
        <v>2</v>
      </c>
    </row>
    <row r="16" spans="5:10" x14ac:dyDescent="0.2">
      <c r="E16" t="s">
        <v>17</v>
      </c>
      <c r="F16">
        <v>8</v>
      </c>
      <c r="I16" t="s">
        <v>17</v>
      </c>
      <c r="J16">
        <v>8</v>
      </c>
    </row>
    <row r="17" spans="5:10" x14ac:dyDescent="0.2">
      <c r="E17" t="s">
        <v>18</v>
      </c>
      <c r="F17">
        <v>32</v>
      </c>
      <c r="I17" t="s">
        <v>18</v>
      </c>
      <c r="J17">
        <v>32</v>
      </c>
    </row>
    <row r="18" spans="5:10" x14ac:dyDescent="0.2">
      <c r="E18" t="s">
        <v>19</v>
      </c>
      <c r="F18">
        <v>48</v>
      </c>
      <c r="I18" t="s">
        <v>19</v>
      </c>
      <c r="J18">
        <v>48</v>
      </c>
    </row>
    <row r="19" spans="5:10" x14ac:dyDescent="0.2">
      <c r="E19" t="s">
        <v>20</v>
      </c>
      <c r="F19">
        <v>16</v>
      </c>
      <c r="I19" t="s">
        <v>20</v>
      </c>
      <c r="J19">
        <v>16</v>
      </c>
    </row>
    <row r="20" spans="5:10" x14ac:dyDescent="0.2">
      <c r="E20" t="s">
        <v>21</v>
      </c>
      <c r="F20">
        <v>16</v>
      </c>
      <c r="I20" t="s">
        <v>21</v>
      </c>
      <c r="J20">
        <v>16</v>
      </c>
    </row>
    <row r="21" spans="5:10" x14ac:dyDescent="0.2">
      <c r="E21" t="s">
        <v>22</v>
      </c>
      <c r="F21">
        <v>1</v>
      </c>
      <c r="I21" t="s">
        <v>22</v>
      </c>
      <c r="J21">
        <v>1</v>
      </c>
    </row>
    <row r="22" spans="5:10" x14ac:dyDescent="0.2">
      <c r="E22" t="s">
        <v>23</v>
      </c>
      <c r="F22">
        <v>2</v>
      </c>
      <c r="I22" t="s">
        <v>23</v>
      </c>
      <c r="J22">
        <v>2</v>
      </c>
    </row>
    <row r="23" spans="5:10" x14ac:dyDescent="0.2">
      <c r="E23" t="s">
        <v>24</v>
      </c>
      <c r="F23">
        <v>1</v>
      </c>
      <c r="I23" t="s">
        <v>24</v>
      </c>
      <c r="J23">
        <v>1</v>
      </c>
    </row>
    <row r="24" spans="5:10" x14ac:dyDescent="0.2">
      <c r="E24" t="s">
        <v>25</v>
      </c>
      <c r="F24">
        <v>3</v>
      </c>
      <c r="I24" t="s">
        <v>25</v>
      </c>
      <c r="J24">
        <v>3</v>
      </c>
    </row>
    <row r="25" spans="5:10" x14ac:dyDescent="0.2">
      <c r="E25" t="s">
        <v>26</v>
      </c>
      <c r="F25">
        <v>200</v>
      </c>
      <c r="I25" t="s">
        <v>26</v>
      </c>
      <c r="J25">
        <v>200</v>
      </c>
    </row>
    <row r="26" spans="5:10" x14ac:dyDescent="0.2">
      <c r="E26" t="s">
        <v>27</v>
      </c>
      <c r="F26">
        <v>0</v>
      </c>
      <c r="I26" t="s">
        <v>27</v>
      </c>
      <c r="J26">
        <v>0</v>
      </c>
    </row>
    <row r="27" spans="5:10" x14ac:dyDescent="0.2">
      <c r="E27" t="s">
        <v>28</v>
      </c>
      <c r="F27">
        <v>8</v>
      </c>
      <c r="I27" t="s">
        <v>28</v>
      </c>
      <c r="J27">
        <v>8</v>
      </c>
    </row>
    <row r="28" spans="5:10" x14ac:dyDescent="0.2">
      <c r="E28" t="s">
        <v>29</v>
      </c>
      <c r="F28">
        <v>6</v>
      </c>
      <c r="I28" t="s">
        <v>29</v>
      </c>
      <c r="J28">
        <v>6</v>
      </c>
    </row>
    <row r="29" spans="5:10" x14ac:dyDescent="0.2">
      <c r="E29" t="s">
        <v>30</v>
      </c>
      <c r="F29">
        <v>0</v>
      </c>
      <c r="I29" t="s">
        <v>30</v>
      </c>
      <c r="J29">
        <v>0</v>
      </c>
    </row>
    <row r="30" spans="5:10" x14ac:dyDescent="0.2">
      <c r="E30" t="s">
        <v>31</v>
      </c>
      <c r="F30">
        <v>1</v>
      </c>
      <c r="I30" t="s">
        <v>31</v>
      </c>
      <c r="J30">
        <v>1</v>
      </c>
    </row>
    <row r="31" spans="5:10" x14ac:dyDescent="0.2">
      <c r="E31" t="s">
        <v>32</v>
      </c>
      <c r="F31">
        <v>2048</v>
      </c>
      <c r="I31" t="s">
        <v>32</v>
      </c>
      <c r="J31">
        <v>2048</v>
      </c>
    </row>
    <row r="32" spans="5:10" x14ac:dyDescent="0.2">
      <c r="E32" t="s">
        <v>33</v>
      </c>
      <c r="F32">
        <v>48</v>
      </c>
      <c r="I32" t="s">
        <v>33</v>
      </c>
      <c r="J32">
        <v>48</v>
      </c>
    </row>
    <row r="33" spans="1:10" x14ac:dyDescent="0.2">
      <c r="E33" t="s">
        <v>34</v>
      </c>
      <c r="F33">
        <v>64</v>
      </c>
      <c r="I33" t="s">
        <v>34</v>
      </c>
      <c r="J33">
        <v>64</v>
      </c>
    </row>
    <row r="34" spans="1:10" x14ac:dyDescent="0.2">
      <c r="E34" t="s">
        <v>35</v>
      </c>
      <c r="F34">
        <v>0</v>
      </c>
      <c r="I34" t="s">
        <v>35</v>
      </c>
      <c r="J34">
        <v>0</v>
      </c>
    </row>
    <row r="35" spans="1:10" x14ac:dyDescent="0.2">
      <c r="A35">
        <f>E35+G35</f>
        <v>88940964</v>
      </c>
      <c r="B35">
        <f>SUM(F35,H35)</f>
        <v>349952209</v>
      </c>
      <c r="C35" t="s">
        <v>346</v>
      </c>
      <c r="D35">
        <f>B51/B35*1000</f>
        <v>0.29897225195112281</v>
      </c>
      <c r="E35">
        <v>88940964</v>
      </c>
      <c r="F35">
        <v>349952209</v>
      </c>
      <c r="I35">
        <v>88653827</v>
      </c>
      <c r="J35">
        <v>349952155</v>
      </c>
    </row>
    <row r="36" spans="1:10" x14ac:dyDescent="0.2">
      <c r="B36">
        <f t="shared" ref="B36:B54" si="0">SUM(F36,H36)</f>
        <v>349952209</v>
      </c>
      <c r="C36" t="s">
        <v>347</v>
      </c>
      <c r="D36" s="1">
        <f>B51/B53</f>
        <v>2.8357556078784166E-3</v>
      </c>
      <c r="E36" t="s">
        <v>36</v>
      </c>
      <c r="F36">
        <v>349952209</v>
      </c>
      <c r="I36" t="s">
        <v>114</v>
      </c>
      <c r="J36">
        <v>349952155</v>
      </c>
    </row>
    <row r="37" spans="1:10" x14ac:dyDescent="0.2">
      <c r="B37">
        <f t="shared" si="0"/>
        <v>13948239</v>
      </c>
      <c r="E37" t="s">
        <v>37</v>
      </c>
      <c r="F37">
        <v>13948239</v>
      </c>
      <c r="I37" t="s">
        <v>115</v>
      </c>
      <c r="J37">
        <v>13739861</v>
      </c>
    </row>
    <row r="38" spans="1:10" x14ac:dyDescent="0.2">
      <c r="B38">
        <f t="shared" si="0"/>
        <v>575604</v>
      </c>
      <c r="C38" t="s">
        <v>348</v>
      </c>
      <c r="D38">
        <f>B38/B35</f>
        <v>1.6448074485507819E-3</v>
      </c>
      <c r="E38" t="s">
        <v>38</v>
      </c>
      <c r="F38">
        <v>575604</v>
      </c>
      <c r="I38" t="s">
        <v>116</v>
      </c>
      <c r="J38">
        <v>201647</v>
      </c>
    </row>
    <row r="39" spans="1:10" x14ac:dyDescent="0.2">
      <c r="A39">
        <f>(B38-B39)/B38</f>
        <v>0.32248907234835061</v>
      </c>
      <c r="B39">
        <f t="shared" si="0"/>
        <v>389978</v>
      </c>
      <c r="C39" t="s">
        <v>353</v>
      </c>
      <c r="D39">
        <f>B39/B35</f>
        <v>1.1143750202759828E-3</v>
      </c>
      <c r="E39" t="s">
        <v>39</v>
      </c>
      <c r="F39">
        <v>389978</v>
      </c>
      <c r="I39" t="s">
        <v>117</v>
      </c>
      <c r="J39">
        <v>139758</v>
      </c>
    </row>
    <row r="40" spans="1:10" x14ac:dyDescent="0.2">
      <c r="B40">
        <f t="shared" si="0"/>
        <v>0</v>
      </c>
      <c r="C40" t="s">
        <v>349</v>
      </c>
      <c r="D40">
        <f>B35/A35</f>
        <v>3.9346572519722183</v>
      </c>
      <c r="E40" t="s">
        <v>40</v>
      </c>
      <c r="F40">
        <v>0</v>
      </c>
      <c r="I40" t="s">
        <v>118</v>
      </c>
      <c r="J40">
        <v>0</v>
      </c>
    </row>
    <row r="41" spans="1:10" x14ac:dyDescent="0.2">
      <c r="B41">
        <f t="shared" si="0"/>
        <v>0</v>
      </c>
      <c r="C41" t="s">
        <v>350</v>
      </c>
      <c r="D41">
        <f>A35/B35</f>
        <v>0.25415174333133012</v>
      </c>
      <c r="E41" t="s">
        <v>41</v>
      </c>
      <c r="F41">
        <v>0</v>
      </c>
      <c r="I41" t="s">
        <v>119</v>
      </c>
      <c r="J41">
        <v>0</v>
      </c>
    </row>
    <row r="42" spans="1:10" x14ac:dyDescent="0.2">
      <c r="B42">
        <f t="shared" si="0"/>
        <v>0</v>
      </c>
      <c r="C42" t="s">
        <v>348</v>
      </c>
      <c r="D42" s="2">
        <f>B37/B35</f>
        <v>3.9857553806725649E-2</v>
      </c>
      <c r="E42" t="s">
        <v>42</v>
      </c>
      <c r="F42">
        <v>0</v>
      </c>
      <c r="I42" t="s">
        <v>120</v>
      </c>
      <c r="J42">
        <v>0</v>
      </c>
    </row>
    <row r="43" spans="1:10" x14ac:dyDescent="0.2">
      <c r="B43">
        <f t="shared" si="0"/>
        <v>0</v>
      </c>
      <c r="C43" t="s">
        <v>351</v>
      </c>
      <c r="D43">
        <f>B52/B35*1000</f>
        <v>12.754027222042767</v>
      </c>
      <c r="E43" t="s">
        <v>43</v>
      </c>
      <c r="F43">
        <v>0</v>
      </c>
      <c r="I43" t="s">
        <v>121</v>
      </c>
      <c r="J43">
        <v>0</v>
      </c>
    </row>
    <row r="44" spans="1:10" x14ac:dyDescent="0.2">
      <c r="B44">
        <f t="shared" si="0"/>
        <v>0</v>
      </c>
      <c r="C44" t="s">
        <v>352</v>
      </c>
      <c r="D44" s="3">
        <f>B52/B54</f>
        <v>0.12304386363631352</v>
      </c>
      <c r="E44" t="s">
        <v>44</v>
      </c>
      <c r="F44">
        <v>0</v>
      </c>
      <c r="I44" t="s">
        <v>122</v>
      </c>
      <c r="J44">
        <v>0</v>
      </c>
    </row>
    <row r="45" spans="1:10" x14ac:dyDescent="0.2">
      <c r="B45">
        <f t="shared" si="0"/>
        <v>0</v>
      </c>
      <c r="C45" t="s">
        <v>354</v>
      </c>
      <c r="D45">
        <f>(A35/B35)-D39-0.25</f>
        <v>3.0373683110541116E-3</v>
      </c>
      <c r="E45" t="s">
        <v>45</v>
      </c>
      <c r="F45">
        <v>0</v>
      </c>
      <c r="I45" t="s">
        <v>123</v>
      </c>
      <c r="J45">
        <v>0</v>
      </c>
    </row>
    <row r="46" spans="1:10" x14ac:dyDescent="0.2">
      <c r="B46">
        <f t="shared" si="0"/>
        <v>0</v>
      </c>
      <c r="C46" t="s">
        <v>434</v>
      </c>
      <c r="D46" s="3">
        <f>D39/0.25</f>
        <v>4.4575000811039314E-3</v>
      </c>
      <c r="E46" t="s">
        <v>46</v>
      </c>
      <c r="F46">
        <v>0</v>
      </c>
      <c r="I46" t="s">
        <v>124</v>
      </c>
      <c r="J46">
        <v>0</v>
      </c>
    </row>
    <row r="47" spans="1:10" x14ac:dyDescent="0.2">
      <c r="B47">
        <f t="shared" si="0"/>
        <v>0</v>
      </c>
      <c r="D47" s="3"/>
      <c r="E47" t="s">
        <v>47</v>
      </c>
      <c r="F47">
        <v>0</v>
      </c>
      <c r="I47" t="s">
        <v>125</v>
      </c>
      <c r="J47">
        <v>0</v>
      </c>
    </row>
    <row r="48" spans="1:10" x14ac:dyDescent="0.2">
      <c r="B48">
        <f t="shared" si="0"/>
        <v>0</v>
      </c>
      <c r="E48" t="s">
        <v>48</v>
      </c>
      <c r="F48">
        <v>0</v>
      </c>
      <c r="I48" t="s">
        <v>126</v>
      </c>
      <c r="J48">
        <v>0</v>
      </c>
    </row>
    <row r="49" spans="2:10" x14ac:dyDescent="0.2">
      <c r="B49">
        <f t="shared" si="0"/>
        <v>0</v>
      </c>
      <c r="E49" t="s">
        <v>49</v>
      </c>
      <c r="F49">
        <v>0</v>
      </c>
      <c r="I49" t="s">
        <v>127</v>
      </c>
      <c r="J49">
        <v>0</v>
      </c>
    </row>
    <row r="50" spans="2:10" x14ac:dyDescent="0.2">
      <c r="B50">
        <f t="shared" si="0"/>
        <v>0</v>
      </c>
      <c r="E50" t="s">
        <v>50</v>
      </c>
      <c r="F50">
        <v>0</v>
      </c>
      <c r="I50" t="s">
        <v>128</v>
      </c>
      <c r="J50">
        <v>0</v>
      </c>
    </row>
    <row r="51" spans="2:10" x14ac:dyDescent="0.2">
      <c r="B51">
        <f t="shared" si="0"/>
        <v>104626</v>
      </c>
      <c r="E51" t="s">
        <v>51</v>
      </c>
      <c r="F51">
        <v>104626</v>
      </c>
      <c r="I51" t="s">
        <v>129</v>
      </c>
      <c r="J51">
        <v>43039</v>
      </c>
    </row>
    <row r="52" spans="2:10" x14ac:dyDescent="0.2">
      <c r="B52">
        <f t="shared" si="0"/>
        <v>4463300</v>
      </c>
      <c r="E52" t="s">
        <v>52</v>
      </c>
      <c r="F52">
        <v>4463300</v>
      </c>
      <c r="I52" t="s">
        <v>130</v>
      </c>
      <c r="J52">
        <v>4567765</v>
      </c>
    </row>
    <row r="53" spans="2:10" x14ac:dyDescent="0.2">
      <c r="B53">
        <f t="shared" si="0"/>
        <v>36895281</v>
      </c>
      <c r="E53" t="s">
        <v>53</v>
      </c>
      <c r="F53">
        <v>36895281</v>
      </c>
      <c r="I53" t="s">
        <v>131</v>
      </c>
      <c r="J53">
        <v>37210430</v>
      </c>
    </row>
    <row r="54" spans="2:10" x14ac:dyDescent="0.2">
      <c r="B54">
        <f t="shared" si="0"/>
        <v>36274056</v>
      </c>
      <c r="E54" t="s">
        <v>54</v>
      </c>
      <c r="F54">
        <v>36274056</v>
      </c>
      <c r="I54" t="s">
        <v>132</v>
      </c>
      <c r="J54">
        <v>36414532</v>
      </c>
    </row>
    <row r="55" spans="2:10" x14ac:dyDescent="0.2">
      <c r="E55" t="s">
        <v>0</v>
      </c>
      <c r="F55" t="s">
        <v>1</v>
      </c>
      <c r="I55" t="s">
        <v>0</v>
      </c>
      <c r="J55" t="s">
        <v>112</v>
      </c>
    </row>
    <row r="56" spans="2:10" x14ac:dyDescent="0.2">
      <c r="E56" t="s">
        <v>2</v>
      </c>
      <c r="F56" t="s">
        <v>3</v>
      </c>
      <c r="I56" t="s">
        <v>2</v>
      </c>
      <c r="J56" t="s">
        <v>113</v>
      </c>
    </row>
    <row r="57" spans="2:10" x14ac:dyDescent="0.2">
      <c r="E57" t="s">
        <v>4</v>
      </c>
      <c r="F57">
        <v>1</v>
      </c>
      <c r="I57" t="s">
        <v>4</v>
      </c>
      <c r="J57">
        <v>1</v>
      </c>
    </row>
    <row r="58" spans="2:10" x14ac:dyDescent="0.2">
      <c r="E58" t="s">
        <v>5</v>
      </c>
      <c r="F58">
        <v>32</v>
      </c>
      <c r="I58" t="s">
        <v>5</v>
      </c>
      <c r="J58">
        <v>32</v>
      </c>
    </row>
    <row r="59" spans="2:10" x14ac:dyDescent="0.2">
      <c r="E59" t="s">
        <v>6</v>
      </c>
      <c r="F59">
        <v>16</v>
      </c>
      <c r="I59" t="s">
        <v>6</v>
      </c>
      <c r="J59">
        <v>16</v>
      </c>
    </row>
    <row r="60" spans="2:10" x14ac:dyDescent="0.2">
      <c r="E60" t="s">
        <v>7</v>
      </c>
      <c r="F60">
        <v>16</v>
      </c>
      <c r="I60" t="s">
        <v>7</v>
      </c>
      <c r="J60">
        <v>16</v>
      </c>
    </row>
    <row r="61" spans="2:10" x14ac:dyDescent="0.2">
      <c r="E61" t="s">
        <v>8</v>
      </c>
      <c r="F61">
        <v>18</v>
      </c>
      <c r="I61" t="s">
        <v>8</v>
      </c>
      <c r="J61">
        <v>18</v>
      </c>
    </row>
    <row r="62" spans="2:10" x14ac:dyDescent="0.2">
      <c r="E62" t="s">
        <v>9</v>
      </c>
      <c r="F62">
        <v>6</v>
      </c>
      <c r="I62" t="s">
        <v>9</v>
      </c>
      <c r="J62">
        <v>6</v>
      </c>
    </row>
    <row r="63" spans="2:10" x14ac:dyDescent="0.2">
      <c r="E63" t="s">
        <v>10</v>
      </c>
      <c r="F63">
        <v>4</v>
      </c>
      <c r="I63" t="s">
        <v>10</v>
      </c>
      <c r="J63">
        <v>4</v>
      </c>
    </row>
    <row r="64" spans="2:10" x14ac:dyDescent="0.2">
      <c r="E64" t="s">
        <v>11</v>
      </c>
      <c r="F64">
        <v>64</v>
      </c>
      <c r="I64" t="s">
        <v>11</v>
      </c>
      <c r="J64">
        <v>64</v>
      </c>
    </row>
    <row r="65" spans="5:10" x14ac:dyDescent="0.2">
      <c r="E65" t="s">
        <v>12</v>
      </c>
      <c r="F65">
        <v>8</v>
      </c>
      <c r="I65" t="s">
        <v>12</v>
      </c>
      <c r="J65">
        <v>8</v>
      </c>
    </row>
    <row r="66" spans="5:10" x14ac:dyDescent="0.2">
      <c r="E66" t="s">
        <v>13</v>
      </c>
      <c r="F66">
        <v>64</v>
      </c>
      <c r="I66" t="s">
        <v>13</v>
      </c>
      <c r="J66">
        <v>64</v>
      </c>
    </row>
    <row r="67" spans="5:10" x14ac:dyDescent="0.2">
      <c r="E67" t="s">
        <v>14</v>
      </c>
      <c r="F67">
        <v>0</v>
      </c>
      <c r="I67" t="s">
        <v>14</v>
      </c>
      <c r="J67">
        <v>0</v>
      </c>
    </row>
    <row r="68" spans="5:10" x14ac:dyDescent="0.2">
      <c r="E68" t="s">
        <v>15</v>
      </c>
      <c r="F68">
        <v>1</v>
      </c>
      <c r="I68" t="s">
        <v>15</v>
      </c>
      <c r="J68">
        <v>1</v>
      </c>
    </row>
    <row r="69" spans="5:10" x14ac:dyDescent="0.2">
      <c r="E69" t="s">
        <v>16</v>
      </c>
      <c r="F69">
        <v>2</v>
      </c>
      <c r="I69" t="s">
        <v>16</v>
      </c>
      <c r="J69">
        <v>2</v>
      </c>
    </row>
    <row r="70" spans="5:10" x14ac:dyDescent="0.2">
      <c r="E70" t="s">
        <v>17</v>
      </c>
      <c r="F70">
        <v>8</v>
      </c>
      <c r="I70" t="s">
        <v>17</v>
      </c>
      <c r="J70">
        <v>8</v>
      </c>
    </row>
    <row r="71" spans="5:10" x14ac:dyDescent="0.2">
      <c r="E71" t="s">
        <v>18</v>
      </c>
      <c r="F71">
        <v>32</v>
      </c>
      <c r="I71" t="s">
        <v>18</v>
      </c>
      <c r="J71">
        <v>32</v>
      </c>
    </row>
    <row r="72" spans="5:10" x14ac:dyDescent="0.2">
      <c r="E72" t="s">
        <v>19</v>
      </c>
      <c r="F72">
        <v>48</v>
      </c>
      <c r="I72" t="s">
        <v>19</v>
      </c>
      <c r="J72">
        <v>48</v>
      </c>
    </row>
    <row r="73" spans="5:10" x14ac:dyDescent="0.2">
      <c r="E73" t="s">
        <v>20</v>
      </c>
      <c r="F73">
        <v>16</v>
      </c>
      <c r="I73" t="s">
        <v>20</v>
      </c>
      <c r="J73">
        <v>16</v>
      </c>
    </row>
    <row r="74" spans="5:10" x14ac:dyDescent="0.2">
      <c r="E74" t="s">
        <v>21</v>
      </c>
      <c r="F74">
        <v>16</v>
      </c>
      <c r="I74" t="s">
        <v>21</v>
      </c>
      <c r="J74">
        <v>16</v>
      </c>
    </row>
    <row r="75" spans="5:10" x14ac:dyDescent="0.2">
      <c r="E75" t="s">
        <v>22</v>
      </c>
      <c r="F75">
        <v>1</v>
      </c>
      <c r="I75" t="s">
        <v>22</v>
      </c>
      <c r="J75">
        <v>1</v>
      </c>
    </row>
    <row r="76" spans="5:10" x14ac:dyDescent="0.2">
      <c r="E76" t="s">
        <v>23</v>
      </c>
      <c r="F76">
        <v>2</v>
      </c>
      <c r="I76" t="s">
        <v>23</v>
      </c>
      <c r="J76">
        <v>2</v>
      </c>
    </row>
    <row r="77" spans="5:10" x14ac:dyDescent="0.2">
      <c r="E77" t="s">
        <v>24</v>
      </c>
      <c r="F77">
        <v>1</v>
      </c>
      <c r="I77" t="s">
        <v>24</v>
      </c>
      <c r="J77">
        <v>1</v>
      </c>
    </row>
    <row r="78" spans="5:10" x14ac:dyDescent="0.2">
      <c r="E78" t="s">
        <v>25</v>
      </c>
      <c r="F78">
        <v>3</v>
      </c>
      <c r="I78" t="s">
        <v>25</v>
      </c>
      <c r="J78">
        <v>3</v>
      </c>
    </row>
    <row r="79" spans="5:10" x14ac:dyDescent="0.2">
      <c r="E79" t="s">
        <v>26</v>
      </c>
      <c r="F79">
        <v>128</v>
      </c>
      <c r="I79" t="s">
        <v>26</v>
      </c>
      <c r="J79">
        <v>128</v>
      </c>
    </row>
    <row r="80" spans="5:10" x14ac:dyDescent="0.2">
      <c r="E80" t="s">
        <v>27</v>
      </c>
      <c r="F80">
        <v>0</v>
      </c>
      <c r="I80" t="s">
        <v>27</v>
      </c>
      <c r="J80">
        <v>0</v>
      </c>
    </row>
    <row r="81" spans="1:10" x14ac:dyDescent="0.2">
      <c r="E81" t="s">
        <v>28</v>
      </c>
      <c r="F81">
        <v>8</v>
      </c>
      <c r="I81" t="s">
        <v>28</v>
      </c>
      <c r="J81">
        <v>8</v>
      </c>
    </row>
    <row r="82" spans="1:10" x14ac:dyDescent="0.2">
      <c r="E82" t="s">
        <v>29</v>
      </c>
      <c r="F82">
        <v>6</v>
      </c>
      <c r="I82" t="s">
        <v>29</v>
      </c>
      <c r="J82">
        <v>6</v>
      </c>
    </row>
    <row r="83" spans="1:10" x14ac:dyDescent="0.2">
      <c r="E83" t="s">
        <v>30</v>
      </c>
      <c r="F83">
        <v>0</v>
      </c>
      <c r="I83" t="s">
        <v>30</v>
      </c>
      <c r="J83">
        <v>0</v>
      </c>
    </row>
    <row r="84" spans="1:10" x14ac:dyDescent="0.2">
      <c r="E84" t="s">
        <v>31</v>
      </c>
      <c r="F84">
        <v>1</v>
      </c>
      <c r="I84" t="s">
        <v>31</v>
      </c>
      <c r="J84">
        <v>1</v>
      </c>
    </row>
    <row r="85" spans="1:10" x14ac:dyDescent="0.2">
      <c r="E85" t="s">
        <v>32</v>
      </c>
      <c r="F85">
        <v>2048</v>
      </c>
      <c r="I85" t="s">
        <v>32</v>
      </c>
      <c r="J85">
        <v>2048</v>
      </c>
    </row>
    <row r="86" spans="1:10" x14ac:dyDescent="0.2">
      <c r="E86" t="s">
        <v>33</v>
      </c>
      <c r="F86">
        <v>48</v>
      </c>
      <c r="I86" t="s">
        <v>33</v>
      </c>
      <c r="J86">
        <v>48</v>
      </c>
    </row>
    <row r="87" spans="1:10" x14ac:dyDescent="0.2">
      <c r="E87" t="s">
        <v>34</v>
      </c>
      <c r="F87">
        <v>64</v>
      </c>
      <c r="I87" t="s">
        <v>34</v>
      </c>
      <c r="J87">
        <v>64</v>
      </c>
    </row>
    <row r="88" spans="1:10" x14ac:dyDescent="0.2">
      <c r="E88" t="s">
        <v>35</v>
      </c>
      <c r="F88">
        <v>0</v>
      </c>
      <c r="I88" t="s">
        <v>35</v>
      </c>
      <c r="J88">
        <v>0</v>
      </c>
    </row>
    <row r="89" spans="1:10" x14ac:dyDescent="0.2">
      <c r="A89">
        <f>E89+G89</f>
        <v>89560577</v>
      </c>
      <c r="B89">
        <f>SUM(F89,H89)</f>
        <v>349952209</v>
      </c>
      <c r="C89" t="s">
        <v>346</v>
      </c>
      <c r="D89">
        <f>B105/B89*1000</f>
        <v>0.40146910459993695</v>
      </c>
      <c r="E89">
        <v>89560577</v>
      </c>
      <c r="F89">
        <v>349952209</v>
      </c>
      <c r="I89">
        <v>89248630</v>
      </c>
      <c r="J89">
        <v>349952155</v>
      </c>
    </row>
    <row r="90" spans="1:10" x14ac:dyDescent="0.2">
      <c r="B90">
        <f t="shared" ref="B90:B108" si="1">SUM(F90,H90)</f>
        <v>349952209</v>
      </c>
      <c r="C90" t="s">
        <v>347</v>
      </c>
      <c r="D90" s="1">
        <f>B105/B107</f>
        <v>3.8079395573650731E-3</v>
      </c>
      <c r="E90" t="s">
        <v>55</v>
      </c>
      <c r="F90">
        <v>349952209</v>
      </c>
      <c r="I90" t="s">
        <v>133</v>
      </c>
      <c r="J90">
        <v>349952155</v>
      </c>
    </row>
    <row r="91" spans="1:10" x14ac:dyDescent="0.2">
      <c r="B91">
        <f t="shared" si="1"/>
        <v>13468298</v>
      </c>
      <c r="E91" t="s">
        <v>56</v>
      </c>
      <c r="F91">
        <v>13468298</v>
      </c>
      <c r="I91" t="s">
        <v>134</v>
      </c>
      <c r="J91">
        <v>13243328</v>
      </c>
    </row>
    <row r="92" spans="1:10" x14ac:dyDescent="0.2">
      <c r="B92">
        <f t="shared" si="1"/>
        <v>710231</v>
      </c>
      <c r="C92" t="s">
        <v>348</v>
      </c>
      <c r="D92">
        <f>B92/B89</f>
        <v>2.0295085492659372E-3</v>
      </c>
      <c r="E92" t="s">
        <v>57</v>
      </c>
      <c r="F92">
        <v>710231</v>
      </c>
      <c r="I92" t="s">
        <v>135</v>
      </c>
      <c r="J92">
        <v>316769</v>
      </c>
    </row>
    <row r="93" spans="1:10" x14ac:dyDescent="0.2">
      <c r="A93">
        <f>(B92-B93)/B92</f>
        <v>0.31308405293489022</v>
      </c>
      <c r="B93">
        <f t="shared" si="1"/>
        <v>487869</v>
      </c>
      <c r="C93" t="s">
        <v>353</v>
      </c>
      <c r="D93">
        <f>B93/B89</f>
        <v>1.3941017871957483E-3</v>
      </c>
      <c r="E93" t="s">
        <v>58</v>
      </c>
      <c r="F93">
        <v>487869</v>
      </c>
      <c r="I93" t="s">
        <v>136</v>
      </c>
      <c r="J93">
        <v>219942</v>
      </c>
    </row>
    <row r="94" spans="1:10" x14ac:dyDescent="0.2">
      <c r="B94">
        <f t="shared" si="1"/>
        <v>0</v>
      </c>
      <c r="C94" t="s">
        <v>349</v>
      </c>
      <c r="D94">
        <f>B89/A89</f>
        <v>3.9074358464662415</v>
      </c>
      <c r="E94" t="s">
        <v>59</v>
      </c>
      <c r="F94">
        <v>0</v>
      </c>
      <c r="I94" t="s">
        <v>137</v>
      </c>
      <c r="J94">
        <v>0</v>
      </c>
    </row>
    <row r="95" spans="1:10" x14ac:dyDescent="0.2">
      <c r="B95">
        <f t="shared" si="1"/>
        <v>0</v>
      </c>
      <c r="C95" t="s">
        <v>350</v>
      </c>
      <c r="D95">
        <f>A89/B89</f>
        <v>0.25592230795148374</v>
      </c>
      <c r="E95" t="s">
        <v>60</v>
      </c>
      <c r="F95">
        <v>0</v>
      </c>
      <c r="I95" t="s">
        <v>138</v>
      </c>
      <c r="J95">
        <v>0</v>
      </c>
    </row>
    <row r="96" spans="1:10" x14ac:dyDescent="0.2">
      <c r="B96">
        <f t="shared" si="1"/>
        <v>0</v>
      </c>
      <c r="C96" t="s">
        <v>348</v>
      </c>
      <c r="D96" s="2">
        <f>B91/B89</f>
        <v>3.8486106541479208E-2</v>
      </c>
      <c r="E96" t="s">
        <v>61</v>
      </c>
      <c r="F96">
        <v>0</v>
      </c>
      <c r="I96" t="s">
        <v>139</v>
      </c>
      <c r="J96">
        <v>0</v>
      </c>
    </row>
    <row r="97" spans="2:10" x14ac:dyDescent="0.2">
      <c r="B97">
        <f t="shared" si="1"/>
        <v>0</v>
      </c>
      <c r="C97" t="s">
        <v>351</v>
      </c>
      <c r="D97">
        <f>B106/B89*1000</f>
        <v>12.204632204507673</v>
      </c>
      <c r="E97" t="s">
        <v>62</v>
      </c>
      <c r="F97">
        <v>0</v>
      </c>
      <c r="I97" t="s">
        <v>140</v>
      </c>
      <c r="J97">
        <v>0</v>
      </c>
    </row>
    <row r="98" spans="2:10" x14ac:dyDescent="0.2">
      <c r="B98">
        <f t="shared" si="1"/>
        <v>0</v>
      </c>
      <c r="C98" t="s">
        <v>352</v>
      </c>
      <c r="D98" s="3">
        <f>B106/B108</f>
        <v>0.11781857226787892</v>
      </c>
      <c r="E98" t="s">
        <v>63</v>
      </c>
      <c r="F98">
        <v>0</v>
      </c>
      <c r="I98" t="s">
        <v>141</v>
      </c>
      <c r="J98">
        <v>0</v>
      </c>
    </row>
    <row r="99" spans="2:10" x14ac:dyDescent="0.2">
      <c r="B99">
        <f t="shared" si="1"/>
        <v>0</v>
      </c>
      <c r="C99" t="s">
        <v>354</v>
      </c>
      <c r="D99">
        <f>(A89/B89)-D93-0.25</f>
        <v>4.5282061642880067E-3</v>
      </c>
      <c r="E99" t="s">
        <v>64</v>
      </c>
      <c r="F99">
        <v>0</v>
      </c>
      <c r="I99" t="s">
        <v>142</v>
      </c>
      <c r="J99">
        <v>0</v>
      </c>
    </row>
    <row r="100" spans="2:10" x14ac:dyDescent="0.2">
      <c r="B100">
        <f t="shared" si="1"/>
        <v>0</v>
      </c>
      <c r="C100" t="s">
        <v>434</v>
      </c>
      <c r="D100" s="3">
        <f>D93/0.25</f>
        <v>5.5764071487829931E-3</v>
      </c>
      <c r="E100" t="s">
        <v>65</v>
      </c>
      <c r="F100">
        <v>0</v>
      </c>
      <c r="I100" t="s">
        <v>143</v>
      </c>
      <c r="J100">
        <v>0</v>
      </c>
    </row>
    <row r="101" spans="2:10" x14ac:dyDescent="0.2">
      <c r="B101">
        <f t="shared" si="1"/>
        <v>0</v>
      </c>
      <c r="D101" s="3"/>
      <c r="E101" t="s">
        <v>66</v>
      </c>
      <c r="F101">
        <v>0</v>
      </c>
      <c r="I101" t="s">
        <v>144</v>
      </c>
      <c r="J101">
        <v>0</v>
      </c>
    </row>
    <row r="102" spans="2:10" x14ac:dyDescent="0.2">
      <c r="B102">
        <f t="shared" si="1"/>
        <v>0</v>
      </c>
      <c r="E102" t="s">
        <v>67</v>
      </c>
      <c r="F102">
        <v>0</v>
      </c>
      <c r="I102" t="s">
        <v>145</v>
      </c>
      <c r="J102">
        <v>0</v>
      </c>
    </row>
    <row r="103" spans="2:10" x14ac:dyDescent="0.2">
      <c r="B103">
        <f t="shared" si="1"/>
        <v>0</v>
      </c>
      <c r="E103" t="s">
        <v>68</v>
      </c>
      <c r="F103">
        <v>0</v>
      </c>
      <c r="I103" t="s">
        <v>146</v>
      </c>
      <c r="J103">
        <v>0</v>
      </c>
    </row>
    <row r="104" spans="2:10" x14ac:dyDescent="0.2">
      <c r="B104">
        <f t="shared" si="1"/>
        <v>0</v>
      </c>
      <c r="E104" t="s">
        <v>69</v>
      </c>
      <c r="F104">
        <v>0</v>
      </c>
      <c r="I104" t="s">
        <v>147</v>
      </c>
      <c r="J104">
        <v>0</v>
      </c>
    </row>
    <row r="105" spans="2:10" x14ac:dyDescent="0.2">
      <c r="B105">
        <f t="shared" si="1"/>
        <v>140495</v>
      </c>
      <c r="E105" t="s">
        <v>70</v>
      </c>
      <c r="F105">
        <v>140495</v>
      </c>
      <c r="I105" t="s">
        <v>148</v>
      </c>
      <c r="J105">
        <v>67412</v>
      </c>
    </row>
    <row r="106" spans="2:10" x14ac:dyDescent="0.2">
      <c r="B106">
        <f t="shared" si="1"/>
        <v>4271038</v>
      </c>
      <c r="E106" t="s">
        <v>71</v>
      </c>
      <c r="F106">
        <v>4271038</v>
      </c>
      <c r="I106" t="s">
        <v>149</v>
      </c>
      <c r="J106">
        <v>4316890</v>
      </c>
    </row>
    <row r="107" spans="2:10" x14ac:dyDescent="0.2">
      <c r="B107">
        <f t="shared" si="1"/>
        <v>36895281</v>
      </c>
      <c r="E107" t="s">
        <v>72</v>
      </c>
      <c r="F107">
        <v>36895281</v>
      </c>
      <c r="I107" t="s">
        <v>150</v>
      </c>
      <c r="J107">
        <v>37210430</v>
      </c>
    </row>
    <row r="108" spans="2:10" x14ac:dyDescent="0.2">
      <c r="B108">
        <f t="shared" si="1"/>
        <v>36250974</v>
      </c>
      <c r="E108" t="s">
        <v>73</v>
      </c>
      <c r="F108">
        <v>36250974</v>
      </c>
      <c r="I108" t="s">
        <v>151</v>
      </c>
      <c r="J108">
        <v>36371044</v>
      </c>
    </row>
    <row r="109" spans="2:10" x14ac:dyDescent="0.2">
      <c r="E109" t="s">
        <v>0</v>
      </c>
      <c r="F109" t="s">
        <v>1</v>
      </c>
      <c r="I109" t="s">
        <v>0</v>
      </c>
      <c r="J109" t="s">
        <v>112</v>
      </c>
    </row>
    <row r="110" spans="2:10" x14ac:dyDescent="0.2">
      <c r="E110" t="s">
        <v>2</v>
      </c>
      <c r="F110" t="s">
        <v>3</v>
      </c>
      <c r="I110" t="s">
        <v>2</v>
      </c>
      <c r="J110" t="s">
        <v>113</v>
      </c>
    </row>
    <row r="111" spans="2:10" x14ac:dyDescent="0.2">
      <c r="E111" t="s">
        <v>4</v>
      </c>
      <c r="F111">
        <v>1</v>
      </c>
      <c r="I111" t="s">
        <v>4</v>
      </c>
      <c r="J111">
        <v>1</v>
      </c>
    </row>
    <row r="112" spans="2:10" x14ac:dyDescent="0.2">
      <c r="E112" t="s">
        <v>5</v>
      </c>
      <c r="F112">
        <v>32</v>
      </c>
      <c r="I112" t="s">
        <v>5</v>
      </c>
      <c r="J112">
        <v>32</v>
      </c>
    </row>
    <row r="113" spans="5:10" x14ac:dyDescent="0.2">
      <c r="E113" t="s">
        <v>6</v>
      </c>
      <c r="F113">
        <v>16</v>
      </c>
      <c r="I113" t="s">
        <v>6</v>
      </c>
      <c r="J113">
        <v>16</v>
      </c>
    </row>
    <row r="114" spans="5:10" x14ac:dyDescent="0.2">
      <c r="E114" t="s">
        <v>7</v>
      </c>
      <c r="F114">
        <v>16</v>
      </c>
      <c r="I114" t="s">
        <v>7</v>
      </c>
      <c r="J114">
        <v>16</v>
      </c>
    </row>
    <row r="115" spans="5:10" x14ac:dyDescent="0.2">
      <c r="E115" t="s">
        <v>8</v>
      </c>
      <c r="F115">
        <v>18</v>
      </c>
      <c r="I115" t="s">
        <v>8</v>
      </c>
      <c r="J115">
        <v>18</v>
      </c>
    </row>
    <row r="116" spans="5:10" x14ac:dyDescent="0.2">
      <c r="E116" t="s">
        <v>9</v>
      </c>
      <c r="F116">
        <v>6</v>
      </c>
      <c r="I116" t="s">
        <v>9</v>
      </c>
      <c r="J116">
        <v>6</v>
      </c>
    </row>
    <row r="117" spans="5:10" x14ac:dyDescent="0.2">
      <c r="E117" t="s">
        <v>10</v>
      </c>
      <c r="F117">
        <v>4</v>
      </c>
      <c r="I117" t="s">
        <v>10</v>
      </c>
      <c r="J117">
        <v>4</v>
      </c>
    </row>
    <row r="118" spans="5:10" x14ac:dyDescent="0.2">
      <c r="E118" t="s">
        <v>11</v>
      </c>
      <c r="F118">
        <v>64</v>
      </c>
      <c r="I118" t="s">
        <v>11</v>
      </c>
      <c r="J118">
        <v>64</v>
      </c>
    </row>
    <row r="119" spans="5:10" x14ac:dyDescent="0.2">
      <c r="E119" t="s">
        <v>12</v>
      </c>
      <c r="F119">
        <v>8</v>
      </c>
      <c r="I119" t="s">
        <v>12</v>
      </c>
      <c r="J119">
        <v>8</v>
      </c>
    </row>
    <row r="120" spans="5:10" x14ac:dyDescent="0.2">
      <c r="E120" t="s">
        <v>13</v>
      </c>
      <c r="F120">
        <v>64</v>
      </c>
      <c r="I120" t="s">
        <v>13</v>
      </c>
      <c r="J120">
        <v>64</v>
      </c>
    </row>
    <row r="121" spans="5:10" x14ac:dyDescent="0.2">
      <c r="E121" t="s">
        <v>14</v>
      </c>
      <c r="F121">
        <v>0</v>
      </c>
      <c r="I121" t="s">
        <v>14</v>
      </c>
      <c r="J121">
        <v>0</v>
      </c>
    </row>
    <row r="122" spans="5:10" x14ac:dyDescent="0.2">
      <c r="E122" t="s">
        <v>15</v>
      </c>
      <c r="F122">
        <v>1</v>
      </c>
      <c r="I122" t="s">
        <v>15</v>
      </c>
      <c r="J122">
        <v>1</v>
      </c>
    </row>
    <row r="123" spans="5:10" x14ac:dyDescent="0.2">
      <c r="E123" t="s">
        <v>16</v>
      </c>
      <c r="F123">
        <v>2</v>
      </c>
      <c r="I123" t="s">
        <v>16</v>
      </c>
      <c r="J123">
        <v>2</v>
      </c>
    </row>
    <row r="124" spans="5:10" x14ac:dyDescent="0.2">
      <c r="E124" t="s">
        <v>17</v>
      </c>
      <c r="F124">
        <v>8</v>
      </c>
      <c r="I124" t="s">
        <v>17</v>
      </c>
      <c r="J124">
        <v>8</v>
      </c>
    </row>
    <row r="125" spans="5:10" x14ac:dyDescent="0.2">
      <c r="E125" t="s">
        <v>18</v>
      </c>
      <c r="F125">
        <v>32</v>
      </c>
      <c r="I125" t="s">
        <v>18</v>
      </c>
      <c r="J125">
        <v>32</v>
      </c>
    </row>
    <row r="126" spans="5:10" x14ac:dyDescent="0.2">
      <c r="E126" t="s">
        <v>19</v>
      </c>
      <c r="F126">
        <v>48</v>
      </c>
      <c r="I126" t="s">
        <v>19</v>
      </c>
      <c r="J126">
        <v>48</v>
      </c>
    </row>
    <row r="127" spans="5:10" x14ac:dyDescent="0.2">
      <c r="E127" t="s">
        <v>20</v>
      </c>
      <c r="F127">
        <v>16</v>
      </c>
      <c r="I127" t="s">
        <v>20</v>
      </c>
      <c r="J127">
        <v>16</v>
      </c>
    </row>
    <row r="128" spans="5:10" x14ac:dyDescent="0.2">
      <c r="E128" t="s">
        <v>21</v>
      </c>
      <c r="F128">
        <v>16</v>
      </c>
      <c r="I128" t="s">
        <v>21</v>
      </c>
      <c r="J128">
        <v>16</v>
      </c>
    </row>
    <row r="129" spans="1:10" x14ac:dyDescent="0.2">
      <c r="E129" t="s">
        <v>22</v>
      </c>
      <c r="F129">
        <v>1</v>
      </c>
      <c r="I129" t="s">
        <v>22</v>
      </c>
      <c r="J129">
        <v>1</v>
      </c>
    </row>
    <row r="130" spans="1:10" x14ac:dyDescent="0.2">
      <c r="E130" t="s">
        <v>23</v>
      </c>
      <c r="F130">
        <v>2</v>
      </c>
      <c r="I130" t="s">
        <v>23</v>
      </c>
      <c r="J130">
        <v>2</v>
      </c>
    </row>
    <row r="131" spans="1:10" x14ac:dyDescent="0.2">
      <c r="E131" t="s">
        <v>24</v>
      </c>
      <c r="F131">
        <v>1</v>
      </c>
      <c r="I131" t="s">
        <v>24</v>
      </c>
      <c r="J131">
        <v>1</v>
      </c>
    </row>
    <row r="132" spans="1:10" x14ac:dyDescent="0.2">
      <c r="E132" t="s">
        <v>25</v>
      </c>
      <c r="F132">
        <v>3</v>
      </c>
      <c r="I132" t="s">
        <v>25</v>
      </c>
      <c r="J132">
        <v>3</v>
      </c>
    </row>
    <row r="133" spans="1:10" x14ac:dyDescent="0.2">
      <c r="E133" t="s">
        <v>26</v>
      </c>
      <c r="F133">
        <v>100</v>
      </c>
      <c r="I133" t="s">
        <v>26</v>
      </c>
      <c r="J133">
        <v>100</v>
      </c>
    </row>
    <row r="134" spans="1:10" x14ac:dyDescent="0.2">
      <c r="E134" t="s">
        <v>27</v>
      </c>
      <c r="F134">
        <v>0</v>
      </c>
      <c r="I134" t="s">
        <v>27</v>
      </c>
      <c r="J134">
        <v>0</v>
      </c>
    </row>
    <row r="135" spans="1:10" x14ac:dyDescent="0.2">
      <c r="E135" t="s">
        <v>28</v>
      </c>
      <c r="F135">
        <v>8</v>
      </c>
      <c r="I135" t="s">
        <v>28</v>
      </c>
      <c r="J135">
        <v>8</v>
      </c>
    </row>
    <row r="136" spans="1:10" x14ac:dyDescent="0.2">
      <c r="E136" t="s">
        <v>29</v>
      </c>
      <c r="F136">
        <v>6</v>
      </c>
      <c r="I136" t="s">
        <v>29</v>
      </c>
      <c r="J136">
        <v>6</v>
      </c>
    </row>
    <row r="137" spans="1:10" x14ac:dyDescent="0.2">
      <c r="E137" t="s">
        <v>30</v>
      </c>
      <c r="F137">
        <v>0</v>
      </c>
      <c r="I137" t="s">
        <v>30</v>
      </c>
      <c r="J137">
        <v>0</v>
      </c>
    </row>
    <row r="138" spans="1:10" x14ac:dyDescent="0.2">
      <c r="E138" t="s">
        <v>31</v>
      </c>
      <c r="F138">
        <v>1</v>
      </c>
      <c r="I138" t="s">
        <v>31</v>
      </c>
      <c r="J138">
        <v>1</v>
      </c>
    </row>
    <row r="139" spans="1:10" x14ac:dyDescent="0.2">
      <c r="E139" t="s">
        <v>32</v>
      </c>
      <c r="F139">
        <v>2048</v>
      </c>
      <c r="I139" t="s">
        <v>32</v>
      </c>
      <c r="J139">
        <v>2048</v>
      </c>
    </row>
    <row r="140" spans="1:10" x14ac:dyDescent="0.2">
      <c r="E140" t="s">
        <v>33</v>
      </c>
      <c r="F140">
        <v>48</v>
      </c>
      <c r="I140" t="s">
        <v>33</v>
      </c>
      <c r="J140">
        <v>48</v>
      </c>
    </row>
    <row r="141" spans="1:10" x14ac:dyDescent="0.2">
      <c r="E141" t="s">
        <v>34</v>
      </c>
      <c r="F141">
        <v>64</v>
      </c>
      <c r="I141" t="s">
        <v>34</v>
      </c>
      <c r="J141">
        <v>64</v>
      </c>
    </row>
    <row r="142" spans="1:10" x14ac:dyDescent="0.2">
      <c r="E142" t="s">
        <v>35</v>
      </c>
      <c r="F142">
        <v>0</v>
      </c>
      <c r="I142" t="s">
        <v>35</v>
      </c>
      <c r="J142">
        <v>0</v>
      </c>
    </row>
    <row r="143" spans="1:10" x14ac:dyDescent="0.2">
      <c r="A143">
        <f>E143+G143</f>
        <v>90043190</v>
      </c>
      <c r="B143">
        <f>SUM(F143,H143)</f>
        <v>349952209</v>
      </c>
      <c r="C143" t="s">
        <v>346</v>
      </c>
      <c r="D143">
        <f>B159/B143*1000</f>
        <v>0.48718080816572301</v>
      </c>
      <c r="E143">
        <v>90043190</v>
      </c>
      <c r="F143">
        <v>349952209</v>
      </c>
      <c r="I143">
        <v>89696235</v>
      </c>
      <c r="J143">
        <v>349952155</v>
      </c>
    </row>
    <row r="144" spans="1:10" x14ac:dyDescent="0.2">
      <c r="B144">
        <f t="shared" ref="B144:B162" si="2">SUM(F144,H144)</f>
        <v>349952209</v>
      </c>
      <c r="C144" t="s">
        <v>347</v>
      </c>
      <c r="D144" s="1">
        <f>B159/B161</f>
        <v>4.6209161545618799E-3</v>
      </c>
      <c r="E144" t="s">
        <v>74</v>
      </c>
      <c r="F144">
        <v>349952209</v>
      </c>
      <c r="I144" t="s">
        <v>152</v>
      </c>
      <c r="J144">
        <v>349952155</v>
      </c>
    </row>
    <row r="145" spans="2:10" x14ac:dyDescent="0.2">
      <c r="B145">
        <f t="shared" si="2"/>
        <v>13105425</v>
      </c>
      <c r="E145" t="s">
        <v>75</v>
      </c>
      <c r="F145">
        <v>13105425</v>
      </c>
      <c r="I145" t="s">
        <v>153</v>
      </c>
      <c r="J145">
        <v>12846068</v>
      </c>
    </row>
    <row r="146" spans="2:10" x14ac:dyDescent="0.2">
      <c r="B146">
        <f t="shared" si="2"/>
        <v>822399</v>
      </c>
      <c r="C146" t="s">
        <v>348</v>
      </c>
      <c r="D146">
        <f>B146/B143</f>
        <v>2.3500323154125309E-3</v>
      </c>
      <c r="E146" t="s">
        <v>76</v>
      </c>
      <c r="F146">
        <v>822399</v>
      </c>
      <c r="I146" t="s">
        <v>154</v>
      </c>
      <c r="J146">
        <v>402244</v>
      </c>
    </row>
    <row r="147" spans="2:10" x14ac:dyDescent="0.2">
      <c r="B147">
        <f t="shared" si="2"/>
        <v>569709</v>
      </c>
      <c r="C147" t="s">
        <v>353</v>
      </c>
      <c r="D147">
        <f>B147/B143</f>
        <v>1.6279622912738921E-3</v>
      </c>
      <c r="E147" t="s">
        <v>77</v>
      </c>
      <c r="F147">
        <v>569709</v>
      </c>
      <c r="I147" t="s">
        <v>155</v>
      </c>
      <c r="J147">
        <v>279253</v>
      </c>
    </row>
    <row r="148" spans="2:10" x14ac:dyDescent="0.2">
      <c r="B148">
        <f t="shared" si="2"/>
        <v>0</v>
      </c>
      <c r="C148" t="s">
        <v>349</v>
      </c>
      <c r="D148">
        <f>B143/A143</f>
        <v>3.8864927930696371</v>
      </c>
      <c r="E148" t="s">
        <v>78</v>
      </c>
      <c r="F148">
        <v>0</v>
      </c>
      <c r="I148" t="s">
        <v>156</v>
      </c>
      <c r="J148">
        <v>0</v>
      </c>
    </row>
    <row r="149" spans="2:10" x14ac:dyDescent="0.2">
      <c r="B149">
        <f t="shared" si="2"/>
        <v>0</v>
      </c>
      <c r="C149" t="s">
        <v>350</v>
      </c>
      <c r="D149">
        <f>A143/B143</f>
        <v>0.25730139054501583</v>
      </c>
      <c r="E149" t="s">
        <v>79</v>
      </c>
      <c r="F149">
        <v>0</v>
      </c>
      <c r="I149" t="s">
        <v>157</v>
      </c>
      <c r="J149">
        <v>0</v>
      </c>
    </row>
    <row r="150" spans="2:10" x14ac:dyDescent="0.2">
      <c r="B150">
        <f t="shared" si="2"/>
        <v>0</v>
      </c>
      <c r="C150" t="s">
        <v>348</v>
      </c>
      <c r="D150" s="2">
        <f>B145/B143</f>
        <v>3.7449184954280429E-2</v>
      </c>
      <c r="E150" t="s">
        <v>80</v>
      </c>
      <c r="F150">
        <v>0</v>
      </c>
      <c r="I150" t="s">
        <v>158</v>
      </c>
      <c r="J150">
        <v>0</v>
      </c>
    </row>
    <row r="151" spans="2:10" x14ac:dyDescent="0.2">
      <c r="B151">
        <f t="shared" si="2"/>
        <v>0</v>
      </c>
      <c r="C151" t="s">
        <v>351</v>
      </c>
      <c r="D151">
        <f>B160/B143*1000</f>
        <v>11.754925084642057</v>
      </c>
      <c r="E151" t="s">
        <v>81</v>
      </c>
      <c r="F151">
        <v>0</v>
      </c>
      <c r="I151" t="s">
        <v>159</v>
      </c>
      <c r="J151">
        <v>0</v>
      </c>
    </row>
    <row r="152" spans="2:10" x14ac:dyDescent="0.2">
      <c r="B152">
        <f t="shared" si="2"/>
        <v>0</v>
      </c>
      <c r="C152" t="s">
        <v>352</v>
      </c>
      <c r="D152" s="3">
        <f>B160/B162</f>
        <v>0.11354772043192751</v>
      </c>
      <c r="E152" t="s">
        <v>82</v>
      </c>
      <c r="F152">
        <v>0</v>
      </c>
      <c r="I152" t="s">
        <v>160</v>
      </c>
      <c r="J152">
        <v>0</v>
      </c>
    </row>
    <row r="153" spans="2:10" x14ac:dyDescent="0.2">
      <c r="B153">
        <f t="shared" si="2"/>
        <v>0</v>
      </c>
      <c r="C153" t="s">
        <v>354</v>
      </c>
      <c r="D153">
        <f>(A143/B143)-D147-0.25</f>
        <v>5.6734282537419523E-3</v>
      </c>
      <c r="E153" t="s">
        <v>83</v>
      </c>
      <c r="F153">
        <v>0</v>
      </c>
      <c r="I153" t="s">
        <v>161</v>
      </c>
      <c r="J153">
        <v>0</v>
      </c>
    </row>
    <row r="154" spans="2:10" x14ac:dyDescent="0.2">
      <c r="B154">
        <f t="shared" si="2"/>
        <v>0</v>
      </c>
      <c r="C154" t="s">
        <v>434</v>
      </c>
      <c r="D154" s="3">
        <f>D147/0.25</f>
        <v>6.5118491650955684E-3</v>
      </c>
      <c r="E154" t="s">
        <v>84</v>
      </c>
      <c r="F154">
        <v>0</v>
      </c>
      <c r="I154" t="s">
        <v>162</v>
      </c>
      <c r="J154">
        <v>0</v>
      </c>
    </row>
    <row r="155" spans="2:10" x14ac:dyDescent="0.2">
      <c r="B155">
        <f t="shared" si="2"/>
        <v>0</v>
      </c>
      <c r="D155" s="3"/>
      <c r="E155" t="s">
        <v>85</v>
      </c>
      <c r="F155">
        <v>0</v>
      </c>
      <c r="I155" t="s">
        <v>163</v>
      </c>
      <c r="J155">
        <v>0</v>
      </c>
    </row>
    <row r="156" spans="2:10" x14ac:dyDescent="0.2">
      <c r="B156">
        <f t="shared" si="2"/>
        <v>0</v>
      </c>
      <c r="E156" t="s">
        <v>86</v>
      </c>
      <c r="F156">
        <v>0</v>
      </c>
      <c r="I156" t="s">
        <v>164</v>
      </c>
      <c r="J156">
        <v>0</v>
      </c>
    </row>
    <row r="157" spans="2:10" x14ac:dyDescent="0.2">
      <c r="B157">
        <f t="shared" si="2"/>
        <v>0</v>
      </c>
      <c r="E157" t="s">
        <v>87</v>
      </c>
      <c r="F157">
        <v>0</v>
      </c>
      <c r="I157" t="s">
        <v>165</v>
      </c>
      <c r="J157">
        <v>0</v>
      </c>
    </row>
    <row r="158" spans="2:10" x14ac:dyDescent="0.2">
      <c r="B158">
        <f t="shared" si="2"/>
        <v>0</v>
      </c>
      <c r="E158" t="s">
        <v>88</v>
      </c>
      <c r="F158">
        <v>0</v>
      </c>
      <c r="I158" t="s">
        <v>166</v>
      </c>
      <c r="J158">
        <v>0</v>
      </c>
    </row>
    <row r="159" spans="2:10" x14ac:dyDescent="0.2">
      <c r="B159">
        <f t="shared" si="2"/>
        <v>170490</v>
      </c>
      <c r="E159" t="s">
        <v>89</v>
      </c>
      <c r="F159">
        <v>170490</v>
      </c>
      <c r="I159" t="s">
        <v>167</v>
      </c>
      <c r="J159">
        <v>85257</v>
      </c>
    </row>
    <row r="160" spans="2:10" x14ac:dyDescent="0.2">
      <c r="B160">
        <f t="shared" si="2"/>
        <v>4113662</v>
      </c>
      <c r="E160" t="s">
        <v>90</v>
      </c>
      <c r="F160">
        <v>4113662</v>
      </c>
      <c r="I160" t="s">
        <v>168</v>
      </c>
      <c r="J160">
        <v>4137503</v>
      </c>
    </row>
    <row r="161" spans="2:10" x14ac:dyDescent="0.2">
      <c r="B161">
        <f t="shared" si="2"/>
        <v>36895281</v>
      </c>
      <c r="E161" t="s">
        <v>91</v>
      </c>
      <c r="F161">
        <v>36895281</v>
      </c>
      <c r="I161" t="s">
        <v>169</v>
      </c>
      <c r="J161">
        <v>37210430</v>
      </c>
    </row>
    <row r="162" spans="2:10" x14ac:dyDescent="0.2">
      <c r="B162">
        <f t="shared" si="2"/>
        <v>36228486</v>
      </c>
      <c r="E162" t="s">
        <v>92</v>
      </c>
      <c r="F162">
        <v>36228486</v>
      </c>
      <c r="I162" t="s">
        <v>170</v>
      </c>
      <c r="J162">
        <v>36339732</v>
      </c>
    </row>
    <row r="163" spans="2:10" x14ac:dyDescent="0.2">
      <c r="E163" t="s">
        <v>0</v>
      </c>
      <c r="F163" t="s">
        <v>1</v>
      </c>
      <c r="I163" t="s">
        <v>0</v>
      </c>
      <c r="J163" t="s">
        <v>112</v>
      </c>
    </row>
    <row r="164" spans="2:10" x14ac:dyDescent="0.2">
      <c r="E164" t="s">
        <v>2</v>
      </c>
      <c r="F164" t="s">
        <v>3</v>
      </c>
      <c r="I164" t="s">
        <v>2</v>
      </c>
      <c r="J164" t="s">
        <v>113</v>
      </c>
    </row>
    <row r="165" spans="2:10" x14ac:dyDescent="0.2">
      <c r="E165" t="s">
        <v>4</v>
      </c>
      <c r="F165">
        <v>1</v>
      </c>
      <c r="I165" t="s">
        <v>4</v>
      </c>
      <c r="J165">
        <v>1</v>
      </c>
    </row>
    <row r="166" spans="2:10" x14ac:dyDescent="0.2">
      <c r="E166" t="s">
        <v>5</v>
      </c>
      <c r="F166">
        <v>32</v>
      </c>
      <c r="I166" t="s">
        <v>5</v>
      </c>
      <c r="J166">
        <v>32</v>
      </c>
    </row>
    <row r="167" spans="2:10" x14ac:dyDescent="0.2">
      <c r="E167" t="s">
        <v>6</v>
      </c>
      <c r="F167">
        <v>16</v>
      </c>
      <c r="I167" t="s">
        <v>6</v>
      </c>
      <c r="J167">
        <v>16</v>
      </c>
    </row>
    <row r="168" spans="2:10" x14ac:dyDescent="0.2">
      <c r="E168" t="s">
        <v>7</v>
      </c>
      <c r="F168">
        <v>16</v>
      </c>
      <c r="I168" t="s">
        <v>7</v>
      </c>
      <c r="J168">
        <v>16</v>
      </c>
    </row>
    <row r="169" spans="2:10" x14ac:dyDescent="0.2">
      <c r="E169" t="s">
        <v>8</v>
      </c>
      <c r="F169">
        <v>18</v>
      </c>
      <c r="I169" t="s">
        <v>8</v>
      </c>
      <c r="J169">
        <v>18</v>
      </c>
    </row>
    <row r="170" spans="2:10" x14ac:dyDescent="0.2">
      <c r="E170" t="s">
        <v>9</v>
      </c>
      <c r="F170">
        <v>6</v>
      </c>
      <c r="I170" t="s">
        <v>9</v>
      </c>
      <c r="J170">
        <v>6</v>
      </c>
    </row>
    <row r="171" spans="2:10" x14ac:dyDescent="0.2">
      <c r="E171" t="s">
        <v>10</v>
      </c>
      <c r="F171">
        <v>4</v>
      </c>
      <c r="I171" t="s">
        <v>10</v>
      </c>
      <c r="J171">
        <v>4</v>
      </c>
    </row>
    <row r="172" spans="2:10" x14ac:dyDescent="0.2">
      <c r="E172" t="s">
        <v>11</v>
      </c>
      <c r="F172">
        <v>64</v>
      </c>
      <c r="I172" t="s">
        <v>11</v>
      </c>
      <c r="J172">
        <v>64</v>
      </c>
    </row>
    <row r="173" spans="2:10" x14ac:dyDescent="0.2">
      <c r="E173" t="s">
        <v>12</v>
      </c>
      <c r="F173">
        <v>8</v>
      </c>
      <c r="I173" t="s">
        <v>12</v>
      </c>
      <c r="J173">
        <v>8</v>
      </c>
    </row>
    <row r="174" spans="2:10" x14ac:dyDescent="0.2">
      <c r="E174" t="s">
        <v>13</v>
      </c>
      <c r="F174">
        <v>64</v>
      </c>
      <c r="I174" t="s">
        <v>13</v>
      </c>
      <c r="J174">
        <v>64</v>
      </c>
    </row>
    <row r="175" spans="2:10" x14ac:dyDescent="0.2">
      <c r="E175" t="s">
        <v>14</v>
      </c>
      <c r="F175">
        <v>0</v>
      </c>
      <c r="I175" t="s">
        <v>14</v>
      </c>
      <c r="J175">
        <v>0</v>
      </c>
    </row>
    <row r="176" spans="2:10" x14ac:dyDescent="0.2">
      <c r="E176" t="s">
        <v>15</v>
      </c>
      <c r="F176">
        <v>1</v>
      </c>
      <c r="I176" t="s">
        <v>15</v>
      </c>
      <c r="J176">
        <v>1</v>
      </c>
    </row>
    <row r="177" spans="5:10" x14ac:dyDescent="0.2">
      <c r="E177" t="s">
        <v>16</v>
      </c>
      <c r="F177">
        <v>2</v>
      </c>
      <c r="I177" t="s">
        <v>16</v>
      </c>
      <c r="J177">
        <v>2</v>
      </c>
    </row>
    <row r="178" spans="5:10" x14ac:dyDescent="0.2">
      <c r="E178" t="s">
        <v>17</v>
      </c>
      <c r="F178">
        <v>8</v>
      </c>
      <c r="I178" t="s">
        <v>17</v>
      </c>
      <c r="J178">
        <v>8</v>
      </c>
    </row>
    <row r="179" spans="5:10" x14ac:dyDescent="0.2">
      <c r="E179" t="s">
        <v>18</v>
      </c>
      <c r="F179">
        <v>32</v>
      </c>
      <c r="I179" t="s">
        <v>18</v>
      </c>
      <c r="J179">
        <v>32</v>
      </c>
    </row>
    <row r="180" spans="5:10" x14ac:dyDescent="0.2">
      <c r="E180" t="s">
        <v>19</v>
      </c>
      <c r="F180">
        <v>48</v>
      </c>
      <c r="I180" t="s">
        <v>19</v>
      </c>
      <c r="J180">
        <v>48</v>
      </c>
    </row>
    <row r="181" spans="5:10" x14ac:dyDescent="0.2">
      <c r="E181" t="s">
        <v>20</v>
      </c>
      <c r="F181">
        <v>16</v>
      </c>
      <c r="I181" t="s">
        <v>20</v>
      </c>
      <c r="J181">
        <v>16</v>
      </c>
    </row>
    <row r="182" spans="5:10" x14ac:dyDescent="0.2">
      <c r="E182" t="s">
        <v>21</v>
      </c>
      <c r="F182">
        <v>16</v>
      </c>
      <c r="I182" t="s">
        <v>21</v>
      </c>
      <c r="J182">
        <v>16</v>
      </c>
    </row>
    <row r="183" spans="5:10" x14ac:dyDescent="0.2">
      <c r="E183" t="s">
        <v>22</v>
      </c>
      <c r="F183">
        <v>1</v>
      </c>
      <c r="I183" t="s">
        <v>22</v>
      </c>
      <c r="J183">
        <v>1</v>
      </c>
    </row>
    <row r="184" spans="5:10" x14ac:dyDescent="0.2">
      <c r="E184" t="s">
        <v>23</v>
      </c>
      <c r="F184">
        <v>2</v>
      </c>
      <c r="I184" t="s">
        <v>23</v>
      </c>
      <c r="J184">
        <v>2</v>
      </c>
    </row>
    <row r="185" spans="5:10" x14ac:dyDescent="0.2">
      <c r="E185" t="s">
        <v>24</v>
      </c>
      <c r="F185">
        <v>1</v>
      </c>
      <c r="I185" t="s">
        <v>24</v>
      </c>
      <c r="J185">
        <v>1</v>
      </c>
    </row>
    <row r="186" spans="5:10" x14ac:dyDescent="0.2">
      <c r="E186" t="s">
        <v>25</v>
      </c>
      <c r="F186">
        <v>3</v>
      </c>
      <c r="I186" t="s">
        <v>25</v>
      </c>
      <c r="J186">
        <v>3</v>
      </c>
    </row>
    <row r="187" spans="5:10" x14ac:dyDescent="0.2">
      <c r="E187" t="s">
        <v>26</v>
      </c>
      <c r="F187">
        <v>50</v>
      </c>
      <c r="I187" t="s">
        <v>26</v>
      </c>
      <c r="J187">
        <v>50</v>
      </c>
    </row>
    <row r="188" spans="5:10" x14ac:dyDescent="0.2">
      <c r="E188" t="s">
        <v>27</v>
      </c>
      <c r="F188">
        <v>0</v>
      </c>
      <c r="I188" t="s">
        <v>27</v>
      </c>
      <c r="J188">
        <v>0</v>
      </c>
    </row>
    <row r="189" spans="5:10" x14ac:dyDescent="0.2">
      <c r="E189" t="s">
        <v>28</v>
      </c>
      <c r="F189">
        <v>8</v>
      </c>
      <c r="I189" t="s">
        <v>28</v>
      </c>
      <c r="J189">
        <v>8</v>
      </c>
    </row>
    <row r="190" spans="5:10" x14ac:dyDescent="0.2">
      <c r="E190" t="s">
        <v>29</v>
      </c>
      <c r="F190">
        <v>6</v>
      </c>
      <c r="I190" t="s">
        <v>29</v>
      </c>
      <c r="J190">
        <v>6</v>
      </c>
    </row>
    <row r="191" spans="5:10" x14ac:dyDescent="0.2">
      <c r="E191" t="s">
        <v>30</v>
      </c>
      <c r="F191">
        <v>0</v>
      </c>
      <c r="I191" t="s">
        <v>30</v>
      </c>
      <c r="J191">
        <v>0</v>
      </c>
    </row>
    <row r="192" spans="5:10" x14ac:dyDescent="0.2">
      <c r="E192" t="s">
        <v>31</v>
      </c>
      <c r="F192">
        <v>1</v>
      </c>
      <c r="I192" t="s">
        <v>31</v>
      </c>
      <c r="J192">
        <v>1</v>
      </c>
    </row>
    <row r="193" spans="1:10" x14ac:dyDescent="0.2">
      <c r="E193" t="s">
        <v>32</v>
      </c>
      <c r="F193">
        <v>2048</v>
      </c>
      <c r="I193" t="s">
        <v>32</v>
      </c>
      <c r="J193">
        <v>2048</v>
      </c>
    </row>
    <row r="194" spans="1:10" x14ac:dyDescent="0.2">
      <c r="E194" t="s">
        <v>33</v>
      </c>
      <c r="F194">
        <v>48</v>
      </c>
      <c r="I194" t="s">
        <v>33</v>
      </c>
      <c r="J194">
        <v>48</v>
      </c>
    </row>
    <row r="195" spans="1:10" x14ac:dyDescent="0.2">
      <c r="E195" t="s">
        <v>34</v>
      </c>
      <c r="F195">
        <v>64</v>
      </c>
      <c r="I195" t="s">
        <v>34</v>
      </c>
      <c r="J195">
        <v>64</v>
      </c>
    </row>
    <row r="196" spans="1:10" x14ac:dyDescent="0.2">
      <c r="E196" t="s">
        <v>35</v>
      </c>
      <c r="F196">
        <v>0</v>
      </c>
      <c r="I196" t="s">
        <v>35</v>
      </c>
      <c r="J196">
        <v>0</v>
      </c>
    </row>
    <row r="197" spans="1:10" x14ac:dyDescent="0.2">
      <c r="A197">
        <f>E197+G197</f>
        <v>92283045</v>
      </c>
      <c r="B197">
        <f>SUM(F197,H197)</f>
        <v>349952209</v>
      </c>
      <c r="C197" t="s">
        <v>346</v>
      </c>
      <c r="D197">
        <f>B213/B197*1000</f>
        <v>0.8383944791730118</v>
      </c>
      <c r="E197">
        <v>92283045</v>
      </c>
      <c r="F197">
        <v>349952209</v>
      </c>
      <c r="I197">
        <v>91841774</v>
      </c>
      <c r="J197">
        <v>349952155</v>
      </c>
    </row>
    <row r="198" spans="1:10" x14ac:dyDescent="0.2">
      <c r="B198">
        <f t="shared" ref="B198:B216" si="3">SUM(F198,H198)</f>
        <v>349952209</v>
      </c>
      <c r="C198" t="s">
        <v>347</v>
      </c>
      <c r="D198" s="1">
        <f>B213/B215</f>
        <v>7.9521822858592672E-3</v>
      </c>
      <c r="E198" t="s">
        <v>93</v>
      </c>
      <c r="F198">
        <v>349952209</v>
      </c>
      <c r="I198" t="s">
        <v>171</v>
      </c>
      <c r="J198">
        <v>349952155</v>
      </c>
    </row>
    <row r="199" spans="1:10" x14ac:dyDescent="0.2">
      <c r="B199">
        <f t="shared" si="3"/>
        <v>11357245</v>
      </c>
      <c r="E199" t="s">
        <v>94</v>
      </c>
      <c r="F199">
        <v>11357245</v>
      </c>
      <c r="I199" t="s">
        <v>172</v>
      </c>
      <c r="J199">
        <v>11014529</v>
      </c>
    </row>
    <row r="200" spans="1:10" x14ac:dyDescent="0.2">
      <c r="B200">
        <f t="shared" si="3"/>
        <v>1245982</v>
      </c>
      <c r="C200" t="s">
        <v>348</v>
      </c>
      <c r="D200">
        <f>B200/B197</f>
        <v>3.5604347335324292E-3</v>
      </c>
      <c r="E200" t="s">
        <v>95</v>
      </c>
      <c r="F200">
        <v>1245982</v>
      </c>
      <c r="I200" t="s">
        <v>173</v>
      </c>
      <c r="J200">
        <v>751450</v>
      </c>
    </row>
    <row r="201" spans="1:10" x14ac:dyDescent="0.2">
      <c r="B201">
        <f t="shared" si="3"/>
        <v>878067</v>
      </c>
      <c r="C201" t="s">
        <v>353</v>
      </c>
      <c r="D201">
        <f>B201/B197</f>
        <v>2.5091054647407582E-3</v>
      </c>
      <c r="E201" t="s">
        <v>96</v>
      </c>
      <c r="F201">
        <v>878067</v>
      </c>
      <c r="I201" t="s">
        <v>174</v>
      </c>
      <c r="J201">
        <v>528661</v>
      </c>
    </row>
    <row r="202" spans="1:10" x14ac:dyDescent="0.2">
      <c r="B202">
        <f t="shared" si="3"/>
        <v>0</v>
      </c>
      <c r="C202" t="s">
        <v>349</v>
      </c>
      <c r="D202">
        <f>B197/A197</f>
        <v>3.792161485351941</v>
      </c>
      <c r="E202" t="s">
        <v>97</v>
      </c>
      <c r="F202">
        <v>0</v>
      </c>
      <c r="I202" t="s">
        <v>175</v>
      </c>
      <c r="J202">
        <v>0</v>
      </c>
    </row>
    <row r="203" spans="1:10" x14ac:dyDescent="0.2">
      <c r="B203">
        <f t="shared" si="3"/>
        <v>0</v>
      </c>
      <c r="C203" t="s">
        <v>350</v>
      </c>
      <c r="D203">
        <f>A197/B197</f>
        <v>0.26370185021463888</v>
      </c>
      <c r="E203" t="s">
        <v>98</v>
      </c>
      <c r="F203">
        <v>0</v>
      </c>
      <c r="I203" t="s">
        <v>176</v>
      </c>
      <c r="J203">
        <v>0</v>
      </c>
    </row>
    <row r="204" spans="1:10" x14ac:dyDescent="0.2">
      <c r="B204">
        <f t="shared" si="3"/>
        <v>0</v>
      </c>
      <c r="C204" t="s">
        <v>348</v>
      </c>
      <c r="D204" s="2">
        <f>B199/B197</f>
        <v>3.245370284260729E-2</v>
      </c>
      <c r="E204" t="s">
        <v>99</v>
      </c>
      <c r="F204">
        <v>0</v>
      </c>
      <c r="I204" t="s">
        <v>177</v>
      </c>
      <c r="J204">
        <v>0</v>
      </c>
    </row>
    <row r="205" spans="1:10" x14ac:dyDescent="0.2">
      <c r="B205">
        <f t="shared" si="3"/>
        <v>0</v>
      </c>
      <c r="C205" t="s">
        <v>351</v>
      </c>
      <c r="D205">
        <f>B214/B197*1000</f>
        <v>10.003697390577123</v>
      </c>
      <c r="E205" t="s">
        <v>100</v>
      </c>
      <c r="F205">
        <v>0</v>
      </c>
      <c r="I205" t="s">
        <v>178</v>
      </c>
      <c r="J205">
        <v>0</v>
      </c>
    </row>
    <row r="206" spans="1:10" x14ac:dyDescent="0.2">
      <c r="B206">
        <f t="shared" si="3"/>
        <v>0</v>
      </c>
      <c r="C206" t="s">
        <v>352</v>
      </c>
      <c r="D206" s="3">
        <f>B214/B216</f>
        <v>9.6515361443524433E-2</v>
      </c>
      <c r="E206" t="s">
        <v>101</v>
      </c>
      <c r="F206">
        <v>0</v>
      </c>
      <c r="I206" t="s">
        <v>179</v>
      </c>
      <c r="J206">
        <v>0</v>
      </c>
    </row>
    <row r="207" spans="1:10" x14ac:dyDescent="0.2">
      <c r="B207">
        <f t="shared" si="3"/>
        <v>0</v>
      </c>
      <c r="C207" t="s">
        <v>354</v>
      </c>
      <c r="D207">
        <f>(A197/B197)-D201-0.25</f>
        <v>1.119274474989812E-2</v>
      </c>
      <c r="E207" t="s">
        <v>102</v>
      </c>
      <c r="F207">
        <v>0</v>
      </c>
      <c r="I207" t="s">
        <v>180</v>
      </c>
      <c r="J207">
        <v>0</v>
      </c>
    </row>
    <row r="208" spans="1:10" x14ac:dyDescent="0.2">
      <c r="B208">
        <f t="shared" si="3"/>
        <v>0</v>
      </c>
      <c r="C208" t="s">
        <v>434</v>
      </c>
      <c r="D208" s="3">
        <f>D201/0.25</f>
        <v>1.0036421858963033E-2</v>
      </c>
      <c r="E208" t="s">
        <v>103</v>
      </c>
      <c r="F208">
        <v>0</v>
      </c>
      <c r="I208" t="s">
        <v>181</v>
      </c>
      <c r="J208">
        <v>0</v>
      </c>
    </row>
    <row r="209" spans="2:10" x14ac:dyDescent="0.2">
      <c r="B209">
        <f t="shared" si="3"/>
        <v>0</v>
      </c>
      <c r="D209" s="3"/>
      <c r="E209" t="s">
        <v>104</v>
      </c>
      <c r="F209">
        <v>0</v>
      </c>
      <c r="I209" t="s">
        <v>182</v>
      </c>
      <c r="J209">
        <v>0</v>
      </c>
    </row>
    <row r="210" spans="2:10" x14ac:dyDescent="0.2">
      <c r="B210">
        <f t="shared" si="3"/>
        <v>0</v>
      </c>
      <c r="E210" t="s">
        <v>105</v>
      </c>
      <c r="F210">
        <v>0</v>
      </c>
      <c r="I210" t="s">
        <v>183</v>
      </c>
      <c r="J210">
        <v>0</v>
      </c>
    </row>
    <row r="211" spans="2:10" x14ac:dyDescent="0.2">
      <c r="B211">
        <f t="shared" si="3"/>
        <v>0</v>
      </c>
      <c r="E211" t="s">
        <v>106</v>
      </c>
      <c r="F211">
        <v>0</v>
      </c>
      <c r="I211" t="s">
        <v>184</v>
      </c>
      <c r="J211">
        <v>0</v>
      </c>
    </row>
    <row r="212" spans="2:10" x14ac:dyDescent="0.2">
      <c r="B212">
        <f t="shared" si="3"/>
        <v>0</v>
      </c>
      <c r="E212" t="s">
        <v>107</v>
      </c>
      <c r="F212">
        <v>0</v>
      </c>
      <c r="I212" t="s">
        <v>185</v>
      </c>
      <c r="J212">
        <v>0</v>
      </c>
    </row>
    <row r="213" spans="2:10" x14ac:dyDescent="0.2">
      <c r="B213">
        <f t="shared" si="3"/>
        <v>293398</v>
      </c>
      <c r="E213" t="s">
        <v>108</v>
      </c>
      <c r="F213">
        <v>293398</v>
      </c>
      <c r="I213" t="s">
        <v>186</v>
      </c>
      <c r="J213">
        <v>166024</v>
      </c>
    </row>
    <row r="214" spans="2:10" x14ac:dyDescent="0.2">
      <c r="B214">
        <f t="shared" si="3"/>
        <v>3500816</v>
      </c>
      <c r="E214" t="s">
        <v>109</v>
      </c>
      <c r="F214">
        <v>3500816</v>
      </c>
      <c r="I214" t="s">
        <v>187</v>
      </c>
      <c r="J214">
        <v>3448592</v>
      </c>
    </row>
    <row r="215" spans="2:10" x14ac:dyDescent="0.2">
      <c r="B215">
        <f t="shared" si="3"/>
        <v>36895281</v>
      </c>
      <c r="E215" t="s">
        <v>110</v>
      </c>
      <c r="F215">
        <v>36895281</v>
      </c>
      <c r="I215" t="s">
        <v>188</v>
      </c>
      <c r="J215">
        <v>37210430</v>
      </c>
    </row>
    <row r="216" spans="2:10" x14ac:dyDescent="0.2">
      <c r="B216">
        <f t="shared" si="3"/>
        <v>36272112</v>
      </c>
      <c r="E216" t="s">
        <v>111</v>
      </c>
      <c r="F216">
        <v>36272112</v>
      </c>
      <c r="I216" t="s">
        <v>189</v>
      </c>
      <c r="J216">
        <v>36319696</v>
      </c>
    </row>
    <row r="217" spans="2:10" x14ac:dyDescent="0.2">
      <c r="E217" t="s">
        <v>0</v>
      </c>
      <c r="F217" t="s">
        <v>1</v>
      </c>
      <c r="I217" t="s">
        <v>0</v>
      </c>
      <c r="J217" t="s">
        <v>112</v>
      </c>
    </row>
    <row r="218" spans="2:10" x14ac:dyDescent="0.2">
      <c r="E218" t="s">
        <v>2</v>
      </c>
      <c r="F218" t="s">
        <v>3</v>
      </c>
      <c r="I218" t="s">
        <v>2</v>
      </c>
      <c r="J218" t="s">
        <v>113</v>
      </c>
    </row>
    <row r="219" spans="2:10" x14ac:dyDescent="0.2">
      <c r="E219" t="s">
        <v>4</v>
      </c>
      <c r="F219">
        <v>1</v>
      </c>
      <c r="I219" t="s">
        <v>4</v>
      </c>
      <c r="J219">
        <v>1</v>
      </c>
    </row>
    <row r="220" spans="2:10" x14ac:dyDescent="0.2">
      <c r="E220" t="s">
        <v>5</v>
      </c>
      <c r="F220">
        <v>32</v>
      </c>
      <c r="I220" t="s">
        <v>5</v>
      </c>
      <c r="J220">
        <v>32</v>
      </c>
    </row>
    <row r="221" spans="2:10" x14ac:dyDescent="0.2">
      <c r="E221" t="s">
        <v>6</v>
      </c>
      <c r="F221">
        <v>16</v>
      </c>
      <c r="I221" t="s">
        <v>6</v>
      </c>
      <c r="J221">
        <v>16</v>
      </c>
    </row>
    <row r="222" spans="2:10" x14ac:dyDescent="0.2">
      <c r="E222" t="s">
        <v>7</v>
      </c>
      <c r="F222">
        <v>16</v>
      </c>
      <c r="I222" t="s">
        <v>7</v>
      </c>
      <c r="J222">
        <v>16</v>
      </c>
    </row>
    <row r="223" spans="2:10" x14ac:dyDescent="0.2">
      <c r="E223" t="s">
        <v>8</v>
      </c>
      <c r="F223">
        <v>18</v>
      </c>
      <c r="I223" t="s">
        <v>8</v>
      </c>
      <c r="J223">
        <v>18</v>
      </c>
    </row>
    <row r="224" spans="2:10" x14ac:dyDescent="0.2">
      <c r="E224" t="s">
        <v>9</v>
      </c>
      <c r="F224">
        <v>6</v>
      </c>
      <c r="I224" t="s">
        <v>9</v>
      </c>
      <c r="J224">
        <v>6</v>
      </c>
    </row>
    <row r="225" spans="5:10" x14ac:dyDescent="0.2">
      <c r="E225" t="s">
        <v>10</v>
      </c>
      <c r="F225">
        <v>4</v>
      </c>
      <c r="I225" t="s">
        <v>10</v>
      </c>
      <c r="J225">
        <v>4</v>
      </c>
    </row>
    <row r="226" spans="5:10" x14ac:dyDescent="0.2">
      <c r="E226" t="s">
        <v>11</v>
      </c>
      <c r="F226">
        <v>64</v>
      </c>
      <c r="I226" t="s">
        <v>11</v>
      </c>
      <c r="J226">
        <v>64</v>
      </c>
    </row>
    <row r="227" spans="5:10" x14ac:dyDescent="0.2">
      <c r="E227" t="s">
        <v>12</v>
      </c>
      <c r="F227">
        <v>8</v>
      </c>
      <c r="I227" t="s">
        <v>12</v>
      </c>
      <c r="J227">
        <v>8</v>
      </c>
    </row>
    <row r="228" spans="5:10" x14ac:dyDescent="0.2">
      <c r="E228" t="s">
        <v>13</v>
      </c>
      <c r="F228">
        <v>64</v>
      </c>
      <c r="I228" t="s">
        <v>13</v>
      </c>
      <c r="J228">
        <v>64</v>
      </c>
    </row>
    <row r="229" spans="5:10" x14ac:dyDescent="0.2">
      <c r="E229" t="s">
        <v>14</v>
      </c>
      <c r="F229">
        <v>0</v>
      </c>
      <c r="I229" t="s">
        <v>14</v>
      </c>
      <c r="J229">
        <v>0</v>
      </c>
    </row>
    <row r="230" spans="5:10" x14ac:dyDescent="0.2">
      <c r="E230" t="s">
        <v>15</v>
      </c>
      <c r="F230">
        <v>1</v>
      </c>
      <c r="I230" t="s">
        <v>15</v>
      </c>
      <c r="J230">
        <v>1</v>
      </c>
    </row>
    <row r="231" spans="5:10" x14ac:dyDescent="0.2">
      <c r="E231" t="s">
        <v>16</v>
      </c>
      <c r="F231">
        <v>2</v>
      </c>
      <c r="I231" t="s">
        <v>16</v>
      </c>
      <c r="J231">
        <v>2</v>
      </c>
    </row>
    <row r="232" spans="5:10" x14ac:dyDescent="0.2">
      <c r="E232" t="s">
        <v>17</v>
      </c>
      <c r="F232">
        <v>8</v>
      </c>
      <c r="I232" t="s">
        <v>17</v>
      </c>
      <c r="J232">
        <v>8</v>
      </c>
    </row>
    <row r="233" spans="5:10" x14ac:dyDescent="0.2">
      <c r="E233" t="s">
        <v>18</v>
      </c>
      <c r="F233">
        <v>32</v>
      </c>
      <c r="I233" t="s">
        <v>18</v>
      </c>
      <c r="J233">
        <v>32</v>
      </c>
    </row>
    <row r="234" spans="5:10" x14ac:dyDescent="0.2">
      <c r="E234" t="s">
        <v>19</v>
      </c>
      <c r="F234">
        <v>48</v>
      </c>
      <c r="I234" t="s">
        <v>19</v>
      </c>
      <c r="J234">
        <v>48</v>
      </c>
    </row>
    <row r="235" spans="5:10" x14ac:dyDescent="0.2">
      <c r="E235" t="s">
        <v>20</v>
      </c>
      <c r="F235">
        <v>16</v>
      </c>
      <c r="I235" t="s">
        <v>20</v>
      </c>
      <c r="J235">
        <v>16</v>
      </c>
    </row>
    <row r="236" spans="5:10" x14ac:dyDescent="0.2">
      <c r="E236" t="s">
        <v>21</v>
      </c>
      <c r="F236">
        <v>16</v>
      </c>
      <c r="I236" t="s">
        <v>21</v>
      </c>
      <c r="J236">
        <v>16</v>
      </c>
    </row>
    <row r="237" spans="5:10" x14ac:dyDescent="0.2">
      <c r="E237" t="s">
        <v>22</v>
      </c>
      <c r="F237">
        <v>1</v>
      </c>
      <c r="I237" t="s">
        <v>22</v>
      </c>
      <c r="J237">
        <v>1</v>
      </c>
    </row>
    <row r="238" spans="5:10" x14ac:dyDescent="0.2">
      <c r="E238" t="s">
        <v>23</v>
      </c>
      <c r="F238">
        <v>2</v>
      </c>
      <c r="I238" t="s">
        <v>23</v>
      </c>
      <c r="J238">
        <v>2</v>
      </c>
    </row>
    <row r="239" spans="5:10" x14ac:dyDescent="0.2">
      <c r="E239" t="s">
        <v>24</v>
      </c>
      <c r="F239">
        <v>1</v>
      </c>
      <c r="I239" t="s">
        <v>24</v>
      </c>
      <c r="J239">
        <v>1</v>
      </c>
    </row>
    <row r="240" spans="5:10" x14ac:dyDescent="0.2">
      <c r="E240" t="s">
        <v>25</v>
      </c>
      <c r="F240">
        <v>3</v>
      </c>
      <c r="I240" t="s">
        <v>25</v>
      </c>
      <c r="J240">
        <v>3</v>
      </c>
    </row>
    <row r="241" spans="1:10" x14ac:dyDescent="0.2">
      <c r="E241" t="s">
        <v>26</v>
      </c>
      <c r="F241">
        <v>33</v>
      </c>
      <c r="I241" t="s">
        <v>26</v>
      </c>
      <c r="J241">
        <v>33</v>
      </c>
    </row>
    <row r="242" spans="1:10" x14ac:dyDescent="0.2">
      <c r="E242" t="s">
        <v>27</v>
      </c>
      <c r="F242">
        <v>0</v>
      </c>
      <c r="I242" t="s">
        <v>27</v>
      </c>
      <c r="J242">
        <v>0</v>
      </c>
    </row>
    <row r="243" spans="1:10" x14ac:dyDescent="0.2">
      <c r="E243" t="s">
        <v>28</v>
      </c>
      <c r="F243">
        <v>8</v>
      </c>
      <c r="I243" t="s">
        <v>28</v>
      </c>
      <c r="J243">
        <v>8</v>
      </c>
    </row>
    <row r="244" spans="1:10" x14ac:dyDescent="0.2">
      <c r="E244" t="s">
        <v>29</v>
      </c>
      <c r="F244">
        <v>6</v>
      </c>
      <c r="I244" t="s">
        <v>29</v>
      </c>
      <c r="J244">
        <v>6</v>
      </c>
    </row>
    <row r="245" spans="1:10" x14ac:dyDescent="0.2">
      <c r="E245" t="s">
        <v>30</v>
      </c>
      <c r="F245">
        <v>0</v>
      </c>
      <c r="I245" t="s">
        <v>30</v>
      </c>
      <c r="J245">
        <v>0</v>
      </c>
    </row>
    <row r="246" spans="1:10" x14ac:dyDescent="0.2">
      <c r="E246" t="s">
        <v>31</v>
      </c>
      <c r="F246">
        <v>1</v>
      </c>
      <c r="I246" t="s">
        <v>31</v>
      </c>
      <c r="J246">
        <v>1</v>
      </c>
    </row>
    <row r="247" spans="1:10" x14ac:dyDescent="0.2">
      <c r="E247" t="s">
        <v>32</v>
      </c>
      <c r="F247">
        <v>2048</v>
      </c>
      <c r="I247" t="s">
        <v>32</v>
      </c>
      <c r="J247">
        <v>2048</v>
      </c>
    </row>
    <row r="248" spans="1:10" x14ac:dyDescent="0.2">
      <c r="E248" t="s">
        <v>33</v>
      </c>
      <c r="F248">
        <v>48</v>
      </c>
      <c r="I248" t="s">
        <v>33</v>
      </c>
      <c r="J248">
        <v>48</v>
      </c>
    </row>
    <row r="249" spans="1:10" x14ac:dyDescent="0.2">
      <c r="E249" t="s">
        <v>34</v>
      </c>
      <c r="F249">
        <v>64</v>
      </c>
      <c r="I249" t="s">
        <v>34</v>
      </c>
      <c r="J249">
        <v>64</v>
      </c>
    </row>
    <row r="250" spans="1:10" x14ac:dyDescent="0.2">
      <c r="E250" t="s">
        <v>35</v>
      </c>
      <c r="F250">
        <v>0</v>
      </c>
      <c r="I250" t="s">
        <v>35</v>
      </c>
      <c r="J250">
        <v>0</v>
      </c>
    </row>
    <row r="251" spans="1:10" x14ac:dyDescent="0.2">
      <c r="A251">
        <f>E251+G251</f>
        <v>94570886</v>
      </c>
      <c r="B251">
        <f>SUM(F251,H251)</f>
        <v>349952209</v>
      </c>
      <c r="C251" t="s">
        <v>346</v>
      </c>
      <c r="D251">
        <f>B267/B251*1000</f>
        <v>1.20578750225863</v>
      </c>
      <c r="E251">
        <v>94570886</v>
      </c>
      <c r="F251">
        <v>349952209</v>
      </c>
      <c r="I251">
        <v>94036650</v>
      </c>
      <c r="J251">
        <v>349952155</v>
      </c>
    </row>
    <row r="252" spans="1:10" x14ac:dyDescent="0.2">
      <c r="B252">
        <f t="shared" ref="B252:B270" si="4">SUM(F252,H252)</f>
        <v>349952209</v>
      </c>
      <c r="C252" t="s">
        <v>347</v>
      </c>
      <c r="D252" s="1">
        <f>B267/B269</f>
        <v>1.1436909777160933E-2</v>
      </c>
      <c r="E252" t="s">
        <v>396</v>
      </c>
      <c r="F252">
        <v>349952209</v>
      </c>
      <c r="I252" t="s">
        <v>415</v>
      </c>
      <c r="J252">
        <v>349952155</v>
      </c>
    </row>
    <row r="253" spans="1:10" x14ac:dyDescent="0.2">
      <c r="B253">
        <f t="shared" si="4"/>
        <v>9627754</v>
      </c>
      <c r="E253" t="s">
        <v>397</v>
      </c>
      <c r="F253">
        <v>9627754</v>
      </c>
      <c r="I253" t="s">
        <v>416</v>
      </c>
      <c r="J253">
        <v>9160256</v>
      </c>
    </row>
    <row r="254" spans="1:10" x14ac:dyDescent="0.2">
      <c r="B254">
        <f t="shared" si="4"/>
        <v>1705163</v>
      </c>
      <c r="C254" t="s">
        <v>348</v>
      </c>
      <c r="D254">
        <f>B254/B251</f>
        <v>4.8725596128470217E-3</v>
      </c>
      <c r="E254" t="s">
        <v>398</v>
      </c>
      <c r="F254">
        <v>1705163</v>
      </c>
      <c r="I254" t="s">
        <v>417</v>
      </c>
      <c r="J254">
        <v>1081431</v>
      </c>
    </row>
    <row r="255" spans="1:10" x14ac:dyDescent="0.2">
      <c r="B255">
        <f t="shared" si="4"/>
        <v>1204928</v>
      </c>
      <c r="C255" t="s">
        <v>353</v>
      </c>
      <c r="D255">
        <f>B255/B251</f>
        <v>3.443121572065859E-3</v>
      </c>
      <c r="E255" t="s">
        <v>399</v>
      </c>
      <c r="F255">
        <v>1204928</v>
      </c>
      <c r="I255" t="s">
        <v>418</v>
      </c>
      <c r="J255">
        <v>767384</v>
      </c>
    </row>
    <row r="256" spans="1:10" x14ac:dyDescent="0.2">
      <c r="B256">
        <f t="shared" si="4"/>
        <v>0</v>
      </c>
      <c r="C256" t="s">
        <v>349</v>
      </c>
      <c r="D256">
        <f>B251/A251</f>
        <v>3.7004222314254305</v>
      </c>
      <c r="E256" t="s">
        <v>400</v>
      </c>
      <c r="F256">
        <v>0</v>
      </c>
      <c r="I256" t="s">
        <v>419</v>
      </c>
      <c r="J256">
        <v>0</v>
      </c>
    </row>
    <row r="257" spans="2:10" x14ac:dyDescent="0.2">
      <c r="B257">
        <f t="shared" si="4"/>
        <v>0</v>
      </c>
      <c r="C257" t="s">
        <v>350</v>
      </c>
      <c r="D257">
        <f>A251/B251</f>
        <v>0.27023943146476898</v>
      </c>
      <c r="E257" t="s">
        <v>401</v>
      </c>
      <c r="F257">
        <v>0</v>
      </c>
      <c r="I257" t="s">
        <v>420</v>
      </c>
      <c r="J257">
        <v>0</v>
      </c>
    </row>
    <row r="258" spans="2:10" x14ac:dyDescent="0.2">
      <c r="B258">
        <f t="shared" si="4"/>
        <v>0</v>
      </c>
      <c r="C258" t="s">
        <v>348</v>
      </c>
      <c r="D258" s="2">
        <f>B253/B251</f>
        <v>2.7511625165938015E-2</v>
      </c>
      <c r="E258" t="s">
        <v>402</v>
      </c>
      <c r="F258">
        <v>0</v>
      </c>
      <c r="I258" t="s">
        <v>421</v>
      </c>
      <c r="J258">
        <v>0</v>
      </c>
    </row>
    <row r="259" spans="2:10" x14ac:dyDescent="0.2">
      <c r="B259">
        <f t="shared" si="4"/>
        <v>0</v>
      </c>
      <c r="C259" t="s">
        <v>351</v>
      </c>
      <c r="D259">
        <f>B268/B251*1000</f>
        <v>9.7889337798122025</v>
      </c>
      <c r="E259" t="s">
        <v>403</v>
      </c>
      <c r="F259">
        <v>0</v>
      </c>
      <c r="I259" t="s">
        <v>422</v>
      </c>
      <c r="J259">
        <v>0</v>
      </c>
    </row>
    <row r="260" spans="2:10" x14ac:dyDescent="0.2">
      <c r="B260">
        <f t="shared" si="4"/>
        <v>0</v>
      </c>
      <c r="C260" t="s">
        <v>352</v>
      </c>
      <c r="D260" s="3">
        <f>B268/B270</f>
        <v>9.4355827778129578E-2</v>
      </c>
      <c r="E260" t="s">
        <v>404</v>
      </c>
      <c r="F260">
        <v>0</v>
      </c>
      <c r="I260" t="s">
        <v>423</v>
      </c>
      <c r="J260">
        <v>0</v>
      </c>
    </row>
    <row r="261" spans="2:10" x14ac:dyDescent="0.2">
      <c r="B261">
        <f t="shared" si="4"/>
        <v>0</v>
      </c>
      <c r="C261" t="s">
        <v>354</v>
      </c>
      <c r="D261">
        <f>(A251/B251)-D255-0.25</f>
        <v>1.6796309892703143E-2</v>
      </c>
      <c r="E261" t="s">
        <v>405</v>
      </c>
      <c r="F261">
        <v>0</v>
      </c>
      <c r="I261" t="s">
        <v>424</v>
      </c>
      <c r="J261">
        <v>0</v>
      </c>
    </row>
    <row r="262" spans="2:10" x14ac:dyDescent="0.2">
      <c r="B262">
        <f t="shared" si="4"/>
        <v>0</v>
      </c>
      <c r="C262" t="s">
        <v>434</v>
      </c>
      <c r="D262" s="3">
        <f>D255/0.25</f>
        <v>1.3772486288263436E-2</v>
      </c>
      <c r="E262" t="s">
        <v>406</v>
      </c>
      <c r="F262">
        <v>0</v>
      </c>
      <c r="I262" t="s">
        <v>425</v>
      </c>
      <c r="J262">
        <v>0</v>
      </c>
    </row>
    <row r="263" spans="2:10" x14ac:dyDescent="0.2">
      <c r="B263">
        <f t="shared" si="4"/>
        <v>0</v>
      </c>
      <c r="D263" s="3"/>
      <c r="E263" t="s">
        <v>407</v>
      </c>
      <c r="F263">
        <v>0</v>
      </c>
      <c r="I263" t="s">
        <v>426</v>
      </c>
      <c r="J263">
        <v>0</v>
      </c>
    </row>
    <row r="264" spans="2:10" x14ac:dyDescent="0.2">
      <c r="B264">
        <f t="shared" si="4"/>
        <v>0</v>
      </c>
      <c r="E264" t="s">
        <v>408</v>
      </c>
      <c r="F264">
        <v>0</v>
      </c>
      <c r="I264" t="s">
        <v>427</v>
      </c>
      <c r="J264">
        <v>0</v>
      </c>
    </row>
    <row r="265" spans="2:10" x14ac:dyDescent="0.2">
      <c r="B265">
        <f t="shared" si="4"/>
        <v>0</v>
      </c>
      <c r="E265" t="s">
        <v>409</v>
      </c>
      <c r="F265">
        <v>0</v>
      </c>
      <c r="I265" t="s">
        <v>428</v>
      </c>
      <c r="J265">
        <v>0</v>
      </c>
    </row>
    <row r="266" spans="2:10" x14ac:dyDescent="0.2">
      <c r="B266">
        <f t="shared" si="4"/>
        <v>0</v>
      </c>
      <c r="E266" t="s">
        <v>410</v>
      </c>
      <c r="F266">
        <v>0</v>
      </c>
      <c r="I266" t="s">
        <v>429</v>
      </c>
      <c r="J266">
        <v>0</v>
      </c>
    </row>
    <row r="267" spans="2:10" x14ac:dyDescent="0.2">
      <c r="B267">
        <f t="shared" si="4"/>
        <v>421968</v>
      </c>
      <c r="E267" t="s">
        <v>411</v>
      </c>
      <c r="F267">
        <v>421968</v>
      </c>
      <c r="I267" t="s">
        <v>430</v>
      </c>
      <c r="J267">
        <v>245702</v>
      </c>
    </row>
    <row r="268" spans="2:10" x14ac:dyDescent="0.2">
      <c r="B268">
        <f t="shared" si="4"/>
        <v>3425659</v>
      </c>
      <c r="E268" t="s">
        <v>412</v>
      </c>
      <c r="F268">
        <v>3425659</v>
      </c>
      <c r="I268" t="s">
        <v>431</v>
      </c>
      <c r="J268">
        <v>3457621</v>
      </c>
    </row>
    <row r="269" spans="2:10" x14ac:dyDescent="0.2">
      <c r="B269">
        <f t="shared" si="4"/>
        <v>36895281</v>
      </c>
      <c r="E269" t="s">
        <v>413</v>
      </c>
      <c r="F269">
        <v>36895281</v>
      </c>
      <c r="I269" t="s">
        <v>432</v>
      </c>
      <c r="J269">
        <v>37210430</v>
      </c>
    </row>
    <row r="270" spans="2:10" x14ac:dyDescent="0.2">
      <c r="B270">
        <f t="shared" si="4"/>
        <v>36305749</v>
      </c>
      <c r="E270" t="s">
        <v>414</v>
      </c>
      <c r="F270">
        <v>36305749</v>
      </c>
      <c r="I270" t="s">
        <v>433</v>
      </c>
      <c r="J270">
        <v>36375285</v>
      </c>
    </row>
    <row r="271" spans="2:10" x14ac:dyDescent="0.2">
      <c r="E271" t="s">
        <v>0</v>
      </c>
      <c r="F271" t="s">
        <v>1</v>
      </c>
      <c r="I271" t="s">
        <v>0</v>
      </c>
      <c r="J271" t="s">
        <v>112</v>
      </c>
    </row>
    <row r="272" spans="2:10" x14ac:dyDescent="0.2">
      <c r="E272" t="s">
        <v>2</v>
      </c>
      <c r="F272" t="s">
        <v>3</v>
      </c>
      <c r="I272" t="s">
        <v>2</v>
      </c>
      <c r="J272" t="s">
        <v>113</v>
      </c>
    </row>
    <row r="273" spans="5:10" x14ac:dyDescent="0.2">
      <c r="E273" t="s">
        <v>4</v>
      </c>
      <c r="F273">
        <v>1</v>
      </c>
      <c r="I273" t="s">
        <v>4</v>
      </c>
      <c r="J273">
        <v>1</v>
      </c>
    </row>
    <row r="274" spans="5:10" x14ac:dyDescent="0.2">
      <c r="E274" t="s">
        <v>5</v>
      </c>
      <c r="F274">
        <v>32</v>
      </c>
      <c r="I274" t="s">
        <v>5</v>
      </c>
      <c r="J274">
        <v>32</v>
      </c>
    </row>
    <row r="275" spans="5:10" x14ac:dyDescent="0.2">
      <c r="E275" t="s">
        <v>6</v>
      </c>
      <c r="F275">
        <v>16</v>
      </c>
      <c r="I275" t="s">
        <v>6</v>
      </c>
      <c r="J275">
        <v>16</v>
      </c>
    </row>
    <row r="276" spans="5:10" x14ac:dyDescent="0.2">
      <c r="E276" t="s">
        <v>7</v>
      </c>
      <c r="F276">
        <v>16</v>
      </c>
      <c r="I276" t="s">
        <v>7</v>
      </c>
      <c r="J276">
        <v>16</v>
      </c>
    </row>
    <row r="277" spans="5:10" x14ac:dyDescent="0.2">
      <c r="E277" t="s">
        <v>8</v>
      </c>
      <c r="F277">
        <v>18</v>
      </c>
      <c r="I277" t="s">
        <v>8</v>
      </c>
      <c r="J277">
        <v>18</v>
      </c>
    </row>
    <row r="278" spans="5:10" x14ac:dyDescent="0.2">
      <c r="E278" t="s">
        <v>9</v>
      </c>
      <c r="F278">
        <v>6</v>
      </c>
      <c r="I278" t="s">
        <v>9</v>
      </c>
      <c r="J278">
        <v>6</v>
      </c>
    </row>
    <row r="279" spans="5:10" x14ac:dyDescent="0.2">
      <c r="E279" t="s">
        <v>10</v>
      </c>
      <c r="F279">
        <v>4</v>
      </c>
      <c r="I279" t="s">
        <v>10</v>
      </c>
      <c r="J279">
        <v>4</v>
      </c>
    </row>
    <row r="280" spans="5:10" x14ac:dyDescent="0.2">
      <c r="E280" t="s">
        <v>11</v>
      </c>
      <c r="F280">
        <v>64</v>
      </c>
      <c r="I280" t="s">
        <v>11</v>
      </c>
      <c r="J280">
        <v>64</v>
      </c>
    </row>
    <row r="281" spans="5:10" x14ac:dyDescent="0.2">
      <c r="E281" t="s">
        <v>12</v>
      </c>
      <c r="F281">
        <v>8</v>
      </c>
      <c r="I281" t="s">
        <v>12</v>
      </c>
      <c r="J281">
        <v>8</v>
      </c>
    </row>
    <row r="282" spans="5:10" x14ac:dyDescent="0.2">
      <c r="E282" t="s">
        <v>13</v>
      </c>
      <c r="F282">
        <v>64</v>
      </c>
      <c r="I282" t="s">
        <v>13</v>
      </c>
      <c r="J282">
        <v>64</v>
      </c>
    </row>
    <row r="283" spans="5:10" x14ac:dyDescent="0.2">
      <c r="E283" t="s">
        <v>14</v>
      </c>
      <c r="F283">
        <v>0</v>
      </c>
      <c r="I283" t="s">
        <v>14</v>
      </c>
      <c r="J283">
        <v>0</v>
      </c>
    </row>
    <row r="284" spans="5:10" x14ac:dyDescent="0.2">
      <c r="E284" t="s">
        <v>15</v>
      </c>
      <c r="F284">
        <v>1</v>
      </c>
      <c r="I284" t="s">
        <v>15</v>
      </c>
      <c r="J284">
        <v>1</v>
      </c>
    </row>
    <row r="285" spans="5:10" x14ac:dyDescent="0.2">
      <c r="E285" t="s">
        <v>16</v>
      </c>
      <c r="F285">
        <v>2</v>
      </c>
      <c r="I285" t="s">
        <v>16</v>
      </c>
      <c r="J285">
        <v>2</v>
      </c>
    </row>
    <row r="286" spans="5:10" x14ac:dyDescent="0.2">
      <c r="E286" t="s">
        <v>17</v>
      </c>
      <c r="F286">
        <v>8</v>
      </c>
      <c r="I286" t="s">
        <v>17</v>
      </c>
      <c r="J286">
        <v>8</v>
      </c>
    </row>
    <row r="287" spans="5:10" x14ac:dyDescent="0.2">
      <c r="E287" t="s">
        <v>18</v>
      </c>
      <c r="F287">
        <v>32</v>
      </c>
      <c r="I287" t="s">
        <v>18</v>
      </c>
      <c r="J287">
        <v>32</v>
      </c>
    </row>
    <row r="288" spans="5:10" x14ac:dyDescent="0.2">
      <c r="E288" t="s">
        <v>19</v>
      </c>
      <c r="F288">
        <v>48</v>
      </c>
      <c r="I288" t="s">
        <v>19</v>
      </c>
      <c r="J288">
        <v>48</v>
      </c>
    </row>
    <row r="289" spans="5:10" x14ac:dyDescent="0.2">
      <c r="E289" t="s">
        <v>20</v>
      </c>
      <c r="F289">
        <v>16</v>
      </c>
      <c r="I289" t="s">
        <v>20</v>
      </c>
      <c r="J289">
        <v>16</v>
      </c>
    </row>
    <row r="290" spans="5:10" x14ac:dyDescent="0.2">
      <c r="E290" t="s">
        <v>21</v>
      </c>
      <c r="F290">
        <v>16</v>
      </c>
      <c r="I290" t="s">
        <v>21</v>
      </c>
      <c r="J290">
        <v>16</v>
      </c>
    </row>
    <row r="291" spans="5:10" x14ac:dyDescent="0.2">
      <c r="E291" t="s">
        <v>22</v>
      </c>
      <c r="F291">
        <v>1</v>
      </c>
      <c r="I291" t="s">
        <v>22</v>
      </c>
      <c r="J291">
        <v>1</v>
      </c>
    </row>
    <row r="292" spans="5:10" x14ac:dyDescent="0.2">
      <c r="E292" t="s">
        <v>23</v>
      </c>
      <c r="F292">
        <v>2</v>
      </c>
      <c r="I292" t="s">
        <v>23</v>
      </c>
      <c r="J292">
        <v>2</v>
      </c>
    </row>
    <row r="293" spans="5:10" x14ac:dyDescent="0.2">
      <c r="E293" t="s">
        <v>24</v>
      </c>
      <c r="F293">
        <v>1</v>
      </c>
      <c r="I293" t="s">
        <v>24</v>
      </c>
      <c r="J293">
        <v>1</v>
      </c>
    </row>
    <row r="294" spans="5:10" x14ac:dyDescent="0.2">
      <c r="E294" t="s">
        <v>25</v>
      </c>
      <c r="F294">
        <v>3</v>
      </c>
      <c r="I294" t="s">
        <v>25</v>
      </c>
      <c r="J294">
        <v>3</v>
      </c>
    </row>
    <row r="295" spans="5:10" x14ac:dyDescent="0.2">
      <c r="E295" t="s">
        <v>26</v>
      </c>
      <c r="F295">
        <v>25</v>
      </c>
      <c r="I295" t="s">
        <v>26</v>
      </c>
      <c r="J295">
        <v>25</v>
      </c>
    </row>
    <row r="296" spans="5:10" x14ac:dyDescent="0.2">
      <c r="E296" t="s">
        <v>27</v>
      </c>
      <c r="F296">
        <v>0</v>
      </c>
      <c r="I296" t="s">
        <v>27</v>
      </c>
      <c r="J296">
        <v>0</v>
      </c>
    </row>
    <row r="297" spans="5:10" x14ac:dyDescent="0.2">
      <c r="E297" t="s">
        <v>28</v>
      </c>
      <c r="F297">
        <v>8</v>
      </c>
      <c r="I297" t="s">
        <v>28</v>
      </c>
      <c r="J297">
        <v>8</v>
      </c>
    </row>
    <row r="298" spans="5:10" x14ac:dyDescent="0.2">
      <c r="E298" t="s">
        <v>29</v>
      </c>
      <c r="F298">
        <v>6</v>
      </c>
      <c r="I298" t="s">
        <v>29</v>
      </c>
      <c r="J298">
        <v>6</v>
      </c>
    </row>
    <row r="299" spans="5:10" x14ac:dyDescent="0.2">
      <c r="E299" t="s">
        <v>30</v>
      </c>
      <c r="F299">
        <v>0</v>
      </c>
      <c r="I299" t="s">
        <v>30</v>
      </c>
      <c r="J299">
        <v>0</v>
      </c>
    </row>
    <row r="300" spans="5:10" x14ac:dyDescent="0.2">
      <c r="E300" t="s">
        <v>31</v>
      </c>
      <c r="F300">
        <v>1</v>
      </c>
      <c r="I300" t="s">
        <v>31</v>
      </c>
      <c r="J300">
        <v>1</v>
      </c>
    </row>
    <row r="301" spans="5:10" x14ac:dyDescent="0.2">
      <c r="E301" t="s">
        <v>32</v>
      </c>
      <c r="F301">
        <v>2048</v>
      </c>
      <c r="I301" t="s">
        <v>32</v>
      </c>
      <c r="J301">
        <v>2048</v>
      </c>
    </row>
    <row r="302" spans="5:10" x14ac:dyDescent="0.2">
      <c r="E302" t="s">
        <v>33</v>
      </c>
      <c r="F302">
        <v>48</v>
      </c>
      <c r="I302" t="s">
        <v>33</v>
      </c>
      <c r="J302">
        <v>48</v>
      </c>
    </row>
    <row r="303" spans="5:10" x14ac:dyDescent="0.2">
      <c r="E303" t="s">
        <v>34</v>
      </c>
      <c r="F303">
        <v>64</v>
      </c>
      <c r="I303" t="s">
        <v>34</v>
      </c>
      <c r="J303">
        <v>64</v>
      </c>
    </row>
    <row r="304" spans="5:10" x14ac:dyDescent="0.2">
      <c r="E304" t="s">
        <v>35</v>
      </c>
      <c r="F304">
        <v>0</v>
      </c>
      <c r="I304" t="s">
        <v>35</v>
      </c>
      <c r="J304">
        <v>0</v>
      </c>
    </row>
    <row r="305" spans="1:10" x14ac:dyDescent="0.2">
      <c r="A305">
        <f>E305+G305</f>
        <v>96587306</v>
      </c>
      <c r="B305">
        <f>SUM(F305,H305)</f>
        <v>349952209</v>
      </c>
      <c r="C305" t="s">
        <v>346</v>
      </c>
      <c r="D305">
        <f>B321/B305*1000</f>
        <v>1.5618618369687161</v>
      </c>
      <c r="E305">
        <v>96587306</v>
      </c>
      <c r="F305">
        <v>349952209</v>
      </c>
      <c r="I305">
        <v>95878291</v>
      </c>
      <c r="J305">
        <v>349952155</v>
      </c>
    </row>
    <row r="306" spans="1:10" x14ac:dyDescent="0.2">
      <c r="A306">
        <f>B305/4</f>
        <v>87488052.25</v>
      </c>
      <c r="B306">
        <f t="shared" ref="B306:B324" si="5">SUM(F306,H306)</f>
        <v>349952209</v>
      </c>
      <c r="C306" t="s">
        <v>347</v>
      </c>
      <c r="D306" s="1">
        <f>B321/B323</f>
        <v>1.4814279365428874E-2</v>
      </c>
      <c r="E306" t="s">
        <v>436</v>
      </c>
      <c r="F306">
        <v>349952209</v>
      </c>
      <c r="I306" t="s">
        <v>455</v>
      </c>
      <c r="J306">
        <v>349952155</v>
      </c>
    </row>
    <row r="307" spans="1:10" x14ac:dyDescent="0.2">
      <c r="B307">
        <f t="shared" si="5"/>
        <v>8145672</v>
      </c>
      <c r="E307" t="s">
        <v>437</v>
      </c>
      <c r="F307">
        <v>8145672</v>
      </c>
      <c r="I307" t="s">
        <v>456</v>
      </c>
      <c r="J307">
        <v>7448965</v>
      </c>
    </row>
    <row r="308" spans="1:10" x14ac:dyDescent="0.2">
      <c r="B308">
        <f t="shared" si="5"/>
        <v>2182895</v>
      </c>
      <c r="C308" t="s">
        <v>348</v>
      </c>
      <c r="D308">
        <f>B308/B305</f>
        <v>6.2376945876058175E-3</v>
      </c>
      <c r="E308" t="s">
        <v>438</v>
      </c>
      <c r="F308">
        <v>2182895</v>
      </c>
      <c r="I308" t="s">
        <v>457</v>
      </c>
      <c r="J308">
        <v>1404898</v>
      </c>
    </row>
    <row r="309" spans="1:10" x14ac:dyDescent="0.2">
      <c r="A309">
        <f>(B308-B309)/B308</f>
        <v>0.28371543294569823</v>
      </c>
      <c r="B309">
        <f t="shared" si="5"/>
        <v>1563574</v>
      </c>
      <c r="C309" t="s">
        <v>353</v>
      </c>
      <c r="D309">
        <f>B309/B305</f>
        <v>4.4679643671001945E-3</v>
      </c>
      <c r="E309" t="s">
        <v>439</v>
      </c>
      <c r="F309">
        <v>1563574</v>
      </c>
      <c r="I309" t="s">
        <v>458</v>
      </c>
      <c r="J309">
        <v>1002172</v>
      </c>
    </row>
    <row r="310" spans="1:10" x14ac:dyDescent="0.2">
      <c r="B310">
        <f t="shared" si="5"/>
        <v>0</v>
      </c>
      <c r="C310" t="s">
        <v>349</v>
      </c>
      <c r="D310">
        <f>B305/A305</f>
        <v>3.623169787963648</v>
      </c>
      <c r="E310" t="s">
        <v>440</v>
      </c>
      <c r="F310">
        <v>0</v>
      </c>
      <c r="I310" t="s">
        <v>459</v>
      </c>
      <c r="J310">
        <v>0</v>
      </c>
    </row>
    <row r="311" spans="1:10" x14ac:dyDescent="0.2">
      <c r="B311">
        <f t="shared" si="5"/>
        <v>0</v>
      </c>
      <c r="C311" t="s">
        <v>350</v>
      </c>
      <c r="D311">
        <f>A305/B305</f>
        <v>0.2760014182393688</v>
      </c>
      <c r="E311" t="s">
        <v>441</v>
      </c>
      <c r="F311">
        <v>0</v>
      </c>
      <c r="I311" t="s">
        <v>460</v>
      </c>
      <c r="J311">
        <v>0</v>
      </c>
    </row>
    <row r="312" spans="1:10" x14ac:dyDescent="0.2">
      <c r="B312">
        <f t="shared" si="5"/>
        <v>0</v>
      </c>
      <c r="C312" t="s">
        <v>348</v>
      </c>
      <c r="D312" s="2">
        <f>B307/B305</f>
        <v>2.3276526881417684E-2</v>
      </c>
      <c r="E312" t="s">
        <v>442</v>
      </c>
      <c r="F312">
        <v>0</v>
      </c>
      <c r="I312" t="s">
        <v>461</v>
      </c>
      <c r="J312">
        <v>0</v>
      </c>
    </row>
    <row r="313" spans="1:10" x14ac:dyDescent="0.2">
      <c r="B313">
        <f t="shared" si="5"/>
        <v>0</v>
      </c>
      <c r="C313" t="s">
        <v>351</v>
      </c>
      <c r="D313">
        <f>B322/B305*1000</f>
        <v>9.6691288495338519</v>
      </c>
      <c r="E313" t="s">
        <v>443</v>
      </c>
      <c r="F313">
        <v>0</v>
      </c>
      <c r="I313" t="s">
        <v>462</v>
      </c>
      <c r="J313">
        <v>0</v>
      </c>
    </row>
    <row r="314" spans="1:10" x14ac:dyDescent="0.2">
      <c r="B314">
        <f t="shared" si="5"/>
        <v>0</v>
      </c>
      <c r="C314" t="s">
        <v>352</v>
      </c>
      <c r="D314" s="3">
        <f>B322/B324</f>
        <v>9.2940930883461725E-2</v>
      </c>
      <c r="E314" t="s">
        <v>444</v>
      </c>
      <c r="F314">
        <v>0</v>
      </c>
      <c r="I314" t="s">
        <v>463</v>
      </c>
      <c r="J314">
        <v>0</v>
      </c>
    </row>
    <row r="315" spans="1:10" x14ac:dyDescent="0.2">
      <c r="B315">
        <f t="shared" si="5"/>
        <v>0</v>
      </c>
      <c r="C315" t="s">
        <v>354</v>
      </c>
      <c r="D315">
        <f>(A305/B305)-D309-0.25</f>
        <v>2.1533453872268626E-2</v>
      </c>
      <c r="E315" t="s">
        <v>445</v>
      </c>
      <c r="F315">
        <v>0</v>
      </c>
      <c r="I315" t="s">
        <v>464</v>
      </c>
      <c r="J315">
        <v>0</v>
      </c>
    </row>
    <row r="316" spans="1:10" x14ac:dyDescent="0.2">
      <c r="B316">
        <f t="shared" si="5"/>
        <v>0</v>
      </c>
      <c r="C316" t="s">
        <v>434</v>
      </c>
      <c r="D316" s="3">
        <f>D309/0.25</f>
        <v>1.7871857468400778E-2</v>
      </c>
      <c r="E316" t="s">
        <v>446</v>
      </c>
      <c r="F316">
        <v>0</v>
      </c>
      <c r="I316" t="s">
        <v>465</v>
      </c>
      <c r="J316">
        <v>0</v>
      </c>
    </row>
    <row r="317" spans="1:10" x14ac:dyDescent="0.2">
      <c r="B317">
        <f t="shared" si="5"/>
        <v>0</v>
      </c>
      <c r="C317">
        <f>B305/(A306+B309)</f>
        <v>3.9297677508724891</v>
      </c>
      <c r="D317" s="3"/>
      <c r="E317" t="s">
        <v>447</v>
      </c>
      <c r="F317">
        <v>0</v>
      </c>
      <c r="I317" t="s">
        <v>466</v>
      </c>
      <c r="J317">
        <v>0</v>
      </c>
    </row>
    <row r="318" spans="1:10" x14ac:dyDescent="0.2">
      <c r="B318">
        <f t="shared" si="5"/>
        <v>0</v>
      </c>
      <c r="E318" t="s">
        <v>448</v>
      </c>
      <c r="F318">
        <v>0</v>
      </c>
      <c r="I318" t="s">
        <v>467</v>
      </c>
      <c r="J318">
        <v>0</v>
      </c>
    </row>
    <row r="319" spans="1:10" x14ac:dyDescent="0.2">
      <c r="B319">
        <f t="shared" si="5"/>
        <v>0</v>
      </c>
      <c r="E319" t="s">
        <v>449</v>
      </c>
      <c r="F319">
        <v>0</v>
      </c>
      <c r="I319" t="s">
        <v>468</v>
      </c>
      <c r="J319">
        <v>0</v>
      </c>
    </row>
    <row r="320" spans="1:10" x14ac:dyDescent="0.2">
      <c r="B320">
        <f t="shared" si="5"/>
        <v>0</v>
      </c>
      <c r="E320" t="s">
        <v>450</v>
      </c>
      <c r="F320">
        <v>0</v>
      </c>
      <c r="I320" t="s">
        <v>469</v>
      </c>
      <c r="J320">
        <v>0</v>
      </c>
    </row>
    <row r="321" spans="2:10" x14ac:dyDescent="0.2">
      <c r="B321">
        <f t="shared" si="5"/>
        <v>546577</v>
      </c>
      <c r="E321" t="s">
        <v>451</v>
      </c>
      <c r="F321">
        <v>546577</v>
      </c>
      <c r="I321" t="s">
        <v>470</v>
      </c>
      <c r="J321">
        <v>320091</v>
      </c>
    </row>
    <row r="322" spans="2:10" x14ac:dyDescent="0.2">
      <c r="B322">
        <f t="shared" si="5"/>
        <v>3383733</v>
      </c>
      <c r="E322" t="s">
        <v>452</v>
      </c>
      <c r="F322">
        <v>3383733</v>
      </c>
      <c r="I322" t="s">
        <v>471</v>
      </c>
      <c r="J322">
        <v>3530729</v>
      </c>
    </row>
    <row r="323" spans="2:10" x14ac:dyDescent="0.2">
      <c r="B323">
        <f t="shared" si="5"/>
        <v>36895281</v>
      </c>
      <c r="E323" t="s">
        <v>453</v>
      </c>
      <c r="F323">
        <v>36895281</v>
      </c>
      <c r="I323" t="s">
        <v>472</v>
      </c>
      <c r="J323">
        <v>37210430</v>
      </c>
    </row>
    <row r="324" spans="2:10" x14ac:dyDescent="0.2">
      <c r="B324">
        <f t="shared" si="5"/>
        <v>36407350</v>
      </c>
      <c r="E324" t="s">
        <v>454</v>
      </c>
      <c r="F324">
        <v>36407350</v>
      </c>
      <c r="I324" t="s">
        <v>473</v>
      </c>
      <c r="J324">
        <v>36625892</v>
      </c>
    </row>
    <row r="325" spans="2:10" x14ac:dyDescent="0.2">
      <c r="E325" t="s">
        <v>0</v>
      </c>
      <c r="F325" t="s">
        <v>1</v>
      </c>
      <c r="I325" t="s">
        <v>0</v>
      </c>
      <c r="J325" t="s">
        <v>112</v>
      </c>
    </row>
    <row r="326" spans="2:10" x14ac:dyDescent="0.2">
      <c r="E326" t="s">
        <v>2</v>
      </c>
      <c r="F326" t="s">
        <v>3</v>
      </c>
      <c r="I326" t="s">
        <v>2</v>
      </c>
      <c r="J326" t="s">
        <v>113</v>
      </c>
    </row>
    <row r="327" spans="2:10" x14ac:dyDescent="0.2">
      <c r="E327" t="s">
        <v>4</v>
      </c>
      <c r="F327">
        <v>1</v>
      </c>
      <c r="I327" t="s">
        <v>4</v>
      </c>
      <c r="J327">
        <v>1</v>
      </c>
    </row>
    <row r="328" spans="2:10" x14ac:dyDescent="0.2">
      <c r="E328" t="s">
        <v>5</v>
      </c>
      <c r="F328">
        <v>32</v>
      </c>
      <c r="I328" t="s">
        <v>5</v>
      </c>
      <c r="J328">
        <v>32</v>
      </c>
    </row>
    <row r="329" spans="2:10" x14ac:dyDescent="0.2">
      <c r="E329" t="s">
        <v>6</v>
      </c>
      <c r="F329">
        <v>16</v>
      </c>
      <c r="I329" t="s">
        <v>6</v>
      </c>
      <c r="J329">
        <v>16</v>
      </c>
    </row>
    <row r="330" spans="2:10" x14ac:dyDescent="0.2">
      <c r="E330" t="s">
        <v>7</v>
      </c>
      <c r="F330">
        <v>16</v>
      </c>
      <c r="I330" t="s">
        <v>7</v>
      </c>
      <c r="J330">
        <v>16</v>
      </c>
    </row>
    <row r="331" spans="2:10" x14ac:dyDescent="0.2">
      <c r="E331" t="s">
        <v>8</v>
      </c>
      <c r="F331">
        <v>18</v>
      </c>
      <c r="I331" t="s">
        <v>8</v>
      </c>
      <c r="J331">
        <v>18</v>
      </c>
    </row>
    <row r="332" spans="2:10" x14ac:dyDescent="0.2">
      <c r="E332" t="s">
        <v>9</v>
      </c>
      <c r="F332">
        <v>6</v>
      </c>
      <c r="I332" t="s">
        <v>9</v>
      </c>
      <c r="J332">
        <v>6</v>
      </c>
    </row>
    <row r="333" spans="2:10" x14ac:dyDescent="0.2">
      <c r="E333" t="s">
        <v>10</v>
      </c>
      <c r="F333">
        <v>4</v>
      </c>
      <c r="I333" t="s">
        <v>10</v>
      </c>
      <c r="J333">
        <v>4</v>
      </c>
    </row>
    <row r="334" spans="2:10" x14ac:dyDescent="0.2">
      <c r="E334" t="s">
        <v>11</v>
      </c>
      <c r="F334">
        <v>64</v>
      </c>
      <c r="I334" t="s">
        <v>11</v>
      </c>
      <c r="J334">
        <v>64</v>
      </c>
    </row>
    <row r="335" spans="2:10" x14ac:dyDescent="0.2">
      <c r="E335" t="s">
        <v>12</v>
      </c>
      <c r="F335">
        <v>8</v>
      </c>
      <c r="I335" t="s">
        <v>12</v>
      </c>
      <c r="J335">
        <v>8</v>
      </c>
    </row>
    <row r="336" spans="2:10" x14ac:dyDescent="0.2">
      <c r="E336" t="s">
        <v>13</v>
      </c>
      <c r="F336">
        <v>64</v>
      </c>
      <c r="I336" t="s">
        <v>13</v>
      </c>
      <c r="J336">
        <v>64</v>
      </c>
    </row>
    <row r="337" spans="5:10" x14ac:dyDescent="0.2">
      <c r="E337" t="s">
        <v>14</v>
      </c>
      <c r="F337">
        <v>0</v>
      </c>
      <c r="I337" t="s">
        <v>14</v>
      </c>
      <c r="J337">
        <v>0</v>
      </c>
    </row>
    <row r="338" spans="5:10" x14ac:dyDescent="0.2">
      <c r="E338" t="s">
        <v>15</v>
      </c>
      <c r="F338">
        <v>1</v>
      </c>
      <c r="I338" t="s">
        <v>15</v>
      </c>
      <c r="J338">
        <v>1</v>
      </c>
    </row>
    <row r="339" spans="5:10" x14ac:dyDescent="0.2">
      <c r="E339" t="s">
        <v>16</v>
      </c>
      <c r="F339">
        <v>2</v>
      </c>
      <c r="I339" t="s">
        <v>16</v>
      </c>
      <c r="J339">
        <v>2</v>
      </c>
    </row>
    <row r="340" spans="5:10" x14ac:dyDescent="0.2">
      <c r="E340" t="s">
        <v>17</v>
      </c>
      <c r="F340">
        <v>8</v>
      </c>
      <c r="I340" t="s">
        <v>17</v>
      </c>
      <c r="J340">
        <v>8</v>
      </c>
    </row>
    <row r="341" spans="5:10" x14ac:dyDescent="0.2">
      <c r="E341" t="s">
        <v>18</v>
      </c>
      <c r="F341">
        <v>32</v>
      </c>
      <c r="I341" t="s">
        <v>18</v>
      </c>
      <c r="J341">
        <v>32</v>
      </c>
    </row>
    <row r="342" spans="5:10" x14ac:dyDescent="0.2">
      <c r="E342" t="s">
        <v>19</v>
      </c>
      <c r="F342">
        <v>48</v>
      </c>
      <c r="I342" t="s">
        <v>19</v>
      </c>
      <c r="J342">
        <v>48</v>
      </c>
    </row>
    <row r="343" spans="5:10" x14ac:dyDescent="0.2">
      <c r="E343" t="s">
        <v>20</v>
      </c>
      <c r="F343">
        <v>16</v>
      </c>
      <c r="I343" t="s">
        <v>20</v>
      </c>
      <c r="J343">
        <v>16</v>
      </c>
    </row>
    <row r="344" spans="5:10" x14ac:dyDescent="0.2">
      <c r="E344" t="s">
        <v>21</v>
      </c>
      <c r="F344">
        <v>16</v>
      </c>
      <c r="I344" t="s">
        <v>21</v>
      </c>
      <c r="J344">
        <v>16</v>
      </c>
    </row>
    <row r="345" spans="5:10" x14ac:dyDescent="0.2">
      <c r="E345" t="s">
        <v>22</v>
      </c>
      <c r="F345">
        <v>1</v>
      </c>
      <c r="I345" t="s">
        <v>22</v>
      </c>
      <c r="J345">
        <v>1</v>
      </c>
    </row>
    <row r="346" spans="5:10" x14ac:dyDescent="0.2">
      <c r="E346" t="s">
        <v>23</v>
      </c>
      <c r="F346">
        <v>2</v>
      </c>
      <c r="I346" t="s">
        <v>23</v>
      </c>
      <c r="J346">
        <v>2</v>
      </c>
    </row>
    <row r="347" spans="5:10" x14ac:dyDescent="0.2">
      <c r="E347" t="s">
        <v>24</v>
      </c>
      <c r="F347">
        <v>1</v>
      </c>
      <c r="I347" t="s">
        <v>24</v>
      </c>
      <c r="J347">
        <v>1</v>
      </c>
    </row>
    <row r="348" spans="5:10" x14ac:dyDescent="0.2">
      <c r="E348" t="s">
        <v>25</v>
      </c>
      <c r="F348">
        <v>3</v>
      </c>
      <c r="I348" t="s">
        <v>25</v>
      </c>
      <c r="J348">
        <v>3</v>
      </c>
    </row>
    <row r="349" spans="5:10" x14ac:dyDescent="0.2">
      <c r="E349" t="s">
        <v>26</v>
      </c>
      <c r="F349">
        <v>20</v>
      </c>
      <c r="I349" t="s">
        <v>26</v>
      </c>
      <c r="J349">
        <v>20</v>
      </c>
    </row>
    <row r="350" spans="5:10" x14ac:dyDescent="0.2">
      <c r="E350" t="s">
        <v>27</v>
      </c>
      <c r="F350">
        <v>0</v>
      </c>
      <c r="I350" t="s">
        <v>27</v>
      </c>
      <c r="J350">
        <v>0</v>
      </c>
    </row>
    <row r="351" spans="5:10" x14ac:dyDescent="0.2">
      <c r="E351" t="s">
        <v>28</v>
      </c>
      <c r="F351">
        <v>8</v>
      </c>
      <c r="I351" t="s">
        <v>28</v>
      </c>
      <c r="J351">
        <v>8</v>
      </c>
    </row>
    <row r="352" spans="5:10" x14ac:dyDescent="0.2">
      <c r="E352" t="s">
        <v>29</v>
      </c>
      <c r="F352">
        <v>6</v>
      </c>
      <c r="I352" t="s">
        <v>29</v>
      </c>
      <c r="J352">
        <v>6</v>
      </c>
    </row>
    <row r="353" spans="1:10" x14ac:dyDescent="0.2">
      <c r="E353" t="s">
        <v>30</v>
      </c>
      <c r="F353">
        <v>0</v>
      </c>
      <c r="I353" t="s">
        <v>30</v>
      </c>
      <c r="J353">
        <v>0</v>
      </c>
    </row>
    <row r="354" spans="1:10" x14ac:dyDescent="0.2">
      <c r="E354" t="s">
        <v>31</v>
      </c>
      <c r="F354">
        <v>1</v>
      </c>
      <c r="I354" t="s">
        <v>31</v>
      </c>
      <c r="J354">
        <v>1</v>
      </c>
    </row>
    <row r="355" spans="1:10" x14ac:dyDescent="0.2">
      <c r="E355" t="s">
        <v>32</v>
      </c>
      <c r="F355">
        <v>2048</v>
      </c>
      <c r="I355" t="s">
        <v>32</v>
      </c>
      <c r="J355">
        <v>2048</v>
      </c>
    </row>
    <row r="356" spans="1:10" x14ac:dyDescent="0.2">
      <c r="E356" t="s">
        <v>33</v>
      </c>
      <c r="F356">
        <v>48</v>
      </c>
      <c r="I356" t="s">
        <v>33</v>
      </c>
      <c r="J356">
        <v>48</v>
      </c>
    </row>
    <row r="357" spans="1:10" x14ac:dyDescent="0.2">
      <c r="E357" t="s">
        <v>34</v>
      </c>
      <c r="F357">
        <v>64</v>
      </c>
      <c r="I357" t="s">
        <v>34</v>
      </c>
      <c r="J357">
        <v>64</v>
      </c>
    </row>
    <row r="358" spans="1:10" x14ac:dyDescent="0.2">
      <c r="E358" t="s">
        <v>35</v>
      </c>
      <c r="F358">
        <v>0</v>
      </c>
      <c r="I358" t="s">
        <v>35</v>
      </c>
      <c r="J358">
        <v>0</v>
      </c>
    </row>
    <row r="359" spans="1:10" x14ac:dyDescent="0.2">
      <c r="A359">
        <f>E359+G359</f>
        <v>98870121</v>
      </c>
      <c r="B359">
        <f>SUM(F359,H359)</f>
        <v>349952209</v>
      </c>
      <c r="C359" t="s">
        <v>346</v>
      </c>
      <c r="D359">
        <f>B375/B359*1000</f>
        <v>1.8695838550914821</v>
      </c>
      <c r="E359">
        <v>98870121</v>
      </c>
      <c r="F359">
        <v>349952209</v>
      </c>
      <c r="I359">
        <v>98031850</v>
      </c>
      <c r="J359">
        <v>349952155</v>
      </c>
    </row>
    <row r="360" spans="1:10" x14ac:dyDescent="0.2">
      <c r="A360">
        <f>B359/4</f>
        <v>87488052.25</v>
      </c>
      <c r="B360">
        <f t="shared" ref="B360:B378" si="6">SUM(F360,H360)</f>
        <v>349952209</v>
      </c>
      <c r="C360" t="s">
        <v>347</v>
      </c>
      <c r="D360" s="1">
        <f>B375/B377</f>
        <v>1.7733026616601727E-2</v>
      </c>
      <c r="E360" t="s">
        <v>550</v>
      </c>
      <c r="F360">
        <v>349952209</v>
      </c>
      <c r="I360" t="s">
        <v>569</v>
      </c>
      <c r="J360">
        <v>349952155</v>
      </c>
    </row>
    <row r="361" spans="1:10" x14ac:dyDescent="0.2">
      <c r="B361">
        <f t="shared" si="6"/>
        <v>6870590</v>
      </c>
      <c r="E361" t="s">
        <v>551</v>
      </c>
      <c r="F361">
        <v>6870590</v>
      </c>
      <c r="I361" t="s">
        <v>570</v>
      </c>
      <c r="J361">
        <v>5962161</v>
      </c>
    </row>
    <row r="362" spans="1:10" x14ac:dyDescent="0.2">
      <c r="B362">
        <f t="shared" si="6"/>
        <v>2640884</v>
      </c>
      <c r="C362" t="s">
        <v>348</v>
      </c>
      <c r="D362">
        <f>B362/B359</f>
        <v>7.546413287535499E-3</v>
      </c>
      <c r="E362" t="s">
        <v>552</v>
      </c>
      <c r="F362">
        <v>2640884</v>
      </c>
      <c r="I362" t="s">
        <v>571</v>
      </c>
      <c r="J362">
        <v>1694636</v>
      </c>
    </row>
    <row r="363" spans="1:10" x14ac:dyDescent="0.2">
      <c r="A363">
        <f>(B362-B363)/B362</f>
        <v>0.28232251018976978</v>
      </c>
      <c r="B363">
        <f t="shared" si="6"/>
        <v>1895303</v>
      </c>
      <c r="C363" t="s">
        <v>353</v>
      </c>
      <c r="D363">
        <f>B363/B359</f>
        <v>5.4158909452690441E-3</v>
      </c>
      <c r="E363" t="s">
        <v>553</v>
      </c>
      <c r="F363">
        <v>1895303</v>
      </c>
      <c r="I363" t="s">
        <v>572</v>
      </c>
      <c r="J363">
        <v>1208922</v>
      </c>
    </row>
    <row r="364" spans="1:10" x14ac:dyDescent="0.2">
      <c r="B364">
        <f t="shared" si="6"/>
        <v>0</v>
      </c>
      <c r="C364" t="s">
        <v>349</v>
      </c>
      <c r="D364">
        <f>B359/A359</f>
        <v>3.5395143189922869</v>
      </c>
      <c r="E364" t="s">
        <v>554</v>
      </c>
      <c r="F364">
        <v>0</v>
      </c>
      <c r="I364" t="s">
        <v>573</v>
      </c>
      <c r="J364">
        <v>0</v>
      </c>
    </row>
    <row r="365" spans="1:10" x14ac:dyDescent="0.2">
      <c r="B365">
        <f t="shared" si="6"/>
        <v>0</v>
      </c>
      <c r="C365" t="s">
        <v>350</v>
      </c>
      <c r="D365">
        <f>A359/B359</f>
        <v>0.28252463752843465</v>
      </c>
      <c r="E365" t="s">
        <v>555</v>
      </c>
      <c r="F365">
        <v>0</v>
      </c>
      <c r="I365" t="s">
        <v>574</v>
      </c>
      <c r="J365">
        <v>0</v>
      </c>
    </row>
    <row r="366" spans="1:10" x14ac:dyDescent="0.2">
      <c r="B366">
        <f t="shared" si="6"/>
        <v>0</v>
      </c>
      <c r="C366" t="s">
        <v>348</v>
      </c>
      <c r="D366" s="2">
        <f>B361/B359</f>
        <v>1.9632937936391193E-2</v>
      </c>
      <c r="E366" t="s">
        <v>556</v>
      </c>
      <c r="F366">
        <v>0</v>
      </c>
      <c r="I366" t="s">
        <v>575</v>
      </c>
      <c r="J366">
        <v>0</v>
      </c>
    </row>
    <row r="367" spans="1:10" x14ac:dyDescent="0.2">
      <c r="B367">
        <f t="shared" si="6"/>
        <v>0</v>
      </c>
      <c r="C367" t="s">
        <v>351</v>
      </c>
      <c r="D367">
        <f>B376/B359*1000</f>
        <v>9.4997742963239862</v>
      </c>
      <c r="E367" t="s">
        <v>557</v>
      </c>
      <c r="F367">
        <v>0</v>
      </c>
      <c r="I367" t="s">
        <v>576</v>
      </c>
      <c r="J367">
        <v>0</v>
      </c>
    </row>
    <row r="368" spans="1:10" x14ac:dyDescent="0.2">
      <c r="B368">
        <f t="shared" si="6"/>
        <v>0</v>
      </c>
      <c r="C368" t="s">
        <v>352</v>
      </c>
      <c r="D368" s="3">
        <f>B376/B378</f>
        <v>9.111576188141321E-2</v>
      </c>
      <c r="E368" t="s">
        <v>558</v>
      </c>
      <c r="F368">
        <v>0</v>
      </c>
      <c r="I368" t="s">
        <v>577</v>
      </c>
      <c r="J368">
        <v>0</v>
      </c>
    </row>
    <row r="369" spans="2:10" x14ac:dyDescent="0.2">
      <c r="B369">
        <f t="shared" si="6"/>
        <v>0</v>
      </c>
      <c r="C369" t="s">
        <v>354</v>
      </c>
      <c r="D369">
        <f>(A359/B359)-D363-0.25</f>
        <v>2.7108746583165588E-2</v>
      </c>
      <c r="E369" t="s">
        <v>559</v>
      </c>
      <c r="F369">
        <v>0</v>
      </c>
      <c r="I369" t="s">
        <v>578</v>
      </c>
      <c r="J369">
        <v>0</v>
      </c>
    </row>
    <row r="370" spans="2:10" x14ac:dyDescent="0.2">
      <c r="B370">
        <f t="shared" si="6"/>
        <v>0</v>
      </c>
      <c r="C370" t="s">
        <v>434</v>
      </c>
      <c r="D370" s="3">
        <f>D363/0.25</f>
        <v>2.1663563781076176E-2</v>
      </c>
      <c r="E370" t="s">
        <v>560</v>
      </c>
      <c r="F370">
        <v>0</v>
      </c>
      <c r="I370" t="s">
        <v>579</v>
      </c>
      <c r="J370">
        <v>0</v>
      </c>
    </row>
    <row r="371" spans="2:10" x14ac:dyDescent="0.2">
      <c r="B371">
        <f t="shared" si="6"/>
        <v>0</v>
      </c>
      <c r="C371">
        <f>B359/(A360+B363)</f>
        <v>3.9151831794768075</v>
      </c>
      <c r="D371" s="3"/>
      <c r="E371" t="s">
        <v>561</v>
      </c>
      <c r="F371">
        <v>0</v>
      </c>
      <c r="I371" t="s">
        <v>580</v>
      </c>
      <c r="J371">
        <v>0</v>
      </c>
    </row>
    <row r="372" spans="2:10" x14ac:dyDescent="0.2">
      <c r="B372">
        <f t="shared" si="6"/>
        <v>0</v>
      </c>
      <c r="E372" t="s">
        <v>562</v>
      </c>
      <c r="F372">
        <v>0</v>
      </c>
      <c r="I372" t="s">
        <v>581</v>
      </c>
      <c r="J372">
        <v>0</v>
      </c>
    </row>
    <row r="373" spans="2:10" x14ac:dyDescent="0.2">
      <c r="B373">
        <f t="shared" si="6"/>
        <v>0</v>
      </c>
      <c r="E373" t="s">
        <v>563</v>
      </c>
      <c r="F373">
        <v>0</v>
      </c>
      <c r="I373" t="s">
        <v>582</v>
      </c>
      <c r="J373">
        <v>0</v>
      </c>
    </row>
    <row r="374" spans="2:10" x14ac:dyDescent="0.2">
      <c r="B374">
        <f t="shared" si="6"/>
        <v>0</v>
      </c>
      <c r="E374" t="s">
        <v>564</v>
      </c>
      <c r="F374">
        <v>0</v>
      </c>
      <c r="I374" t="s">
        <v>583</v>
      </c>
      <c r="J374">
        <v>0</v>
      </c>
    </row>
    <row r="375" spans="2:10" x14ac:dyDescent="0.2">
      <c r="B375">
        <f t="shared" si="6"/>
        <v>654265</v>
      </c>
      <c r="E375" t="s">
        <v>565</v>
      </c>
      <c r="F375">
        <v>654265</v>
      </c>
      <c r="I375" t="s">
        <v>584</v>
      </c>
      <c r="J375">
        <v>387415</v>
      </c>
    </row>
    <row r="376" spans="2:10" x14ac:dyDescent="0.2">
      <c r="B376">
        <f t="shared" si="6"/>
        <v>3324467</v>
      </c>
      <c r="E376" t="s">
        <v>566</v>
      </c>
      <c r="F376">
        <v>3324467</v>
      </c>
      <c r="I376" t="s">
        <v>585</v>
      </c>
      <c r="J376">
        <v>3483184</v>
      </c>
    </row>
    <row r="377" spans="2:10" x14ac:dyDescent="0.2">
      <c r="B377">
        <f t="shared" si="6"/>
        <v>36895281</v>
      </c>
      <c r="E377" t="s">
        <v>567</v>
      </c>
      <c r="F377">
        <v>36895281</v>
      </c>
      <c r="I377" t="s">
        <v>586</v>
      </c>
      <c r="J377">
        <v>37210430</v>
      </c>
    </row>
    <row r="378" spans="2:10" x14ac:dyDescent="0.2">
      <c r="B378">
        <f t="shared" si="6"/>
        <v>36486190</v>
      </c>
      <c r="E378" t="s">
        <v>568</v>
      </c>
      <c r="F378">
        <v>36486190</v>
      </c>
      <c r="I378" t="s">
        <v>587</v>
      </c>
      <c r="J378">
        <v>36708700</v>
      </c>
    </row>
    <row r="379" spans="2:10" x14ac:dyDescent="0.2">
      <c r="E379" t="s">
        <v>0</v>
      </c>
      <c r="F379" t="s">
        <v>1</v>
      </c>
      <c r="I379" t="s">
        <v>0</v>
      </c>
      <c r="J379" t="s">
        <v>112</v>
      </c>
    </row>
    <row r="380" spans="2:10" x14ac:dyDescent="0.2">
      <c r="E380" t="s">
        <v>2</v>
      </c>
      <c r="F380" t="s">
        <v>3</v>
      </c>
      <c r="I380" t="s">
        <v>2</v>
      </c>
      <c r="J380" t="s">
        <v>113</v>
      </c>
    </row>
    <row r="381" spans="2:10" x14ac:dyDescent="0.2">
      <c r="E381" t="s">
        <v>4</v>
      </c>
      <c r="F381">
        <v>1</v>
      </c>
      <c r="I381" t="s">
        <v>4</v>
      </c>
      <c r="J381">
        <v>1</v>
      </c>
    </row>
    <row r="382" spans="2:10" x14ac:dyDescent="0.2">
      <c r="E382" t="s">
        <v>5</v>
      </c>
      <c r="F382">
        <v>32</v>
      </c>
      <c r="I382" t="s">
        <v>5</v>
      </c>
      <c r="J382">
        <v>32</v>
      </c>
    </row>
    <row r="383" spans="2:10" x14ac:dyDescent="0.2">
      <c r="E383" t="s">
        <v>6</v>
      </c>
      <c r="F383">
        <v>16</v>
      </c>
      <c r="I383" t="s">
        <v>6</v>
      </c>
      <c r="J383">
        <v>16</v>
      </c>
    </row>
    <row r="384" spans="2:10" x14ac:dyDescent="0.2">
      <c r="E384" t="s">
        <v>7</v>
      </c>
      <c r="F384">
        <v>16</v>
      </c>
      <c r="I384" t="s">
        <v>7</v>
      </c>
      <c r="J384">
        <v>16</v>
      </c>
    </row>
    <row r="385" spans="5:10" x14ac:dyDescent="0.2">
      <c r="E385" t="s">
        <v>8</v>
      </c>
      <c r="F385">
        <v>18</v>
      </c>
      <c r="I385" t="s">
        <v>8</v>
      </c>
      <c r="J385">
        <v>18</v>
      </c>
    </row>
    <row r="386" spans="5:10" x14ac:dyDescent="0.2">
      <c r="E386" t="s">
        <v>9</v>
      </c>
      <c r="F386">
        <v>6</v>
      </c>
      <c r="I386" t="s">
        <v>9</v>
      </c>
      <c r="J386">
        <v>6</v>
      </c>
    </row>
    <row r="387" spans="5:10" x14ac:dyDescent="0.2">
      <c r="E387" t="s">
        <v>10</v>
      </c>
      <c r="F387">
        <v>4</v>
      </c>
      <c r="I387" t="s">
        <v>10</v>
      </c>
      <c r="J387">
        <v>4</v>
      </c>
    </row>
    <row r="388" spans="5:10" x14ac:dyDescent="0.2">
      <c r="E388" t="s">
        <v>11</v>
      </c>
      <c r="F388">
        <v>64</v>
      </c>
      <c r="I388" t="s">
        <v>11</v>
      </c>
      <c r="J388">
        <v>64</v>
      </c>
    </row>
    <row r="389" spans="5:10" x14ac:dyDescent="0.2">
      <c r="E389" t="s">
        <v>12</v>
      </c>
      <c r="F389">
        <v>8</v>
      </c>
      <c r="I389" t="s">
        <v>12</v>
      </c>
      <c r="J389">
        <v>8</v>
      </c>
    </row>
    <row r="390" spans="5:10" x14ac:dyDescent="0.2">
      <c r="E390" t="s">
        <v>13</v>
      </c>
      <c r="F390">
        <v>64</v>
      </c>
      <c r="I390" t="s">
        <v>13</v>
      </c>
      <c r="J390">
        <v>64</v>
      </c>
    </row>
    <row r="391" spans="5:10" x14ac:dyDescent="0.2">
      <c r="E391" t="s">
        <v>14</v>
      </c>
      <c r="F391">
        <v>0</v>
      </c>
      <c r="I391" t="s">
        <v>14</v>
      </c>
      <c r="J391">
        <v>0</v>
      </c>
    </row>
    <row r="392" spans="5:10" x14ac:dyDescent="0.2">
      <c r="E392" t="s">
        <v>15</v>
      </c>
      <c r="F392">
        <v>1</v>
      </c>
      <c r="I392" t="s">
        <v>15</v>
      </c>
      <c r="J392">
        <v>1</v>
      </c>
    </row>
    <row r="393" spans="5:10" x14ac:dyDescent="0.2">
      <c r="E393" t="s">
        <v>16</v>
      </c>
      <c r="F393">
        <v>2</v>
      </c>
      <c r="I393" t="s">
        <v>16</v>
      </c>
      <c r="J393">
        <v>2</v>
      </c>
    </row>
    <row r="394" spans="5:10" x14ac:dyDescent="0.2">
      <c r="E394" t="s">
        <v>17</v>
      </c>
      <c r="F394">
        <v>8</v>
      </c>
      <c r="I394" t="s">
        <v>17</v>
      </c>
      <c r="J394">
        <v>8</v>
      </c>
    </row>
    <row r="395" spans="5:10" x14ac:dyDescent="0.2">
      <c r="E395" t="s">
        <v>18</v>
      </c>
      <c r="F395">
        <v>32</v>
      </c>
      <c r="I395" t="s">
        <v>18</v>
      </c>
      <c r="J395">
        <v>32</v>
      </c>
    </row>
    <row r="396" spans="5:10" x14ac:dyDescent="0.2">
      <c r="E396" t="s">
        <v>19</v>
      </c>
      <c r="F396">
        <v>48</v>
      </c>
      <c r="I396" t="s">
        <v>19</v>
      </c>
      <c r="J396">
        <v>48</v>
      </c>
    </row>
    <row r="397" spans="5:10" x14ac:dyDescent="0.2">
      <c r="E397" t="s">
        <v>20</v>
      </c>
      <c r="F397">
        <v>16</v>
      </c>
      <c r="I397" t="s">
        <v>20</v>
      </c>
      <c r="J397">
        <v>16</v>
      </c>
    </row>
    <row r="398" spans="5:10" x14ac:dyDescent="0.2">
      <c r="E398" t="s">
        <v>21</v>
      </c>
      <c r="F398">
        <v>16</v>
      </c>
      <c r="I398" t="s">
        <v>21</v>
      </c>
      <c r="J398">
        <v>16</v>
      </c>
    </row>
    <row r="399" spans="5:10" x14ac:dyDescent="0.2">
      <c r="E399" t="s">
        <v>22</v>
      </c>
      <c r="F399">
        <v>0</v>
      </c>
      <c r="I399" t="s">
        <v>22</v>
      </c>
      <c r="J399">
        <v>0</v>
      </c>
    </row>
    <row r="400" spans="5:10" x14ac:dyDescent="0.2">
      <c r="E400" t="s">
        <v>23</v>
      </c>
      <c r="F400">
        <v>2</v>
      </c>
      <c r="I400" t="s">
        <v>23</v>
      </c>
      <c r="J400">
        <v>2</v>
      </c>
    </row>
    <row r="401" spans="1:10" x14ac:dyDescent="0.2">
      <c r="E401" t="s">
        <v>24</v>
      </c>
      <c r="F401">
        <v>1</v>
      </c>
      <c r="I401" t="s">
        <v>24</v>
      </c>
      <c r="J401">
        <v>1</v>
      </c>
    </row>
    <row r="402" spans="1:10" x14ac:dyDescent="0.2">
      <c r="E402" t="s">
        <v>25</v>
      </c>
      <c r="F402">
        <v>1</v>
      </c>
      <c r="I402" t="s">
        <v>25</v>
      </c>
      <c r="J402">
        <v>1</v>
      </c>
    </row>
    <row r="403" spans="1:10" x14ac:dyDescent="0.2">
      <c r="E403" t="s">
        <v>26</v>
      </c>
      <c r="F403">
        <v>128</v>
      </c>
      <c r="I403" t="s">
        <v>26</v>
      </c>
      <c r="J403">
        <v>128</v>
      </c>
    </row>
    <row r="404" spans="1:10" x14ac:dyDescent="0.2">
      <c r="E404" t="s">
        <v>27</v>
      </c>
      <c r="F404">
        <v>0</v>
      </c>
      <c r="I404" t="s">
        <v>27</v>
      </c>
      <c r="J404">
        <v>0</v>
      </c>
    </row>
    <row r="405" spans="1:10" x14ac:dyDescent="0.2">
      <c r="E405" t="s">
        <v>28</v>
      </c>
      <c r="F405">
        <v>8</v>
      </c>
      <c r="I405" t="s">
        <v>28</v>
      </c>
      <c r="J405">
        <v>8</v>
      </c>
    </row>
    <row r="406" spans="1:10" x14ac:dyDescent="0.2">
      <c r="E406" t="s">
        <v>29</v>
      </c>
      <c r="F406">
        <v>6</v>
      </c>
      <c r="I406" t="s">
        <v>29</v>
      </c>
      <c r="J406">
        <v>6</v>
      </c>
    </row>
    <row r="407" spans="1:10" x14ac:dyDescent="0.2">
      <c r="E407" t="s">
        <v>30</v>
      </c>
      <c r="F407">
        <v>0</v>
      </c>
      <c r="I407" t="s">
        <v>30</v>
      </c>
      <c r="J407">
        <v>0</v>
      </c>
    </row>
    <row r="408" spans="1:10" x14ac:dyDescent="0.2">
      <c r="E408" t="s">
        <v>31</v>
      </c>
      <c r="F408">
        <v>1</v>
      </c>
      <c r="I408" t="s">
        <v>31</v>
      </c>
      <c r="J408">
        <v>1</v>
      </c>
    </row>
    <row r="409" spans="1:10" x14ac:dyDescent="0.2">
      <c r="E409" t="s">
        <v>32</v>
      </c>
      <c r="F409">
        <v>2048</v>
      </c>
      <c r="I409" t="s">
        <v>32</v>
      </c>
      <c r="J409">
        <v>2048</v>
      </c>
    </row>
    <row r="410" spans="1:10" x14ac:dyDescent="0.2">
      <c r="E410" t="s">
        <v>33</v>
      </c>
      <c r="F410">
        <v>48</v>
      </c>
      <c r="I410" t="s">
        <v>33</v>
      </c>
      <c r="J410">
        <v>48</v>
      </c>
    </row>
    <row r="411" spans="1:10" x14ac:dyDescent="0.2">
      <c r="E411" t="s">
        <v>34</v>
      </c>
      <c r="F411">
        <v>64</v>
      </c>
      <c r="I411" t="s">
        <v>34</v>
      </c>
      <c r="J411">
        <v>64</v>
      </c>
    </row>
    <row r="412" spans="1:10" x14ac:dyDescent="0.2">
      <c r="E412" t="s">
        <v>35</v>
      </c>
      <c r="F412">
        <v>0</v>
      </c>
      <c r="I412" t="s">
        <v>35</v>
      </c>
      <c r="J412">
        <v>0</v>
      </c>
    </row>
    <row r="413" spans="1:10" x14ac:dyDescent="0.2">
      <c r="A413">
        <f>E413+G413</f>
        <v>95715689</v>
      </c>
      <c r="B413">
        <f>SUM(F413,H413)</f>
        <v>349952209</v>
      </c>
      <c r="C413" t="s">
        <v>346</v>
      </c>
      <c r="D413">
        <f>B429/B413*1000</f>
        <v>3.5835321731030993</v>
      </c>
      <c r="E413">
        <v>95715689</v>
      </c>
      <c r="F413">
        <v>349952209</v>
      </c>
      <c r="I413">
        <v>92509403</v>
      </c>
      <c r="J413">
        <v>349952155</v>
      </c>
    </row>
    <row r="414" spans="1:10" x14ac:dyDescent="0.2">
      <c r="A414">
        <f>B413/4</f>
        <v>87488052.25</v>
      </c>
      <c r="B414">
        <f t="shared" ref="B414:B432" si="7">SUM(F414,H414)</f>
        <v>349952209</v>
      </c>
      <c r="C414" t="s">
        <v>347</v>
      </c>
      <c r="D414" s="1">
        <f>B429/B431</f>
        <v>3.3989848186818251E-2</v>
      </c>
      <c r="E414" t="s">
        <v>588</v>
      </c>
      <c r="F414">
        <v>349952209</v>
      </c>
      <c r="I414" t="s">
        <v>639</v>
      </c>
      <c r="J414">
        <v>349952155</v>
      </c>
    </row>
    <row r="415" spans="1:10" x14ac:dyDescent="0.2">
      <c r="B415">
        <f t="shared" si="7"/>
        <v>22674401</v>
      </c>
      <c r="E415" t="s">
        <v>589</v>
      </c>
      <c r="F415">
        <v>22674401</v>
      </c>
      <c r="I415" t="s">
        <v>640</v>
      </c>
      <c r="J415">
        <v>19541828</v>
      </c>
    </row>
    <row r="416" spans="1:10" x14ac:dyDescent="0.2">
      <c r="B416">
        <f t="shared" si="7"/>
        <v>9887369</v>
      </c>
      <c r="C416" t="s">
        <v>348</v>
      </c>
      <c r="D416">
        <f>B416/B413</f>
        <v>2.8253483606385809E-2</v>
      </c>
      <c r="E416" t="s">
        <v>590</v>
      </c>
      <c r="F416">
        <v>9887369</v>
      </c>
      <c r="I416" t="s">
        <v>641</v>
      </c>
      <c r="J416">
        <v>6274353</v>
      </c>
    </row>
    <row r="417" spans="1:10" x14ac:dyDescent="0.2">
      <c r="A417">
        <f>(B416-B417)/B416</f>
        <v>0.23299039410787642</v>
      </c>
      <c r="B417">
        <f t="shared" si="7"/>
        <v>7583707</v>
      </c>
      <c r="C417" t="s">
        <v>353</v>
      </c>
      <c r="D417">
        <f>B417/B413</f>
        <v>2.1670693326013554E-2</v>
      </c>
      <c r="E417" t="s">
        <v>591</v>
      </c>
      <c r="F417">
        <v>7583707</v>
      </c>
      <c r="I417" t="s">
        <v>642</v>
      </c>
      <c r="J417">
        <v>4596580</v>
      </c>
    </row>
    <row r="418" spans="1:10" x14ac:dyDescent="0.2">
      <c r="B418">
        <f t="shared" si="7"/>
        <v>0</v>
      </c>
      <c r="C418" t="s">
        <v>349</v>
      </c>
      <c r="D418">
        <f>B413/A413</f>
        <v>3.6561635052326689</v>
      </c>
      <c r="E418" t="s">
        <v>592</v>
      </c>
      <c r="F418">
        <v>0</v>
      </c>
      <c r="I418" t="s">
        <v>643</v>
      </c>
      <c r="J418">
        <v>0</v>
      </c>
    </row>
    <row r="419" spans="1:10" x14ac:dyDescent="0.2">
      <c r="B419">
        <f t="shared" si="7"/>
        <v>0</v>
      </c>
      <c r="C419" t="s">
        <v>350</v>
      </c>
      <c r="D419">
        <f>A413/B413</f>
        <v>0.27351074386274271</v>
      </c>
      <c r="E419" t="s">
        <v>593</v>
      </c>
      <c r="F419">
        <v>0</v>
      </c>
      <c r="I419" t="s">
        <v>644</v>
      </c>
      <c r="J419">
        <v>0</v>
      </c>
    </row>
    <row r="420" spans="1:10" x14ac:dyDescent="0.2">
      <c r="B420">
        <f t="shared" si="7"/>
        <v>0</v>
      </c>
      <c r="C420" t="s">
        <v>348</v>
      </c>
      <c r="D420" s="2">
        <f>B415/B413</f>
        <v>6.4792850043132608E-2</v>
      </c>
      <c r="E420" t="s">
        <v>594</v>
      </c>
      <c r="F420">
        <v>0</v>
      </c>
      <c r="I420" t="s">
        <v>645</v>
      </c>
      <c r="J420">
        <v>0</v>
      </c>
    </row>
    <row r="421" spans="1:10" x14ac:dyDescent="0.2">
      <c r="B421">
        <f t="shared" si="7"/>
        <v>0</v>
      </c>
      <c r="C421" t="s">
        <v>351</v>
      </c>
      <c r="D421">
        <f>B430/B413*1000</f>
        <v>2.0186413511108885</v>
      </c>
      <c r="E421" t="s">
        <v>595</v>
      </c>
      <c r="F421">
        <v>0</v>
      </c>
      <c r="I421" t="s">
        <v>646</v>
      </c>
      <c r="J421">
        <v>0</v>
      </c>
    </row>
    <row r="422" spans="1:10" x14ac:dyDescent="0.2">
      <c r="B422">
        <f t="shared" si="7"/>
        <v>0</v>
      </c>
      <c r="C422" t="s">
        <v>352</v>
      </c>
      <c r="D422" s="3" t="e">
        <f>B430/B432</f>
        <v>#DIV/0!</v>
      </c>
      <c r="E422" t="s">
        <v>596</v>
      </c>
      <c r="F422">
        <v>0</v>
      </c>
      <c r="I422" t="s">
        <v>647</v>
      </c>
      <c r="J422">
        <v>0</v>
      </c>
    </row>
    <row r="423" spans="1:10" x14ac:dyDescent="0.2">
      <c r="B423">
        <f t="shared" si="7"/>
        <v>0</v>
      </c>
      <c r="C423" t="s">
        <v>354</v>
      </c>
      <c r="D423">
        <f>(A413/B413)-D417-0.25</f>
        <v>1.8400505367291431E-3</v>
      </c>
      <c r="E423" t="s">
        <v>597</v>
      </c>
      <c r="F423">
        <v>0</v>
      </c>
      <c r="I423" t="s">
        <v>648</v>
      </c>
      <c r="J423">
        <v>0</v>
      </c>
    </row>
    <row r="424" spans="1:10" x14ac:dyDescent="0.2">
      <c r="B424">
        <f t="shared" si="7"/>
        <v>0</v>
      </c>
      <c r="C424" t="s">
        <v>434</v>
      </c>
      <c r="D424" s="3">
        <f>D417/0.25</f>
        <v>8.6682773304054217E-2</v>
      </c>
      <c r="E424" t="s">
        <v>598</v>
      </c>
      <c r="F424">
        <v>0</v>
      </c>
      <c r="I424" t="s">
        <v>649</v>
      </c>
      <c r="J424">
        <v>0</v>
      </c>
    </row>
    <row r="425" spans="1:10" x14ac:dyDescent="0.2">
      <c r="B425">
        <f t="shared" si="7"/>
        <v>0</v>
      </c>
      <c r="C425">
        <f>B413/(A414+B417)</f>
        <v>3.6809270361745199</v>
      </c>
      <c r="D425" s="3"/>
      <c r="E425" t="s">
        <v>599</v>
      </c>
      <c r="F425">
        <v>0</v>
      </c>
      <c r="I425" t="s">
        <v>650</v>
      </c>
      <c r="J425">
        <v>0</v>
      </c>
    </row>
    <row r="426" spans="1:10" x14ac:dyDescent="0.2">
      <c r="B426">
        <f t="shared" si="7"/>
        <v>0</v>
      </c>
      <c r="E426" t="s">
        <v>600</v>
      </c>
      <c r="F426">
        <v>0</v>
      </c>
      <c r="I426" t="s">
        <v>651</v>
      </c>
      <c r="J426">
        <v>0</v>
      </c>
    </row>
    <row r="427" spans="1:10" x14ac:dyDescent="0.2">
      <c r="B427">
        <f t="shared" si="7"/>
        <v>0</v>
      </c>
      <c r="E427" t="s">
        <v>601</v>
      </c>
      <c r="F427">
        <v>0</v>
      </c>
      <c r="I427" t="s">
        <v>652</v>
      </c>
      <c r="J427">
        <v>0</v>
      </c>
    </row>
    <row r="428" spans="1:10" x14ac:dyDescent="0.2">
      <c r="B428">
        <f t="shared" si="7"/>
        <v>0</v>
      </c>
      <c r="E428" t="s">
        <v>602</v>
      </c>
      <c r="F428">
        <v>0</v>
      </c>
      <c r="I428" t="s">
        <v>653</v>
      </c>
      <c r="J428">
        <v>0</v>
      </c>
    </row>
    <row r="429" spans="1:10" x14ac:dyDescent="0.2">
      <c r="B429">
        <f t="shared" si="7"/>
        <v>1254065</v>
      </c>
      <c r="E429" t="s">
        <v>603</v>
      </c>
      <c r="F429">
        <v>1254065</v>
      </c>
      <c r="I429" t="s">
        <v>654</v>
      </c>
      <c r="J429">
        <v>786133</v>
      </c>
    </row>
    <row r="430" spans="1:10" x14ac:dyDescent="0.2">
      <c r="B430">
        <f t="shared" si="7"/>
        <v>706428</v>
      </c>
      <c r="E430" t="s">
        <v>657</v>
      </c>
      <c r="F430">
        <v>706428</v>
      </c>
      <c r="J430">
        <v>363115</v>
      </c>
    </row>
    <row r="431" spans="1:10" x14ac:dyDescent="0.2">
      <c r="B431">
        <f t="shared" si="7"/>
        <v>36895281</v>
      </c>
      <c r="E431" t="s">
        <v>604</v>
      </c>
      <c r="F431">
        <v>36895281</v>
      </c>
      <c r="I431" t="s">
        <v>655</v>
      </c>
      <c r="J431">
        <v>37210430</v>
      </c>
    </row>
    <row r="432" spans="1:10" x14ac:dyDescent="0.2">
      <c r="B432">
        <f t="shared" si="7"/>
        <v>0</v>
      </c>
    </row>
    <row r="433" spans="5:6" x14ac:dyDescent="0.2">
      <c r="E433" t="s">
        <v>0</v>
      </c>
      <c r="F433" t="s">
        <v>1</v>
      </c>
    </row>
    <row r="434" spans="5:6" x14ac:dyDescent="0.2">
      <c r="E434" t="s">
        <v>2</v>
      </c>
      <c r="F434" t="s">
        <v>3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1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87839530</v>
      </c>
      <c r="B467">
        <f>SUM(F467,H467)</f>
        <v>349952209</v>
      </c>
      <c r="C467" t="s">
        <v>346</v>
      </c>
      <c r="D467">
        <f>B483/B467*1000</f>
        <v>0.11228390331435227</v>
      </c>
      <c r="E467">
        <v>87839530</v>
      </c>
      <c r="F467">
        <v>349952209</v>
      </c>
    </row>
    <row r="468" spans="1:6" x14ac:dyDescent="0.2">
      <c r="B468">
        <f t="shared" ref="B468:B486" si="8">SUM(F468,H468)</f>
        <v>349952209</v>
      </c>
      <c r="C468" t="s">
        <v>347</v>
      </c>
      <c r="D468" s="1">
        <f>B483/B485</f>
        <v>1.0650142493832749E-3</v>
      </c>
      <c r="E468" t="s">
        <v>2034</v>
      </c>
      <c r="F468">
        <v>349952209</v>
      </c>
    </row>
    <row r="469" spans="1:6" x14ac:dyDescent="0.2">
      <c r="B469">
        <f t="shared" si="8"/>
        <v>14798242</v>
      </c>
      <c r="E469" t="s">
        <v>2035</v>
      </c>
      <c r="F469">
        <v>14798242</v>
      </c>
    </row>
    <row r="470" spans="1:6" x14ac:dyDescent="0.2">
      <c r="B470">
        <f t="shared" si="8"/>
        <v>333958</v>
      </c>
      <c r="C470" t="s">
        <v>348</v>
      </c>
      <c r="D470">
        <f>B470/B467</f>
        <v>9.5429601931731195E-4</v>
      </c>
      <c r="E470" t="s">
        <v>2036</v>
      </c>
      <c r="F470">
        <v>333958</v>
      </c>
    </row>
    <row r="471" spans="1:6" x14ac:dyDescent="0.2">
      <c r="B471">
        <f t="shared" si="8"/>
        <v>226709</v>
      </c>
      <c r="C471" t="s">
        <v>353</v>
      </c>
      <c r="D471">
        <f>B471/B467</f>
        <v>6.4782845819955949E-4</v>
      </c>
      <c r="E471" t="s">
        <v>2037</v>
      </c>
      <c r="F471">
        <v>226709</v>
      </c>
    </row>
    <row r="472" spans="1:6" x14ac:dyDescent="0.2">
      <c r="B472">
        <f t="shared" si="8"/>
        <v>0</v>
      </c>
      <c r="C472" t="s">
        <v>349</v>
      </c>
      <c r="D472">
        <f>B467/A467</f>
        <v>3.9839945523387934</v>
      </c>
      <c r="E472" t="s">
        <v>2038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0.25100435928381293</v>
      </c>
      <c r="E473" t="s">
        <v>2039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4.2286465464202859E-2</v>
      </c>
      <c r="E474" t="s">
        <v>2040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13.731360672736889</v>
      </c>
      <c r="E475" t="s">
        <v>2041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>
        <f>B484/B486</f>
        <v>0.13230779820618543</v>
      </c>
      <c r="E476" t="s">
        <v>2042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3.5653082561337701E-4</v>
      </c>
      <c r="E477" t="s">
        <v>2043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2.591313832798238E-3</v>
      </c>
      <c r="E478" t="s">
        <v>2044</v>
      </c>
      <c r="F478">
        <v>0</v>
      </c>
    </row>
    <row r="479" spans="1:6" x14ac:dyDescent="0.2">
      <c r="B479">
        <f t="shared" si="8"/>
        <v>0</v>
      </c>
      <c r="D479" s="3"/>
      <c r="E479" t="s">
        <v>2045</v>
      </c>
      <c r="F479">
        <v>0</v>
      </c>
    </row>
    <row r="480" spans="1:6" x14ac:dyDescent="0.2">
      <c r="B480">
        <f t="shared" si="8"/>
        <v>0</v>
      </c>
      <c r="E480" t="s">
        <v>2046</v>
      </c>
      <c r="F480">
        <v>0</v>
      </c>
    </row>
    <row r="481" spans="2:6" x14ac:dyDescent="0.2">
      <c r="B481">
        <f t="shared" si="8"/>
        <v>0</v>
      </c>
      <c r="E481" t="s">
        <v>2047</v>
      </c>
      <c r="F481">
        <v>0</v>
      </c>
    </row>
    <row r="482" spans="2:6" x14ac:dyDescent="0.2">
      <c r="B482">
        <f t="shared" si="8"/>
        <v>0</v>
      </c>
      <c r="E482" t="s">
        <v>2048</v>
      </c>
      <c r="F482">
        <v>0</v>
      </c>
    </row>
    <row r="483" spans="2:6" x14ac:dyDescent="0.2">
      <c r="B483">
        <f t="shared" si="8"/>
        <v>39294</v>
      </c>
      <c r="E483" t="s">
        <v>2049</v>
      </c>
      <c r="F483">
        <v>39294</v>
      </c>
    </row>
    <row r="484" spans="2:6" x14ac:dyDescent="0.2">
      <c r="B484">
        <f t="shared" si="8"/>
        <v>4805320</v>
      </c>
      <c r="E484" t="s">
        <v>2050</v>
      </c>
      <c r="F484">
        <v>4805320</v>
      </c>
    </row>
    <row r="485" spans="2:6" x14ac:dyDescent="0.2">
      <c r="B485">
        <f t="shared" si="8"/>
        <v>36895281</v>
      </c>
      <c r="E485" t="s">
        <v>2051</v>
      </c>
      <c r="F485">
        <v>36895281</v>
      </c>
    </row>
    <row r="486" spans="2:6" x14ac:dyDescent="0.2">
      <c r="B486">
        <f t="shared" si="8"/>
        <v>36319250</v>
      </c>
      <c r="E486" t="s">
        <v>2052</v>
      </c>
      <c r="F486">
        <v>36319250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6"/>
  <sheetViews>
    <sheetView topLeftCell="E1" workbookViewId="0">
      <selection activeCell="G9" sqref="G9"/>
    </sheetView>
  </sheetViews>
  <sheetFormatPr baseColWidth="10" defaultRowHeight="16" x14ac:dyDescent="0.2"/>
  <cols>
    <col min="5" max="5" width="43.33203125" customWidth="1"/>
    <col min="6" max="6" width="21.6640625" customWidth="1"/>
    <col min="7" max="7" width="43.33203125" customWidth="1"/>
    <col min="8" max="8" width="21.6640625" customWidth="1"/>
    <col min="9" max="9" width="43.33203125" customWidth="1"/>
    <col min="10" max="10" width="21.6640625" customWidth="1"/>
  </cols>
  <sheetData>
    <row r="1" spans="5:10" x14ac:dyDescent="0.2">
      <c r="E1" t="s">
        <v>0</v>
      </c>
      <c r="F1" t="s">
        <v>190</v>
      </c>
      <c r="I1" t="s">
        <v>0</v>
      </c>
      <c r="J1" t="s">
        <v>268</v>
      </c>
    </row>
    <row r="2" spans="5:10" x14ac:dyDescent="0.2">
      <c r="E2" t="s">
        <v>2</v>
      </c>
      <c r="F2" t="s">
        <v>191</v>
      </c>
      <c r="I2" t="s">
        <v>2</v>
      </c>
      <c r="J2" t="s">
        <v>269</v>
      </c>
    </row>
    <row r="3" spans="5:10" x14ac:dyDescent="0.2">
      <c r="E3" t="s">
        <v>4</v>
      </c>
      <c r="F3">
        <v>1</v>
      </c>
      <c r="I3" t="s">
        <v>4</v>
      </c>
      <c r="J3">
        <v>1</v>
      </c>
    </row>
    <row r="4" spans="5:10" x14ac:dyDescent="0.2">
      <c r="E4" t="s">
        <v>5</v>
      </c>
      <c r="F4">
        <v>32</v>
      </c>
      <c r="I4" t="s">
        <v>5</v>
      </c>
      <c r="J4">
        <v>32</v>
      </c>
    </row>
    <row r="5" spans="5:10" x14ac:dyDescent="0.2">
      <c r="E5" t="s">
        <v>6</v>
      </c>
      <c r="F5">
        <v>16</v>
      </c>
      <c r="I5" t="s">
        <v>6</v>
      </c>
      <c r="J5">
        <v>16</v>
      </c>
    </row>
    <row r="6" spans="5:10" x14ac:dyDescent="0.2">
      <c r="E6" t="s">
        <v>7</v>
      </c>
      <c r="F6">
        <v>16</v>
      </c>
      <c r="I6" t="s">
        <v>7</v>
      </c>
      <c r="J6">
        <v>16</v>
      </c>
    </row>
    <row r="7" spans="5:10" x14ac:dyDescent="0.2">
      <c r="E7" t="s">
        <v>8</v>
      </c>
      <c r="F7">
        <v>18</v>
      </c>
      <c r="I7" t="s">
        <v>8</v>
      </c>
      <c r="J7">
        <v>18</v>
      </c>
    </row>
    <row r="8" spans="5:10" x14ac:dyDescent="0.2">
      <c r="E8" t="s">
        <v>9</v>
      </c>
      <c r="F8">
        <v>6</v>
      </c>
      <c r="I8" t="s">
        <v>9</v>
      </c>
      <c r="J8">
        <v>6</v>
      </c>
    </row>
    <row r="9" spans="5:10" x14ac:dyDescent="0.2">
      <c r="E9" t="s">
        <v>10</v>
      </c>
      <c r="F9">
        <v>4</v>
      </c>
      <c r="I9" t="s">
        <v>10</v>
      </c>
      <c r="J9">
        <v>4</v>
      </c>
    </row>
    <row r="10" spans="5:10" x14ac:dyDescent="0.2">
      <c r="E10" t="s">
        <v>11</v>
      </c>
      <c r="F10">
        <v>64</v>
      </c>
      <c r="I10" t="s">
        <v>11</v>
      </c>
      <c r="J10">
        <v>64</v>
      </c>
    </row>
    <row r="11" spans="5:10" x14ac:dyDescent="0.2">
      <c r="E11" t="s">
        <v>12</v>
      </c>
      <c r="F11">
        <v>8</v>
      </c>
      <c r="I11" t="s">
        <v>12</v>
      </c>
      <c r="J11">
        <v>8</v>
      </c>
    </row>
    <row r="12" spans="5:10" x14ac:dyDescent="0.2">
      <c r="E12" t="s">
        <v>13</v>
      </c>
      <c r="F12">
        <v>64</v>
      </c>
      <c r="I12" t="s">
        <v>13</v>
      </c>
      <c r="J12">
        <v>64</v>
      </c>
    </row>
    <row r="13" spans="5:10" x14ac:dyDescent="0.2">
      <c r="E13" t="s">
        <v>14</v>
      </c>
      <c r="F13">
        <v>0</v>
      </c>
      <c r="I13" t="s">
        <v>14</v>
      </c>
      <c r="J13">
        <v>0</v>
      </c>
    </row>
    <row r="14" spans="5:10" x14ac:dyDescent="0.2">
      <c r="E14" t="s">
        <v>15</v>
      </c>
      <c r="F14">
        <v>1</v>
      </c>
      <c r="I14" t="s">
        <v>15</v>
      </c>
      <c r="J14">
        <v>1</v>
      </c>
    </row>
    <row r="15" spans="5:10" x14ac:dyDescent="0.2">
      <c r="E15" t="s">
        <v>16</v>
      </c>
      <c r="F15">
        <v>2</v>
      </c>
      <c r="I15" t="s">
        <v>16</v>
      </c>
      <c r="J15">
        <v>2</v>
      </c>
    </row>
    <row r="16" spans="5:10" x14ac:dyDescent="0.2">
      <c r="E16" t="s">
        <v>17</v>
      </c>
      <c r="F16">
        <v>8</v>
      </c>
      <c r="I16" t="s">
        <v>17</v>
      </c>
      <c r="J16">
        <v>8</v>
      </c>
    </row>
    <row r="17" spans="5:10" x14ac:dyDescent="0.2">
      <c r="E17" t="s">
        <v>18</v>
      </c>
      <c r="F17">
        <v>32</v>
      </c>
      <c r="I17" t="s">
        <v>18</v>
      </c>
      <c r="J17">
        <v>32</v>
      </c>
    </row>
    <row r="18" spans="5:10" x14ac:dyDescent="0.2">
      <c r="E18" t="s">
        <v>19</v>
      </c>
      <c r="F18">
        <v>48</v>
      </c>
      <c r="I18" t="s">
        <v>19</v>
      </c>
      <c r="J18">
        <v>48</v>
      </c>
    </row>
    <row r="19" spans="5:10" x14ac:dyDescent="0.2">
      <c r="E19" t="s">
        <v>20</v>
      </c>
      <c r="F19">
        <v>16</v>
      </c>
      <c r="I19" t="s">
        <v>20</v>
      </c>
      <c r="J19">
        <v>16</v>
      </c>
    </row>
    <row r="20" spans="5:10" x14ac:dyDescent="0.2">
      <c r="E20" t="s">
        <v>21</v>
      </c>
      <c r="F20">
        <v>16</v>
      </c>
      <c r="I20" t="s">
        <v>21</v>
      </c>
      <c r="J20">
        <v>16</v>
      </c>
    </row>
    <row r="21" spans="5:10" x14ac:dyDescent="0.2">
      <c r="E21" t="s">
        <v>22</v>
      </c>
      <c r="F21">
        <v>1</v>
      </c>
      <c r="I21" t="s">
        <v>22</v>
      </c>
      <c r="J21">
        <v>1</v>
      </c>
    </row>
    <row r="22" spans="5:10" x14ac:dyDescent="0.2">
      <c r="E22" t="s">
        <v>23</v>
      </c>
      <c r="F22">
        <v>2</v>
      </c>
      <c r="I22" t="s">
        <v>23</v>
      </c>
      <c r="J22">
        <v>2</v>
      </c>
    </row>
    <row r="23" spans="5:10" x14ac:dyDescent="0.2">
      <c r="E23" t="s">
        <v>24</v>
      </c>
      <c r="F23">
        <v>1</v>
      </c>
      <c r="I23" t="s">
        <v>24</v>
      </c>
      <c r="J23">
        <v>1</v>
      </c>
    </row>
    <row r="24" spans="5:10" x14ac:dyDescent="0.2">
      <c r="E24" t="s">
        <v>25</v>
      </c>
      <c r="F24">
        <v>3</v>
      </c>
      <c r="I24" t="s">
        <v>25</v>
      </c>
      <c r="J24">
        <v>3</v>
      </c>
    </row>
    <row r="25" spans="5:10" x14ac:dyDescent="0.2">
      <c r="E25" t="s">
        <v>26</v>
      </c>
      <c r="F25">
        <v>200</v>
      </c>
      <c r="I25" t="s">
        <v>26</v>
      </c>
      <c r="J25">
        <v>200</v>
      </c>
    </row>
    <row r="26" spans="5:10" x14ac:dyDescent="0.2">
      <c r="E26" t="s">
        <v>27</v>
      </c>
      <c r="F26">
        <v>0</v>
      </c>
      <c r="I26" t="s">
        <v>27</v>
      </c>
      <c r="J26">
        <v>0</v>
      </c>
    </row>
    <row r="27" spans="5:10" x14ac:dyDescent="0.2">
      <c r="E27" t="s">
        <v>28</v>
      </c>
      <c r="F27">
        <v>8</v>
      </c>
      <c r="I27" t="s">
        <v>28</v>
      </c>
      <c r="J27">
        <v>8</v>
      </c>
    </row>
    <row r="28" spans="5:10" x14ac:dyDescent="0.2">
      <c r="E28" t="s">
        <v>29</v>
      </c>
      <c r="F28">
        <v>6</v>
      </c>
      <c r="I28" t="s">
        <v>29</v>
      </c>
      <c r="J28">
        <v>6</v>
      </c>
    </row>
    <row r="29" spans="5:10" x14ac:dyDescent="0.2">
      <c r="E29" t="s">
        <v>30</v>
      </c>
      <c r="F29">
        <v>0</v>
      </c>
      <c r="I29" t="s">
        <v>30</v>
      </c>
      <c r="J29">
        <v>0</v>
      </c>
    </row>
    <row r="30" spans="5:10" x14ac:dyDescent="0.2">
      <c r="E30" t="s">
        <v>31</v>
      </c>
      <c r="F30">
        <v>1</v>
      </c>
      <c r="I30" t="s">
        <v>31</v>
      </c>
      <c r="J30">
        <v>1</v>
      </c>
    </row>
    <row r="31" spans="5:10" x14ac:dyDescent="0.2">
      <c r="E31" t="s">
        <v>32</v>
      </c>
      <c r="F31">
        <v>2048</v>
      </c>
      <c r="I31" t="s">
        <v>32</v>
      </c>
      <c r="J31">
        <v>2048</v>
      </c>
    </row>
    <row r="32" spans="5:10" x14ac:dyDescent="0.2">
      <c r="E32" t="s">
        <v>33</v>
      </c>
      <c r="F32">
        <v>48</v>
      </c>
      <c r="I32" t="s">
        <v>33</v>
      </c>
      <c r="J32">
        <v>48</v>
      </c>
    </row>
    <row r="33" spans="1:10" x14ac:dyDescent="0.2">
      <c r="E33" t="s">
        <v>34</v>
      </c>
      <c r="F33">
        <v>64</v>
      </c>
      <c r="I33" t="s">
        <v>34</v>
      </c>
      <c r="J33">
        <v>64</v>
      </c>
    </row>
    <row r="34" spans="1:10" x14ac:dyDescent="0.2">
      <c r="E34" t="s">
        <v>35</v>
      </c>
      <c r="F34">
        <v>0</v>
      </c>
      <c r="I34" t="s">
        <v>35</v>
      </c>
      <c r="J34">
        <v>0</v>
      </c>
    </row>
    <row r="35" spans="1:10" x14ac:dyDescent="0.2">
      <c r="A35">
        <f>E35+G35</f>
        <v>88904254</v>
      </c>
      <c r="B35">
        <f>SUM(F35,H35)</f>
        <v>349952973</v>
      </c>
      <c r="C35" t="s">
        <v>346</v>
      </c>
      <c r="D35">
        <f>B51/B35*1000</f>
        <v>0.24292692607014943</v>
      </c>
      <c r="E35">
        <v>88904254</v>
      </c>
      <c r="F35">
        <v>349952973</v>
      </c>
      <c r="I35">
        <v>88682877</v>
      </c>
      <c r="J35">
        <v>349952395</v>
      </c>
    </row>
    <row r="36" spans="1:10" x14ac:dyDescent="0.2">
      <c r="B36">
        <f t="shared" ref="B36:B54" si="0">SUM(F36,H36)</f>
        <v>349952973</v>
      </c>
      <c r="C36" t="s">
        <v>347</v>
      </c>
      <c r="D36" s="1">
        <f>B51/B53</f>
        <v>2.5429276263049506E-3</v>
      </c>
      <c r="E36" t="s">
        <v>192</v>
      </c>
      <c r="F36">
        <v>349952973</v>
      </c>
      <c r="I36" t="s">
        <v>270</v>
      </c>
      <c r="J36">
        <v>349952395</v>
      </c>
    </row>
    <row r="37" spans="1:10" x14ac:dyDescent="0.2">
      <c r="B37">
        <f t="shared" si="0"/>
        <v>17062077</v>
      </c>
      <c r="E37" t="s">
        <v>193</v>
      </c>
      <c r="F37">
        <v>17062077</v>
      </c>
      <c r="I37" t="s">
        <v>271</v>
      </c>
      <c r="J37">
        <v>16668246</v>
      </c>
    </row>
    <row r="38" spans="1:10" x14ac:dyDescent="0.2">
      <c r="B38">
        <f t="shared" si="0"/>
        <v>428722</v>
      </c>
      <c r="C38" t="s">
        <v>348</v>
      </c>
      <c r="D38">
        <f>B38/B35</f>
        <v>1.2250846058678862E-3</v>
      </c>
      <c r="E38" t="s">
        <v>194</v>
      </c>
      <c r="F38">
        <v>428722</v>
      </c>
      <c r="I38" t="s">
        <v>272</v>
      </c>
      <c r="J38">
        <v>162895</v>
      </c>
    </row>
    <row r="39" spans="1:10" x14ac:dyDescent="0.2">
      <c r="B39">
        <f t="shared" si="0"/>
        <v>307803</v>
      </c>
      <c r="C39" t="s">
        <v>353</v>
      </c>
      <c r="D39">
        <f>B39/B35</f>
        <v>8.795553224232789E-4</v>
      </c>
      <c r="E39" t="s">
        <v>195</v>
      </c>
      <c r="F39">
        <v>307803</v>
      </c>
      <c r="I39" t="s">
        <v>273</v>
      </c>
      <c r="J39">
        <v>102303</v>
      </c>
    </row>
    <row r="40" spans="1:10" x14ac:dyDescent="0.2">
      <c r="B40">
        <f t="shared" si="0"/>
        <v>0</v>
      </c>
      <c r="C40" t="s">
        <v>349</v>
      </c>
      <c r="D40">
        <f>B35/A35</f>
        <v>3.9362905289098991</v>
      </c>
      <c r="E40" t="s">
        <v>196</v>
      </c>
      <c r="F40">
        <v>0</v>
      </c>
      <c r="I40" t="s">
        <v>274</v>
      </c>
      <c r="J40">
        <v>0</v>
      </c>
    </row>
    <row r="41" spans="1:10" x14ac:dyDescent="0.2">
      <c r="B41">
        <f t="shared" si="0"/>
        <v>0</v>
      </c>
      <c r="C41" t="s">
        <v>350</v>
      </c>
      <c r="D41">
        <f>A35/B35</f>
        <v>0.25404628867090667</v>
      </c>
      <c r="E41" t="s">
        <v>197</v>
      </c>
      <c r="F41">
        <v>0</v>
      </c>
      <c r="I41" t="s">
        <v>275</v>
      </c>
      <c r="J41">
        <v>0</v>
      </c>
    </row>
    <row r="42" spans="1:10" x14ac:dyDescent="0.2">
      <c r="B42">
        <f t="shared" si="0"/>
        <v>0</v>
      </c>
      <c r="C42" t="s">
        <v>348</v>
      </c>
      <c r="D42" s="2">
        <f>B37/B35</f>
        <v>4.8755342335668625E-2</v>
      </c>
      <c r="E42" t="s">
        <v>198</v>
      </c>
      <c r="F42">
        <v>0</v>
      </c>
      <c r="I42" t="s">
        <v>276</v>
      </c>
      <c r="J42">
        <v>0</v>
      </c>
    </row>
    <row r="43" spans="1:10" x14ac:dyDescent="0.2">
      <c r="B43">
        <f t="shared" si="0"/>
        <v>0</v>
      </c>
      <c r="C43" t="s">
        <v>351</v>
      </c>
      <c r="D43">
        <f>B52/B35*1000</f>
        <v>8.7983393128653322</v>
      </c>
      <c r="E43" t="s">
        <v>199</v>
      </c>
      <c r="F43">
        <v>0</v>
      </c>
      <c r="I43" t="s">
        <v>277</v>
      </c>
      <c r="J43">
        <v>0</v>
      </c>
    </row>
    <row r="44" spans="1:10" x14ac:dyDescent="0.2">
      <c r="B44">
        <f t="shared" si="0"/>
        <v>0</v>
      </c>
      <c r="C44" t="s">
        <v>352</v>
      </c>
      <c r="D44" s="3">
        <f>B52/B54</f>
        <v>9.4853054865671929E-2</v>
      </c>
      <c r="E44" t="s">
        <v>200</v>
      </c>
      <c r="F44">
        <v>0</v>
      </c>
      <c r="I44" t="s">
        <v>278</v>
      </c>
      <c r="J44">
        <v>0</v>
      </c>
    </row>
    <row r="45" spans="1:10" x14ac:dyDescent="0.2">
      <c r="B45">
        <f t="shared" si="0"/>
        <v>0</v>
      </c>
      <c r="C45" t="s">
        <v>354</v>
      </c>
      <c r="D45">
        <f>(A35/B35)-D39-0.25</f>
        <v>3.1667333484833859E-3</v>
      </c>
      <c r="E45" t="s">
        <v>201</v>
      </c>
      <c r="F45">
        <v>0</v>
      </c>
      <c r="I45" t="s">
        <v>279</v>
      </c>
      <c r="J45">
        <v>0</v>
      </c>
    </row>
    <row r="46" spans="1:10" x14ac:dyDescent="0.2">
      <c r="B46">
        <f t="shared" si="0"/>
        <v>0</v>
      </c>
      <c r="C46" t="s">
        <v>434</v>
      </c>
      <c r="D46" s="3">
        <f>D39/0.25</f>
        <v>3.5182212896931156E-3</v>
      </c>
      <c r="E46" t="s">
        <v>202</v>
      </c>
      <c r="F46">
        <v>0</v>
      </c>
      <c r="I46" t="s">
        <v>280</v>
      </c>
      <c r="J46">
        <v>0</v>
      </c>
    </row>
    <row r="47" spans="1:10" x14ac:dyDescent="0.2">
      <c r="B47">
        <f t="shared" si="0"/>
        <v>0</v>
      </c>
      <c r="D47" s="3"/>
      <c r="E47" t="s">
        <v>203</v>
      </c>
      <c r="F47">
        <v>0</v>
      </c>
      <c r="I47" t="s">
        <v>281</v>
      </c>
      <c r="J47">
        <v>0</v>
      </c>
    </row>
    <row r="48" spans="1:10" x14ac:dyDescent="0.2">
      <c r="B48">
        <f t="shared" si="0"/>
        <v>0</v>
      </c>
      <c r="E48" t="s">
        <v>204</v>
      </c>
      <c r="F48">
        <v>0</v>
      </c>
      <c r="I48" t="s">
        <v>282</v>
      </c>
      <c r="J48">
        <v>0</v>
      </c>
    </row>
    <row r="49" spans="2:10" x14ac:dyDescent="0.2">
      <c r="B49">
        <f t="shared" si="0"/>
        <v>0</v>
      </c>
      <c r="E49" t="s">
        <v>205</v>
      </c>
      <c r="F49">
        <v>0</v>
      </c>
      <c r="I49" t="s">
        <v>283</v>
      </c>
      <c r="J49">
        <v>0</v>
      </c>
    </row>
    <row r="50" spans="2:10" x14ac:dyDescent="0.2">
      <c r="B50">
        <f t="shared" si="0"/>
        <v>0</v>
      </c>
      <c r="E50" t="s">
        <v>206</v>
      </c>
      <c r="F50">
        <v>0</v>
      </c>
      <c r="I50" t="s">
        <v>284</v>
      </c>
      <c r="J50">
        <v>0</v>
      </c>
    </row>
    <row r="51" spans="2:10" x14ac:dyDescent="0.2">
      <c r="B51">
        <f t="shared" si="0"/>
        <v>85013</v>
      </c>
      <c r="E51" t="s">
        <v>207</v>
      </c>
      <c r="F51">
        <v>85013</v>
      </c>
      <c r="I51" t="s">
        <v>285</v>
      </c>
      <c r="J51">
        <v>29345</v>
      </c>
    </row>
    <row r="52" spans="2:10" x14ac:dyDescent="0.2">
      <c r="B52">
        <f t="shared" si="0"/>
        <v>3079005</v>
      </c>
      <c r="E52" t="s">
        <v>208</v>
      </c>
      <c r="F52">
        <v>3079005</v>
      </c>
      <c r="I52" t="s">
        <v>286</v>
      </c>
      <c r="J52">
        <v>2093677</v>
      </c>
    </row>
    <row r="53" spans="2:10" x14ac:dyDescent="0.2">
      <c r="B53">
        <f t="shared" si="0"/>
        <v>33431152</v>
      </c>
      <c r="E53" t="s">
        <v>209</v>
      </c>
      <c r="F53">
        <v>33431152</v>
      </c>
      <c r="I53" t="s">
        <v>287</v>
      </c>
      <c r="J53">
        <v>33380939</v>
      </c>
    </row>
    <row r="54" spans="2:10" x14ac:dyDescent="0.2">
      <c r="B54">
        <f t="shared" si="0"/>
        <v>32460789</v>
      </c>
      <c r="E54" t="s">
        <v>210</v>
      </c>
      <c r="F54">
        <v>32460789</v>
      </c>
      <c r="I54" t="s">
        <v>288</v>
      </c>
      <c r="J54">
        <v>32533401</v>
      </c>
    </row>
    <row r="55" spans="2:10" x14ac:dyDescent="0.2">
      <c r="E55" t="s">
        <v>0</v>
      </c>
      <c r="F55" t="s">
        <v>190</v>
      </c>
      <c r="I55" t="s">
        <v>0</v>
      </c>
      <c r="J55" t="s">
        <v>268</v>
      </c>
    </row>
    <row r="56" spans="2:10" x14ac:dyDescent="0.2">
      <c r="E56" t="s">
        <v>2</v>
      </c>
      <c r="F56" t="s">
        <v>191</v>
      </c>
      <c r="I56" t="s">
        <v>2</v>
      </c>
      <c r="J56" t="s">
        <v>269</v>
      </c>
    </row>
    <row r="57" spans="2:10" x14ac:dyDescent="0.2">
      <c r="E57" t="s">
        <v>4</v>
      </c>
      <c r="F57">
        <v>1</v>
      </c>
      <c r="I57" t="s">
        <v>4</v>
      </c>
      <c r="J57">
        <v>1</v>
      </c>
    </row>
    <row r="58" spans="2:10" x14ac:dyDescent="0.2">
      <c r="E58" t="s">
        <v>5</v>
      </c>
      <c r="F58">
        <v>32</v>
      </c>
      <c r="I58" t="s">
        <v>5</v>
      </c>
      <c r="J58">
        <v>32</v>
      </c>
    </row>
    <row r="59" spans="2:10" x14ac:dyDescent="0.2">
      <c r="E59" t="s">
        <v>6</v>
      </c>
      <c r="F59">
        <v>16</v>
      </c>
      <c r="I59" t="s">
        <v>6</v>
      </c>
      <c r="J59">
        <v>16</v>
      </c>
    </row>
    <row r="60" spans="2:10" x14ac:dyDescent="0.2">
      <c r="E60" t="s">
        <v>7</v>
      </c>
      <c r="F60">
        <v>16</v>
      </c>
      <c r="I60" t="s">
        <v>7</v>
      </c>
      <c r="J60">
        <v>16</v>
      </c>
    </row>
    <row r="61" spans="2:10" x14ac:dyDescent="0.2">
      <c r="E61" t="s">
        <v>8</v>
      </c>
      <c r="F61">
        <v>18</v>
      </c>
      <c r="I61" t="s">
        <v>8</v>
      </c>
      <c r="J61">
        <v>18</v>
      </c>
    </row>
    <row r="62" spans="2:10" x14ac:dyDescent="0.2">
      <c r="E62" t="s">
        <v>9</v>
      </c>
      <c r="F62">
        <v>6</v>
      </c>
      <c r="I62" t="s">
        <v>9</v>
      </c>
      <c r="J62">
        <v>6</v>
      </c>
    </row>
    <row r="63" spans="2:10" x14ac:dyDescent="0.2">
      <c r="E63" t="s">
        <v>10</v>
      </c>
      <c r="F63">
        <v>4</v>
      </c>
      <c r="I63" t="s">
        <v>10</v>
      </c>
      <c r="J63">
        <v>4</v>
      </c>
    </row>
    <row r="64" spans="2:10" x14ac:dyDescent="0.2">
      <c r="E64" t="s">
        <v>11</v>
      </c>
      <c r="F64">
        <v>64</v>
      </c>
      <c r="I64" t="s">
        <v>11</v>
      </c>
      <c r="J64">
        <v>64</v>
      </c>
    </row>
    <row r="65" spans="5:10" x14ac:dyDescent="0.2">
      <c r="E65" t="s">
        <v>12</v>
      </c>
      <c r="F65">
        <v>8</v>
      </c>
      <c r="I65" t="s">
        <v>12</v>
      </c>
      <c r="J65">
        <v>8</v>
      </c>
    </row>
    <row r="66" spans="5:10" x14ac:dyDescent="0.2">
      <c r="E66" t="s">
        <v>13</v>
      </c>
      <c r="F66">
        <v>64</v>
      </c>
      <c r="I66" t="s">
        <v>13</v>
      </c>
      <c r="J66">
        <v>64</v>
      </c>
    </row>
    <row r="67" spans="5:10" x14ac:dyDescent="0.2">
      <c r="E67" t="s">
        <v>14</v>
      </c>
      <c r="F67">
        <v>0</v>
      </c>
      <c r="I67" t="s">
        <v>14</v>
      </c>
      <c r="J67">
        <v>0</v>
      </c>
    </row>
    <row r="68" spans="5:10" x14ac:dyDescent="0.2">
      <c r="E68" t="s">
        <v>15</v>
      </c>
      <c r="F68">
        <v>1</v>
      </c>
      <c r="I68" t="s">
        <v>15</v>
      </c>
      <c r="J68">
        <v>1</v>
      </c>
    </row>
    <row r="69" spans="5:10" x14ac:dyDescent="0.2">
      <c r="E69" t="s">
        <v>16</v>
      </c>
      <c r="F69">
        <v>2</v>
      </c>
      <c r="I69" t="s">
        <v>16</v>
      </c>
      <c r="J69">
        <v>2</v>
      </c>
    </row>
    <row r="70" spans="5:10" x14ac:dyDescent="0.2">
      <c r="E70" t="s">
        <v>17</v>
      </c>
      <c r="F70">
        <v>8</v>
      </c>
      <c r="I70" t="s">
        <v>17</v>
      </c>
      <c r="J70">
        <v>8</v>
      </c>
    </row>
    <row r="71" spans="5:10" x14ac:dyDescent="0.2">
      <c r="E71" t="s">
        <v>18</v>
      </c>
      <c r="F71">
        <v>32</v>
      </c>
      <c r="I71" t="s">
        <v>18</v>
      </c>
      <c r="J71">
        <v>32</v>
      </c>
    </row>
    <row r="72" spans="5:10" x14ac:dyDescent="0.2">
      <c r="E72" t="s">
        <v>19</v>
      </c>
      <c r="F72">
        <v>48</v>
      </c>
      <c r="I72" t="s">
        <v>19</v>
      </c>
      <c r="J72">
        <v>48</v>
      </c>
    </row>
    <row r="73" spans="5:10" x14ac:dyDescent="0.2">
      <c r="E73" t="s">
        <v>20</v>
      </c>
      <c r="F73">
        <v>16</v>
      </c>
      <c r="I73" t="s">
        <v>20</v>
      </c>
      <c r="J73">
        <v>16</v>
      </c>
    </row>
    <row r="74" spans="5:10" x14ac:dyDescent="0.2">
      <c r="E74" t="s">
        <v>21</v>
      </c>
      <c r="F74">
        <v>16</v>
      </c>
      <c r="I74" t="s">
        <v>21</v>
      </c>
      <c r="J74">
        <v>16</v>
      </c>
    </row>
    <row r="75" spans="5:10" x14ac:dyDescent="0.2">
      <c r="E75" t="s">
        <v>22</v>
      </c>
      <c r="F75">
        <v>1</v>
      </c>
      <c r="I75" t="s">
        <v>22</v>
      </c>
      <c r="J75">
        <v>1</v>
      </c>
    </row>
    <row r="76" spans="5:10" x14ac:dyDescent="0.2">
      <c r="E76" t="s">
        <v>23</v>
      </c>
      <c r="F76">
        <v>2</v>
      </c>
      <c r="I76" t="s">
        <v>23</v>
      </c>
      <c r="J76">
        <v>2</v>
      </c>
    </row>
    <row r="77" spans="5:10" x14ac:dyDescent="0.2">
      <c r="E77" t="s">
        <v>24</v>
      </c>
      <c r="F77">
        <v>1</v>
      </c>
      <c r="I77" t="s">
        <v>24</v>
      </c>
      <c r="J77">
        <v>1</v>
      </c>
    </row>
    <row r="78" spans="5:10" x14ac:dyDescent="0.2">
      <c r="E78" t="s">
        <v>25</v>
      </c>
      <c r="F78">
        <v>3</v>
      </c>
      <c r="I78" t="s">
        <v>25</v>
      </c>
      <c r="J78">
        <v>3</v>
      </c>
    </row>
    <row r="79" spans="5:10" x14ac:dyDescent="0.2">
      <c r="E79" t="s">
        <v>26</v>
      </c>
      <c r="F79">
        <v>128</v>
      </c>
      <c r="I79" t="s">
        <v>26</v>
      </c>
      <c r="J79">
        <v>128</v>
      </c>
    </row>
    <row r="80" spans="5:10" x14ac:dyDescent="0.2">
      <c r="E80" t="s">
        <v>27</v>
      </c>
      <c r="F80">
        <v>0</v>
      </c>
      <c r="I80" t="s">
        <v>27</v>
      </c>
      <c r="J80">
        <v>0</v>
      </c>
    </row>
    <row r="81" spans="1:10" x14ac:dyDescent="0.2">
      <c r="E81" t="s">
        <v>28</v>
      </c>
      <c r="F81">
        <v>8</v>
      </c>
      <c r="I81" t="s">
        <v>28</v>
      </c>
      <c r="J81">
        <v>8</v>
      </c>
    </row>
    <row r="82" spans="1:10" x14ac:dyDescent="0.2">
      <c r="E82" t="s">
        <v>29</v>
      </c>
      <c r="F82">
        <v>6</v>
      </c>
      <c r="I82" t="s">
        <v>29</v>
      </c>
      <c r="J82">
        <v>6</v>
      </c>
    </row>
    <row r="83" spans="1:10" x14ac:dyDescent="0.2">
      <c r="E83" t="s">
        <v>30</v>
      </c>
      <c r="F83">
        <v>0</v>
      </c>
      <c r="I83" t="s">
        <v>30</v>
      </c>
      <c r="J83">
        <v>0</v>
      </c>
    </row>
    <row r="84" spans="1:10" x14ac:dyDescent="0.2">
      <c r="E84" t="s">
        <v>31</v>
      </c>
      <c r="F84">
        <v>1</v>
      </c>
      <c r="I84" t="s">
        <v>31</v>
      </c>
      <c r="J84">
        <v>1</v>
      </c>
    </row>
    <row r="85" spans="1:10" x14ac:dyDescent="0.2">
      <c r="E85" t="s">
        <v>32</v>
      </c>
      <c r="F85">
        <v>2048</v>
      </c>
      <c r="I85" t="s">
        <v>32</v>
      </c>
      <c r="J85">
        <v>2048</v>
      </c>
    </row>
    <row r="86" spans="1:10" x14ac:dyDescent="0.2">
      <c r="E86" t="s">
        <v>33</v>
      </c>
      <c r="F86">
        <v>48</v>
      </c>
      <c r="I86" t="s">
        <v>33</v>
      </c>
      <c r="J86">
        <v>48</v>
      </c>
    </row>
    <row r="87" spans="1:10" x14ac:dyDescent="0.2">
      <c r="E87" t="s">
        <v>34</v>
      </c>
      <c r="F87">
        <v>64</v>
      </c>
      <c r="I87" t="s">
        <v>34</v>
      </c>
      <c r="J87">
        <v>64</v>
      </c>
    </row>
    <row r="88" spans="1:10" x14ac:dyDescent="0.2">
      <c r="E88" t="s">
        <v>35</v>
      </c>
      <c r="F88">
        <v>0</v>
      </c>
      <c r="I88" t="s">
        <v>35</v>
      </c>
      <c r="J88">
        <v>0</v>
      </c>
    </row>
    <row r="89" spans="1:10" x14ac:dyDescent="0.2">
      <c r="A89">
        <f>E89+G89</f>
        <v>89555988</v>
      </c>
      <c r="B89">
        <f>SUM(F89,H89)</f>
        <v>349952973</v>
      </c>
      <c r="C89" t="s">
        <v>346</v>
      </c>
      <c r="D89">
        <f>B105/B89*1000</f>
        <v>0.34691804147067495</v>
      </c>
      <c r="E89">
        <v>89555988</v>
      </c>
      <c r="F89">
        <v>349952973</v>
      </c>
      <c r="I89">
        <v>89261441</v>
      </c>
      <c r="J89">
        <v>349952395</v>
      </c>
    </row>
    <row r="90" spans="1:10" x14ac:dyDescent="0.2">
      <c r="B90">
        <f t="shared" ref="B90:B108" si="1">SUM(F90,H90)</f>
        <v>349952973</v>
      </c>
      <c r="C90" t="s">
        <v>347</v>
      </c>
      <c r="D90" s="1">
        <f>B105/B107</f>
        <v>3.6314931654164956E-3</v>
      </c>
      <c r="E90" t="s">
        <v>211</v>
      </c>
      <c r="F90">
        <v>349952973</v>
      </c>
      <c r="I90" t="s">
        <v>289</v>
      </c>
      <c r="J90">
        <v>349952395</v>
      </c>
    </row>
    <row r="91" spans="1:10" x14ac:dyDescent="0.2">
      <c r="B91">
        <f t="shared" si="1"/>
        <v>16499567</v>
      </c>
      <c r="E91" t="s">
        <v>212</v>
      </c>
      <c r="F91">
        <v>16499567</v>
      </c>
      <c r="I91" t="s">
        <v>290</v>
      </c>
      <c r="J91">
        <v>16035416</v>
      </c>
    </row>
    <row r="92" spans="1:10" x14ac:dyDescent="0.2">
      <c r="B92">
        <f t="shared" si="1"/>
        <v>572839</v>
      </c>
      <c r="C92" t="s">
        <v>348</v>
      </c>
      <c r="D92">
        <f>B92/B89</f>
        <v>1.6369027960794035E-3</v>
      </c>
      <c r="E92" t="s">
        <v>213</v>
      </c>
      <c r="F92">
        <v>572839</v>
      </c>
      <c r="I92" t="s">
        <v>291</v>
      </c>
      <c r="J92">
        <v>226629</v>
      </c>
    </row>
    <row r="93" spans="1:10" x14ac:dyDescent="0.2">
      <c r="B93">
        <f t="shared" si="1"/>
        <v>416637</v>
      </c>
      <c r="C93" t="s">
        <v>353</v>
      </c>
      <c r="D93">
        <f>B93/B89</f>
        <v>1.1905513944583633E-3</v>
      </c>
      <c r="E93" t="s">
        <v>214</v>
      </c>
      <c r="F93">
        <v>416637</v>
      </c>
      <c r="I93" t="s">
        <v>292</v>
      </c>
      <c r="J93">
        <v>143155</v>
      </c>
    </row>
    <row r="94" spans="1:10" x14ac:dyDescent="0.2">
      <c r="B94">
        <f t="shared" si="1"/>
        <v>0</v>
      </c>
      <c r="C94" t="s">
        <v>349</v>
      </c>
      <c r="D94">
        <f>B89/A89</f>
        <v>3.9076446010511323</v>
      </c>
      <c r="E94" t="s">
        <v>215</v>
      </c>
      <c r="F94">
        <v>0</v>
      </c>
      <c r="I94" t="s">
        <v>293</v>
      </c>
      <c r="J94">
        <v>0</v>
      </c>
    </row>
    <row r="95" spans="1:10" x14ac:dyDescent="0.2">
      <c r="B95">
        <f t="shared" si="1"/>
        <v>0</v>
      </c>
      <c r="C95" t="s">
        <v>350</v>
      </c>
      <c r="D95">
        <f>A89/B89</f>
        <v>0.25590863604407782</v>
      </c>
      <c r="E95" t="s">
        <v>216</v>
      </c>
      <c r="F95">
        <v>0</v>
      </c>
      <c r="I95" t="s">
        <v>294</v>
      </c>
      <c r="J95">
        <v>0</v>
      </c>
    </row>
    <row r="96" spans="1:10" x14ac:dyDescent="0.2">
      <c r="B96">
        <f t="shared" si="1"/>
        <v>0</v>
      </c>
      <c r="C96" t="s">
        <v>348</v>
      </c>
      <c r="D96" s="2">
        <f>B91/B89</f>
        <v>4.7147954933933367E-2</v>
      </c>
      <c r="E96" t="s">
        <v>217</v>
      </c>
      <c r="F96">
        <v>0</v>
      </c>
      <c r="I96" t="s">
        <v>295</v>
      </c>
      <c r="J96">
        <v>0</v>
      </c>
    </row>
    <row r="97" spans="2:10" x14ac:dyDescent="0.2">
      <c r="B97">
        <f t="shared" si="1"/>
        <v>0</v>
      </c>
      <c r="C97" t="s">
        <v>351</v>
      </c>
      <c r="D97">
        <f>B106/B89*1000</f>
        <v>8.6519253545532813</v>
      </c>
      <c r="E97" t="s">
        <v>218</v>
      </c>
      <c r="F97">
        <v>0</v>
      </c>
      <c r="I97" t="s">
        <v>296</v>
      </c>
      <c r="J97">
        <v>0</v>
      </c>
    </row>
    <row r="98" spans="2:10" x14ac:dyDescent="0.2">
      <c r="B98">
        <f t="shared" si="1"/>
        <v>0</v>
      </c>
      <c r="C98" t="s">
        <v>352</v>
      </c>
      <c r="D98" s="3">
        <f>B106/B108</f>
        <v>9.3520512714702922E-2</v>
      </c>
      <c r="E98" t="s">
        <v>219</v>
      </c>
      <c r="F98">
        <v>0</v>
      </c>
      <c r="I98" t="s">
        <v>297</v>
      </c>
      <c r="J98">
        <v>0</v>
      </c>
    </row>
    <row r="99" spans="2:10" x14ac:dyDescent="0.2">
      <c r="B99">
        <f t="shared" si="1"/>
        <v>0</v>
      </c>
      <c r="C99" t="s">
        <v>354</v>
      </c>
      <c r="D99">
        <f>(A89/B89)-D93-0.25</f>
        <v>4.7180846496194806E-3</v>
      </c>
      <c r="E99" t="s">
        <v>220</v>
      </c>
      <c r="F99">
        <v>0</v>
      </c>
      <c r="I99" t="s">
        <v>298</v>
      </c>
      <c r="J99">
        <v>0</v>
      </c>
    </row>
    <row r="100" spans="2:10" x14ac:dyDescent="0.2">
      <c r="B100">
        <f t="shared" si="1"/>
        <v>0</v>
      </c>
      <c r="C100" t="s">
        <v>434</v>
      </c>
      <c r="D100" s="3">
        <f>D93/0.25</f>
        <v>4.7622055778334532E-3</v>
      </c>
      <c r="E100" t="s">
        <v>221</v>
      </c>
      <c r="F100">
        <v>0</v>
      </c>
      <c r="I100" t="s">
        <v>299</v>
      </c>
      <c r="J100">
        <v>0</v>
      </c>
    </row>
    <row r="101" spans="2:10" x14ac:dyDescent="0.2">
      <c r="B101">
        <f t="shared" si="1"/>
        <v>0</v>
      </c>
      <c r="D101" s="3"/>
      <c r="E101" t="s">
        <v>222</v>
      </c>
      <c r="F101">
        <v>0</v>
      </c>
      <c r="I101" t="s">
        <v>300</v>
      </c>
      <c r="J101">
        <v>0</v>
      </c>
    </row>
    <row r="102" spans="2:10" x14ac:dyDescent="0.2">
      <c r="B102">
        <f t="shared" si="1"/>
        <v>0</v>
      </c>
      <c r="E102" t="s">
        <v>223</v>
      </c>
      <c r="F102">
        <v>0</v>
      </c>
      <c r="I102" t="s">
        <v>301</v>
      </c>
      <c r="J102">
        <v>0</v>
      </c>
    </row>
    <row r="103" spans="2:10" x14ac:dyDescent="0.2">
      <c r="B103">
        <f t="shared" si="1"/>
        <v>0</v>
      </c>
      <c r="E103" t="s">
        <v>224</v>
      </c>
      <c r="F103">
        <v>0</v>
      </c>
      <c r="I103" t="s">
        <v>302</v>
      </c>
      <c r="J103">
        <v>0</v>
      </c>
    </row>
    <row r="104" spans="2:10" x14ac:dyDescent="0.2">
      <c r="B104">
        <f t="shared" si="1"/>
        <v>0</v>
      </c>
      <c r="E104" t="s">
        <v>225</v>
      </c>
      <c r="F104">
        <v>0</v>
      </c>
      <c r="I104" t="s">
        <v>303</v>
      </c>
      <c r="J104">
        <v>0</v>
      </c>
    </row>
    <row r="105" spans="2:10" x14ac:dyDescent="0.2">
      <c r="B105">
        <f t="shared" si="1"/>
        <v>121405</v>
      </c>
      <c r="E105" t="s">
        <v>226</v>
      </c>
      <c r="F105">
        <v>121405</v>
      </c>
      <c r="I105" t="s">
        <v>304</v>
      </c>
      <c r="J105">
        <v>42640</v>
      </c>
    </row>
    <row r="106" spans="2:10" x14ac:dyDescent="0.2">
      <c r="B106">
        <f t="shared" si="1"/>
        <v>3027767</v>
      </c>
      <c r="E106" t="s">
        <v>227</v>
      </c>
      <c r="F106">
        <v>3027767</v>
      </c>
      <c r="I106" t="s">
        <v>305</v>
      </c>
      <c r="J106">
        <v>2027602</v>
      </c>
    </row>
    <row r="107" spans="2:10" x14ac:dyDescent="0.2">
      <c r="B107">
        <f t="shared" si="1"/>
        <v>33431152</v>
      </c>
      <c r="E107" t="s">
        <v>228</v>
      </c>
      <c r="F107">
        <v>33431152</v>
      </c>
      <c r="I107" t="s">
        <v>306</v>
      </c>
      <c r="J107">
        <v>33380939</v>
      </c>
    </row>
    <row r="108" spans="2:10" x14ac:dyDescent="0.2">
      <c r="B108">
        <f t="shared" si="1"/>
        <v>32375432</v>
      </c>
      <c r="E108" t="s">
        <v>229</v>
      </c>
      <c r="F108">
        <v>32375432</v>
      </c>
      <c r="I108" t="s">
        <v>307</v>
      </c>
      <c r="J108">
        <v>32463688</v>
      </c>
    </row>
    <row r="109" spans="2:10" x14ac:dyDescent="0.2">
      <c r="E109" t="s">
        <v>0</v>
      </c>
      <c r="F109" t="s">
        <v>190</v>
      </c>
      <c r="I109" t="s">
        <v>0</v>
      </c>
      <c r="J109" t="s">
        <v>268</v>
      </c>
    </row>
    <row r="110" spans="2:10" x14ac:dyDescent="0.2">
      <c r="E110" t="s">
        <v>2</v>
      </c>
      <c r="F110" t="s">
        <v>191</v>
      </c>
      <c r="I110" t="s">
        <v>2</v>
      </c>
      <c r="J110" t="s">
        <v>269</v>
      </c>
    </row>
    <row r="111" spans="2:10" x14ac:dyDescent="0.2">
      <c r="E111" t="s">
        <v>4</v>
      </c>
      <c r="F111">
        <v>1</v>
      </c>
      <c r="I111" t="s">
        <v>4</v>
      </c>
      <c r="J111">
        <v>1</v>
      </c>
    </row>
    <row r="112" spans="2:10" x14ac:dyDescent="0.2">
      <c r="E112" t="s">
        <v>5</v>
      </c>
      <c r="F112">
        <v>32</v>
      </c>
      <c r="I112" t="s">
        <v>5</v>
      </c>
      <c r="J112">
        <v>32</v>
      </c>
    </row>
    <row r="113" spans="5:10" x14ac:dyDescent="0.2">
      <c r="E113" t="s">
        <v>6</v>
      </c>
      <c r="F113">
        <v>16</v>
      </c>
      <c r="I113" t="s">
        <v>6</v>
      </c>
      <c r="J113">
        <v>16</v>
      </c>
    </row>
    <row r="114" spans="5:10" x14ac:dyDescent="0.2">
      <c r="E114" t="s">
        <v>7</v>
      </c>
      <c r="F114">
        <v>16</v>
      </c>
      <c r="I114" t="s">
        <v>7</v>
      </c>
      <c r="J114">
        <v>16</v>
      </c>
    </row>
    <row r="115" spans="5:10" x14ac:dyDescent="0.2">
      <c r="E115" t="s">
        <v>8</v>
      </c>
      <c r="F115">
        <v>18</v>
      </c>
      <c r="I115" t="s">
        <v>8</v>
      </c>
      <c r="J115">
        <v>18</v>
      </c>
    </row>
    <row r="116" spans="5:10" x14ac:dyDescent="0.2">
      <c r="E116" t="s">
        <v>9</v>
      </c>
      <c r="F116">
        <v>6</v>
      </c>
      <c r="I116" t="s">
        <v>9</v>
      </c>
      <c r="J116">
        <v>6</v>
      </c>
    </row>
    <row r="117" spans="5:10" x14ac:dyDescent="0.2">
      <c r="E117" t="s">
        <v>10</v>
      </c>
      <c r="F117">
        <v>4</v>
      </c>
      <c r="I117" t="s">
        <v>10</v>
      </c>
      <c r="J117">
        <v>4</v>
      </c>
    </row>
    <row r="118" spans="5:10" x14ac:dyDescent="0.2">
      <c r="E118" t="s">
        <v>11</v>
      </c>
      <c r="F118">
        <v>64</v>
      </c>
      <c r="I118" t="s">
        <v>11</v>
      </c>
      <c r="J118">
        <v>64</v>
      </c>
    </row>
    <row r="119" spans="5:10" x14ac:dyDescent="0.2">
      <c r="E119" t="s">
        <v>12</v>
      </c>
      <c r="F119">
        <v>8</v>
      </c>
      <c r="I119" t="s">
        <v>12</v>
      </c>
      <c r="J119">
        <v>8</v>
      </c>
    </row>
    <row r="120" spans="5:10" x14ac:dyDescent="0.2">
      <c r="E120" t="s">
        <v>13</v>
      </c>
      <c r="F120">
        <v>64</v>
      </c>
      <c r="I120" t="s">
        <v>13</v>
      </c>
      <c r="J120">
        <v>64</v>
      </c>
    </row>
    <row r="121" spans="5:10" x14ac:dyDescent="0.2">
      <c r="E121" t="s">
        <v>14</v>
      </c>
      <c r="F121">
        <v>0</v>
      </c>
      <c r="I121" t="s">
        <v>14</v>
      </c>
      <c r="J121">
        <v>0</v>
      </c>
    </row>
    <row r="122" spans="5:10" x14ac:dyDescent="0.2">
      <c r="E122" t="s">
        <v>15</v>
      </c>
      <c r="F122">
        <v>1</v>
      </c>
      <c r="I122" t="s">
        <v>15</v>
      </c>
      <c r="J122">
        <v>1</v>
      </c>
    </row>
    <row r="123" spans="5:10" x14ac:dyDescent="0.2">
      <c r="E123" t="s">
        <v>16</v>
      </c>
      <c r="F123">
        <v>2</v>
      </c>
      <c r="I123" t="s">
        <v>16</v>
      </c>
      <c r="J123">
        <v>2</v>
      </c>
    </row>
    <row r="124" spans="5:10" x14ac:dyDescent="0.2">
      <c r="E124" t="s">
        <v>17</v>
      </c>
      <c r="F124">
        <v>8</v>
      </c>
      <c r="I124" t="s">
        <v>17</v>
      </c>
      <c r="J124">
        <v>8</v>
      </c>
    </row>
    <row r="125" spans="5:10" x14ac:dyDescent="0.2">
      <c r="E125" t="s">
        <v>18</v>
      </c>
      <c r="F125">
        <v>32</v>
      </c>
      <c r="I125" t="s">
        <v>18</v>
      </c>
      <c r="J125">
        <v>32</v>
      </c>
    </row>
    <row r="126" spans="5:10" x14ac:dyDescent="0.2">
      <c r="E126" t="s">
        <v>19</v>
      </c>
      <c r="F126">
        <v>48</v>
      </c>
      <c r="I126" t="s">
        <v>19</v>
      </c>
      <c r="J126">
        <v>48</v>
      </c>
    </row>
    <row r="127" spans="5:10" x14ac:dyDescent="0.2">
      <c r="E127" t="s">
        <v>20</v>
      </c>
      <c r="F127">
        <v>16</v>
      </c>
      <c r="I127" t="s">
        <v>20</v>
      </c>
      <c r="J127">
        <v>16</v>
      </c>
    </row>
    <row r="128" spans="5:10" x14ac:dyDescent="0.2">
      <c r="E128" t="s">
        <v>21</v>
      </c>
      <c r="F128">
        <v>16</v>
      </c>
      <c r="I128" t="s">
        <v>21</v>
      </c>
      <c r="J128">
        <v>16</v>
      </c>
    </row>
    <row r="129" spans="1:10" x14ac:dyDescent="0.2">
      <c r="E129" t="s">
        <v>22</v>
      </c>
      <c r="F129">
        <v>1</v>
      </c>
      <c r="I129" t="s">
        <v>22</v>
      </c>
      <c r="J129">
        <v>1</v>
      </c>
    </row>
    <row r="130" spans="1:10" x14ac:dyDescent="0.2">
      <c r="E130" t="s">
        <v>23</v>
      </c>
      <c r="F130">
        <v>2</v>
      </c>
      <c r="I130" t="s">
        <v>23</v>
      </c>
      <c r="J130">
        <v>2</v>
      </c>
    </row>
    <row r="131" spans="1:10" x14ac:dyDescent="0.2">
      <c r="E131" t="s">
        <v>24</v>
      </c>
      <c r="F131">
        <v>1</v>
      </c>
      <c r="I131" t="s">
        <v>24</v>
      </c>
      <c r="J131">
        <v>1</v>
      </c>
    </row>
    <row r="132" spans="1:10" x14ac:dyDescent="0.2">
      <c r="E132" t="s">
        <v>25</v>
      </c>
      <c r="F132">
        <v>3</v>
      </c>
      <c r="I132" t="s">
        <v>25</v>
      </c>
      <c r="J132">
        <v>3</v>
      </c>
    </row>
    <row r="133" spans="1:10" x14ac:dyDescent="0.2">
      <c r="E133" t="s">
        <v>26</v>
      </c>
      <c r="F133">
        <v>100</v>
      </c>
      <c r="I133" t="s">
        <v>26</v>
      </c>
      <c r="J133">
        <v>100</v>
      </c>
    </row>
    <row r="134" spans="1:10" x14ac:dyDescent="0.2">
      <c r="E134" t="s">
        <v>27</v>
      </c>
      <c r="F134">
        <v>0</v>
      </c>
      <c r="I134" t="s">
        <v>27</v>
      </c>
      <c r="J134">
        <v>0</v>
      </c>
    </row>
    <row r="135" spans="1:10" x14ac:dyDescent="0.2">
      <c r="E135" t="s">
        <v>28</v>
      </c>
      <c r="F135">
        <v>8</v>
      </c>
      <c r="I135" t="s">
        <v>28</v>
      </c>
      <c r="J135">
        <v>8</v>
      </c>
    </row>
    <row r="136" spans="1:10" x14ac:dyDescent="0.2">
      <c r="E136" t="s">
        <v>29</v>
      </c>
      <c r="F136">
        <v>6</v>
      </c>
      <c r="I136" t="s">
        <v>29</v>
      </c>
      <c r="J136">
        <v>6</v>
      </c>
    </row>
    <row r="137" spans="1:10" x14ac:dyDescent="0.2">
      <c r="E137" t="s">
        <v>30</v>
      </c>
      <c r="F137">
        <v>0</v>
      </c>
      <c r="I137" t="s">
        <v>30</v>
      </c>
      <c r="J137">
        <v>0</v>
      </c>
    </row>
    <row r="138" spans="1:10" x14ac:dyDescent="0.2">
      <c r="E138" t="s">
        <v>31</v>
      </c>
      <c r="F138">
        <v>1</v>
      </c>
      <c r="I138" t="s">
        <v>31</v>
      </c>
      <c r="J138">
        <v>1</v>
      </c>
    </row>
    <row r="139" spans="1:10" x14ac:dyDescent="0.2">
      <c r="E139" t="s">
        <v>32</v>
      </c>
      <c r="F139">
        <v>2048</v>
      </c>
      <c r="I139" t="s">
        <v>32</v>
      </c>
      <c r="J139">
        <v>2048</v>
      </c>
    </row>
    <row r="140" spans="1:10" x14ac:dyDescent="0.2">
      <c r="E140" t="s">
        <v>33</v>
      </c>
      <c r="F140">
        <v>48</v>
      </c>
      <c r="I140" t="s">
        <v>33</v>
      </c>
      <c r="J140">
        <v>48</v>
      </c>
    </row>
    <row r="141" spans="1:10" x14ac:dyDescent="0.2">
      <c r="E141" t="s">
        <v>34</v>
      </c>
      <c r="F141">
        <v>64</v>
      </c>
      <c r="I141" t="s">
        <v>34</v>
      </c>
      <c r="J141">
        <v>64</v>
      </c>
    </row>
    <row r="142" spans="1:10" x14ac:dyDescent="0.2">
      <c r="E142" t="s">
        <v>35</v>
      </c>
      <c r="F142">
        <v>0</v>
      </c>
      <c r="I142" t="s">
        <v>35</v>
      </c>
      <c r="J142">
        <v>0</v>
      </c>
    </row>
    <row r="143" spans="1:10" x14ac:dyDescent="0.2">
      <c r="A143">
        <f>E143+G143</f>
        <v>90032424</v>
      </c>
      <c r="B143">
        <f>SUM(F143,H143)</f>
        <v>349952973</v>
      </c>
      <c r="C143" t="s">
        <v>346</v>
      </c>
      <c r="D143">
        <f>B159/B143*1000</f>
        <v>0.42683163603242202</v>
      </c>
      <c r="E143">
        <v>90032424</v>
      </c>
      <c r="F143">
        <v>349952973</v>
      </c>
      <c r="I143">
        <v>89680083</v>
      </c>
      <c r="J143">
        <v>349952395</v>
      </c>
    </row>
    <row r="144" spans="1:10" x14ac:dyDescent="0.2">
      <c r="B144">
        <f t="shared" ref="B144:B162" si="2">SUM(F144,H144)</f>
        <v>349952973</v>
      </c>
      <c r="C144" t="s">
        <v>347</v>
      </c>
      <c r="D144" s="1">
        <f>B159/B161</f>
        <v>4.4680183321232844E-3</v>
      </c>
      <c r="E144" t="s">
        <v>230</v>
      </c>
      <c r="F144">
        <v>349952973</v>
      </c>
      <c r="I144" t="s">
        <v>308</v>
      </c>
      <c r="J144">
        <v>349952395</v>
      </c>
    </row>
    <row r="145" spans="2:10" x14ac:dyDescent="0.2">
      <c r="B145">
        <f t="shared" si="2"/>
        <v>16044823</v>
      </c>
      <c r="E145" t="s">
        <v>231</v>
      </c>
      <c r="F145">
        <v>16044823</v>
      </c>
      <c r="I145" t="s">
        <v>309</v>
      </c>
      <c r="J145">
        <v>15521470</v>
      </c>
    </row>
    <row r="146" spans="2:10" x14ac:dyDescent="0.2">
      <c r="B146">
        <f t="shared" si="2"/>
        <v>687601</v>
      </c>
      <c r="C146" t="s">
        <v>348</v>
      </c>
      <c r="D146">
        <f>B146/B143</f>
        <v>1.9648382870003506E-3</v>
      </c>
      <c r="E146" t="s">
        <v>232</v>
      </c>
      <c r="F146">
        <v>687601</v>
      </c>
      <c r="I146" t="s">
        <v>310</v>
      </c>
      <c r="J146">
        <v>275145</v>
      </c>
    </row>
    <row r="147" spans="2:10" x14ac:dyDescent="0.2">
      <c r="B147">
        <f t="shared" si="2"/>
        <v>501010</v>
      </c>
      <c r="C147" t="s">
        <v>353</v>
      </c>
      <c r="D147">
        <f>B147/B143</f>
        <v>1.4316495033748434E-3</v>
      </c>
      <c r="E147" t="s">
        <v>233</v>
      </c>
      <c r="F147">
        <v>501010</v>
      </c>
      <c r="I147" t="s">
        <v>311</v>
      </c>
      <c r="J147">
        <v>174796</v>
      </c>
    </row>
    <row r="148" spans="2:10" x14ac:dyDescent="0.2">
      <c r="B148">
        <f t="shared" si="2"/>
        <v>0</v>
      </c>
      <c r="C148" t="s">
        <v>349</v>
      </c>
      <c r="D148">
        <f>B143/A143</f>
        <v>3.8869660223743394</v>
      </c>
      <c r="E148" t="s">
        <v>234</v>
      </c>
      <c r="F148">
        <v>0</v>
      </c>
      <c r="I148" t="s">
        <v>312</v>
      </c>
      <c r="J148">
        <v>0</v>
      </c>
    </row>
    <row r="149" spans="2:10" x14ac:dyDescent="0.2">
      <c r="B149">
        <f t="shared" si="2"/>
        <v>0</v>
      </c>
      <c r="C149" t="s">
        <v>350</v>
      </c>
      <c r="D149">
        <f>A143/B143</f>
        <v>0.25727006468380537</v>
      </c>
      <c r="E149" t="s">
        <v>235</v>
      </c>
      <c r="F149">
        <v>0</v>
      </c>
      <c r="I149" t="s">
        <v>313</v>
      </c>
      <c r="J149">
        <v>0</v>
      </c>
    </row>
    <row r="150" spans="2:10" x14ac:dyDescent="0.2">
      <c r="B150">
        <f t="shared" si="2"/>
        <v>0</v>
      </c>
      <c r="C150" t="s">
        <v>348</v>
      </c>
      <c r="D150" s="2">
        <f>B145/B143</f>
        <v>4.5848511765608002E-2</v>
      </c>
      <c r="E150" t="s">
        <v>236</v>
      </c>
      <c r="F150">
        <v>0</v>
      </c>
      <c r="I150" t="s">
        <v>314</v>
      </c>
      <c r="J150">
        <v>0</v>
      </c>
    </row>
    <row r="151" spans="2:10" x14ac:dyDescent="0.2">
      <c r="B151">
        <f t="shared" si="2"/>
        <v>0</v>
      </c>
      <c r="C151" t="s">
        <v>351</v>
      </c>
      <c r="D151">
        <f>B160/B143*1000</f>
        <v>8.5381214921125981</v>
      </c>
      <c r="E151" t="s">
        <v>237</v>
      </c>
      <c r="F151">
        <v>0</v>
      </c>
      <c r="I151" t="s">
        <v>315</v>
      </c>
      <c r="J151">
        <v>0</v>
      </c>
    </row>
    <row r="152" spans="2:10" x14ac:dyDescent="0.2">
      <c r="B152">
        <f t="shared" si="2"/>
        <v>0</v>
      </c>
      <c r="C152" t="s">
        <v>352</v>
      </c>
      <c r="D152" s="3">
        <f>B160/B162</f>
        <v>9.2477497239625284E-2</v>
      </c>
      <c r="E152" t="s">
        <v>238</v>
      </c>
      <c r="F152">
        <v>0</v>
      </c>
      <c r="I152" t="s">
        <v>316</v>
      </c>
      <c r="J152">
        <v>0</v>
      </c>
    </row>
    <row r="153" spans="2:10" x14ac:dyDescent="0.2">
      <c r="B153">
        <f t="shared" si="2"/>
        <v>0</v>
      </c>
      <c r="C153" t="s">
        <v>354</v>
      </c>
      <c r="D153">
        <f>(A143/B143)-D147-0.25</f>
        <v>5.8384151804305451E-3</v>
      </c>
      <c r="E153" t="s">
        <v>239</v>
      </c>
      <c r="F153">
        <v>0</v>
      </c>
      <c r="I153" t="s">
        <v>317</v>
      </c>
      <c r="J153">
        <v>0</v>
      </c>
    </row>
    <row r="154" spans="2:10" x14ac:dyDescent="0.2">
      <c r="B154">
        <f t="shared" si="2"/>
        <v>0</v>
      </c>
      <c r="C154" t="s">
        <v>434</v>
      </c>
      <c r="D154" s="3">
        <f>D147/0.25</f>
        <v>5.7265980134993738E-3</v>
      </c>
      <c r="E154" t="s">
        <v>240</v>
      </c>
      <c r="F154">
        <v>0</v>
      </c>
      <c r="I154" t="s">
        <v>318</v>
      </c>
      <c r="J154">
        <v>0</v>
      </c>
    </row>
    <row r="155" spans="2:10" x14ac:dyDescent="0.2">
      <c r="B155">
        <f t="shared" si="2"/>
        <v>0</v>
      </c>
      <c r="D155" s="3"/>
      <c r="E155" t="s">
        <v>241</v>
      </c>
      <c r="F155">
        <v>0</v>
      </c>
      <c r="I155" t="s">
        <v>319</v>
      </c>
      <c r="J155">
        <v>0</v>
      </c>
    </row>
    <row r="156" spans="2:10" x14ac:dyDescent="0.2">
      <c r="B156">
        <f t="shared" si="2"/>
        <v>0</v>
      </c>
      <c r="E156" t="s">
        <v>242</v>
      </c>
      <c r="F156">
        <v>0</v>
      </c>
      <c r="I156" t="s">
        <v>320</v>
      </c>
      <c r="J156">
        <v>0</v>
      </c>
    </row>
    <row r="157" spans="2:10" x14ac:dyDescent="0.2">
      <c r="B157">
        <f t="shared" si="2"/>
        <v>0</v>
      </c>
      <c r="E157" t="s">
        <v>243</v>
      </c>
      <c r="F157">
        <v>0</v>
      </c>
      <c r="I157" t="s">
        <v>321</v>
      </c>
      <c r="J157">
        <v>0</v>
      </c>
    </row>
    <row r="158" spans="2:10" x14ac:dyDescent="0.2">
      <c r="B158">
        <f t="shared" si="2"/>
        <v>0</v>
      </c>
      <c r="E158" t="s">
        <v>244</v>
      </c>
      <c r="F158">
        <v>0</v>
      </c>
      <c r="I158" t="s">
        <v>322</v>
      </c>
      <c r="J158">
        <v>0</v>
      </c>
    </row>
    <row r="159" spans="2:10" x14ac:dyDescent="0.2">
      <c r="B159">
        <f t="shared" si="2"/>
        <v>149371</v>
      </c>
      <c r="E159" t="s">
        <v>245</v>
      </c>
      <c r="F159">
        <v>149371</v>
      </c>
      <c r="I159" t="s">
        <v>323</v>
      </c>
      <c r="J159">
        <v>52357</v>
      </c>
    </row>
    <row r="160" spans="2:10" x14ac:dyDescent="0.2">
      <c r="B160">
        <f t="shared" si="2"/>
        <v>2987941</v>
      </c>
      <c r="E160" t="s">
        <v>246</v>
      </c>
      <c r="F160">
        <v>2987941</v>
      </c>
      <c r="I160" t="s">
        <v>324</v>
      </c>
      <c r="J160">
        <v>1977792</v>
      </c>
    </row>
    <row r="161" spans="2:10" x14ac:dyDescent="0.2">
      <c r="B161">
        <f t="shared" si="2"/>
        <v>33431152</v>
      </c>
      <c r="E161" t="s">
        <v>247</v>
      </c>
      <c r="F161">
        <v>33431152</v>
      </c>
      <c r="I161" t="s">
        <v>325</v>
      </c>
      <c r="J161">
        <v>33380939</v>
      </c>
    </row>
    <row r="162" spans="2:10" x14ac:dyDescent="0.2">
      <c r="B162">
        <f t="shared" si="2"/>
        <v>32309925</v>
      </c>
      <c r="E162" t="s">
        <v>248</v>
      </c>
      <c r="F162">
        <v>32309925</v>
      </c>
      <c r="I162" t="s">
        <v>326</v>
      </c>
      <c r="J162">
        <v>32408354</v>
      </c>
    </row>
    <row r="163" spans="2:10" x14ac:dyDescent="0.2">
      <c r="E163" t="s">
        <v>0</v>
      </c>
      <c r="F163" t="s">
        <v>190</v>
      </c>
      <c r="I163" t="s">
        <v>0</v>
      </c>
      <c r="J163" t="s">
        <v>268</v>
      </c>
    </row>
    <row r="164" spans="2:10" x14ac:dyDescent="0.2">
      <c r="E164" t="s">
        <v>2</v>
      </c>
      <c r="F164" t="s">
        <v>191</v>
      </c>
      <c r="I164" t="s">
        <v>2</v>
      </c>
      <c r="J164" t="s">
        <v>269</v>
      </c>
    </row>
    <row r="165" spans="2:10" x14ac:dyDescent="0.2">
      <c r="E165" t="s">
        <v>4</v>
      </c>
      <c r="F165">
        <v>1</v>
      </c>
      <c r="I165" t="s">
        <v>4</v>
      </c>
      <c r="J165">
        <v>1</v>
      </c>
    </row>
    <row r="166" spans="2:10" x14ac:dyDescent="0.2">
      <c r="E166" t="s">
        <v>5</v>
      </c>
      <c r="F166">
        <v>32</v>
      </c>
      <c r="I166" t="s">
        <v>5</v>
      </c>
      <c r="J166">
        <v>32</v>
      </c>
    </row>
    <row r="167" spans="2:10" x14ac:dyDescent="0.2">
      <c r="E167" t="s">
        <v>6</v>
      </c>
      <c r="F167">
        <v>16</v>
      </c>
      <c r="I167" t="s">
        <v>6</v>
      </c>
      <c r="J167">
        <v>16</v>
      </c>
    </row>
    <row r="168" spans="2:10" x14ac:dyDescent="0.2">
      <c r="E168" t="s">
        <v>7</v>
      </c>
      <c r="F168">
        <v>16</v>
      </c>
      <c r="I168" t="s">
        <v>7</v>
      </c>
      <c r="J168">
        <v>16</v>
      </c>
    </row>
    <row r="169" spans="2:10" x14ac:dyDescent="0.2">
      <c r="E169" t="s">
        <v>8</v>
      </c>
      <c r="F169">
        <v>18</v>
      </c>
      <c r="I169" t="s">
        <v>8</v>
      </c>
      <c r="J169">
        <v>18</v>
      </c>
    </row>
    <row r="170" spans="2:10" x14ac:dyDescent="0.2">
      <c r="E170" t="s">
        <v>9</v>
      </c>
      <c r="F170">
        <v>6</v>
      </c>
      <c r="I170" t="s">
        <v>9</v>
      </c>
      <c r="J170">
        <v>6</v>
      </c>
    </row>
    <row r="171" spans="2:10" x14ac:dyDescent="0.2">
      <c r="E171" t="s">
        <v>10</v>
      </c>
      <c r="F171">
        <v>4</v>
      </c>
      <c r="I171" t="s">
        <v>10</v>
      </c>
      <c r="J171">
        <v>4</v>
      </c>
    </row>
    <row r="172" spans="2:10" x14ac:dyDescent="0.2">
      <c r="E172" t="s">
        <v>11</v>
      </c>
      <c r="F172">
        <v>64</v>
      </c>
      <c r="I172" t="s">
        <v>11</v>
      </c>
      <c r="J172">
        <v>64</v>
      </c>
    </row>
    <row r="173" spans="2:10" x14ac:dyDescent="0.2">
      <c r="E173" t="s">
        <v>12</v>
      </c>
      <c r="F173">
        <v>8</v>
      </c>
      <c r="I173" t="s">
        <v>12</v>
      </c>
      <c r="J173">
        <v>8</v>
      </c>
    </row>
    <row r="174" spans="2:10" x14ac:dyDescent="0.2">
      <c r="E174" t="s">
        <v>13</v>
      </c>
      <c r="F174">
        <v>64</v>
      </c>
      <c r="I174" t="s">
        <v>13</v>
      </c>
      <c r="J174">
        <v>64</v>
      </c>
    </row>
    <row r="175" spans="2:10" x14ac:dyDescent="0.2">
      <c r="E175" t="s">
        <v>14</v>
      </c>
      <c r="F175">
        <v>0</v>
      </c>
      <c r="I175" t="s">
        <v>14</v>
      </c>
      <c r="J175">
        <v>0</v>
      </c>
    </row>
    <row r="176" spans="2:10" x14ac:dyDescent="0.2">
      <c r="E176" t="s">
        <v>15</v>
      </c>
      <c r="F176">
        <v>1</v>
      </c>
      <c r="I176" t="s">
        <v>15</v>
      </c>
      <c r="J176">
        <v>1</v>
      </c>
    </row>
    <row r="177" spans="5:10" x14ac:dyDescent="0.2">
      <c r="E177" t="s">
        <v>16</v>
      </c>
      <c r="F177">
        <v>2</v>
      </c>
      <c r="I177" t="s">
        <v>16</v>
      </c>
      <c r="J177">
        <v>2</v>
      </c>
    </row>
    <row r="178" spans="5:10" x14ac:dyDescent="0.2">
      <c r="E178" t="s">
        <v>17</v>
      </c>
      <c r="F178">
        <v>8</v>
      </c>
      <c r="I178" t="s">
        <v>17</v>
      </c>
      <c r="J178">
        <v>8</v>
      </c>
    </row>
    <row r="179" spans="5:10" x14ac:dyDescent="0.2">
      <c r="E179" t="s">
        <v>18</v>
      </c>
      <c r="F179">
        <v>32</v>
      </c>
      <c r="I179" t="s">
        <v>18</v>
      </c>
      <c r="J179">
        <v>32</v>
      </c>
    </row>
    <row r="180" spans="5:10" x14ac:dyDescent="0.2">
      <c r="E180" t="s">
        <v>19</v>
      </c>
      <c r="F180">
        <v>48</v>
      </c>
      <c r="I180" t="s">
        <v>19</v>
      </c>
      <c r="J180">
        <v>48</v>
      </c>
    </row>
    <row r="181" spans="5:10" x14ac:dyDescent="0.2">
      <c r="E181" t="s">
        <v>20</v>
      </c>
      <c r="F181">
        <v>16</v>
      </c>
      <c r="I181" t="s">
        <v>20</v>
      </c>
      <c r="J181">
        <v>16</v>
      </c>
    </row>
    <row r="182" spans="5:10" x14ac:dyDescent="0.2">
      <c r="E182" t="s">
        <v>21</v>
      </c>
      <c r="F182">
        <v>16</v>
      </c>
      <c r="I182" t="s">
        <v>21</v>
      </c>
      <c r="J182">
        <v>16</v>
      </c>
    </row>
    <row r="183" spans="5:10" x14ac:dyDescent="0.2">
      <c r="E183" t="s">
        <v>22</v>
      </c>
      <c r="F183">
        <v>1</v>
      </c>
      <c r="I183" t="s">
        <v>22</v>
      </c>
      <c r="J183">
        <v>1</v>
      </c>
    </row>
    <row r="184" spans="5:10" x14ac:dyDescent="0.2">
      <c r="E184" t="s">
        <v>23</v>
      </c>
      <c r="F184">
        <v>2</v>
      </c>
      <c r="I184" t="s">
        <v>23</v>
      </c>
      <c r="J184">
        <v>2</v>
      </c>
    </row>
    <row r="185" spans="5:10" x14ac:dyDescent="0.2">
      <c r="E185" t="s">
        <v>24</v>
      </c>
      <c r="F185">
        <v>1</v>
      </c>
      <c r="I185" t="s">
        <v>24</v>
      </c>
      <c r="J185">
        <v>1</v>
      </c>
    </row>
    <row r="186" spans="5:10" x14ac:dyDescent="0.2">
      <c r="E186" t="s">
        <v>25</v>
      </c>
      <c r="F186">
        <v>3</v>
      </c>
      <c r="I186" t="s">
        <v>25</v>
      </c>
      <c r="J186">
        <v>3</v>
      </c>
    </row>
    <row r="187" spans="5:10" x14ac:dyDescent="0.2">
      <c r="E187" t="s">
        <v>26</v>
      </c>
      <c r="F187">
        <v>50</v>
      </c>
      <c r="I187" t="s">
        <v>26</v>
      </c>
      <c r="J187">
        <v>50</v>
      </c>
    </row>
    <row r="188" spans="5:10" x14ac:dyDescent="0.2">
      <c r="E188" t="s">
        <v>27</v>
      </c>
      <c r="F188">
        <v>0</v>
      </c>
      <c r="I188" t="s">
        <v>27</v>
      </c>
      <c r="J188">
        <v>0</v>
      </c>
    </row>
    <row r="189" spans="5:10" x14ac:dyDescent="0.2">
      <c r="E189" t="s">
        <v>28</v>
      </c>
      <c r="F189">
        <v>8</v>
      </c>
      <c r="I189" t="s">
        <v>28</v>
      </c>
      <c r="J189">
        <v>8</v>
      </c>
    </row>
    <row r="190" spans="5:10" x14ac:dyDescent="0.2">
      <c r="E190" t="s">
        <v>29</v>
      </c>
      <c r="F190">
        <v>6</v>
      </c>
      <c r="I190" t="s">
        <v>29</v>
      </c>
      <c r="J190">
        <v>6</v>
      </c>
    </row>
    <row r="191" spans="5:10" x14ac:dyDescent="0.2">
      <c r="E191" t="s">
        <v>30</v>
      </c>
      <c r="F191">
        <v>0</v>
      </c>
      <c r="I191" t="s">
        <v>30</v>
      </c>
      <c r="J191">
        <v>0</v>
      </c>
    </row>
    <row r="192" spans="5:10" x14ac:dyDescent="0.2">
      <c r="E192" t="s">
        <v>31</v>
      </c>
      <c r="F192">
        <v>1</v>
      </c>
      <c r="I192" t="s">
        <v>31</v>
      </c>
      <c r="J192">
        <v>1</v>
      </c>
    </row>
    <row r="193" spans="1:10" x14ac:dyDescent="0.2">
      <c r="E193" t="s">
        <v>32</v>
      </c>
      <c r="F193">
        <v>2048</v>
      </c>
      <c r="I193" t="s">
        <v>32</v>
      </c>
      <c r="J193">
        <v>2048</v>
      </c>
    </row>
    <row r="194" spans="1:10" x14ac:dyDescent="0.2">
      <c r="E194" t="s">
        <v>33</v>
      </c>
      <c r="F194">
        <v>48</v>
      </c>
      <c r="I194" t="s">
        <v>33</v>
      </c>
      <c r="J194">
        <v>48</v>
      </c>
    </row>
    <row r="195" spans="1:10" x14ac:dyDescent="0.2">
      <c r="E195" t="s">
        <v>34</v>
      </c>
      <c r="F195">
        <v>64</v>
      </c>
      <c r="I195" t="s">
        <v>34</v>
      </c>
      <c r="J195">
        <v>64</v>
      </c>
    </row>
    <row r="196" spans="1:10" x14ac:dyDescent="0.2">
      <c r="E196" t="s">
        <v>35</v>
      </c>
      <c r="F196">
        <v>0</v>
      </c>
      <c r="I196" t="s">
        <v>35</v>
      </c>
      <c r="J196">
        <v>0</v>
      </c>
    </row>
    <row r="197" spans="1:10" x14ac:dyDescent="0.2">
      <c r="A197">
        <f>E197+G197</f>
        <v>92481647</v>
      </c>
      <c r="B197">
        <f>SUM(F197,H197)</f>
        <v>349952973</v>
      </c>
      <c r="C197" t="s">
        <v>346</v>
      </c>
      <c r="D197">
        <f>B213/B197*1000</f>
        <v>0.79388381135427588</v>
      </c>
      <c r="E197">
        <v>92481647</v>
      </c>
      <c r="F197">
        <v>349952973</v>
      </c>
      <c r="I197">
        <v>91872179</v>
      </c>
      <c r="J197">
        <v>349952395</v>
      </c>
    </row>
    <row r="198" spans="1:10" x14ac:dyDescent="0.2">
      <c r="B198">
        <f t="shared" ref="B198:B216" si="3">SUM(F198,H198)</f>
        <v>349952973</v>
      </c>
      <c r="C198" t="s">
        <v>347</v>
      </c>
      <c r="D198" s="1">
        <f>B213/B215</f>
        <v>8.3102730052497138E-3</v>
      </c>
      <c r="E198" t="s">
        <v>249</v>
      </c>
      <c r="F198">
        <v>349952973</v>
      </c>
      <c r="I198" t="s">
        <v>327</v>
      </c>
      <c r="J198">
        <v>349952395</v>
      </c>
    </row>
    <row r="199" spans="1:10" x14ac:dyDescent="0.2">
      <c r="B199">
        <f t="shared" si="3"/>
        <v>13997045</v>
      </c>
      <c r="E199" t="s">
        <v>250</v>
      </c>
      <c r="F199">
        <v>13997045</v>
      </c>
      <c r="I199" t="s">
        <v>328</v>
      </c>
      <c r="J199">
        <v>13225247</v>
      </c>
    </row>
    <row r="200" spans="1:10" x14ac:dyDescent="0.2">
      <c r="B200">
        <f t="shared" si="3"/>
        <v>1197449</v>
      </c>
      <c r="C200" t="s">
        <v>348</v>
      </c>
      <c r="D200">
        <f>B200/B197</f>
        <v>3.4217426122566475E-3</v>
      </c>
      <c r="E200" t="s">
        <v>251</v>
      </c>
      <c r="F200">
        <v>1197449</v>
      </c>
      <c r="I200" t="s">
        <v>329</v>
      </c>
      <c r="J200">
        <v>492391</v>
      </c>
    </row>
    <row r="201" spans="1:10" x14ac:dyDescent="0.2">
      <c r="B201">
        <f t="shared" si="3"/>
        <v>877116</v>
      </c>
      <c r="C201" t="s">
        <v>353</v>
      </c>
      <c r="D201">
        <f>B201/B197</f>
        <v>2.5063824789966849E-3</v>
      </c>
      <c r="E201" t="s">
        <v>252</v>
      </c>
      <c r="F201">
        <v>877116</v>
      </c>
      <c r="I201" t="s">
        <v>330</v>
      </c>
      <c r="J201">
        <v>317789</v>
      </c>
    </row>
    <row r="202" spans="1:10" x14ac:dyDescent="0.2">
      <c r="B202">
        <f t="shared" si="3"/>
        <v>0</v>
      </c>
      <c r="C202" t="s">
        <v>349</v>
      </c>
      <c r="D202">
        <f>B197/A197</f>
        <v>3.784026175485391</v>
      </c>
      <c r="E202" t="s">
        <v>253</v>
      </c>
      <c r="F202">
        <v>0</v>
      </c>
      <c r="I202" t="s">
        <v>331</v>
      </c>
      <c r="J202">
        <v>0</v>
      </c>
    </row>
    <row r="203" spans="1:10" x14ac:dyDescent="0.2">
      <c r="B203">
        <f t="shared" si="3"/>
        <v>0</v>
      </c>
      <c r="C203" t="s">
        <v>350</v>
      </c>
      <c r="D203">
        <f>A197/B197</f>
        <v>0.2642687850518704</v>
      </c>
      <c r="E203" t="s">
        <v>254</v>
      </c>
      <c r="F203">
        <v>0</v>
      </c>
      <c r="I203" t="s">
        <v>332</v>
      </c>
      <c r="J203">
        <v>0</v>
      </c>
    </row>
    <row r="204" spans="1:10" x14ac:dyDescent="0.2">
      <c r="B204">
        <f t="shared" si="3"/>
        <v>0</v>
      </c>
      <c r="C204" t="s">
        <v>348</v>
      </c>
      <c r="D204" s="2">
        <f>B199/B197</f>
        <v>3.9996931244816146E-2</v>
      </c>
      <c r="E204" t="s">
        <v>255</v>
      </c>
      <c r="F204">
        <v>0</v>
      </c>
      <c r="I204" t="s">
        <v>333</v>
      </c>
      <c r="J204">
        <v>0</v>
      </c>
    </row>
    <row r="205" spans="1:10" x14ac:dyDescent="0.2">
      <c r="B205">
        <f t="shared" si="3"/>
        <v>0</v>
      </c>
      <c r="C205" t="s">
        <v>351</v>
      </c>
      <c r="D205">
        <f>B214/B197*1000</f>
        <v>7.9237017940693413</v>
      </c>
      <c r="E205" t="s">
        <v>256</v>
      </c>
      <c r="F205">
        <v>0</v>
      </c>
      <c r="I205" t="s">
        <v>334</v>
      </c>
      <c r="J205">
        <v>0</v>
      </c>
    </row>
    <row r="206" spans="1:10" x14ac:dyDescent="0.2">
      <c r="B206">
        <f t="shared" si="3"/>
        <v>0</v>
      </c>
      <c r="C206" t="s">
        <v>352</v>
      </c>
      <c r="D206" s="3">
        <f>B214/B216</f>
        <v>8.5889975881375494E-2</v>
      </c>
      <c r="E206" t="s">
        <v>257</v>
      </c>
      <c r="F206">
        <v>0</v>
      </c>
      <c r="I206" t="s">
        <v>335</v>
      </c>
      <c r="J206">
        <v>0</v>
      </c>
    </row>
    <row r="207" spans="1:10" x14ac:dyDescent="0.2">
      <c r="B207">
        <f t="shared" si="3"/>
        <v>0</v>
      </c>
      <c r="C207" t="s">
        <v>354</v>
      </c>
      <c r="D207">
        <f>(A197/B197)-D201-0.25</f>
        <v>1.1762402572873698E-2</v>
      </c>
      <c r="E207" t="s">
        <v>258</v>
      </c>
      <c r="F207">
        <v>0</v>
      </c>
      <c r="I207" t="s">
        <v>336</v>
      </c>
      <c r="J207">
        <v>0</v>
      </c>
    </row>
    <row r="208" spans="1:10" x14ac:dyDescent="0.2">
      <c r="B208">
        <f t="shared" si="3"/>
        <v>0</v>
      </c>
      <c r="C208" t="s">
        <v>434</v>
      </c>
      <c r="D208" s="3">
        <f>D201/0.25</f>
        <v>1.002552991598674E-2</v>
      </c>
      <c r="E208" t="s">
        <v>259</v>
      </c>
      <c r="F208">
        <v>0</v>
      </c>
      <c r="I208" t="s">
        <v>337</v>
      </c>
      <c r="J208">
        <v>0</v>
      </c>
    </row>
    <row r="209" spans="2:10" x14ac:dyDescent="0.2">
      <c r="B209">
        <f t="shared" si="3"/>
        <v>0</v>
      </c>
      <c r="D209" s="3"/>
      <c r="E209" t="s">
        <v>260</v>
      </c>
      <c r="F209">
        <v>0</v>
      </c>
      <c r="I209" t="s">
        <v>338</v>
      </c>
      <c r="J209">
        <v>0</v>
      </c>
    </row>
    <row r="210" spans="2:10" x14ac:dyDescent="0.2">
      <c r="B210">
        <f t="shared" si="3"/>
        <v>0</v>
      </c>
      <c r="E210" t="s">
        <v>261</v>
      </c>
      <c r="F210">
        <v>0</v>
      </c>
      <c r="I210" t="s">
        <v>339</v>
      </c>
      <c r="J210">
        <v>0</v>
      </c>
    </row>
    <row r="211" spans="2:10" x14ac:dyDescent="0.2">
      <c r="B211">
        <f t="shared" si="3"/>
        <v>0</v>
      </c>
      <c r="E211" t="s">
        <v>262</v>
      </c>
      <c r="F211">
        <v>0</v>
      </c>
      <c r="I211" t="s">
        <v>340</v>
      </c>
      <c r="J211">
        <v>0</v>
      </c>
    </row>
    <row r="212" spans="2:10" x14ac:dyDescent="0.2">
      <c r="B212">
        <f t="shared" si="3"/>
        <v>0</v>
      </c>
      <c r="E212" t="s">
        <v>263</v>
      </c>
      <c r="F212">
        <v>0</v>
      </c>
      <c r="I212" t="s">
        <v>341</v>
      </c>
      <c r="J212">
        <v>0</v>
      </c>
    </row>
    <row r="213" spans="2:10" x14ac:dyDescent="0.2">
      <c r="B213">
        <f t="shared" si="3"/>
        <v>277822</v>
      </c>
      <c r="E213" t="s">
        <v>264</v>
      </c>
      <c r="F213">
        <v>277822</v>
      </c>
      <c r="I213" t="s">
        <v>342</v>
      </c>
      <c r="J213">
        <v>98253</v>
      </c>
    </row>
    <row r="214" spans="2:10" x14ac:dyDescent="0.2">
      <c r="B214">
        <f t="shared" si="3"/>
        <v>2772923</v>
      </c>
      <c r="E214" t="s">
        <v>265</v>
      </c>
      <c r="F214">
        <v>2772923</v>
      </c>
      <c r="I214" t="s">
        <v>343</v>
      </c>
      <c r="J214">
        <v>1724562</v>
      </c>
    </row>
    <row r="215" spans="2:10" x14ac:dyDescent="0.2">
      <c r="B215">
        <f t="shared" si="3"/>
        <v>33431152</v>
      </c>
      <c r="E215" t="s">
        <v>266</v>
      </c>
      <c r="F215">
        <v>33431152</v>
      </c>
      <c r="I215" t="s">
        <v>344</v>
      </c>
      <c r="J215">
        <v>33380939</v>
      </c>
    </row>
    <row r="216" spans="2:10" x14ac:dyDescent="0.2">
      <c r="B216">
        <f t="shared" si="3"/>
        <v>32284594</v>
      </c>
      <c r="E216" t="s">
        <v>267</v>
      </c>
      <c r="F216">
        <v>32284594</v>
      </c>
      <c r="I216" t="s">
        <v>345</v>
      </c>
      <c r="J216">
        <v>32450105</v>
      </c>
    </row>
    <row r="217" spans="2:10" x14ac:dyDescent="0.2">
      <c r="E217" t="s">
        <v>0</v>
      </c>
      <c r="F217" t="s">
        <v>190</v>
      </c>
      <c r="I217" t="s">
        <v>0</v>
      </c>
      <c r="J217" t="s">
        <v>268</v>
      </c>
    </row>
    <row r="218" spans="2:10" x14ac:dyDescent="0.2">
      <c r="E218" t="s">
        <v>2</v>
      </c>
      <c r="F218" t="s">
        <v>191</v>
      </c>
      <c r="I218" t="s">
        <v>2</v>
      </c>
      <c r="J218" t="s">
        <v>269</v>
      </c>
    </row>
    <row r="219" spans="2:10" x14ac:dyDescent="0.2">
      <c r="E219" t="s">
        <v>4</v>
      </c>
      <c r="F219">
        <v>1</v>
      </c>
      <c r="I219" t="s">
        <v>4</v>
      </c>
      <c r="J219">
        <v>1</v>
      </c>
    </row>
    <row r="220" spans="2:10" x14ac:dyDescent="0.2">
      <c r="E220" t="s">
        <v>5</v>
      </c>
      <c r="F220">
        <v>32</v>
      </c>
      <c r="I220" t="s">
        <v>5</v>
      </c>
      <c r="J220">
        <v>32</v>
      </c>
    </row>
    <row r="221" spans="2:10" x14ac:dyDescent="0.2">
      <c r="E221" t="s">
        <v>6</v>
      </c>
      <c r="F221">
        <v>16</v>
      </c>
      <c r="I221" t="s">
        <v>6</v>
      </c>
      <c r="J221">
        <v>16</v>
      </c>
    </row>
    <row r="222" spans="2:10" x14ac:dyDescent="0.2">
      <c r="E222" t="s">
        <v>7</v>
      </c>
      <c r="F222">
        <v>16</v>
      </c>
      <c r="I222" t="s">
        <v>7</v>
      </c>
      <c r="J222">
        <v>16</v>
      </c>
    </row>
    <row r="223" spans="2:10" x14ac:dyDescent="0.2">
      <c r="E223" t="s">
        <v>8</v>
      </c>
      <c r="F223">
        <v>18</v>
      </c>
      <c r="I223" t="s">
        <v>8</v>
      </c>
      <c r="J223">
        <v>18</v>
      </c>
    </row>
    <row r="224" spans="2:10" x14ac:dyDescent="0.2">
      <c r="E224" t="s">
        <v>9</v>
      </c>
      <c r="F224">
        <v>6</v>
      </c>
      <c r="I224" t="s">
        <v>9</v>
      </c>
      <c r="J224">
        <v>6</v>
      </c>
    </row>
    <row r="225" spans="5:10" x14ac:dyDescent="0.2">
      <c r="E225" t="s">
        <v>10</v>
      </c>
      <c r="F225">
        <v>4</v>
      </c>
      <c r="I225" t="s">
        <v>10</v>
      </c>
      <c r="J225">
        <v>4</v>
      </c>
    </row>
    <row r="226" spans="5:10" x14ac:dyDescent="0.2">
      <c r="E226" t="s">
        <v>11</v>
      </c>
      <c r="F226">
        <v>64</v>
      </c>
      <c r="I226" t="s">
        <v>11</v>
      </c>
      <c r="J226">
        <v>64</v>
      </c>
    </row>
    <row r="227" spans="5:10" x14ac:dyDescent="0.2">
      <c r="E227" t="s">
        <v>12</v>
      </c>
      <c r="F227">
        <v>8</v>
      </c>
      <c r="I227" t="s">
        <v>12</v>
      </c>
      <c r="J227">
        <v>8</v>
      </c>
    </row>
    <row r="228" spans="5:10" x14ac:dyDescent="0.2">
      <c r="E228" t="s">
        <v>13</v>
      </c>
      <c r="F228">
        <v>64</v>
      </c>
      <c r="I228" t="s">
        <v>13</v>
      </c>
      <c r="J228">
        <v>64</v>
      </c>
    </row>
    <row r="229" spans="5:10" x14ac:dyDescent="0.2">
      <c r="E229" t="s">
        <v>14</v>
      </c>
      <c r="F229">
        <v>0</v>
      </c>
      <c r="I229" t="s">
        <v>14</v>
      </c>
      <c r="J229">
        <v>0</v>
      </c>
    </row>
    <row r="230" spans="5:10" x14ac:dyDescent="0.2">
      <c r="E230" t="s">
        <v>15</v>
      </c>
      <c r="F230">
        <v>1</v>
      </c>
      <c r="I230" t="s">
        <v>15</v>
      </c>
      <c r="J230">
        <v>1</v>
      </c>
    </row>
    <row r="231" spans="5:10" x14ac:dyDescent="0.2">
      <c r="E231" t="s">
        <v>16</v>
      </c>
      <c r="F231">
        <v>2</v>
      </c>
      <c r="I231" t="s">
        <v>16</v>
      </c>
      <c r="J231">
        <v>2</v>
      </c>
    </row>
    <row r="232" spans="5:10" x14ac:dyDescent="0.2">
      <c r="E232" t="s">
        <v>17</v>
      </c>
      <c r="F232">
        <v>8</v>
      </c>
      <c r="I232" t="s">
        <v>17</v>
      </c>
      <c r="J232">
        <v>8</v>
      </c>
    </row>
    <row r="233" spans="5:10" x14ac:dyDescent="0.2">
      <c r="E233" t="s">
        <v>18</v>
      </c>
      <c r="F233">
        <v>32</v>
      </c>
      <c r="I233" t="s">
        <v>18</v>
      </c>
      <c r="J233">
        <v>32</v>
      </c>
    </row>
    <row r="234" spans="5:10" x14ac:dyDescent="0.2">
      <c r="E234" t="s">
        <v>19</v>
      </c>
      <c r="F234">
        <v>48</v>
      </c>
      <c r="I234" t="s">
        <v>19</v>
      </c>
      <c r="J234">
        <v>48</v>
      </c>
    </row>
    <row r="235" spans="5:10" x14ac:dyDescent="0.2">
      <c r="E235" t="s">
        <v>20</v>
      </c>
      <c r="F235">
        <v>16</v>
      </c>
      <c r="I235" t="s">
        <v>20</v>
      </c>
      <c r="J235">
        <v>16</v>
      </c>
    </row>
    <row r="236" spans="5:10" x14ac:dyDescent="0.2">
      <c r="E236" t="s">
        <v>21</v>
      </c>
      <c r="F236">
        <v>16</v>
      </c>
      <c r="I236" t="s">
        <v>21</v>
      </c>
      <c r="J236">
        <v>16</v>
      </c>
    </row>
    <row r="237" spans="5:10" x14ac:dyDescent="0.2">
      <c r="E237" t="s">
        <v>22</v>
      </c>
      <c r="F237">
        <v>1</v>
      </c>
      <c r="I237" t="s">
        <v>22</v>
      </c>
      <c r="J237">
        <v>1</v>
      </c>
    </row>
    <row r="238" spans="5:10" x14ac:dyDescent="0.2">
      <c r="E238" t="s">
        <v>23</v>
      </c>
      <c r="F238">
        <v>2</v>
      </c>
      <c r="I238" t="s">
        <v>23</v>
      </c>
      <c r="J238">
        <v>2</v>
      </c>
    </row>
    <row r="239" spans="5:10" x14ac:dyDescent="0.2">
      <c r="E239" t="s">
        <v>24</v>
      </c>
      <c r="F239">
        <v>1</v>
      </c>
      <c r="I239" t="s">
        <v>24</v>
      </c>
      <c r="J239">
        <v>1</v>
      </c>
    </row>
    <row r="240" spans="5:10" x14ac:dyDescent="0.2">
      <c r="E240" t="s">
        <v>25</v>
      </c>
      <c r="F240">
        <v>3</v>
      </c>
      <c r="I240" t="s">
        <v>25</v>
      </c>
      <c r="J240">
        <v>3</v>
      </c>
    </row>
    <row r="241" spans="1:10" x14ac:dyDescent="0.2">
      <c r="E241" t="s">
        <v>26</v>
      </c>
      <c r="F241">
        <v>33</v>
      </c>
      <c r="I241" t="s">
        <v>26</v>
      </c>
      <c r="J241">
        <v>33</v>
      </c>
    </row>
    <row r="242" spans="1:10" x14ac:dyDescent="0.2">
      <c r="E242" t="s">
        <v>27</v>
      </c>
      <c r="F242">
        <v>0</v>
      </c>
      <c r="I242" t="s">
        <v>27</v>
      </c>
      <c r="J242">
        <v>0</v>
      </c>
    </row>
    <row r="243" spans="1:10" x14ac:dyDescent="0.2">
      <c r="E243" t="s">
        <v>28</v>
      </c>
      <c r="F243">
        <v>8</v>
      </c>
      <c r="I243" t="s">
        <v>28</v>
      </c>
      <c r="J243">
        <v>8</v>
      </c>
    </row>
    <row r="244" spans="1:10" x14ac:dyDescent="0.2">
      <c r="E244" t="s">
        <v>29</v>
      </c>
      <c r="F244">
        <v>6</v>
      </c>
      <c r="I244" t="s">
        <v>29</v>
      </c>
      <c r="J244">
        <v>6</v>
      </c>
    </row>
    <row r="245" spans="1:10" x14ac:dyDescent="0.2">
      <c r="E245" t="s">
        <v>30</v>
      </c>
      <c r="F245">
        <v>0</v>
      </c>
      <c r="I245" t="s">
        <v>30</v>
      </c>
      <c r="J245">
        <v>0</v>
      </c>
    </row>
    <row r="246" spans="1:10" x14ac:dyDescent="0.2">
      <c r="E246" t="s">
        <v>31</v>
      </c>
      <c r="F246">
        <v>1</v>
      </c>
      <c r="I246" t="s">
        <v>31</v>
      </c>
      <c r="J246">
        <v>1</v>
      </c>
    </row>
    <row r="247" spans="1:10" x14ac:dyDescent="0.2">
      <c r="E247" t="s">
        <v>32</v>
      </c>
      <c r="F247">
        <v>2048</v>
      </c>
      <c r="I247" t="s">
        <v>32</v>
      </c>
      <c r="J247">
        <v>2048</v>
      </c>
    </row>
    <row r="248" spans="1:10" x14ac:dyDescent="0.2">
      <c r="E248" t="s">
        <v>33</v>
      </c>
      <c r="F248">
        <v>48</v>
      </c>
      <c r="I248" t="s">
        <v>33</v>
      </c>
      <c r="J248">
        <v>48</v>
      </c>
    </row>
    <row r="249" spans="1:10" x14ac:dyDescent="0.2">
      <c r="E249" t="s">
        <v>34</v>
      </c>
      <c r="F249">
        <v>64</v>
      </c>
      <c r="I249" t="s">
        <v>34</v>
      </c>
      <c r="J249">
        <v>64</v>
      </c>
    </row>
    <row r="250" spans="1:10" x14ac:dyDescent="0.2">
      <c r="E250" t="s">
        <v>35</v>
      </c>
      <c r="F250">
        <v>0</v>
      </c>
      <c r="I250" t="s">
        <v>35</v>
      </c>
      <c r="J250">
        <v>0</v>
      </c>
    </row>
    <row r="251" spans="1:10" x14ac:dyDescent="0.2">
      <c r="A251">
        <f>E251+G251</f>
        <v>94960339</v>
      </c>
      <c r="B251">
        <f>SUM(F251,H251)</f>
        <v>349952973</v>
      </c>
      <c r="C251" t="s">
        <v>346</v>
      </c>
      <c r="D251">
        <f>B267/B251*1000</f>
        <v>1.160284470565135</v>
      </c>
      <c r="E251">
        <v>94960339</v>
      </c>
      <c r="F251">
        <v>349952973</v>
      </c>
      <c r="I251">
        <v>94029439</v>
      </c>
      <c r="J251">
        <v>349952395</v>
      </c>
    </row>
    <row r="252" spans="1:10" x14ac:dyDescent="0.2">
      <c r="B252">
        <f t="shared" ref="B252:B270" si="4">SUM(F252,H252)</f>
        <v>349952973</v>
      </c>
      <c r="C252" t="s">
        <v>347</v>
      </c>
      <c r="D252" s="1">
        <f>B267/B269</f>
        <v>1.2145707692035261E-2</v>
      </c>
      <c r="E252" t="s">
        <v>377</v>
      </c>
      <c r="F252">
        <v>349952973</v>
      </c>
      <c r="I252" t="s">
        <v>358</v>
      </c>
      <c r="J252">
        <v>349952395</v>
      </c>
    </row>
    <row r="253" spans="1:10" x14ac:dyDescent="0.2">
      <c r="B253">
        <f t="shared" si="4"/>
        <v>11918349</v>
      </c>
      <c r="E253" t="s">
        <v>378</v>
      </c>
      <c r="F253">
        <v>11918349</v>
      </c>
      <c r="I253" t="s">
        <v>359</v>
      </c>
      <c r="J253">
        <v>10823034</v>
      </c>
    </row>
    <row r="254" spans="1:10" x14ac:dyDescent="0.2">
      <c r="B254">
        <f t="shared" si="4"/>
        <v>1722963</v>
      </c>
      <c r="C254" t="s">
        <v>348</v>
      </c>
      <c r="D254">
        <f>B254/B251</f>
        <v>4.9234129524026076E-3</v>
      </c>
      <c r="E254" t="s">
        <v>379</v>
      </c>
      <c r="F254">
        <v>1722963</v>
      </c>
      <c r="I254" t="s">
        <v>360</v>
      </c>
      <c r="J254">
        <v>622283</v>
      </c>
    </row>
    <row r="255" spans="1:10" x14ac:dyDescent="0.2">
      <c r="B255">
        <f t="shared" si="4"/>
        <v>1268782</v>
      </c>
      <c r="C255" t="s">
        <v>353</v>
      </c>
      <c r="D255">
        <f>B255/B251</f>
        <v>3.6255785716671138E-3</v>
      </c>
      <c r="E255" t="s">
        <v>380</v>
      </c>
      <c r="F255">
        <v>1268782</v>
      </c>
      <c r="I255" t="s">
        <v>361</v>
      </c>
      <c r="J255">
        <v>410579</v>
      </c>
    </row>
    <row r="256" spans="1:10" x14ac:dyDescent="0.2">
      <c r="B256">
        <f t="shared" si="4"/>
        <v>0</v>
      </c>
      <c r="C256" t="s">
        <v>349</v>
      </c>
      <c r="D256">
        <f>B251/A251</f>
        <v>3.6852540406369023</v>
      </c>
      <c r="E256" t="s">
        <v>381</v>
      </c>
      <c r="F256">
        <v>0</v>
      </c>
      <c r="I256" t="s">
        <v>362</v>
      </c>
      <c r="J256">
        <v>0</v>
      </c>
    </row>
    <row r="257" spans="2:10" x14ac:dyDescent="0.2">
      <c r="B257">
        <f t="shared" si="4"/>
        <v>0</v>
      </c>
      <c r="C257" t="s">
        <v>350</v>
      </c>
      <c r="D257">
        <f>A251/B251</f>
        <v>0.27135171387728146</v>
      </c>
      <c r="E257" t="s">
        <v>382</v>
      </c>
      <c r="F257">
        <v>0</v>
      </c>
      <c r="I257" t="s">
        <v>363</v>
      </c>
      <c r="J257">
        <v>0</v>
      </c>
    </row>
    <row r="258" spans="2:10" x14ac:dyDescent="0.2">
      <c r="B258">
        <f t="shared" si="4"/>
        <v>0</v>
      </c>
      <c r="C258" t="s">
        <v>348</v>
      </c>
      <c r="D258" s="2">
        <f>B253/B251</f>
        <v>3.4057001710341234E-2</v>
      </c>
      <c r="E258" t="s">
        <v>383</v>
      </c>
      <c r="F258">
        <v>0</v>
      </c>
      <c r="I258" t="s">
        <v>364</v>
      </c>
      <c r="J258">
        <v>0</v>
      </c>
    </row>
    <row r="259" spans="2:10" x14ac:dyDescent="0.2">
      <c r="B259">
        <f t="shared" si="4"/>
        <v>0</v>
      </c>
      <c r="C259" t="s">
        <v>351</v>
      </c>
      <c r="D259">
        <f>B268/B251*1000</f>
        <v>7.7401742776450133</v>
      </c>
      <c r="E259" t="s">
        <v>384</v>
      </c>
      <c r="F259">
        <v>0</v>
      </c>
      <c r="I259" t="s">
        <v>365</v>
      </c>
      <c r="J259">
        <v>0</v>
      </c>
    </row>
    <row r="260" spans="2:10" x14ac:dyDescent="0.2">
      <c r="B260">
        <f t="shared" si="4"/>
        <v>0</v>
      </c>
      <c r="C260" t="s">
        <v>352</v>
      </c>
      <c r="D260" s="3">
        <f>B268/B270</f>
        <v>8.3621954993760073E-2</v>
      </c>
      <c r="E260" t="s">
        <v>385</v>
      </c>
      <c r="F260">
        <v>0</v>
      </c>
      <c r="I260" t="s">
        <v>366</v>
      </c>
      <c r="J260">
        <v>0</v>
      </c>
    </row>
    <row r="261" spans="2:10" x14ac:dyDescent="0.2">
      <c r="B261">
        <f t="shared" si="4"/>
        <v>0</v>
      </c>
      <c r="C261" t="s">
        <v>354</v>
      </c>
      <c r="D261">
        <f>(A251/B251)-D255-0.25</f>
        <v>1.7726135305614343E-2</v>
      </c>
      <c r="E261" t="s">
        <v>386</v>
      </c>
      <c r="F261">
        <v>0</v>
      </c>
      <c r="I261" t="s">
        <v>367</v>
      </c>
      <c r="J261">
        <v>0</v>
      </c>
    </row>
    <row r="262" spans="2:10" x14ac:dyDescent="0.2">
      <c r="B262">
        <f t="shared" si="4"/>
        <v>0</v>
      </c>
      <c r="C262" t="s">
        <v>434</v>
      </c>
      <c r="D262" s="3">
        <f>D255/0.25</f>
        <v>1.4502314286668455E-2</v>
      </c>
      <c r="E262" t="s">
        <v>387</v>
      </c>
      <c r="F262">
        <v>0</v>
      </c>
      <c r="I262" t="s">
        <v>368</v>
      </c>
      <c r="J262">
        <v>0</v>
      </c>
    </row>
    <row r="263" spans="2:10" x14ac:dyDescent="0.2">
      <c r="B263">
        <f t="shared" si="4"/>
        <v>0</v>
      </c>
      <c r="D263" s="3"/>
      <c r="E263" t="s">
        <v>388</v>
      </c>
      <c r="F263">
        <v>0</v>
      </c>
      <c r="I263" t="s">
        <v>369</v>
      </c>
      <c r="J263">
        <v>0</v>
      </c>
    </row>
    <row r="264" spans="2:10" x14ac:dyDescent="0.2">
      <c r="B264">
        <f t="shared" si="4"/>
        <v>0</v>
      </c>
      <c r="E264" t="s">
        <v>389</v>
      </c>
      <c r="F264">
        <v>0</v>
      </c>
      <c r="I264" t="s">
        <v>370</v>
      </c>
      <c r="J264">
        <v>0</v>
      </c>
    </row>
    <row r="265" spans="2:10" x14ac:dyDescent="0.2">
      <c r="B265">
        <f t="shared" si="4"/>
        <v>0</v>
      </c>
      <c r="E265" t="s">
        <v>390</v>
      </c>
      <c r="F265">
        <v>0</v>
      </c>
      <c r="I265" t="s">
        <v>371</v>
      </c>
      <c r="J265">
        <v>0</v>
      </c>
    </row>
    <row r="266" spans="2:10" x14ac:dyDescent="0.2">
      <c r="B266">
        <f t="shared" si="4"/>
        <v>0</v>
      </c>
      <c r="E266" t="s">
        <v>391</v>
      </c>
      <c r="F266">
        <v>0</v>
      </c>
      <c r="I266" t="s">
        <v>372</v>
      </c>
      <c r="J266">
        <v>0</v>
      </c>
    </row>
    <row r="267" spans="2:10" x14ac:dyDescent="0.2">
      <c r="B267">
        <f t="shared" si="4"/>
        <v>406045</v>
      </c>
      <c r="E267" t="s">
        <v>392</v>
      </c>
      <c r="F267">
        <v>406045</v>
      </c>
      <c r="I267" t="s">
        <v>373</v>
      </c>
      <c r="J267">
        <v>138210</v>
      </c>
    </row>
    <row r="268" spans="2:10" x14ac:dyDescent="0.2">
      <c r="B268">
        <f t="shared" si="4"/>
        <v>2708697</v>
      </c>
      <c r="E268" t="s">
        <v>393</v>
      </c>
      <c r="F268">
        <v>2708697</v>
      </c>
      <c r="I268" t="s">
        <v>374</v>
      </c>
      <c r="J268">
        <v>1690048</v>
      </c>
    </row>
    <row r="269" spans="2:10" x14ac:dyDescent="0.2">
      <c r="B269">
        <f t="shared" si="4"/>
        <v>33431152</v>
      </c>
      <c r="E269" t="s">
        <v>394</v>
      </c>
      <c r="F269">
        <v>33431152</v>
      </c>
      <c r="I269" t="s">
        <v>375</v>
      </c>
      <c r="J269">
        <v>33380939</v>
      </c>
    </row>
    <row r="270" spans="2:10" x14ac:dyDescent="0.2">
      <c r="B270">
        <f t="shared" si="4"/>
        <v>32392175</v>
      </c>
      <c r="E270" t="s">
        <v>395</v>
      </c>
      <c r="F270">
        <v>32392175</v>
      </c>
      <c r="I270" t="s">
        <v>376</v>
      </c>
      <c r="J270">
        <v>32530497</v>
      </c>
    </row>
    <row r="271" spans="2:10" x14ac:dyDescent="0.2">
      <c r="E271" t="s">
        <v>0</v>
      </c>
      <c r="F271" t="s">
        <v>190</v>
      </c>
      <c r="I271" t="s">
        <v>0</v>
      </c>
      <c r="J271" t="s">
        <v>268</v>
      </c>
    </row>
    <row r="272" spans="2:10" x14ac:dyDescent="0.2">
      <c r="E272" t="s">
        <v>2</v>
      </c>
      <c r="F272" t="s">
        <v>191</v>
      </c>
      <c r="I272" t="s">
        <v>2</v>
      </c>
      <c r="J272" t="s">
        <v>269</v>
      </c>
    </row>
    <row r="273" spans="5:10" x14ac:dyDescent="0.2">
      <c r="E273" t="s">
        <v>4</v>
      </c>
      <c r="F273">
        <v>1</v>
      </c>
      <c r="I273" t="s">
        <v>4</v>
      </c>
      <c r="J273">
        <v>1</v>
      </c>
    </row>
    <row r="274" spans="5:10" x14ac:dyDescent="0.2">
      <c r="E274" t="s">
        <v>5</v>
      </c>
      <c r="F274">
        <v>32</v>
      </c>
      <c r="I274" t="s">
        <v>5</v>
      </c>
      <c r="J274">
        <v>32</v>
      </c>
    </row>
    <row r="275" spans="5:10" x14ac:dyDescent="0.2">
      <c r="E275" t="s">
        <v>6</v>
      </c>
      <c r="F275">
        <v>16</v>
      </c>
      <c r="I275" t="s">
        <v>6</v>
      </c>
      <c r="J275">
        <v>16</v>
      </c>
    </row>
    <row r="276" spans="5:10" x14ac:dyDescent="0.2">
      <c r="E276" t="s">
        <v>7</v>
      </c>
      <c r="F276">
        <v>16</v>
      </c>
      <c r="I276" t="s">
        <v>7</v>
      </c>
      <c r="J276">
        <v>16</v>
      </c>
    </row>
    <row r="277" spans="5:10" x14ac:dyDescent="0.2">
      <c r="E277" t="s">
        <v>8</v>
      </c>
      <c r="F277">
        <v>18</v>
      </c>
      <c r="I277" t="s">
        <v>8</v>
      </c>
      <c r="J277">
        <v>18</v>
      </c>
    </row>
    <row r="278" spans="5:10" x14ac:dyDescent="0.2">
      <c r="E278" t="s">
        <v>9</v>
      </c>
      <c r="F278">
        <v>6</v>
      </c>
      <c r="I278" t="s">
        <v>9</v>
      </c>
      <c r="J278">
        <v>6</v>
      </c>
    </row>
    <row r="279" spans="5:10" x14ac:dyDescent="0.2">
      <c r="E279" t="s">
        <v>10</v>
      </c>
      <c r="F279">
        <v>4</v>
      </c>
      <c r="I279" t="s">
        <v>10</v>
      </c>
      <c r="J279">
        <v>4</v>
      </c>
    </row>
    <row r="280" spans="5:10" x14ac:dyDescent="0.2">
      <c r="E280" t="s">
        <v>11</v>
      </c>
      <c r="F280">
        <v>64</v>
      </c>
      <c r="I280" t="s">
        <v>11</v>
      </c>
      <c r="J280">
        <v>64</v>
      </c>
    </row>
    <row r="281" spans="5:10" x14ac:dyDescent="0.2">
      <c r="E281" t="s">
        <v>12</v>
      </c>
      <c r="F281">
        <v>8</v>
      </c>
      <c r="I281" t="s">
        <v>12</v>
      </c>
      <c r="J281">
        <v>8</v>
      </c>
    </row>
    <row r="282" spans="5:10" x14ac:dyDescent="0.2">
      <c r="E282" t="s">
        <v>13</v>
      </c>
      <c r="F282">
        <v>64</v>
      </c>
      <c r="I282" t="s">
        <v>13</v>
      </c>
      <c r="J282">
        <v>64</v>
      </c>
    </row>
    <row r="283" spans="5:10" x14ac:dyDescent="0.2">
      <c r="E283" t="s">
        <v>14</v>
      </c>
      <c r="F283">
        <v>0</v>
      </c>
      <c r="I283" t="s">
        <v>14</v>
      </c>
      <c r="J283">
        <v>0</v>
      </c>
    </row>
    <row r="284" spans="5:10" x14ac:dyDescent="0.2">
      <c r="E284" t="s">
        <v>15</v>
      </c>
      <c r="F284">
        <v>1</v>
      </c>
      <c r="I284" t="s">
        <v>15</v>
      </c>
      <c r="J284">
        <v>1</v>
      </c>
    </row>
    <row r="285" spans="5:10" x14ac:dyDescent="0.2">
      <c r="E285" t="s">
        <v>16</v>
      </c>
      <c r="F285">
        <v>2</v>
      </c>
      <c r="I285" t="s">
        <v>16</v>
      </c>
      <c r="J285">
        <v>2</v>
      </c>
    </row>
    <row r="286" spans="5:10" x14ac:dyDescent="0.2">
      <c r="E286" t="s">
        <v>17</v>
      </c>
      <c r="F286">
        <v>8</v>
      </c>
      <c r="I286" t="s">
        <v>17</v>
      </c>
      <c r="J286">
        <v>8</v>
      </c>
    </row>
    <row r="287" spans="5:10" x14ac:dyDescent="0.2">
      <c r="E287" t="s">
        <v>18</v>
      </c>
      <c r="F287">
        <v>32</v>
      </c>
      <c r="I287" t="s">
        <v>18</v>
      </c>
      <c r="J287">
        <v>32</v>
      </c>
    </row>
    <row r="288" spans="5:10" x14ac:dyDescent="0.2">
      <c r="E288" t="s">
        <v>19</v>
      </c>
      <c r="F288">
        <v>48</v>
      </c>
      <c r="I288" t="s">
        <v>19</v>
      </c>
      <c r="J288">
        <v>48</v>
      </c>
    </row>
    <row r="289" spans="5:10" x14ac:dyDescent="0.2">
      <c r="E289" t="s">
        <v>20</v>
      </c>
      <c r="F289">
        <v>16</v>
      </c>
      <c r="I289" t="s">
        <v>20</v>
      </c>
      <c r="J289">
        <v>16</v>
      </c>
    </row>
    <row r="290" spans="5:10" x14ac:dyDescent="0.2">
      <c r="E290" t="s">
        <v>21</v>
      </c>
      <c r="F290">
        <v>16</v>
      </c>
      <c r="I290" t="s">
        <v>21</v>
      </c>
      <c r="J290">
        <v>16</v>
      </c>
    </row>
    <row r="291" spans="5:10" x14ac:dyDescent="0.2">
      <c r="E291" t="s">
        <v>22</v>
      </c>
      <c r="F291">
        <v>1</v>
      </c>
      <c r="I291" t="s">
        <v>22</v>
      </c>
      <c r="J291">
        <v>1</v>
      </c>
    </row>
    <row r="292" spans="5:10" x14ac:dyDescent="0.2">
      <c r="E292" t="s">
        <v>23</v>
      </c>
      <c r="F292">
        <v>2</v>
      </c>
      <c r="I292" t="s">
        <v>23</v>
      </c>
      <c r="J292">
        <v>2</v>
      </c>
    </row>
    <row r="293" spans="5:10" x14ac:dyDescent="0.2">
      <c r="E293" t="s">
        <v>24</v>
      </c>
      <c r="F293">
        <v>1</v>
      </c>
      <c r="I293" t="s">
        <v>24</v>
      </c>
      <c r="J293">
        <v>1</v>
      </c>
    </row>
    <row r="294" spans="5:10" x14ac:dyDescent="0.2">
      <c r="E294" t="s">
        <v>25</v>
      </c>
      <c r="F294">
        <v>3</v>
      </c>
      <c r="I294" t="s">
        <v>25</v>
      </c>
      <c r="J294">
        <v>3</v>
      </c>
    </row>
    <row r="295" spans="5:10" x14ac:dyDescent="0.2">
      <c r="E295" t="s">
        <v>26</v>
      </c>
      <c r="F295">
        <v>25</v>
      </c>
      <c r="I295" t="s">
        <v>26</v>
      </c>
      <c r="J295">
        <v>25</v>
      </c>
    </row>
    <row r="296" spans="5:10" x14ac:dyDescent="0.2">
      <c r="E296" t="s">
        <v>27</v>
      </c>
      <c r="F296">
        <v>0</v>
      </c>
      <c r="I296" t="s">
        <v>27</v>
      </c>
      <c r="J296">
        <v>0</v>
      </c>
    </row>
    <row r="297" spans="5:10" x14ac:dyDescent="0.2">
      <c r="E297" t="s">
        <v>28</v>
      </c>
      <c r="F297">
        <v>8</v>
      </c>
      <c r="I297" t="s">
        <v>28</v>
      </c>
      <c r="J297">
        <v>8</v>
      </c>
    </row>
    <row r="298" spans="5:10" x14ac:dyDescent="0.2">
      <c r="E298" t="s">
        <v>29</v>
      </c>
      <c r="F298">
        <v>6</v>
      </c>
      <c r="I298" t="s">
        <v>29</v>
      </c>
      <c r="J298">
        <v>6</v>
      </c>
    </row>
    <row r="299" spans="5:10" x14ac:dyDescent="0.2">
      <c r="E299" t="s">
        <v>30</v>
      </c>
      <c r="F299">
        <v>0</v>
      </c>
      <c r="I299" t="s">
        <v>30</v>
      </c>
      <c r="J299">
        <v>0</v>
      </c>
    </row>
    <row r="300" spans="5:10" x14ac:dyDescent="0.2">
      <c r="E300" t="s">
        <v>31</v>
      </c>
      <c r="F300">
        <v>1</v>
      </c>
      <c r="I300" t="s">
        <v>31</v>
      </c>
      <c r="J300">
        <v>1</v>
      </c>
    </row>
    <row r="301" spans="5:10" x14ac:dyDescent="0.2">
      <c r="E301" t="s">
        <v>32</v>
      </c>
      <c r="F301">
        <v>2048</v>
      </c>
      <c r="I301" t="s">
        <v>32</v>
      </c>
      <c r="J301">
        <v>2048</v>
      </c>
    </row>
    <row r="302" spans="5:10" x14ac:dyDescent="0.2">
      <c r="E302" t="s">
        <v>33</v>
      </c>
      <c r="F302">
        <v>48</v>
      </c>
      <c r="I302" t="s">
        <v>33</v>
      </c>
      <c r="J302">
        <v>48</v>
      </c>
    </row>
    <row r="303" spans="5:10" x14ac:dyDescent="0.2">
      <c r="E303" t="s">
        <v>34</v>
      </c>
      <c r="F303">
        <v>64</v>
      </c>
      <c r="I303" t="s">
        <v>34</v>
      </c>
      <c r="J303">
        <v>64</v>
      </c>
    </row>
    <row r="304" spans="5:10" x14ac:dyDescent="0.2">
      <c r="E304" t="s">
        <v>35</v>
      </c>
      <c r="F304">
        <v>0</v>
      </c>
      <c r="I304" t="s">
        <v>35</v>
      </c>
      <c r="J304">
        <v>0</v>
      </c>
    </row>
    <row r="305" spans="1:10" x14ac:dyDescent="0.2">
      <c r="A305">
        <f>E305+G305</f>
        <v>96945105</v>
      </c>
      <c r="B305">
        <f>SUM(F305,H305)</f>
        <v>349952973</v>
      </c>
      <c r="C305" t="s">
        <v>346</v>
      </c>
      <c r="D305">
        <f>B321/B305*1000</f>
        <v>1.5008445149000063</v>
      </c>
      <c r="E305">
        <v>96945105</v>
      </c>
      <c r="F305">
        <v>349952973</v>
      </c>
      <c r="I305">
        <v>95721382</v>
      </c>
      <c r="J305">
        <v>349952395</v>
      </c>
    </row>
    <row r="306" spans="1:10" x14ac:dyDescent="0.2">
      <c r="B306">
        <f t="shared" ref="B306:B324" si="5">SUM(F306,H306)</f>
        <v>349952973</v>
      </c>
      <c r="C306" t="s">
        <v>347</v>
      </c>
      <c r="D306" s="1">
        <f>B321/B323</f>
        <v>1.5710646166186556E-2</v>
      </c>
      <c r="E306" t="s">
        <v>474</v>
      </c>
      <c r="F306">
        <v>349952973</v>
      </c>
      <c r="I306" t="s">
        <v>493</v>
      </c>
      <c r="J306">
        <v>349952395</v>
      </c>
    </row>
    <row r="307" spans="1:10" x14ac:dyDescent="0.2">
      <c r="B307">
        <f t="shared" si="5"/>
        <v>9928842</v>
      </c>
      <c r="E307" t="s">
        <v>475</v>
      </c>
      <c r="F307">
        <v>9928842</v>
      </c>
      <c r="I307" t="s">
        <v>494</v>
      </c>
      <c r="J307">
        <v>8541121</v>
      </c>
    </row>
    <row r="308" spans="1:10" x14ac:dyDescent="0.2">
      <c r="B308">
        <f t="shared" si="5"/>
        <v>2177634</v>
      </c>
      <c r="C308" t="s">
        <v>348</v>
      </c>
      <c r="D308">
        <f>B308/B305</f>
        <v>6.2226475212713798E-3</v>
      </c>
      <c r="E308" t="s">
        <v>476</v>
      </c>
      <c r="F308">
        <v>2177634</v>
      </c>
      <c r="I308" t="s">
        <v>495</v>
      </c>
      <c r="J308">
        <v>712794</v>
      </c>
    </row>
    <row r="309" spans="1:10" x14ac:dyDescent="0.2">
      <c r="B309">
        <f t="shared" si="5"/>
        <v>1601366</v>
      </c>
      <c r="C309" t="s">
        <v>353</v>
      </c>
      <c r="D309">
        <f>B309/B305</f>
        <v>4.5759462657858317E-3</v>
      </c>
      <c r="E309" t="s">
        <v>477</v>
      </c>
      <c r="F309">
        <v>1601366</v>
      </c>
      <c r="I309" t="s">
        <v>496</v>
      </c>
      <c r="J309">
        <v>476597</v>
      </c>
    </row>
    <row r="310" spans="1:10" x14ac:dyDescent="0.2">
      <c r="B310">
        <f t="shared" si="5"/>
        <v>0</v>
      </c>
      <c r="C310" t="s">
        <v>349</v>
      </c>
      <c r="D310">
        <f>B305/A305</f>
        <v>3.6098054976576694</v>
      </c>
      <c r="E310" t="s">
        <v>478</v>
      </c>
      <c r="F310">
        <v>0</v>
      </c>
      <c r="I310" t="s">
        <v>497</v>
      </c>
      <c r="J310">
        <v>0</v>
      </c>
    </row>
    <row r="311" spans="1:10" x14ac:dyDescent="0.2">
      <c r="B311">
        <f t="shared" si="5"/>
        <v>0</v>
      </c>
      <c r="C311" t="s">
        <v>350</v>
      </c>
      <c r="D311">
        <f>A305/B305</f>
        <v>0.27702323591918737</v>
      </c>
      <c r="E311" t="s">
        <v>479</v>
      </c>
      <c r="F311">
        <v>0</v>
      </c>
      <c r="I311" t="s">
        <v>498</v>
      </c>
      <c r="J311">
        <v>0</v>
      </c>
    </row>
    <row r="312" spans="1:10" x14ac:dyDescent="0.2">
      <c r="B312">
        <f t="shared" si="5"/>
        <v>0</v>
      </c>
      <c r="C312" t="s">
        <v>348</v>
      </c>
      <c r="D312" s="2">
        <f>B307/B305</f>
        <v>2.8371932133864169E-2</v>
      </c>
      <c r="E312" t="s">
        <v>480</v>
      </c>
      <c r="F312">
        <v>0</v>
      </c>
      <c r="I312" t="s">
        <v>499</v>
      </c>
      <c r="J312">
        <v>0</v>
      </c>
    </row>
    <row r="313" spans="1:10" x14ac:dyDescent="0.2">
      <c r="B313">
        <f t="shared" si="5"/>
        <v>0</v>
      </c>
      <c r="C313" t="s">
        <v>351</v>
      </c>
      <c r="D313">
        <f>B322/B305*1000</f>
        <v>7.6427726190513035</v>
      </c>
      <c r="E313" t="s">
        <v>481</v>
      </c>
      <c r="F313">
        <v>0</v>
      </c>
      <c r="I313" t="s">
        <v>500</v>
      </c>
      <c r="J313">
        <v>0</v>
      </c>
    </row>
    <row r="314" spans="1:10" x14ac:dyDescent="0.2">
      <c r="B314">
        <f t="shared" si="5"/>
        <v>0</v>
      </c>
      <c r="C314" t="s">
        <v>352</v>
      </c>
      <c r="D314" s="3">
        <f>B322/B324</f>
        <v>8.2123236484748147E-2</v>
      </c>
      <c r="E314" t="s">
        <v>482</v>
      </c>
      <c r="F314">
        <v>0</v>
      </c>
      <c r="I314" t="s">
        <v>501</v>
      </c>
      <c r="J314">
        <v>0</v>
      </c>
    </row>
    <row r="315" spans="1:10" x14ac:dyDescent="0.2">
      <c r="B315">
        <f t="shared" si="5"/>
        <v>0</v>
      </c>
      <c r="C315" t="s">
        <v>354</v>
      </c>
      <c r="D315">
        <f>(A305/B305)-D309-0.25</f>
        <v>2.2447289653401536E-2</v>
      </c>
      <c r="E315" t="s">
        <v>483</v>
      </c>
      <c r="F315">
        <v>0</v>
      </c>
      <c r="I315" t="s">
        <v>502</v>
      </c>
      <c r="J315">
        <v>0</v>
      </c>
    </row>
    <row r="316" spans="1:10" x14ac:dyDescent="0.2">
      <c r="B316">
        <f t="shared" si="5"/>
        <v>0</v>
      </c>
      <c r="C316" t="s">
        <v>434</v>
      </c>
      <c r="D316" s="3">
        <f>D309/0.25</f>
        <v>1.8303785063143327E-2</v>
      </c>
      <c r="E316" t="s">
        <v>484</v>
      </c>
      <c r="F316">
        <v>0</v>
      </c>
      <c r="I316" t="s">
        <v>503</v>
      </c>
      <c r="J316">
        <v>0</v>
      </c>
    </row>
    <row r="317" spans="1:10" x14ac:dyDescent="0.2">
      <c r="B317">
        <f t="shared" si="5"/>
        <v>0</v>
      </c>
      <c r="D317" s="3"/>
      <c r="E317" t="s">
        <v>485</v>
      </c>
      <c r="F317">
        <v>0</v>
      </c>
      <c r="I317" t="s">
        <v>504</v>
      </c>
      <c r="J317">
        <v>0</v>
      </c>
    </row>
    <row r="318" spans="1:10" x14ac:dyDescent="0.2">
      <c r="B318">
        <f t="shared" si="5"/>
        <v>0</v>
      </c>
      <c r="E318" t="s">
        <v>486</v>
      </c>
      <c r="F318">
        <v>0</v>
      </c>
      <c r="I318" t="s">
        <v>505</v>
      </c>
      <c r="J318">
        <v>0</v>
      </c>
    </row>
    <row r="319" spans="1:10" x14ac:dyDescent="0.2">
      <c r="B319">
        <f t="shared" si="5"/>
        <v>0</v>
      </c>
      <c r="E319" t="s">
        <v>487</v>
      </c>
      <c r="F319">
        <v>0</v>
      </c>
      <c r="I319" t="s">
        <v>506</v>
      </c>
      <c r="J319">
        <v>0</v>
      </c>
    </row>
    <row r="320" spans="1:10" x14ac:dyDescent="0.2">
      <c r="B320">
        <f t="shared" si="5"/>
        <v>0</v>
      </c>
      <c r="E320" t="s">
        <v>488</v>
      </c>
      <c r="F320">
        <v>0</v>
      </c>
      <c r="I320" t="s">
        <v>507</v>
      </c>
      <c r="J320">
        <v>0</v>
      </c>
    </row>
    <row r="321" spans="2:10" x14ac:dyDescent="0.2">
      <c r="B321">
        <f t="shared" si="5"/>
        <v>525225</v>
      </c>
      <c r="E321" t="s">
        <v>489</v>
      </c>
      <c r="F321">
        <v>525225</v>
      </c>
      <c r="I321" t="s">
        <v>508</v>
      </c>
      <c r="J321">
        <v>165956</v>
      </c>
    </row>
    <row r="322" spans="2:10" x14ac:dyDescent="0.2">
      <c r="B322">
        <f t="shared" si="5"/>
        <v>2674611</v>
      </c>
      <c r="E322" t="s">
        <v>490</v>
      </c>
      <c r="F322">
        <v>2674611</v>
      </c>
      <c r="I322" t="s">
        <v>509</v>
      </c>
      <c r="J322">
        <v>1662687</v>
      </c>
    </row>
    <row r="323" spans="2:10" x14ac:dyDescent="0.2">
      <c r="B323">
        <f t="shared" si="5"/>
        <v>33431152</v>
      </c>
      <c r="E323" t="s">
        <v>491</v>
      </c>
      <c r="F323">
        <v>33431152</v>
      </c>
      <c r="I323" t="s">
        <v>510</v>
      </c>
      <c r="J323">
        <v>33380939</v>
      </c>
    </row>
    <row r="324" spans="2:10" x14ac:dyDescent="0.2">
      <c r="B324">
        <f t="shared" si="5"/>
        <v>32568261</v>
      </c>
      <c r="E324" t="s">
        <v>492</v>
      </c>
      <c r="F324">
        <v>32568261</v>
      </c>
      <c r="I324" t="s">
        <v>511</v>
      </c>
      <c r="J324">
        <v>32697906</v>
      </c>
    </row>
    <row r="325" spans="2:10" x14ac:dyDescent="0.2">
      <c r="E325" t="s">
        <v>0</v>
      </c>
      <c r="F325" t="s">
        <v>190</v>
      </c>
      <c r="I325" t="s">
        <v>0</v>
      </c>
      <c r="J325" t="s">
        <v>268</v>
      </c>
    </row>
    <row r="326" spans="2:10" x14ac:dyDescent="0.2">
      <c r="E326" t="s">
        <v>2</v>
      </c>
      <c r="F326" t="s">
        <v>191</v>
      </c>
      <c r="I326" t="s">
        <v>2</v>
      </c>
      <c r="J326" t="s">
        <v>269</v>
      </c>
    </row>
    <row r="327" spans="2:10" x14ac:dyDescent="0.2">
      <c r="E327" t="s">
        <v>4</v>
      </c>
      <c r="F327">
        <v>1</v>
      </c>
      <c r="I327" t="s">
        <v>4</v>
      </c>
      <c r="J327">
        <v>1</v>
      </c>
    </row>
    <row r="328" spans="2:10" x14ac:dyDescent="0.2">
      <c r="E328" t="s">
        <v>5</v>
      </c>
      <c r="F328">
        <v>32</v>
      </c>
      <c r="I328" t="s">
        <v>5</v>
      </c>
      <c r="J328">
        <v>32</v>
      </c>
    </row>
    <row r="329" spans="2:10" x14ac:dyDescent="0.2">
      <c r="E329" t="s">
        <v>6</v>
      </c>
      <c r="F329">
        <v>16</v>
      </c>
      <c r="I329" t="s">
        <v>6</v>
      </c>
      <c r="J329">
        <v>16</v>
      </c>
    </row>
    <row r="330" spans="2:10" x14ac:dyDescent="0.2">
      <c r="E330" t="s">
        <v>7</v>
      </c>
      <c r="F330">
        <v>16</v>
      </c>
      <c r="I330" t="s">
        <v>7</v>
      </c>
      <c r="J330">
        <v>16</v>
      </c>
    </row>
    <row r="331" spans="2:10" x14ac:dyDescent="0.2">
      <c r="E331" t="s">
        <v>8</v>
      </c>
      <c r="F331">
        <v>18</v>
      </c>
      <c r="I331" t="s">
        <v>8</v>
      </c>
      <c r="J331">
        <v>18</v>
      </c>
    </row>
    <row r="332" spans="2:10" x14ac:dyDescent="0.2">
      <c r="E332" t="s">
        <v>9</v>
      </c>
      <c r="F332">
        <v>6</v>
      </c>
      <c r="I332" t="s">
        <v>9</v>
      </c>
      <c r="J332">
        <v>6</v>
      </c>
    </row>
    <row r="333" spans="2:10" x14ac:dyDescent="0.2">
      <c r="E333" t="s">
        <v>10</v>
      </c>
      <c r="F333">
        <v>4</v>
      </c>
      <c r="I333" t="s">
        <v>10</v>
      </c>
      <c r="J333">
        <v>4</v>
      </c>
    </row>
    <row r="334" spans="2:10" x14ac:dyDescent="0.2">
      <c r="E334" t="s">
        <v>11</v>
      </c>
      <c r="F334">
        <v>64</v>
      </c>
      <c r="I334" t="s">
        <v>11</v>
      </c>
      <c r="J334">
        <v>64</v>
      </c>
    </row>
    <row r="335" spans="2:10" x14ac:dyDescent="0.2">
      <c r="E335" t="s">
        <v>12</v>
      </c>
      <c r="F335">
        <v>8</v>
      </c>
      <c r="I335" t="s">
        <v>12</v>
      </c>
      <c r="J335">
        <v>8</v>
      </c>
    </row>
    <row r="336" spans="2:10" x14ac:dyDescent="0.2">
      <c r="E336" t="s">
        <v>13</v>
      </c>
      <c r="F336">
        <v>64</v>
      </c>
      <c r="I336" t="s">
        <v>13</v>
      </c>
      <c r="J336">
        <v>64</v>
      </c>
    </row>
    <row r="337" spans="5:10" x14ac:dyDescent="0.2">
      <c r="E337" t="s">
        <v>14</v>
      </c>
      <c r="F337">
        <v>0</v>
      </c>
      <c r="I337" t="s">
        <v>14</v>
      </c>
      <c r="J337">
        <v>0</v>
      </c>
    </row>
    <row r="338" spans="5:10" x14ac:dyDescent="0.2">
      <c r="E338" t="s">
        <v>15</v>
      </c>
      <c r="F338">
        <v>1</v>
      </c>
      <c r="I338" t="s">
        <v>15</v>
      </c>
      <c r="J338">
        <v>1</v>
      </c>
    </row>
    <row r="339" spans="5:10" x14ac:dyDescent="0.2">
      <c r="E339" t="s">
        <v>16</v>
      </c>
      <c r="F339">
        <v>2</v>
      </c>
      <c r="I339" t="s">
        <v>16</v>
      </c>
      <c r="J339">
        <v>2</v>
      </c>
    </row>
    <row r="340" spans="5:10" x14ac:dyDescent="0.2">
      <c r="E340" t="s">
        <v>17</v>
      </c>
      <c r="F340">
        <v>8</v>
      </c>
      <c r="I340" t="s">
        <v>17</v>
      </c>
      <c r="J340">
        <v>8</v>
      </c>
    </row>
    <row r="341" spans="5:10" x14ac:dyDescent="0.2">
      <c r="E341" t="s">
        <v>18</v>
      </c>
      <c r="F341">
        <v>32</v>
      </c>
      <c r="I341" t="s">
        <v>18</v>
      </c>
      <c r="J341">
        <v>32</v>
      </c>
    </row>
    <row r="342" spans="5:10" x14ac:dyDescent="0.2">
      <c r="E342" t="s">
        <v>19</v>
      </c>
      <c r="F342">
        <v>48</v>
      </c>
      <c r="I342" t="s">
        <v>19</v>
      </c>
      <c r="J342">
        <v>48</v>
      </c>
    </row>
    <row r="343" spans="5:10" x14ac:dyDescent="0.2">
      <c r="E343" t="s">
        <v>20</v>
      </c>
      <c r="F343">
        <v>16</v>
      </c>
      <c r="I343" t="s">
        <v>20</v>
      </c>
      <c r="J343">
        <v>16</v>
      </c>
    </row>
    <row r="344" spans="5:10" x14ac:dyDescent="0.2">
      <c r="E344" t="s">
        <v>21</v>
      </c>
      <c r="F344">
        <v>16</v>
      </c>
      <c r="I344" t="s">
        <v>21</v>
      </c>
      <c r="J344">
        <v>16</v>
      </c>
    </row>
    <row r="345" spans="5:10" x14ac:dyDescent="0.2">
      <c r="E345" t="s">
        <v>22</v>
      </c>
      <c r="F345">
        <v>1</v>
      </c>
      <c r="I345" t="s">
        <v>22</v>
      </c>
      <c r="J345">
        <v>1</v>
      </c>
    </row>
    <row r="346" spans="5:10" x14ac:dyDescent="0.2">
      <c r="E346" t="s">
        <v>23</v>
      </c>
      <c r="F346">
        <v>2</v>
      </c>
      <c r="I346" t="s">
        <v>23</v>
      </c>
      <c r="J346">
        <v>2</v>
      </c>
    </row>
    <row r="347" spans="5:10" x14ac:dyDescent="0.2">
      <c r="E347" t="s">
        <v>24</v>
      </c>
      <c r="F347">
        <v>1</v>
      </c>
      <c r="I347" t="s">
        <v>24</v>
      </c>
      <c r="J347">
        <v>1</v>
      </c>
    </row>
    <row r="348" spans="5:10" x14ac:dyDescent="0.2">
      <c r="E348" t="s">
        <v>25</v>
      </c>
      <c r="F348">
        <v>3</v>
      </c>
      <c r="I348" t="s">
        <v>25</v>
      </c>
      <c r="J348">
        <v>3</v>
      </c>
    </row>
    <row r="349" spans="5:10" x14ac:dyDescent="0.2">
      <c r="E349" t="s">
        <v>26</v>
      </c>
      <c r="F349">
        <v>20</v>
      </c>
      <c r="I349" t="s">
        <v>26</v>
      </c>
      <c r="J349">
        <v>20</v>
      </c>
    </row>
    <row r="350" spans="5:10" x14ac:dyDescent="0.2">
      <c r="E350" t="s">
        <v>27</v>
      </c>
      <c r="F350">
        <v>0</v>
      </c>
      <c r="I350" t="s">
        <v>27</v>
      </c>
      <c r="J350">
        <v>0</v>
      </c>
    </row>
    <row r="351" spans="5:10" x14ac:dyDescent="0.2">
      <c r="E351" t="s">
        <v>28</v>
      </c>
      <c r="F351">
        <v>8</v>
      </c>
      <c r="I351" t="s">
        <v>28</v>
      </c>
      <c r="J351">
        <v>8</v>
      </c>
    </row>
    <row r="352" spans="5:10" x14ac:dyDescent="0.2">
      <c r="E352" t="s">
        <v>29</v>
      </c>
      <c r="F352">
        <v>6</v>
      </c>
      <c r="I352" t="s">
        <v>29</v>
      </c>
      <c r="J352">
        <v>6</v>
      </c>
    </row>
    <row r="353" spans="1:10" x14ac:dyDescent="0.2">
      <c r="E353" t="s">
        <v>30</v>
      </c>
      <c r="F353">
        <v>0</v>
      </c>
      <c r="I353" t="s">
        <v>30</v>
      </c>
      <c r="J353">
        <v>0</v>
      </c>
    </row>
    <row r="354" spans="1:10" x14ac:dyDescent="0.2">
      <c r="E354" t="s">
        <v>31</v>
      </c>
      <c r="F354">
        <v>1</v>
      </c>
      <c r="I354" t="s">
        <v>31</v>
      </c>
      <c r="J354">
        <v>1</v>
      </c>
    </row>
    <row r="355" spans="1:10" x14ac:dyDescent="0.2">
      <c r="E355" t="s">
        <v>32</v>
      </c>
      <c r="F355">
        <v>2048</v>
      </c>
      <c r="I355" t="s">
        <v>32</v>
      </c>
      <c r="J355">
        <v>2048</v>
      </c>
    </row>
    <row r="356" spans="1:10" x14ac:dyDescent="0.2">
      <c r="E356" t="s">
        <v>33</v>
      </c>
      <c r="F356">
        <v>48</v>
      </c>
      <c r="I356" t="s">
        <v>33</v>
      </c>
      <c r="J356">
        <v>48</v>
      </c>
    </row>
    <row r="357" spans="1:10" x14ac:dyDescent="0.2">
      <c r="E357" t="s">
        <v>34</v>
      </c>
      <c r="F357">
        <v>64</v>
      </c>
      <c r="I357" t="s">
        <v>34</v>
      </c>
      <c r="J357">
        <v>64</v>
      </c>
    </row>
    <row r="358" spans="1:10" x14ac:dyDescent="0.2">
      <c r="E358" t="s">
        <v>35</v>
      </c>
      <c r="F358">
        <v>0</v>
      </c>
      <c r="I358" t="s">
        <v>35</v>
      </c>
      <c r="J358">
        <v>0</v>
      </c>
    </row>
    <row r="359" spans="1:10" x14ac:dyDescent="0.2">
      <c r="A359">
        <f>E359+G359</f>
        <v>99431955</v>
      </c>
      <c r="B359">
        <f>SUM(F359,H359)</f>
        <v>349952973</v>
      </c>
      <c r="C359" t="s">
        <v>346</v>
      </c>
      <c r="D359">
        <f>B375/B359*1000</f>
        <v>1.7820422974374901</v>
      </c>
      <c r="E359">
        <v>99431955</v>
      </c>
      <c r="F359">
        <v>349952973</v>
      </c>
      <c r="I359">
        <v>97947111</v>
      </c>
      <c r="J359">
        <v>349952395</v>
      </c>
    </row>
    <row r="360" spans="1:10" x14ac:dyDescent="0.2">
      <c r="B360">
        <f t="shared" ref="B360:B378" si="6">SUM(F360,H360)</f>
        <v>349952973</v>
      </c>
      <c r="C360" t="s">
        <v>347</v>
      </c>
      <c r="D360" s="1">
        <f>B375/B377</f>
        <v>1.8654188165576825E-2</v>
      </c>
      <c r="E360" t="s">
        <v>512</v>
      </c>
      <c r="F360">
        <v>349952973</v>
      </c>
      <c r="I360" t="s">
        <v>531</v>
      </c>
      <c r="J360">
        <v>349952395</v>
      </c>
    </row>
    <row r="361" spans="1:10" x14ac:dyDescent="0.2">
      <c r="B361">
        <f t="shared" si="6"/>
        <v>8043320</v>
      </c>
      <c r="E361" t="s">
        <v>513</v>
      </c>
      <c r="F361">
        <v>8043320</v>
      </c>
      <c r="I361" t="s">
        <v>532</v>
      </c>
      <c r="J361">
        <v>6358670</v>
      </c>
    </row>
    <row r="362" spans="1:10" x14ac:dyDescent="0.2">
      <c r="B362">
        <f t="shared" si="6"/>
        <v>2643735</v>
      </c>
      <c r="C362" t="s">
        <v>348</v>
      </c>
      <c r="D362">
        <f>B362/B359</f>
        <v>7.554543621493966E-3</v>
      </c>
      <c r="E362" t="s">
        <v>514</v>
      </c>
      <c r="F362">
        <v>2643735</v>
      </c>
      <c r="I362" t="s">
        <v>533</v>
      </c>
      <c r="J362">
        <v>855719</v>
      </c>
    </row>
    <row r="363" spans="1:10" x14ac:dyDescent="0.2">
      <c r="B363">
        <f t="shared" si="6"/>
        <v>1967069</v>
      </c>
      <c r="C363" t="s">
        <v>353</v>
      </c>
      <c r="D363">
        <f>B363/B359</f>
        <v>5.6209523900801377E-3</v>
      </c>
      <c r="E363" t="s">
        <v>515</v>
      </c>
      <c r="F363">
        <v>1967069</v>
      </c>
      <c r="I363" t="s">
        <v>534</v>
      </c>
      <c r="J363">
        <v>589460</v>
      </c>
    </row>
    <row r="364" spans="1:10" x14ac:dyDescent="0.2">
      <c r="B364">
        <f t="shared" si="6"/>
        <v>0</v>
      </c>
      <c r="C364" t="s">
        <v>349</v>
      </c>
      <c r="D364">
        <f>B359/A359</f>
        <v>3.5195221998803099</v>
      </c>
      <c r="E364" t="s">
        <v>516</v>
      </c>
      <c r="F364">
        <v>0</v>
      </c>
      <c r="I364" t="s">
        <v>535</v>
      </c>
      <c r="J364">
        <v>0</v>
      </c>
    </row>
    <row r="365" spans="1:10" x14ac:dyDescent="0.2">
      <c r="B365">
        <f t="shared" si="6"/>
        <v>0</v>
      </c>
      <c r="C365" t="s">
        <v>350</v>
      </c>
      <c r="D365">
        <f>A359/B359</f>
        <v>0.28412947644825409</v>
      </c>
      <c r="E365" t="s">
        <v>517</v>
      </c>
      <c r="F365">
        <v>0</v>
      </c>
      <c r="I365" t="s">
        <v>536</v>
      </c>
      <c r="J365">
        <v>0</v>
      </c>
    </row>
    <row r="366" spans="1:10" x14ac:dyDescent="0.2">
      <c r="B366">
        <f t="shared" si="6"/>
        <v>0</v>
      </c>
      <c r="C366" t="s">
        <v>348</v>
      </c>
      <c r="D366" s="2">
        <f>B361/B359</f>
        <v>2.2984002481956339E-2</v>
      </c>
      <c r="E366" t="s">
        <v>518</v>
      </c>
      <c r="F366">
        <v>0</v>
      </c>
      <c r="I366" t="s">
        <v>537</v>
      </c>
      <c r="J366">
        <v>0</v>
      </c>
    </row>
    <row r="367" spans="1:10" x14ac:dyDescent="0.2">
      <c r="B367">
        <f t="shared" si="6"/>
        <v>0</v>
      </c>
      <c r="C367" t="s">
        <v>351</v>
      </c>
      <c r="D367">
        <f>B376/B359*1000</f>
        <v>7.5076001711807141</v>
      </c>
      <c r="E367" t="s">
        <v>519</v>
      </c>
      <c r="F367">
        <v>0</v>
      </c>
      <c r="I367" t="s">
        <v>538</v>
      </c>
      <c r="J367">
        <v>0</v>
      </c>
    </row>
    <row r="368" spans="1:10" x14ac:dyDescent="0.2">
      <c r="B368">
        <f t="shared" si="6"/>
        <v>0</v>
      </c>
      <c r="C368" t="s">
        <v>352</v>
      </c>
      <c r="D368" s="3">
        <f>B376/B378</f>
        <v>8.0290740145837647E-2</v>
      </c>
      <c r="E368" t="s">
        <v>520</v>
      </c>
      <c r="F368">
        <v>0</v>
      </c>
      <c r="I368" t="s">
        <v>539</v>
      </c>
      <c r="J368">
        <v>0</v>
      </c>
    </row>
    <row r="369" spans="2:10" x14ac:dyDescent="0.2">
      <c r="B369">
        <f t="shared" si="6"/>
        <v>0</v>
      </c>
      <c r="C369" t="s">
        <v>354</v>
      </c>
      <c r="D369">
        <f>(A359/B359)-D363-0.25</f>
        <v>2.8508524058173945E-2</v>
      </c>
      <c r="E369" t="s">
        <v>521</v>
      </c>
      <c r="F369">
        <v>0</v>
      </c>
      <c r="I369" t="s">
        <v>540</v>
      </c>
      <c r="J369">
        <v>0</v>
      </c>
    </row>
    <row r="370" spans="2:10" x14ac:dyDescent="0.2">
      <c r="B370">
        <f t="shared" si="6"/>
        <v>0</v>
      </c>
      <c r="C370" t="s">
        <v>434</v>
      </c>
      <c r="D370" s="3">
        <f>D363/0.25</f>
        <v>2.2483809560320551E-2</v>
      </c>
      <c r="E370" t="s">
        <v>522</v>
      </c>
      <c r="F370">
        <v>0</v>
      </c>
      <c r="I370" t="s">
        <v>541</v>
      </c>
      <c r="J370">
        <v>0</v>
      </c>
    </row>
    <row r="371" spans="2:10" x14ac:dyDescent="0.2">
      <c r="B371">
        <f t="shared" si="6"/>
        <v>0</v>
      </c>
      <c r="D371" s="3"/>
      <c r="E371" t="s">
        <v>523</v>
      </c>
      <c r="F371">
        <v>0</v>
      </c>
      <c r="I371" t="s">
        <v>542</v>
      </c>
      <c r="J371">
        <v>0</v>
      </c>
    </row>
    <row r="372" spans="2:10" x14ac:dyDescent="0.2">
      <c r="B372">
        <f t="shared" si="6"/>
        <v>0</v>
      </c>
      <c r="E372" t="s">
        <v>524</v>
      </c>
      <c r="F372">
        <v>0</v>
      </c>
      <c r="I372" t="s">
        <v>543</v>
      </c>
      <c r="J372">
        <v>0</v>
      </c>
    </row>
    <row r="373" spans="2:10" x14ac:dyDescent="0.2">
      <c r="B373">
        <f t="shared" si="6"/>
        <v>0</v>
      </c>
      <c r="E373" t="s">
        <v>525</v>
      </c>
      <c r="F373">
        <v>0</v>
      </c>
      <c r="I373" t="s">
        <v>544</v>
      </c>
      <c r="J373">
        <v>0</v>
      </c>
    </row>
    <row r="374" spans="2:10" x14ac:dyDescent="0.2">
      <c r="B374">
        <f t="shared" si="6"/>
        <v>0</v>
      </c>
      <c r="E374" t="s">
        <v>526</v>
      </c>
      <c r="F374">
        <v>0</v>
      </c>
      <c r="I374" t="s">
        <v>545</v>
      </c>
      <c r="J374">
        <v>0</v>
      </c>
    </row>
    <row r="375" spans="2:10" x14ac:dyDescent="0.2">
      <c r="B375">
        <f t="shared" si="6"/>
        <v>623631</v>
      </c>
      <c r="E375" t="s">
        <v>527</v>
      </c>
      <c r="F375">
        <v>623631</v>
      </c>
      <c r="I375" t="s">
        <v>546</v>
      </c>
      <c r="J375">
        <v>197883</v>
      </c>
    </row>
    <row r="376" spans="2:10" x14ac:dyDescent="0.2">
      <c r="B376">
        <f t="shared" si="6"/>
        <v>2627307</v>
      </c>
      <c r="E376" t="s">
        <v>528</v>
      </c>
      <c r="F376">
        <v>2627307</v>
      </c>
      <c r="I376" t="s">
        <v>547</v>
      </c>
      <c r="J376">
        <v>1603936</v>
      </c>
    </row>
    <row r="377" spans="2:10" x14ac:dyDescent="0.2">
      <c r="B377">
        <f t="shared" si="6"/>
        <v>33431152</v>
      </c>
      <c r="E377" t="s">
        <v>529</v>
      </c>
      <c r="F377">
        <v>33431152</v>
      </c>
      <c r="I377" t="s">
        <v>548</v>
      </c>
      <c r="J377">
        <v>33380939</v>
      </c>
    </row>
    <row r="378" spans="2:10" x14ac:dyDescent="0.2">
      <c r="B378">
        <f t="shared" si="6"/>
        <v>32722416</v>
      </c>
      <c r="E378" t="s">
        <v>530</v>
      </c>
      <c r="F378">
        <v>32722416</v>
      </c>
      <c r="I378" t="s">
        <v>549</v>
      </c>
      <c r="J378">
        <v>32832362</v>
      </c>
    </row>
    <row r="379" spans="2:10" x14ac:dyDescent="0.2">
      <c r="E379" t="s">
        <v>0</v>
      </c>
      <c r="F379" t="s">
        <v>190</v>
      </c>
      <c r="I379" t="s">
        <v>0</v>
      </c>
      <c r="J379" t="s">
        <v>268</v>
      </c>
    </row>
    <row r="380" spans="2:10" x14ac:dyDescent="0.2">
      <c r="E380" t="s">
        <v>2</v>
      </c>
      <c r="F380" t="s">
        <v>191</v>
      </c>
      <c r="I380" t="s">
        <v>2</v>
      </c>
      <c r="J380" t="s">
        <v>269</v>
      </c>
    </row>
    <row r="381" spans="2:10" x14ac:dyDescent="0.2">
      <c r="E381" t="s">
        <v>4</v>
      </c>
      <c r="F381">
        <v>1</v>
      </c>
      <c r="I381" t="s">
        <v>4</v>
      </c>
      <c r="J381">
        <v>1</v>
      </c>
    </row>
    <row r="382" spans="2:10" x14ac:dyDescent="0.2">
      <c r="E382" t="s">
        <v>5</v>
      </c>
      <c r="F382">
        <v>32</v>
      </c>
      <c r="I382" t="s">
        <v>5</v>
      </c>
      <c r="J382">
        <v>32</v>
      </c>
    </row>
    <row r="383" spans="2:10" x14ac:dyDescent="0.2">
      <c r="E383" t="s">
        <v>6</v>
      </c>
      <c r="F383">
        <v>16</v>
      </c>
      <c r="I383" t="s">
        <v>6</v>
      </c>
      <c r="J383">
        <v>16</v>
      </c>
    </row>
    <row r="384" spans="2:10" x14ac:dyDescent="0.2">
      <c r="E384" t="s">
        <v>7</v>
      </c>
      <c r="F384">
        <v>16</v>
      </c>
      <c r="I384" t="s">
        <v>7</v>
      </c>
      <c r="J384">
        <v>16</v>
      </c>
    </row>
    <row r="385" spans="5:10" x14ac:dyDescent="0.2">
      <c r="E385" t="s">
        <v>8</v>
      </c>
      <c r="F385">
        <v>18</v>
      </c>
      <c r="I385" t="s">
        <v>8</v>
      </c>
      <c r="J385">
        <v>18</v>
      </c>
    </row>
    <row r="386" spans="5:10" x14ac:dyDescent="0.2">
      <c r="E386" t="s">
        <v>9</v>
      </c>
      <c r="F386">
        <v>6</v>
      </c>
      <c r="I386" t="s">
        <v>9</v>
      </c>
      <c r="J386">
        <v>6</v>
      </c>
    </row>
    <row r="387" spans="5:10" x14ac:dyDescent="0.2">
      <c r="E387" t="s">
        <v>10</v>
      </c>
      <c r="F387">
        <v>4</v>
      </c>
      <c r="I387" t="s">
        <v>10</v>
      </c>
      <c r="J387">
        <v>4</v>
      </c>
    </row>
    <row r="388" spans="5:10" x14ac:dyDescent="0.2">
      <c r="E388" t="s">
        <v>11</v>
      </c>
      <c r="F388">
        <v>64</v>
      </c>
      <c r="I388" t="s">
        <v>11</v>
      </c>
      <c r="J388">
        <v>64</v>
      </c>
    </row>
    <row r="389" spans="5:10" x14ac:dyDescent="0.2">
      <c r="E389" t="s">
        <v>12</v>
      </c>
      <c r="F389">
        <v>8</v>
      </c>
      <c r="I389" t="s">
        <v>12</v>
      </c>
      <c r="J389">
        <v>8</v>
      </c>
    </row>
    <row r="390" spans="5:10" x14ac:dyDescent="0.2">
      <c r="E390" t="s">
        <v>13</v>
      </c>
      <c r="F390">
        <v>64</v>
      </c>
      <c r="I390" t="s">
        <v>13</v>
      </c>
      <c r="J390">
        <v>64</v>
      </c>
    </row>
    <row r="391" spans="5:10" x14ac:dyDescent="0.2">
      <c r="E391" t="s">
        <v>14</v>
      </c>
      <c r="F391">
        <v>0</v>
      </c>
      <c r="I391" t="s">
        <v>14</v>
      </c>
      <c r="J391">
        <v>0</v>
      </c>
    </row>
    <row r="392" spans="5:10" x14ac:dyDescent="0.2">
      <c r="E392" t="s">
        <v>15</v>
      </c>
      <c r="F392">
        <v>1</v>
      </c>
      <c r="I392" t="s">
        <v>15</v>
      </c>
      <c r="J392">
        <v>1</v>
      </c>
    </row>
    <row r="393" spans="5:10" x14ac:dyDescent="0.2">
      <c r="E393" t="s">
        <v>16</v>
      </c>
      <c r="F393">
        <v>2</v>
      </c>
      <c r="I393" t="s">
        <v>16</v>
      </c>
      <c r="J393">
        <v>2</v>
      </c>
    </row>
    <row r="394" spans="5:10" x14ac:dyDescent="0.2">
      <c r="E394" t="s">
        <v>17</v>
      </c>
      <c r="F394">
        <v>8</v>
      </c>
      <c r="I394" t="s">
        <v>17</v>
      </c>
      <c r="J394">
        <v>8</v>
      </c>
    </row>
    <row r="395" spans="5:10" x14ac:dyDescent="0.2">
      <c r="E395" t="s">
        <v>18</v>
      </c>
      <c r="F395">
        <v>32</v>
      </c>
      <c r="I395" t="s">
        <v>18</v>
      </c>
      <c r="J395">
        <v>32</v>
      </c>
    </row>
    <row r="396" spans="5:10" x14ac:dyDescent="0.2">
      <c r="E396" t="s">
        <v>19</v>
      </c>
      <c r="F396">
        <v>48</v>
      </c>
      <c r="I396" t="s">
        <v>19</v>
      </c>
      <c r="J396">
        <v>48</v>
      </c>
    </row>
    <row r="397" spans="5:10" x14ac:dyDescent="0.2">
      <c r="E397" t="s">
        <v>20</v>
      </c>
      <c r="F397">
        <v>16</v>
      </c>
      <c r="I397" t="s">
        <v>20</v>
      </c>
      <c r="J397">
        <v>16</v>
      </c>
    </row>
    <row r="398" spans="5:10" x14ac:dyDescent="0.2">
      <c r="E398" t="s">
        <v>21</v>
      </c>
      <c r="F398">
        <v>16</v>
      </c>
      <c r="I398" t="s">
        <v>21</v>
      </c>
      <c r="J398">
        <v>16</v>
      </c>
    </row>
    <row r="399" spans="5:10" x14ac:dyDescent="0.2">
      <c r="E399" t="s">
        <v>22</v>
      </c>
      <c r="F399">
        <v>0</v>
      </c>
      <c r="I399" t="s">
        <v>22</v>
      </c>
      <c r="J399">
        <v>0</v>
      </c>
    </row>
    <row r="400" spans="5:10" x14ac:dyDescent="0.2">
      <c r="E400" t="s">
        <v>23</v>
      </c>
      <c r="F400">
        <v>2</v>
      </c>
      <c r="I400" t="s">
        <v>23</v>
      </c>
      <c r="J400">
        <v>2</v>
      </c>
    </row>
    <row r="401" spans="1:10" x14ac:dyDescent="0.2">
      <c r="E401" t="s">
        <v>24</v>
      </c>
      <c r="F401">
        <v>1</v>
      </c>
      <c r="I401" t="s">
        <v>24</v>
      </c>
      <c r="J401">
        <v>1</v>
      </c>
    </row>
    <row r="402" spans="1:10" x14ac:dyDescent="0.2">
      <c r="E402" t="s">
        <v>25</v>
      </c>
      <c r="F402">
        <v>1</v>
      </c>
      <c r="I402" t="s">
        <v>25</v>
      </c>
      <c r="J402">
        <v>1</v>
      </c>
    </row>
    <row r="403" spans="1:10" x14ac:dyDescent="0.2">
      <c r="E403" t="s">
        <v>26</v>
      </c>
      <c r="F403">
        <v>128</v>
      </c>
      <c r="I403" t="s">
        <v>26</v>
      </c>
      <c r="J403">
        <v>128</v>
      </c>
    </row>
    <row r="404" spans="1:10" x14ac:dyDescent="0.2">
      <c r="E404" t="s">
        <v>27</v>
      </c>
      <c r="F404">
        <v>0</v>
      </c>
      <c r="I404" t="s">
        <v>27</v>
      </c>
      <c r="J404">
        <v>0</v>
      </c>
    </row>
    <row r="405" spans="1:10" x14ac:dyDescent="0.2">
      <c r="E405" t="s">
        <v>28</v>
      </c>
      <c r="F405">
        <v>8</v>
      </c>
      <c r="I405" t="s">
        <v>28</v>
      </c>
      <c r="J405">
        <v>8</v>
      </c>
    </row>
    <row r="406" spans="1:10" x14ac:dyDescent="0.2">
      <c r="E406" t="s">
        <v>29</v>
      </c>
      <c r="F406">
        <v>6</v>
      </c>
      <c r="I406" t="s">
        <v>29</v>
      </c>
      <c r="J406">
        <v>6</v>
      </c>
    </row>
    <row r="407" spans="1:10" x14ac:dyDescent="0.2">
      <c r="E407" t="s">
        <v>30</v>
      </c>
      <c r="F407">
        <v>0</v>
      </c>
      <c r="I407" t="s">
        <v>30</v>
      </c>
      <c r="J407">
        <v>0</v>
      </c>
    </row>
    <row r="408" spans="1:10" x14ac:dyDescent="0.2">
      <c r="E408" t="s">
        <v>31</v>
      </c>
      <c r="F408">
        <v>1</v>
      </c>
      <c r="I408" t="s">
        <v>31</v>
      </c>
      <c r="J408">
        <v>1</v>
      </c>
    </row>
    <row r="409" spans="1:10" x14ac:dyDescent="0.2">
      <c r="E409" t="s">
        <v>32</v>
      </c>
      <c r="F409">
        <v>2048</v>
      </c>
      <c r="I409" t="s">
        <v>32</v>
      </c>
      <c r="J409">
        <v>2048</v>
      </c>
    </row>
    <row r="410" spans="1:10" x14ac:dyDescent="0.2">
      <c r="E410" t="s">
        <v>33</v>
      </c>
      <c r="F410">
        <v>48</v>
      </c>
      <c r="I410" t="s">
        <v>33</v>
      </c>
      <c r="J410">
        <v>48</v>
      </c>
    </row>
    <row r="411" spans="1:10" x14ac:dyDescent="0.2">
      <c r="E411" t="s">
        <v>34</v>
      </c>
      <c r="F411">
        <v>64</v>
      </c>
      <c r="I411" t="s">
        <v>34</v>
      </c>
      <c r="J411">
        <v>64</v>
      </c>
    </row>
    <row r="412" spans="1:10" x14ac:dyDescent="0.2">
      <c r="E412" t="s">
        <v>35</v>
      </c>
      <c r="F412">
        <v>0</v>
      </c>
      <c r="I412" t="s">
        <v>35</v>
      </c>
      <c r="J412">
        <v>0</v>
      </c>
    </row>
    <row r="413" spans="1:10" x14ac:dyDescent="0.2">
      <c r="A413">
        <f>E413+G413</f>
        <v>97133002</v>
      </c>
      <c r="B413">
        <f>SUM(F413,H413)</f>
        <v>349952973</v>
      </c>
      <c r="C413" t="s">
        <v>346</v>
      </c>
      <c r="D413">
        <f>B429/B413*1000</f>
        <v>4.1611733928604178</v>
      </c>
      <c r="E413">
        <v>97133002</v>
      </c>
      <c r="F413">
        <v>349952973</v>
      </c>
      <c r="I413">
        <v>89427001</v>
      </c>
      <c r="J413">
        <v>349952395</v>
      </c>
    </row>
    <row r="414" spans="1:10" x14ac:dyDescent="0.2">
      <c r="B414">
        <f t="shared" ref="B414:B432" si="7">SUM(F414,H414)</f>
        <v>349952973</v>
      </c>
      <c r="C414" t="s">
        <v>347</v>
      </c>
      <c r="D414" s="1">
        <f>B429/B431</f>
        <v>4.3558624602586235E-2</v>
      </c>
      <c r="E414" t="s">
        <v>605</v>
      </c>
      <c r="F414">
        <v>349952973</v>
      </c>
      <c r="I414" t="s">
        <v>622</v>
      </c>
      <c r="J414">
        <v>349952395</v>
      </c>
    </row>
    <row r="415" spans="1:10" x14ac:dyDescent="0.2">
      <c r="B415">
        <f t="shared" si="7"/>
        <v>27449545</v>
      </c>
      <c r="E415" t="s">
        <v>606</v>
      </c>
      <c r="F415">
        <v>27449545</v>
      </c>
      <c r="I415" t="s">
        <v>623</v>
      </c>
      <c r="J415">
        <v>19570762</v>
      </c>
    </row>
    <row r="416" spans="1:10" x14ac:dyDescent="0.2">
      <c r="B416">
        <f t="shared" si="7"/>
        <v>11435196</v>
      </c>
      <c r="C416" t="s">
        <v>348</v>
      </c>
      <c r="D416">
        <f>B416/B413</f>
        <v>3.2676379063080567E-2</v>
      </c>
      <c r="E416" t="s">
        <v>607</v>
      </c>
      <c r="F416">
        <v>11435196</v>
      </c>
      <c r="I416" t="s">
        <v>624</v>
      </c>
      <c r="J416">
        <v>2258441</v>
      </c>
    </row>
    <row r="417" spans="2:10" x14ac:dyDescent="0.2">
      <c r="B417">
        <f t="shared" si="7"/>
        <v>8758618</v>
      </c>
      <c r="C417" t="s">
        <v>353</v>
      </c>
      <c r="D417">
        <f>B417/B413</f>
        <v>2.5027985688808537E-2</v>
      </c>
      <c r="E417" t="s">
        <v>608</v>
      </c>
      <c r="F417">
        <v>8758618</v>
      </c>
      <c r="I417" t="s">
        <v>625</v>
      </c>
      <c r="J417">
        <v>1594645</v>
      </c>
    </row>
    <row r="418" spans="2:10" x14ac:dyDescent="0.2">
      <c r="B418">
        <f t="shared" si="7"/>
        <v>0</v>
      </c>
      <c r="C418" t="s">
        <v>349</v>
      </c>
      <c r="D418">
        <f>B413/A413</f>
        <v>3.6028225813508779</v>
      </c>
      <c r="E418" t="s">
        <v>609</v>
      </c>
      <c r="F418">
        <v>0</v>
      </c>
      <c r="I418" t="s">
        <v>626</v>
      </c>
      <c r="J418">
        <v>0</v>
      </c>
    </row>
    <row r="419" spans="2:10" x14ac:dyDescent="0.2">
      <c r="B419">
        <f t="shared" si="7"/>
        <v>0</v>
      </c>
      <c r="C419" t="s">
        <v>350</v>
      </c>
      <c r="D419">
        <f>A413/B413</f>
        <v>0.27756015663281708</v>
      </c>
      <c r="E419" t="s">
        <v>610</v>
      </c>
      <c r="F419">
        <v>0</v>
      </c>
      <c r="I419" t="s">
        <v>627</v>
      </c>
      <c r="J419">
        <v>0</v>
      </c>
    </row>
    <row r="420" spans="2:10" x14ac:dyDescent="0.2">
      <c r="B420">
        <f t="shared" si="7"/>
        <v>0</v>
      </c>
      <c r="C420" t="s">
        <v>348</v>
      </c>
      <c r="D420" s="2">
        <f>B415/B413</f>
        <v>7.8437810556905879E-2</v>
      </c>
      <c r="E420" t="s">
        <v>611</v>
      </c>
      <c r="F420">
        <v>0</v>
      </c>
      <c r="I420" t="s">
        <v>628</v>
      </c>
      <c r="J420">
        <v>0</v>
      </c>
    </row>
    <row r="421" spans="2:10" x14ac:dyDescent="0.2">
      <c r="B421">
        <f t="shared" si="7"/>
        <v>0</v>
      </c>
      <c r="C421" t="s">
        <v>351</v>
      </c>
      <c r="D421">
        <f>B430/B413*1000</f>
        <v>0</v>
      </c>
      <c r="E421" t="s">
        <v>612</v>
      </c>
      <c r="F421">
        <v>0</v>
      </c>
      <c r="I421" t="s">
        <v>629</v>
      </c>
      <c r="J421">
        <v>0</v>
      </c>
    </row>
    <row r="422" spans="2:10" x14ac:dyDescent="0.2">
      <c r="B422">
        <f t="shared" si="7"/>
        <v>0</v>
      </c>
      <c r="C422" t="s">
        <v>352</v>
      </c>
      <c r="D422" s="3" t="e">
        <f>B430/B432</f>
        <v>#DIV/0!</v>
      </c>
      <c r="E422" t="s">
        <v>613</v>
      </c>
      <c r="F422">
        <v>0</v>
      </c>
      <c r="I422" t="s">
        <v>630</v>
      </c>
      <c r="J422">
        <v>0</v>
      </c>
    </row>
    <row r="423" spans="2:10" x14ac:dyDescent="0.2">
      <c r="B423">
        <f t="shared" si="7"/>
        <v>0</v>
      </c>
      <c r="C423" t="s">
        <v>354</v>
      </c>
      <c r="D423">
        <f>(A413/B413)-D417-0.25</f>
        <v>2.5321709440085383E-3</v>
      </c>
      <c r="E423" t="s">
        <v>614</v>
      </c>
      <c r="F423">
        <v>0</v>
      </c>
      <c r="I423" t="s">
        <v>631</v>
      </c>
      <c r="J423">
        <v>0</v>
      </c>
    </row>
    <row r="424" spans="2:10" x14ac:dyDescent="0.2">
      <c r="B424">
        <f t="shared" si="7"/>
        <v>0</v>
      </c>
      <c r="C424" t="s">
        <v>434</v>
      </c>
      <c r="D424" s="3">
        <f>D417/0.25</f>
        <v>0.10011194275523415</v>
      </c>
      <c r="E424" t="s">
        <v>615</v>
      </c>
      <c r="F424">
        <v>0</v>
      </c>
      <c r="I424" t="s">
        <v>632</v>
      </c>
      <c r="J424">
        <v>0</v>
      </c>
    </row>
    <row r="425" spans="2:10" x14ac:dyDescent="0.2">
      <c r="B425">
        <f t="shared" si="7"/>
        <v>0</v>
      </c>
      <c r="D425" s="3"/>
      <c r="E425" t="s">
        <v>616</v>
      </c>
      <c r="F425">
        <v>0</v>
      </c>
      <c r="I425" t="s">
        <v>633</v>
      </c>
      <c r="J425">
        <v>0</v>
      </c>
    </row>
    <row r="426" spans="2:10" x14ac:dyDescent="0.2">
      <c r="B426">
        <f t="shared" si="7"/>
        <v>0</v>
      </c>
      <c r="E426" t="s">
        <v>617</v>
      </c>
      <c r="F426">
        <v>0</v>
      </c>
      <c r="I426" t="s">
        <v>634</v>
      </c>
      <c r="J426">
        <v>0</v>
      </c>
    </row>
    <row r="427" spans="2:10" x14ac:dyDescent="0.2">
      <c r="B427">
        <f t="shared" si="7"/>
        <v>0</v>
      </c>
      <c r="E427" t="s">
        <v>618</v>
      </c>
      <c r="F427">
        <v>0</v>
      </c>
      <c r="I427" t="s">
        <v>635</v>
      </c>
      <c r="J427">
        <v>0</v>
      </c>
    </row>
    <row r="428" spans="2:10" x14ac:dyDescent="0.2">
      <c r="B428">
        <f t="shared" si="7"/>
        <v>0</v>
      </c>
      <c r="E428" t="s">
        <v>619</v>
      </c>
      <c r="F428">
        <v>0</v>
      </c>
      <c r="I428" t="s">
        <v>636</v>
      </c>
      <c r="J428">
        <v>0</v>
      </c>
    </row>
    <row r="429" spans="2:10" x14ac:dyDescent="0.2">
      <c r="B429">
        <f t="shared" si="7"/>
        <v>1456215</v>
      </c>
      <c r="E429" t="s">
        <v>620</v>
      </c>
      <c r="F429">
        <v>1456215</v>
      </c>
      <c r="I429" t="s">
        <v>637</v>
      </c>
      <c r="J429">
        <v>284939</v>
      </c>
    </row>
    <row r="430" spans="2:10" x14ac:dyDescent="0.2">
      <c r="B430">
        <f t="shared" si="7"/>
        <v>0</v>
      </c>
    </row>
    <row r="431" spans="2:10" x14ac:dyDescent="0.2">
      <c r="B431">
        <f t="shared" si="7"/>
        <v>33431152</v>
      </c>
      <c r="E431" t="s">
        <v>621</v>
      </c>
      <c r="F431">
        <v>33431152</v>
      </c>
      <c r="I431" t="s">
        <v>638</v>
      </c>
      <c r="J431">
        <v>33380939</v>
      </c>
    </row>
    <row r="432" spans="2:10" x14ac:dyDescent="0.2">
      <c r="B432">
        <f t="shared" si="7"/>
        <v>0</v>
      </c>
    </row>
    <row r="433" spans="5:6" x14ac:dyDescent="0.2">
      <c r="E433" t="s">
        <v>0</v>
      </c>
      <c r="F433" t="s">
        <v>190</v>
      </c>
    </row>
    <row r="434" spans="5:6" x14ac:dyDescent="0.2">
      <c r="E434" t="s">
        <v>2</v>
      </c>
      <c r="F434" t="s">
        <v>191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1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87756679</v>
      </c>
      <c r="B467">
        <f>SUM(F467,H467)</f>
        <v>349952973</v>
      </c>
      <c r="C467" t="s">
        <v>346</v>
      </c>
      <c r="D467">
        <f>B483/B467*1000</f>
        <v>6.0962476806847986E-2</v>
      </c>
      <c r="E467">
        <v>87756679</v>
      </c>
      <c r="F467">
        <v>349952973</v>
      </c>
    </row>
    <row r="468" spans="1:6" x14ac:dyDescent="0.2">
      <c r="B468">
        <f t="shared" ref="B468:B486" si="8">SUM(F468,H468)</f>
        <v>349952973</v>
      </c>
      <c r="C468" t="s">
        <v>347</v>
      </c>
      <c r="D468" s="1">
        <f>B483/B485</f>
        <v>6.3814731840530054E-4</v>
      </c>
      <c r="E468" t="s">
        <v>2053</v>
      </c>
      <c r="F468">
        <v>349952973</v>
      </c>
    </row>
    <row r="469" spans="1:6" x14ac:dyDescent="0.2">
      <c r="B469">
        <f t="shared" si="8"/>
        <v>18073222</v>
      </c>
      <c r="E469" t="s">
        <v>2054</v>
      </c>
      <c r="F469">
        <v>18073222</v>
      </c>
    </row>
    <row r="470" spans="1:6" x14ac:dyDescent="0.2">
      <c r="B470">
        <f t="shared" si="8"/>
        <v>170656</v>
      </c>
      <c r="C470" t="s">
        <v>348</v>
      </c>
      <c r="D470">
        <f>B470/B467</f>
        <v>4.8765409402594216E-4</v>
      </c>
      <c r="E470" t="s">
        <v>2055</v>
      </c>
      <c r="F470">
        <v>170656</v>
      </c>
    </row>
    <row r="471" spans="1:6" x14ac:dyDescent="0.2">
      <c r="B471">
        <f t="shared" si="8"/>
        <v>118778</v>
      </c>
      <c r="C471" t="s">
        <v>353</v>
      </c>
      <c r="D471">
        <f>B471/B467</f>
        <v>3.3941131856022265E-4</v>
      </c>
      <c r="E471" t="s">
        <v>2056</v>
      </c>
      <c r="F471">
        <v>118778</v>
      </c>
    </row>
    <row r="472" spans="1:6" x14ac:dyDescent="0.2">
      <c r="B472">
        <f t="shared" si="8"/>
        <v>0</v>
      </c>
      <c r="C472" t="s">
        <v>349</v>
      </c>
      <c r="D472">
        <f>B467/A467</f>
        <v>3.9877645438246359</v>
      </c>
      <c r="E472" t="s">
        <v>2057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0.2507670623504033</v>
      </c>
      <c r="E473" t="s">
        <v>2058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5.1644716274492117E-2</v>
      </c>
      <c r="E474" t="s">
        <v>2059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9.0585314158768409</v>
      </c>
      <c r="E475" t="s">
        <v>2060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>
        <f>B484/B486</f>
        <v>9.7201832964969884E-2</v>
      </c>
      <c r="E476" t="s">
        <v>2061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4.2765103184305708E-4</v>
      </c>
      <c r="E477" t="s">
        <v>2062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1.3576452742408906E-3</v>
      </c>
      <c r="E478" t="s">
        <v>2063</v>
      </c>
      <c r="F478">
        <v>0</v>
      </c>
    </row>
    <row r="479" spans="1:6" x14ac:dyDescent="0.2">
      <c r="B479">
        <f t="shared" si="8"/>
        <v>0</v>
      </c>
      <c r="D479" s="3"/>
      <c r="E479" t="s">
        <v>2064</v>
      </c>
      <c r="F479">
        <v>0</v>
      </c>
    </row>
    <row r="480" spans="1:6" x14ac:dyDescent="0.2">
      <c r="B480">
        <f t="shared" si="8"/>
        <v>0</v>
      </c>
      <c r="E480" t="s">
        <v>2065</v>
      </c>
      <c r="F480">
        <v>0</v>
      </c>
    </row>
    <row r="481" spans="2:6" x14ac:dyDescent="0.2">
      <c r="B481">
        <f t="shared" si="8"/>
        <v>0</v>
      </c>
      <c r="E481" t="s">
        <v>2066</v>
      </c>
      <c r="F481">
        <v>0</v>
      </c>
    </row>
    <row r="482" spans="2:6" x14ac:dyDescent="0.2">
      <c r="B482">
        <f t="shared" si="8"/>
        <v>0</v>
      </c>
      <c r="E482" t="s">
        <v>2067</v>
      </c>
      <c r="F482">
        <v>0</v>
      </c>
    </row>
    <row r="483" spans="2:6" x14ac:dyDescent="0.2">
      <c r="B483">
        <f t="shared" si="8"/>
        <v>21334</v>
      </c>
      <c r="E483" t="s">
        <v>2068</v>
      </c>
      <c r="F483">
        <v>21334</v>
      </c>
    </row>
    <row r="484" spans="2:6" x14ac:dyDescent="0.2">
      <c r="B484">
        <f t="shared" si="8"/>
        <v>3170060</v>
      </c>
      <c r="E484" t="s">
        <v>2069</v>
      </c>
      <c r="F484">
        <v>3170060</v>
      </c>
    </row>
    <row r="485" spans="2:6" x14ac:dyDescent="0.2">
      <c r="B485">
        <f t="shared" si="8"/>
        <v>33431152</v>
      </c>
      <c r="E485" t="s">
        <v>2070</v>
      </c>
      <c r="F485">
        <v>33431152</v>
      </c>
    </row>
    <row r="486" spans="2:6" x14ac:dyDescent="0.2">
      <c r="B486">
        <f t="shared" si="8"/>
        <v>32613171</v>
      </c>
      <c r="E486" t="s">
        <v>2071</v>
      </c>
      <c r="F486">
        <v>32613171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62" workbookViewId="0">
      <selection activeCell="A35" sqref="A35:D54"/>
    </sheetView>
  </sheetViews>
  <sheetFormatPr baseColWidth="10" defaultRowHeight="16" x14ac:dyDescent="0.2"/>
  <cols>
    <col min="5" max="5" width="42.83203125" bestFit="1" customWidth="1"/>
    <col min="6" max="6" width="34.5" bestFit="1" customWidth="1"/>
  </cols>
  <sheetData>
    <row r="1" spans="5:6" x14ac:dyDescent="0.2">
      <c r="E1" t="s">
        <v>0</v>
      </c>
      <c r="F1" t="s">
        <v>1513</v>
      </c>
    </row>
    <row r="2" spans="5:6" x14ac:dyDescent="0.2">
      <c r="E2" t="s">
        <v>2</v>
      </c>
      <c r="F2" t="s">
        <v>1514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87740220</v>
      </c>
      <c r="B35">
        <f>SUM(F35,H35)</f>
        <v>350000001</v>
      </c>
      <c r="C35" t="s">
        <v>346</v>
      </c>
      <c r="D35">
        <f>B51/B35*1000</f>
        <v>2.3919999931657145E-2</v>
      </c>
      <c r="E35">
        <v>87740220</v>
      </c>
      <c r="F35">
        <v>350000001</v>
      </c>
    </row>
    <row r="36" spans="1:6" x14ac:dyDescent="0.2">
      <c r="B36">
        <f t="shared" ref="B36:B54" si="0">SUM(F36,H36)</f>
        <v>349999986</v>
      </c>
      <c r="C36" t="s">
        <v>347</v>
      </c>
      <c r="D36" s="1">
        <f>B51/B53</f>
        <v>2.4825953666384435E-4</v>
      </c>
      <c r="E36" t="s">
        <v>1515</v>
      </c>
      <c r="F36">
        <v>349999986</v>
      </c>
    </row>
    <row r="37" spans="1:6" x14ac:dyDescent="0.2">
      <c r="B37">
        <f t="shared" si="0"/>
        <v>17098813</v>
      </c>
      <c r="E37" t="s">
        <v>1516</v>
      </c>
      <c r="F37">
        <v>17098813</v>
      </c>
    </row>
    <row r="38" spans="1:6" x14ac:dyDescent="0.2">
      <c r="B38">
        <f t="shared" si="0"/>
        <v>61517</v>
      </c>
      <c r="C38" t="s">
        <v>348</v>
      </c>
      <c r="D38">
        <f>B38/B35</f>
        <v>1.7576285664067754E-4</v>
      </c>
      <c r="E38" t="s">
        <v>1517</v>
      </c>
      <c r="F38">
        <v>61517</v>
      </c>
    </row>
    <row r="39" spans="1:6" x14ac:dyDescent="0.2">
      <c r="B39">
        <f t="shared" si="0"/>
        <v>38414</v>
      </c>
      <c r="C39" t="s">
        <v>353</v>
      </c>
      <c r="D39">
        <f>B39/B35</f>
        <v>1.0975428540070205E-4</v>
      </c>
      <c r="E39" t="s">
        <v>1518</v>
      </c>
      <c r="F39">
        <v>38414</v>
      </c>
    </row>
    <row r="40" spans="1:6" x14ac:dyDescent="0.2">
      <c r="B40">
        <f t="shared" si="0"/>
        <v>0</v>
      </c>
      <c r="C40" t="s">
        <v>349</v>
      </c>
      <c r="D40">
        <f>B35/A35</f>
        <v>3.9890485913985625</v>
      </c>
      <c r="E40" t="s">
        <v>1519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0.25068634214089619</v>
      </c>
      <c r="E41" t="s">
        <v>1520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4.8853751288989285E-2</v>
      </c>
      <c r="E42" t="s">
        <v>1521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7.8007999777119998</v>
      </c>
      <c r="E43" t="s">
        <v>1522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8.3230020312443934E-2</v>
      </c>
      <c r="E44" t="s">
        <v>1523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5.7658785549546954E-4</v>
      </c>
      <c r="E45" t="s">
        <v>1524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4.3901714160280819E-4</v>
      </c>
      <c r="E46" t="s">
        <v>1525</v>
      </c>
      <c r="F46">
        <v>0</v>
      </c>
    </row>
    <row r="47" spans="1:6" x14ac:dyDescent="0.2">
      <c r="B47">
        <f t="shared" si="0"/>
        <v>0</v>
      </c>
      <c r="D47" s="3"/>
      <c r="E47" t="s">
        <v>1526</v>
      </c>
      <c r="F47">
        <v>0</v>
      </c>
    </row>
    <row r="48" spans="1:6" x14ac:dyDescent="0.2">
      <c r="B48">
        <f t="shared" si="0"/>
        <v>0</v>
      </c>
      <c r="E48" t="s">
        <v>1527</v>
      </c>
      <c r="F48">
        <v>0</v>
      </c>
    </row>
    <row r="49" spans="2:6" x14ac:dyDescent="0.2">
      <c r="B49">
        <f t="shared" si="0"/>
        <v>0</v>
      </c>
      <c r="E49" t="s">
        <v>1528</v>
      </c>
      <c r="F49">
        <v>0</v>
      </c>
    </row>
    <row r="50" spans="2:6" x14ac:dyDescent="0.2">
      <c r="B50">
        <f t="shared" si="0"/>
        <v>0</v>
      </c>
      <c r="E50" t="s">
        <v>1529</v>
      </c>
      <c r="F50">
        <v>0</v>
      </c>
    </row>
    <row r="51" spans="2:6" x14ac:dyDescent="0.2">
      <c r="B51">
        <f t="shared" si="0"/>
        <v>8372</v>
      </c>
      <c r="E51" t="s">
        <v>1530</v>
      </c>
      <c r="F51">
        <v>8372</v>
      </c>
    </row>
    <row r="52" spans="2:6" x14ac:dyDescent="0.2">
      <c r="B52">
        <f t="shared" si="0"/>
        <v>2730280</v>
      </c>
      <c r="E52" t="s">
        <v>1531</v>
      </c>
      <c r="F52">
        <v>2730280</v>
      </c>
    </row>
    <row r="53" spans="2:6" x14ac:dyDescent="0.2">
      <c r="B53">
        <f t="shared" si="0"/>
        <v>33722773</v>
      </c>
      <c r="E53" t="s">
        <v>1532</v>
      </c>
      <c r="F53">
        <v>33722773</v>
      </c>
    </row>
    <row r="54" spans="2:6" x14ac:dyDescent="0.2">
      <c r="B54">
        <f t="shared" si="0"/>
        <v>32804029</v>
      </c>
      <c r="E54" t="s">
        <v>1533</v>
      </c>
      <c r="F54">
        <v>32804029</v>
      </c>
    </row>
    <row r="55" spans="2:6" x14ac:dyDescent="0.2">
      <c r="E55" t="s">
        <v>0</v>
      </c>
      <c r="F55" t="s">
        <v>1513</v>
      </c>
    </row>
    <row r="56" spans="2:6" x14ac:dyDescent="0.2">
      <c r="E56" t="s">
        <v>2</v>
      </c>
      <c r="F56" t="s">
        <v>1514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88794558</v>
      </c>
      <c r="B89">
        <f>SUM(F89,H89)</f>
        <v>350000001</v>
      </c>
      <c r="C89" t="s">
        <v>346</v>
      </c>
      <c r="D89">
        <f>B105/B89*1000</f>
        <v>0.1201628567995347</v>
      </c>
      <c r="E89">
        <v>88794558</v>
      </c>
      <c r="F89">
        <v>350000001</v>
      </c>
    </row>
    <row r="90" spans="1:6" x14ac:dyDescent="0.2">
      <c r="B90">
        <f t="shared" ref="B90:B108" si="1">SUM(F90,H90)</f>
        <v>349999985</v>
      </c>
      <c r="C90" t="s">
        <v>347</v>
      </c>
      <c r="D90" s="1">
        <f>B105/B107</f>
        <v>1.247139433047217E-3</v>
      </c>
      <c r="E90" t="s">
        <v>1534</v>
      </c>
      <c r="F90">
        <v>349999985</v>
      </c>
    </row>
    <row r="91" spans="1:6" x14ac:dyDescent="0.2">
      <c r="B91">
        <f t="shared" si="1"/>
        <v>15978699</v>
      </c>
      <c r="E91" t="s">
        <v>1535</v>
      </c>
      <c r="F91">
        <v>15978699</v>
      </c>
    </row>
    <row r="92" spans="1:6" x14ac:dyDescent="0.2">
      <c r="B92">
        <f t="shared" si="1"/>
        <v>177766</v>
      </c>
      <c r="C92" t="s">
        <v>348</v>
      </c>
      <c r="D92">
        <f>B92/B89</f>
        <v>5.0790285569170615E-4</v>
      </c>
      <c r="E92" t="s">
        <v>1536</v>
      </c>
      <c r="F92">
        <v>177766</v>
      </c>
    </row>
    <row r="93" spans="1:6" x14ac:dyDescent="0.2">
      <c r="B93">
        <f t="shared" si="1"/>
        <v>128576</v>
      </c>
      <c r="C93" t="s">
        <v>353</v>
      </c>
      <c r="D93">
        <f>B93/B89</f>
        <v>3.6735999895039998E-4</v>
      </c>
      <c r="E93" t="s">
        <v>1537</v>
      </c>
      <c r="F93">
        <v>128576</v>
      </c>
    </row>
    <row r="94" spans="1:6" x14ac:dyDescent="0.2">
      <c r="B94">
        <f t="shared" si="1"/>
        <v>0</v>
      </c>
      <c r="C94" t="s">
        <v>349</v>
      </c>
      <c r="D94">
        <f>B89/A89</f>
        <v>3.9416830139522738</v>
      </c>
      <c r="E94" t="s">
        <v>1538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0.25369873641800361</v>
      </c>
      <c r="E95" t="s">
        <v>1539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4.5653425583847357E-2</v>
      </c>
      <c r="E96" t="s">
        <v>1540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7.5329456927630121</v>
      </c>
      <c r="E97" t="s">
        <v>1541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8.0777723000650781E-2</v>
      </c>
      <c r="E98" t="s">
        <v>1542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3.3313764190532336E-3</v>
      </c>
      <c r="E99" t="s">
        <v>1543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1.4694399958015999E-3</v>
      </c>
      <c r="E100" t="s">
        <v>1544</v>
      </c>
      <c r="F100">
        <v>0</v>
      </c>
    </row>
    <row r="101" spans="2:6" x14ac:dyDescent="0.2">
      <c r="B101">
        <f t="shared" si="1"/>
        <v>0</v>
      </c>
      <c r="D101" s="3"/>
      <c r="E101" t="s">
        <v>1545</v>
      </c>
      <c r="F101">
        <v>0</v>
      </c>
    </row>
    <row r="102" spans="2:6" x14ac:dyDescent="0.2">
      <c r="B102">
        <f t="shared" si="1"/>
        <v>0</v>
      </c>
      <c r="E102" t="s">
        <v>1546</v>
      </c>
      <c r="F102">
        <v>0</v>
      </c>
    </row>
    <row r="103" spans="2:6" x14ac:dyDescent="0.2">
      <c r="B103">
        <f t="shared" si="1"/>
        <v>0</v>
      </c>
      <c r="E103" t="s">
        <v>1547</v>
      </c>
      <c r="F103">
        <v>0</v>
      </c>
    </row>
    <row r="104" spans="2:6" x14ac:dyDescent="0.2">
      <c r="B104">
        <f t="shared" si="1"/>
        <v>0</v>
      </c>
      <c r="E104" t="s">
        <v>1548</v>
      </c>
      <c r="F104">
        <v>0</v>
      </c>
    </row>
    <row r="105" spans="2:6" x14ac:dyDescent="0.2">
      <c r="B105">
        <f t="shared" si="1"/>
        <v>42057</v>
      </c>
      <c r="E105" t="s">
        <v>1549</v>
      </c>
      <c r="F105">
        <v>42057</v>
      </c>
    </row>
    <row r="106" spans="2:6" x14ac:dyDescent="0.2">
      <c r="B106">
        <f t="shared" si="1"/>
        <v>2636531</v>
      </c>
      <c r="E106" t="s">
        <v>1550</v>
      </c>
      <c r="F106">
        <v>2636531</v>
      </c>
    </row>
    <row r="107" spans="2:6" x14ac:dyDescent="0.2">
      <c r="B107">
        <f t="shared" si="1"/>
        <v>33722773</v>
      </c>
      <c r="E107" t="s">
        <v>1551</v>
      </c>
      <c r="F107">
        <v>33722773</v>
      </c>
    </row>
    <row r="108" spans="2:6" x14ac:dyDescent="0.2">
      <c r="B108">
        <f t="shared" si="1"/>
        <v>32639333</v>
      </c>
      <c r="E108" t="s">
        <v>1552</v>
      </c>
      <c r="F108">
        <v>32639333</v>
      </c>
    </row>
    <row r="109" spans="2:6" x14ac:dyDescent="0.2">
      <c r="E109" t="s">
        <v>0</v>
      </c>
      <c r="F109" t="s">
        <v>1513</v>
      </c>
    </row>
    <row r="110" spans="2:6" x14ac:dyDescent="0.2">
      <c r="E110" t="s">
        <v>2</v>
      </c>
      <c r="F110" t="s">
        <v>1514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89391048</v>
      </c>
      <c r="B143">
        <f>SUM(F143,H143)</f>
        <v>350000001</v>
      </c>
      <c r="C143" t="s">
        <v>346</v>
      </c>
      <c r="D143">
        <f>B159/B143*1000</f>
        <v>0.17238857093603266</v>
      </c>
      <c r="E143">
        <v>89391048</v>
      </c>
      <c r="F143">
        <v>350000001</v>
      </c>
    </row>
    <row r="144" spans="1:6" x14ac:dyDescent="0.2">
      <c r="B144">
        <f t="shared" ref="B144:B162" si="2">SUM(F144,H144)</f>
        <v>349999984</v>
      </c>
      <c r="C144" t="s">
        <v>347</v>
      </c>
      <c r="D144" s="1">
        <f>B159/B161</f>
        <v>1.7891767085701997E-3</v>
      </c>
      <c r="E144" t="s">
        <v>1553</v>
      </c>
      <c r="F144">
        <v>349999984</v>
      </c>
    </row>
    <row r="145" spans="2:6" x14ac:dyDescent="0.2">
      <c r="B145">
        <f t="shared" si="2"/>
        <v>15351977</v>
      </c>
      <c r="E145" t="s">
        <v>1554</v>
      </c>
      <c r="F145">
        <v>15351977</v>
      </c>
    </row>
    <row r="146" spans="2:6" x14ac:dyDescent="0.2">
      <c r="B146">
        <f t="shared" si="2"/>
        <v>243261</v>
      </c>
      <c r="C146" t="s">
        <v>348</v>
      </c>
      <c r="D146">
        <f>B146/B143</f>
        <v>6.950314265856245E-4</v>
      </c>
      <c r="E146" t="s">
        <v>1555</v>
      </c>
      <c r="F146">
        <v>243261</v>
      </c>
    </row>
    <row r="147" spans="2:6" x14ac:dyDescent="0.2">
      <c r="B147">
        <f t="shared" si="2"/>
        <v>179530</v>
      </c>
      <c r="C147" t="s">
        <v>353</v>
      </c>
      <c r="D147">
        <f>B147/B143</f>
        <v>5.1294285567730609E-4</v>
      </c>
      <c r="E147" t="s">
        <v>1556</v>
      </c>
      <c r="F147">
        <v>179530</v>
      </c>
    </row>
    <row r="148" spans="2:6" x14ac:dyDescent="0.2">
      <c r="B148">
        <f t="shared" si="2"/>
        <v>0</v>
      </c>
      <c r="C148" t="s">
        <v>349</v>
      </c>
      <c r="D148">
        <f>B143/A143</f>
        <v>3.9153808891467521</v>
      </c>
      <c r="E148" t="s">
        <v>1557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0.25540299355599144</v>
      </c>
      <c r="E149" t="s">
        <v>1558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4.3862791303249167E-2</v>
      </c>
      <c r="E150" t="s">
        <v>1559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7.3800542646284164</v>
      </c>
      <c r="E151" t="s">
        <v>1560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7.9364880380061273E-2</v>
      </c>
      <c r="E152" t="s">
        <v>1561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4.8900507003141191E-3</v>
      </c>
      <c r="E153" t="s">
        <v>1562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2.0517714227092244E-3</v>
      </c>
      <c r="E154" t="s">
        <v>1563</v>
      </c>
      <c r="F154">
        <v>0</v>
      </c>
    </row>
    <row r="155" spans="2:6" x14ac:dyDescent="0.2">
      <c r="B155">
        <f t="shared" si="2"/>
        <v>0</v>
      </c>
      <c r="D155" s="3"/>
      <c r="E155" t="s">
        <v>1564</v>
      </c>
      <c r="F155">
        <v>0</v>
      </c>
    </row>
    <row r="156" spans="2:6" x14ac:dyDescent="0.2">
      <c r="B156">
        <f t="shared" si="2"/>
        <v>0</v>
      </c>
      <c r="E156" t="s">
        <v>1565</v>
      </c>
      <c r="F156">
        <v>0</v>
      </c>
    </row>
    <row r="157" spans="2:6" x14ac:dyDescent="0.2">
      <c r="B157">
        <f t="shared" si="2"/>
        <v>0</v>
      </c>
      <c r="E157" t="s">
        <v>1566</v>
      </c>
      <c r="F157">
        <v>0</v>
      </c>
    </row>
    <row r="158" spans="2:6" x14ac:dyDescent="0.2">
      <c r="B158">
        <f t="shared" si="2"/>
        <v>0</v>
      </c>
      <c r="E158" t="s">
        <v>1567</v>
      </c>
      <c r="F158">
        <v>0</v>
      </c>
    </row>
    <row r="159" spans="2:6" x14ac:dyDescent="0.2">
      <c r="B159">
        <f t="shared" si="2"/>
        <v>60336</v>
      </c>
      <c r="E159" t="s">
        <v>1568</v>
      </c>
      <c r="F159">
        <v>60336</v>
      </c>
    </row>
    <row r="160" spans="2:6" x14ac:dyDescent="0.2">
      <c r="B160">
        <f t="shared" si="2"/>
        <v>2583019</v>
      </c>
      <c r="E160" t="s">
        <v>1569</v>
      </c>
      <c r="F160">
        <v>2583019</v>
      </c>
    </row>
    <row r="161" spans="2:6" x14ac:dyDescent="0.2">
      <c r="B161">
        <f t="shared" si="2"/>
        <v>33722773</v>
      </c>
      <c r="E161" t="s">
        <v>1570</v>
      </c>
      <c r="F161">
        <v>33722773</v>
      </c>
    </row>
    <row r="162" spans="2:6" x14ac:dyDescent="0.2">
      <c r="B162">
        <f t="shared" si="2"/>
        <v>32546121</v>
      </c>
      <c r="E162" t="s">
        <v>1571</v>
      </c>
      <c r="F162">
        <v>32546121</v>
      </c>
    </row>
    <row r="163" spans="2:6" x14ac:dyDescent="0.2">
      <c r="E163" t="s">
        <v>0</v>
      </c>
      <c r="F163" t="s">
        <v>1513</v>
      </c>
    </row>
    <row r="164" spans="2:6" x14ac:dyDescent="0.2">
      <c r="E164" t="s">
        <v>2</v>
      </c>
      <c r="F164" t="s">
        <v>1514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89834572</v>
      </c>
      <c r="B197">
        <f>SUM(F197,H197)</f>
        <v>350000001</v>
      </c>
      <c r="C197" t="s">
        <v>346</v>
      </c>
      <c r="D197">
        <f>B213/B197*1000</f>
        <v>0.21475142795785304</v>
      </c>
      <c r="E197">
        <v>89834572</v>
      </c>
      <c r="F197">
        <v>350000001</v>
      </c>
    </row>
    <row r="198" spans="1:6" x14ac:dyDescent="0.2">
      <c r="B198">
        <f t="shared" ref="B198:B216" si="3">SUM(F198,H198)</f>
        <v>349999985</v>
      </c>
      <c r="C198" t="s">
        <v>347</v>
      </c>
      <c r="D198" s="1">
        <f>B213/B215</f>
        <v>2.2288499228696286E-3</v>
      </c>
      <c r="E198" t="s">
        <v>1572</v>
      </c>
      <c r="F198">
        <v>349999985</v>
      </c>
    </row>
    <row r="199" spans="1:6" x14ac:dyDescent="0.2">
      <c r="B199">
        <f t="shared" si="3"/>
        <v>14853437</v>
      </c>
      <c r="E199" t="s">
        <v>1573</v>
      </c>
      <c r="F199">
        <v>14853437</v>
      </c>
    </row>
    <row r="200" spans="1:6" x14ac:dyDescent="0.2">
      <c r="B200">
        <f t="shared" si="3"/>
        <v>294914</v>
      </c>
      <c r="C200" t="s">
        <v>348</v>
      </c>
      <c r="D200">
        <f>B200/B197</f>
        <v>8.4261142616396734E-4</v>
      </c>
      <c r="E200" t="s">
        <v>1574</v>
      </c>
      <c r="F200">
        <v>294914</v>
      </c>
    </row>
    <row r="201" spans="1:6" x14ac:dyDescent="0.2">
      <c r="B201">
        <f t="shared" si="3"/>
        <v>219717</v>
      </c>
      <c r="C201" t="s">
        <v>353</v>
      </c>
      <c r="D201">
        <f>B201/B197</f>
        <v>6.2776285534924903E-4</v>
      </c>
      <c r="E201" t="s">
        <v>1575</v>
      </c>
      <c r="F201">
        <v>219717</v>
      </c>
    </row>
    <row r="202" spans="1:6" x14ac:dyDescent="0.2">
      <c r="B202">
        <f t="shared" si="3"/>
        <v>0</v>
      </c>
      <c r="C202" t="s">
        <v>349</v>
      </c>
      <c r="D202">
        <f>B197/A197</f>
        <v>3.8960501865584667</v>
      </c>
      <c r="E202" t="s">
        <v>1576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0.25667020498094228</v>
      </c>
      <c r="E203" t="s">
        <v>1577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4.2438391307318885E-2</v>
      </c>
      <c r="E204" t="s">
        <v>1578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7.2614828363957633</v>
      </c>
      <c r="E205" t="s">
        <v>1579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7.8259454989402483E-2</v>
      </c>
      <c r="E206" t="s">
        <v>1580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6.0424421255930172E-3</v>
      </c>
      <c r="E207" t="s">
        <v>1581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2.5110514213969961E-3</v>
      </c>
      <c r="E208" t="s">
        <v>1582</v>
      </c>
      <c r="F208">
        <v>0</v>
      </c>
    </row>
    <row r="209" spans="2:6" x14ac:dyDescent="0.2">
      <c r="B209">
        <f t="shared" si="3"/>
        <v>0</v>
      </c>
      <c r="D209" s="3"/>
      <c r="E209" t="s">
        <v>1583</v>
      </c>
      <c r="F209">
        <v>0</v>
      </c>
    </row>
    <row r="210" spans="2:6" x14ac:dyDescent="0.2">
      <c r="B210">
        <f t="shared" si="3"/>
        <v>0</v>
      </c>
      <c r="E210" t="s">
        <v>1584</v>
      </c>
      <c r="F210">
        <v>0</v>
      </c>
    </row>
    <row r="211" spans="2:6" x14ac:dyDescent="0.2">
      <c r="B211">
        <f t="shared" si="3"/>
        <v>0</v>
      </c>
      <c r="E211" t="s">
        <v>1585</v>
      </c>
      <c r="F211">
        <v>0</v>
      </c>
    </row>
    <row r="212" spans="2:6" x14ac:dyDescent="0.2">
      <c r="B212">
        <f t="shared" si="3"/>
        <v>0</v>
      </c>
      <c r="E212" t="s">
        <v>1586</v>
      </c>
      <c r="F212">
        <v>0</v>
      </c>
    </row>
    <row r="213" spans="2:6" x14ac:dyDescent="0.2">
      <c r="B213">
        <f t="shared" si="3"/>
        <v>75163</v>
      </c>
      <c r="E213" t="s">
        <v>1587</v>
      </c>
      <c r="F213">
        <v>75163</v>
      </c>
    </row>
    <row r="214" spans="2:6" x14ac:dyDescent="0.2">
      <c r="B214">
        <f t="shared" si="3"/>
        <v>2541519</v>
      </c>
      <c r="E214" t="s">
        <v>1588</v>
      </c>
      <c r="F214">
        <v>2541519</v>
      </c>
    </row>
    <row r="215" spans="2:6" x14ac:dyDescent="0.2">
      <c r="B215">
        <f t="shared" si="3"/>
        <v>33722773</v>
      </c>
      <c r="E215" t="s">
        <v>1589</v>
      </c>
      <c r="F215">
        <v>33722773</v>
      </c>
    </row>
    <row r="216" spans="2:6" x14ac:dyDescent="0.2">
      <c r="B216">
        <f t="shared" si="3"/>
        <v>32475552</v>
      </c>
      <c r="E216" t="s">
        <v>1590</v>
      </c>
      <c r="F216">
        <v>32475552</v>
      </c>
    </row>
    <row r="217" spans="2:6" x14ac:dyDescent="0.2">
      <c r="E217" t="s">
        <v>0</v>
      </c>
      <c r="F217" t="s">
        <v>1513</v>
      </c>
    </row>
    <row r="218" spans="2:6" x14ac:dyDescent="0.2">
      <c r="E218" t="s">
        <v>2</v>
      </c>
      <c r="F218" t="s">
        <v>1514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92085749</v>
      </c>
      <c r="B251">
        <f>SUM(F251,H251)</f>
        <v>350000001</v>
      </c>
      <c r="C251" t="s">
        <v>346</v>
      </c>
      <c r="D251">
        <f>B267/B251*1000</f>
        <v>0.39747142743579589</v>
      </c>
      <c r="E251">
        <v>92085749</v>
      </c>
      <c r="F251">
        <v>350000001</v>
      </c>
    </row>
    <row r="252" spans="1:6" x14ac:dyDescent="0.2">
      <c r="B252">
        <f t="shared" ref="B252:B270" si="4">SUM(F252,H252)</f>
        <v>349999983</v>
      </c>
      <c r="C252" t="s">
        <v>347</v>
      </c>
      <c r="D252" s="1">
        <f>B267/B269</f>
        <v>4.1252538751780582E-3</v>
      </c>
      <c r="E252" t="s">
        <v>1591</v>
      </c>
      <c r="F252">
        <v>349999983</v>
      </c>
    </row>
    <row r="253" spans="1:6" x14ac:dyDescent="0.2">
      <c r="B253">
        <f t="shared" si="4"/>
        <v>12606774</v>
      </c>
      <c r="E253" t="s">
        <v>1592</v>
      </c>
      <c r="F253">
        <v>12606774</v>
      </c>
    </row>
    <row r="254" spans="1:6" x14ac:dyDescent="0.2">
      <c r="B254">
        <f t="shared" si="4"/>
        <v>522979</v>
      </c>
      <c r="C254" t="s">
        <v>348</v>
      </c>
      <c r="D254">
        <f>B254/B251</f>
        <v>1.4942257100164979E-3</v>
      </c>
      <c r="E254" t="s">
        <v>1593</v>
      </c>
      <c r="F254">
        <v>522979</v>
      </c>
    </row>
    <row r="255" spans="1:6" x14ac:dyDescent="0.2">
      <c r="B255">
        <f t="shared" si="4"/>
        <v>396974</v>
      </c>
      <c r="C255" t="s">
        <v>353</v>
      </c>
      <c r="D255">
        <f>B255/B251</f>
        <v>1.1342114253308246E-3</v>
      </c>
      <c r="E255" t="s">
        <v>1594</v>
      </c>
      <c r="F255">
        <v>396974</v>
      </c>
    </row>
    <row r="256" spans="1:6" x14ac:dyDescent="0.2">
      <c r="B256">
        <f t="shared" si="4"/>
        <v>0</v>
      </c>
      <c r="C256" t="s">
        <v>349</v>
      </c>
      <c r="D256">
        <f>B251/A251</f>
        <v>3.8008052798701786</v>
      </c>
      <c r="E256" t="s">
        <v>1595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0.26310213924827958</v>
      </c>
      <c r="E257" t="s">
        <v>1596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3.6019354182801847E-2</v>
      </c>
      <c r="E258" t="s">
        <v>1597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6.6742114095022531</v>
      </c>
      <c r="E259" t="s">
        <v>1598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7.1917912916474702E-2</v>
      </c>
      <c r="E260" t="s">
        <v>1599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1.1967927822948754E-2</v>
      </c>
      <c r="E261" t="s">
        <v>1600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4.5368457013232983E-3</v>
      </c>
      <c r="E262" t="s">
        <v>1601</v>
      </c>
      <c r="F262">
        <v>0</v>
      </c>
    </row>
    <row r="263" spans="2:6" x14ac:dyDescent="0.2">
      <c r="B263">
        <f t="shared" si="4"/>
        <v>0</v>
      </c>
      <c r="D263" s="3"/>
      <c r="E263" t="s">
        <v>1602</v>
      </c>
      <c r="F263">
        <v>0</v>
      </c>
    </row>
    <row r="264" spans="2:6" x14ac:dyDescent="0.2">
      <c r="B264">
        <f t="shared" si="4"/>
        <v>0</v>
      </c>
      <c r="E264" t="s">
        <v>1603</v>
      </c>
      <c r="F264">
        <v>0</v>
      </c>
    </row>
    <row r="265" spans="2:6" x14ac:dyDescent="0.2">
      <c r="B265">
        <f t="shared" si="4"/>
        <v>0</v>
      </c>
      <c r="E265" t="s">
        <v>1604</v>
      </c>
      <c r="F265">
        <v>0</v>
      </c>
    </row>
    <row r="266" spans="2:6" x14ac:dyDescent="0.2">
      <c r="B266">
        <f t="shared" si="4"/>
        <v>0</v>
      </c>
      <c r="E266" t="s">
        <v>1605</v>
      </c>
      <c r="F266">
        <v>0</v>
      </c>
    </row>
    <row r="267" spans="2:6" x14ac:dyDescent="0.2">
      <c r="B267">
        <f t="shared" si="4"/>
        <v>139115</v>
      </c>
      <c r="E267" t="s">
        <v>1606</v>
      </c>
      <c r="F267">
        <v>139115</v>
      </c>
    </row>
    <row r="268" spans="2:6" x14ac:dyDescent="0.2">
      <c r="B268">
        <f t="shared" si="4"/>
        <v>2335974</v>
      </c>
      <c r="E268" t="s">
        <v>1607</v>
      </c>
      <c r="F268">
        <v>2335974</v>
      </c>
    </row>
    <row r="269" spans="2:6" x14ac:dyDescent="0.2">
      <c r="B269">
        <f t="shared" si="4"/>
        <v>33722773</v>
      </c>
      <c r="E269" t="s">
        <v>1608</v>
      </c>
      <c r="F269">
        <v>33722773</v>
      </c>
    </row>
    <row r="270" spans="2:6" x14ac:dyDescent="0.2">
      <c r="B270">
        <f t="shared" si="4"/>
        <v>32481115</v>
      </c>
      <c r="E270" t="s">
        <v>1609</v>
      </c>
      <c r="F270">
        <v>32481115</v>
      </c>
    </row>
    <row r="271" spans="2:6" x14ac:dyDescent="0.2">
      <c r="E271" t="s">
        <v>0</v>
      </c>
      <c r="F271" t="s">
        <v>1513</v>
      </c>
    </row>
    <row r="272" spans="2:6" x14ac:dyDescent="0.2">
      <c r="E272" t="s">
        <v>2</v>
      </c>
      <c r="F272" t="s">
        <v>1514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94345085</v>
      </c>
      <c r="B305">
        <f>SUM(F305,H305)</f>
        <v>350000001</v>
      </c>
      <c r="C305" t="s">
        <v>346</v>
      </c>
      <c r="D305">
        <f>B321/B305*1000</f>
        <v>0.58138285548176327</v>
      </c>
      <c r="E305">
        <v>94345085</v>
      </c>
      <c r="F305">
        <v>350000001</v>
      </c>
    </row>
    <row r="306" spans="1:6" x14ac:dyDescent="0.2">
      <c r="B306">
        <f t="shared" ref="B306:B324" si="5">SUM(F306,H306)</f>
        <v>349999992</v>
      </c>
      <c r="C306" t="s">
        <v>347</v>
      </c>
      <c r="D306" s="1">
        <f>B321/B323</f>
        <v>6.0340233586366103E-3</v>
      </c>
      <c r="E306" t="s">
        <v>1610</v>
      </c>
      <c r="F306">
        <v>349999992</v>
      </c>
    </row>
    <row r="307" spans="1:6" x14ac:dyDescent="0.2">
      <c r="B307">
        <f t="shared" si="5"/>
        <v>10242028</v>
      </c>
      <c r="E307" t="s">
        <v>1611</v>
      </c>
      <c r="F307">
        <v>10242028</v>
      </c>
    </row>
    <row r="308" spans="1:6" x14ac:dyDescent="0.2">
      <c r="B308">
        <f t="shared" si="5"/>
        <v>751182</v>
      </c>
      <c r="C308" t="s">
        <v>348</v>
      </c>
      <c r="D308">
        <f>B308/B305</f>
        <v>2.1462342795821876E-3</v>
      </c>
      <c r="E308" t="s">
        <v>1612</v>
      </c>
      <c r="F308">
        <v>751182</v>
      </c>
    </row>
    <row r="309" spans="1:6" x14ac:dyDescent="0.2">
      <c r="B309">
        <f t="shared" si="5"/>
        <v>576185</v>
      </c>
      <c r="C309" t="s">
        <v>353</v>
      </c>
      <c r="D309">
        <f>B309/B305</f>
        <v>1.6462428524393062E-3</v>
      </c>
      <c r="E309" t="s">
        <v>1613</v>
      </c>
      <c r="F309">
        <v>576185</v>
      </c>
    </row>
    <row r="310" spans="1:6" x14ac:dyDescent="0.2">
      <c r="B310">
        <f t="shared" si="5"/>
        <v>0</v>
      </c>
      <c r="C310" t="s">
        <v>349</v>
      </c>
      <c r="D310">
        <f>B305/A305</f>
        <v>3.7097852103265367</v>
      </c>
      <c r="E310" t="s">
        <v>1614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0.26955738494412174</v>
      </c>
      <c r="E311" t="s">
        <v>1615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2.9262937059248751E-2</v>
      </c>
      <c r="E312" t="s">
        <v>1616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6.4789885529171753</v>
      </c>
      <c r="E313" t="s">
        <v>1617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6.9588423024094515E-2</v>
      </c>
      <c r="E314" t="s">
        <v>1618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1.791114209168243E-2</v>
      </c>
      <c r="E315" t="s">
        <v>1619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6.5849714097572249E-3</v>
      </c>
      <c r="E316" t="s">
        <v>1620</v>
      </c>
      <c r="F316">
        <v>0</v>
      </c>
    </row>
    <row r="317" spans="1:6" x14ac:dyDescent="0.2">
      <c r="B317">
        <f t="shared" si="5"/>
        <v>0</v>
      </c>
      <c r="D317" s="3"/>
      <c r="E317" t="s">
        <v>1621</v>
      </c>
      <c r="F317">
        <v>0</v>
      </c>
    </row>
    <row r="318" spans="1:6" x14ac:dyDescent="0.2">
      <c r="B318">
        <f t="shared" si="5"/>
        <v>0</v>
      </c>
      <c r="E318" t="s">
        <v>1622</v>
      </c>
      <c r="F318">
        <v>0</v>
      </c>
    </row>
    <row r="319" spans="1:6" x14ac:dyDescent="0.2">
      <c r="B319">
        <f t="shared" si="5"/>
        <v>0</v>
      </c>
      <c r="E319" t="s">
        <v>1623</v>
      </c>
      <c r="F319">
        <v>0</v>
      </c>
    </row>
    <row r="320" spans="1:6" x14ac:dyDescent="0.2">
      <c r="B320">
        <f t="shared" si="5"/>
        <v>0</v>
      </c>
      <c r="E320" t="s">
        <v>1624</v>
      </c>
      <c r="F320">
        <v>0</v>
      </c>
    </row>
    <row r="321" spans="2:6" x14ac:dyDescent="0.2">
      <c r="B321">
        <f t="shared" si="5"/>
        <v>203484</v>
      </c>
      <c r="E321" t="s">
        <v>1625</v>
      </c>
      <c r="F321">
        <v>203484</v>
      </c>
    </row>
    <row r="322" spans="2:6" x14ac:dyDescent="0.2">
      <c r="B322">
        <f t="shared" si="5"/>
        <v>2267646</v>
      </c>
      <c r="E322" t="s">
        <v>1626</v>
      </c>
      <c r="F322">
        <v>2267646</v>
      </c>
    </row>
    <row r="323" spans="2:6" x14ac:dyDescent="0.2">
      <c r="B323">
        <f t="shared" si="5"/>
        <v>33722773</v>
      </c>
      <c r="E323" t="s">
        <v>1627</v>
      </c>
      <c r="F323">
        <v>33722773</v>
      </c>
    </row>
    <row r="324" spans="2:6" x14ac:dyDescent="0.2">
      <c r="B324">
        <f t="shared" si="5"/>
        <v>32586541</v>
      </c>
      <c r="E324" t="s">
        <v>1628</v>
      </c>
      <c r="F324">
        <v>32586541</v>
      </c>
    </row>
    <row r="325" spans="2:6" x14ac:dyDescent="0.2">
      <c r="E325" t="s">
        <v>0</v>
      </c>
      <c r="F325" t="s">
        <v>1513</v>
      </c>
    </row>
    <row r="326" spans="2:6" x14ac:dyDescent="0.2">
      <c r="E326" t="s">
        <v>2</v>
      </c>
      <c r="F326" t="s">
        <v>1514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96182346</v>
      </c>
      <c r="B359">
        <f>SUM(F359,H359)</f>
        <v>350000001</v>
      </c>
      <c r="C359" t="s">
        <v>346</v>
      </c>
      <c r="D359">
        <f>B375/B359*1000</f>
        <v>0.74272285502079183</v>
      </c>
      <c r="E359">
        <v>96182346</v>
      </c>
      <c r="F359">
        <v>350000001</v>
      </c>
    </row>
    <row r="360" spans="1:6" x14ac:dyDescent="0.2">
      <c r="B360">
        <f t="shared" ref="B360:B378" si="6">SUM(F360,H360)</f>
        <v>349999983</v>
      </c>
      <c r="C360" t="s">
        <v>347</v>
      </c>
      <c r="D360" s="1">
        <f>B375/B377</f>
        <v>7.7085297819369722E-3</v>
      </c>
      <c r="E360" t="s">
        <v>1629</v>
      </c>
      <c r="F360">
        <v>349999983</v>
      </c>
    </row>
    <row r="361" spans="1:6" x14ac:dyDescent="0.2">
      <c r="B361">
        <f t="shared" si="6"/>
        <v>8092863</v>
      </c>
      <c r="E361" t="s">
        <v>1630</v>
      </c>
      <c r="F361">
        <v>8092863</v>
      </c>
    </row>
    <row r="362" spans="1:6" x14ac:dyDescent="0.2">
      <c r="B362">
        <f t="shared" si="6"/>
        <v>965118</v>
      </c>
      <c r="C362" t="s">
        <v>348</v>
      </c>
      <c r="D362">
        <f>B362/B359</f>
        <v>2.7574799921214858E-3</v>
      </c>
      <c r="E362" t="s">
        <v>1631</v>
      </c>
      <c r="F362">
        <v>965118</v>
      </c>
    </row>
    <row r="363" spans="1:6" x14ac:dyDescent="0.2">
      <c r="B363">
        <f t="shared" si="6"/>
        <v>745886</v>
      </c>
      <c r="C363" t="s">
        <v>353</v>
      </c>
      <c r="D363">
        <f>B363/B359</f>
        <v>2.1311028510539918E-3</v>
      </c>
      <c r="E363" t="s">
        <v>1632</v>
      </c>
      <c r="F363">
        <v>745886</v>
      </c>
    </row>
    <row r="364" spans="1:6" x14ac:dyDescent="0.2">
      <c r="B364">
        <f t="shared" si="6"/>
        <v>0</v>
      </c>
      <c r="C364" t="s">
        <v>349</v>
      </c>
      <c r="D364">
        <f>B359/A359</f>
        <v>3.6389214399074858</v>
      </c>
      <c r="E364" t="s">
        <v>1633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0.27480670207198082</v>
      </c>
      <c r="E365" t="s">
        <v>1634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2.3122465648221527E-2</v>
      </c>
      <c r="E366" t="s">
        <v>1635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6.3619199818230863</v>
      </c>
      <c r="E367" t="s">
        <v>1636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6.7953211152328163E-2</v>
      </c>
      <c r="E368" t="s">
        <v>1637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2.2675599220926823E-2</v>
      </c>
      <c r="E369" t="s">
        <v>1638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8.5244114042159671E-3</v>
      </c>
      <c r="E370" t="s">
        <v>1639</v>
      </c>
      <c r="F370">
        <v>0</v>
      </c>
    </row>
    <row r="371" spans="2:6" x14ac:dyDescent="0.2">
      <c r="B371">
        <f t="shared" si="6"/>
        <v>0</v>
      </c>
      <c r="D371" s="3"/>
      <c r="E371" t="s">
        <v>1640</v>
      </c>
      <c r="F371">
        <v>0</v>
      </c>
    </row>
    <row r="372" spans="2:6" x14ac:dyDescent="0.2">
      <c r="B372">
        <f t="shared" si="6"/>
        <v>0</v>
      </c>
      <c r="E372" t="s">
        <v>1641</v>
      </c>
      <c r="F372">
        <v>0</v>
      </c>
    </row>
    <row r="373" spans="2:6" x14ac:dyDescent="0.2">
      <c r="B373">
        <f t="shared" si="6"/>
        <v>0</v>
      </c>
      <c r="E373" t="s">
        <v>1642</v>
      </c>
      <c r="F373">
        <v>0</v>
      </c>
    </row>
    <row r="374" spans="2:6" x14ac:dyDescent="0.2">
      <c r="B374">
        <f t="shared" si="6"/>
        <v>0</v>
      </c>
      <c r="E374" t="s">
        <v>1643</v>
      </c>
      <c r="F374">
        <v>0</v>
      </c>
    </row>
    <row r="375" spans="2:6" x14ac:dyDescent="0.2">
      <c r="B375">
        <f t="shared" si="6"/>
        <v>259953</v>
      </c>
      <c r="E375" t="s">
        <v>1644</v>
      </c>
      <c r="F375">
        <v>259953</v>
      </c>
    </row>
    <row r="376" spans="2:6" x14ac:dyDescent="0.2">
      <c r="B376">
        <f t="shared" si="6"/>
        <v>2226672</v>
      </c>
      <c r="E376" t="s">
        <v>1645</v>
      </c>
      <c r="F376">
        <v>2226672</v>
      </c>
    </row>
    <row r="377" spans="2:6" x14ac:dyDescent="0.2">
      <c r="B377">
        <f t="shared" si="6"/>
        <v>33722773</v>
      </c>
      <c r="E377" t="s">
        <v>1646</v>
      </c>
      <c r="F377">
        <v>33722773</v>
      </c>
    </row>
    <row r="378" spans="2:6" x14ac:dyDescent="0.2">
      <c r="B378">
        <f t="shared" si="6"/>
        <v>32767723</v>
      </c>
      <c r="E378" t="s">
        <v>1647</v>
      </c>
      <c r="F378">
        <v>32767723</v>
      </c>
    </row>
    <row r="379" spans="2:6" x14ac:dyDescent="0.2">
      <c r="E379" t="s">
        <v>0</v>
      </c>
      <c r="F379" t="s">
        <v>1513</v>
      </c>
    </row>
    <row r="380" spans="2:6" x14ac:dyDescent="0.2">
      <c r="E380" t="s">
        <v>2</v>
      </c>
      <c r="F380" t="s">
        <v>1514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98487262</v>
      </c>
      <c r="B413">
        <f>SUM(F413,H413)</f>
        <v>350000001</v>
      </c>
      <c r="C413" t="s">
        <v>346</v>
      </c>
      <c r="D413">
        <f>B429/B413*1000</f>
        <v>0.89681714029480819</v>
      </c>
      <c r="E413">
        <v>98487262</v>
      </c>
      <c r="F413">
        <v>350000001</v>
      </c>
    </row>
    <row r="414" spans="1:6" x14ac:dyDescent="0.2">
      <c r="B414">
        <f t="shared" ref="B414:B432" si="7">SUM(F414,H414)</f>
        <v>349999988</v>
      </c>
      <c r="C414" t="s">
        <v>347</v>
      </c>
      <c r="D414" s="1">
        <f>B429/B431</f>
        <v>9.3078347975713623E-3</v>
      </c>
      <c r="E414" t="s">
        <v>1648</v>
      </c>
      <c r="F414">
        <v>349999988</v>
      </c>
    </row>
    <row r="415" spans="1:6" x14ac:dyDescent="0.2">
      <c r="B415">
        <f t="shared" si="7"/>
        <v>5961140</v>
      </c>
      <c r="E415" t="s">
        <v>1649</v>
      </c>
      <c r="F415">
        <v>5961140</v>
      </c>
    </row>
    <row r="416" spans="1:6" x14ac:dyDescent="0.2">
      <c r="B416">
        <f t="shared" si="7"/>
        <v>1182071</v>
      </c>
      <c r="C416" t="s">
        <v>348</v>
      </c>
      <c r="D416">
        <f>B416/B413</f>
        <v>3.3773457046361553E-3</v>
      </c>
      <c r="E416" t="s">
        <v>1650</v>
      </c>
      <c r="F416">
        <v>1182071</v>
      </c>
    </row>
    <row r="417" spans="2:6" x14ac:dyDescent="0.2">
      <c r="B417">
        <f t="shared" si="7"/>
        <v>922170</v>
      </c>
      <c r="C417" t="s">
        <v>353</v>
      </c>
      <c r="D417">
        <f>B417/B413</f>
        <v>2.6347714210435101E-3</v>
      </c>
      <c r="E417" t="s">
        <v>1651</v>
      </c>
      <c r="F417">
        <v>922170</v>
      </c>
    </row>
    <row r="418" spans="2:6" x14ac:dyDescent="0.2">
      <c r="B418">
        <f t="shared" si="7"/>
        <v>0</v>
      </c>
      <c r="C418" t="s">
        <v>349</v>
      </c>
      <c r="D418">
        <f>B413/A413</f>
        <v>3.5537590739399376</v>
      </c>
      <c r="E418" t="s">
        <v>1652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0.28139217633887947</v>
      </c>
      <c r="E419" t="s">
        <v>1653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1.7031828522766204E-2</v>
      </c>
      <c r="E420" t="s">
        <v>1654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6.2477056964351263</v>
      </c>
      <c r="E421" t="s">
        <v>1655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6.6443490534425539E-2</v>
      </c>
      <c r="E422" t="s">
        <v>1656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2.875740491783596E-2</v>
      </c>
      <c r="E423" t="s">
        <v>1657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1.053908568417404E-2</v>
      </c>
      <c r="E424" t="s">
        <v>1658</v>
      </c>
      <c r="F424">
        <v>0</v>
      </c>
    </row>
    <row r="425" spans="2:6" x14ac:dyDescent="0.2">
      <c r="B425">
        <f t="shared" si="7"/>
        <v>0</v>
      </c>
      <c r="D425" s="3"/>
      <c r="E425" t="s">
        <v>1659</v>
      </c>
      <c r="F425">
        <v>0</v>
      </c>
    </row>
    <row r="426" spans="2:6" x14ac:dyDescent="0.2">
      <c r="B426">
        <f t="shared" si="7"/>
        <v>0</v>
      </c>
      <c r="E426" t="s">
        <v>1660</v>
      </c>
      <c r="F426">
        <v>0</v>
      </c>
    </row>
    <row r="427" spans="2:6" x14ac:dyDescent="0.2">
      <c r="B427">
        <f t="shared" si="7"/>
        <v>0</v>
      </c>
      <c r="E427" t="s">
        <v>1661</v>
      </c>
      <c r="F427">
        <v>0</v>
      </c>
    </row>
    <row r="428" spans="2:6" x14ac:dyDescent="0.2">
      <c r="B428">
        <f t="shared" si="7"/>
        <v>0</v>
      </c>
      <c r="E428" t="s">
        <v>1662</v>
      </c>
      <c r="F428">
        <v>0</v>
      </c>
    </row>
    <row r="429" spans="2:6" x14ac:dyDescent="0.2">
      <c r="B429">
        <f t="shared" si="7"/>
        <v>313886</v>
      </c>
      <c r="E429" t="s">
        <v>1663</v>
      </c>
      <c r="F429">
        <v>313886</v>
      </c>
    </row>
    <row r="430" spans="2:6" x14ac:dyDescent="0.2">
      <c r="B430">
        <f t="shared" si="7"/>
        <v>2186697</v>
      </c>
      <c r="E430" t="s">
        <v>1664</v>
      </c>
      <c r="F430">
        <v>2186697</v>
      </c>
    </row>
    <row r="431" spans="2:6" x14ac:dyDescent="0.2">
      <c r="B431">
        <f t="shared" si="7"/>
        <v>33722773</v>
      </c>
      <c r="E431" t="s">
        <v>1665</v>
      </c>
      <c r="F431">
        <v>33722773</v>
      </c>
    </row>
    <row r="432" spans="2:6" x14ac:dyDescent="0.2">
      <c r="B432">
        <f t="shared" si="7"/>
        <v>32910628</v>
      </c>
      <c r="E432" t="s">
        <v>1666</v>
      </c>
      <c r="F432">
        <v>32910628</v>
      </c>
    </row>
    <row r="433" spans="5:6" x14ac:dyDescent="0.2">
      <c r="E433" t="s">
        <v>0</v>
      </c>
      <c r="F433" t="s">
        <v>1513</v>
      </c>
    </row>
    <row r="434" spans="5:6" x14ac:dyDescent="0.2">
      <c r="E434" t="s">
        <v>2</v>
      </c>
      <c r="F434" t="s">
        <v>1514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93772370</v>
      </c>
      <c r="B467">
        <f>SUM(F467,H467)</f>
        <v>350000001</v>
      </c>
      <c r="C467" t="s">
        <v>346</v>
      </c>
      <c r="D467">
        <f>B483/B467*1000</f>
        <v>2.4761228500682204</v>
      </c>
      <c r="E467">
        <v>93772370</v>
      </c>
      <c r="F467">
        <v>350000001</v>
      </c>
    </row>
    <row r="468" spans="1:6" x14ac:dyDescent="0.2">
      <c r="B468">
        <f t="shared" ref="B468:B486" si="8">SUM(F468,H468)</f>
        <v>349999986</v>
      </c>
      <c r="C468" t="s">
        <v>347</v>
      </c>
      <c r="D468" s="1">
        <f>B483/B485</f>
        <v>2.5699043195528435E-2</v>
      </c>
      <c r="E468" t="s">
        <v>1667</v>
      </c>
      <c r="F468">
        <v>349999986</v>
      </c>
    </row>
    <row r="469" spans="1:6" x14ac:dyDescent="0.2">
      <c r="B469">
        <f t="shared" si="8"/>
        <v>23130963</v>
      </c>
      <c r="E469" t="s">
        <v>1668</v>
      </c>
      <c r="F469">
        <v>23130963</v>
      </c>
    </row>
    <row r="470" spans="1:6" x14ac:dyDescent="0.2">
      <c r="B470">
        <f t="shared" si="8"/>
        <v>6653083</v>
      </c>
      <c r="C470" t="s">
        <v>348</v>
      </c>
      <c r="D470">
        <f>B470/B467</f>
        <v>1.9008808517117691E-2</v>
      </c>
      <c r="E470" t="s">
        <v>1669</v>
      </c>
      <c r="F470">
        <v>6653083</v>
      </c>
    </row>
    <row r="471" spans="1:6" x14ac:dyDescent="0.2">
      <c r="B471">
        <f t="shared" si="8"/>
        <v>5670168</v>
      </c>
      <c r="C471" t="s">
        <v>353</v>
      </c>
      <c r="D471">
        <f>B471/B467</f>
        <v>1.6200479953712914E-2</v>
      </c>
      <c r="E471" t="s">
        <v>1670</v>
      </c>
      <c r="F471">
        <v>5670168</v>
      </c>
    </row>
    <row r="472" spans="1:6" x14ac:dyDescent="0.2">
      <c r="B472">
        <f t="shared" si="8"/>
        <v>0</v>
      </c>
      <c r="C472" t="s">
        <v>349</v>
      </c>
      <c r="D472">
        <f>B467/A467</f>
        <v>3.732442733397908</v>
      </c>
      <c r="E472" t="s">
        <v>1671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0.26792105637736841</v>
      </c>
      <c r="E473" t="s">
        <v>1672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6.6088465525461521E-2</v>
      </c>
      <c r="E474" t="s">
        <v>1673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1674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1675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1.7205764236554733E-3</v>
      </c>
      <c r="E477" t="s">
        <v>1676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6.4801919814851658E-2</v>
      </c>
      <c r="E478" t="s">
        <v>1677</v>
      </c>
      <c r="F478">
        <v>0</v>
      </c>
    </row>
    <row r="479" spans="1:6" x14ac:dyDescent="0.2">
      <c r="B479">
        <f t="shared" si="8"/>
        <v>0</v>
      </c>
      <c r="D479" s="3"/>
      <c r="E479" t="s">
        <v>1678</v>
      </c>
      <c r="F479">
        <v>0</v>
      </c>
    </row>
    <row r="480" spans="1:6" x14ac:dyDescent="0.2">
      <c r="B480">
        <f t="shared" si="8"/>
        <v>0</v>
      </c>
      <c r="E480" t="s">
        <v>1679</v>
      </c>
      <c r="F480">
        <v>0</v>
      </c>
    </row>
    <row r="481" spans="2:6" x14ac:dyDescent="0.2">
      <c r="B481">
        <f t="shared" si="8"/>
        <v>0</v>
      </c>
      <c r="E481" t="s">
        <v>1680</v>
      </c>
      <c r="F481">
        <v>0</v>
      </c>
    </row>
    <row r="482" spans="2:6" x14ac:dyDescent="0.2">
      <c r="B482">
        <f t="shared" si="8"/>
        <v>0</v>
      </c>
      <c r="E482" t="s">
        <v>1681</v>
      </c>
      <c r="F482">
        <v>0</v>
      </c>
    </row>
    <row r="483" spans="2:6" x14ac:dyDescent="0.2">
      <c r="B483">
        <f t="shared" si="8"/>
        <v>866643</v>
      </c>
      <c r="E483" t="s">
        <v>1682</v>
      </c>
      <c r="F483">
        <v>866643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33722773</v>
      </c>
      <c r="E485" t="s">
        <v>1683</v>
      </c>
      <c r="F485">
        <v>33722773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60" workbookViewId="0">
      <selection activeCell="A467" sqref="A467:D486"/>
    </sheetView>
  </sheetViews>
  <sheetFormatPr baseColWidth="10" defaultRowHeight="16" x14ac:dyDescent="0.2"/>
  <cols>
    <col min="5" max="5" width="42.83203125" bestFit="1" customWidth="1"/>
    <col min="6" max="6" width="34.5" bestFit="1" customWidth="1"/>
  </cols>
  <sheetData>
    <row r="1" spans="5:6" x14ac:dyDescent="0.2">
      <c r="E1" t="s">
        <v>0</v>
      </c>
      <c r="F1" t="s">
        <v>1684</v>
      </c>
    </row>
    <row r="2" spans="5:6" x14ac:dyDescent="0.2">
      <c r="E2" t="s">
        <v>2</v>
      </c>
      <c r="F2" t="s">
        <v>1685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87705616</v>
      </c>
      <c r="B35">
        <f>SUM(F35,H35)</f>
        <v>349953256</v>
      </c>
      <c r="C35" t="s">
        <v>346</v>
      </c>
      <c r="D35">
        <f>B51/B35*1000</f>
        <v>2.7289358896549318E-3</v>
      </c>
      <c r="E35">
        <v>87705616</v>
      </c>
      <c r="F35">
        <v>349953256</v>
      </c>
    </row>
    <row r="36" spans="1:6" x14ac:dyDescent="0.2">
      <c r="B36">
        <f t="shared" ref="B36:B54" si="0">SUM(F36,H36)</f>
        <v>349953256</v>
      </c>
      <c r="C36" t="s">
        <v>347</v>
      </c>
      <c r="D36" s="1">
        <f>B51/B53</f>
        <v>2.8820763310824268E-5</v>
      </c>
      <c r="E36" t="s">
        <v>1686</v>
      </c>
      <c r="F36">
        <v>349953256</v>
      </c>
    </row>
    <row r="37" spans="1:6" x14ac:dyDescent="0.2">
      <c r="B37">
        <f t="shared" si="0"/>
        <v>18637835</v>
      </c>
      <c r="E37" t="s">
        <v>1687</v>
      </c>
      <c r="F37">
        <v>18637835</v>
      </c>
    </row>
    <row r="38" spans="1:6" x14ac:dyDescent="0.2">
      <c r="B38">
        <f t="shared" si="0"/>
        <v>7992</v>
      </c>
      <c r="C38" t="s">
        <v>348</v>
      </c>
      <c r="D38">
        <f>B38/B35</f>
        <v>2.2837335738347868E-5</v>
      </c>
      <c r="E38" t="s">
        <v>1688</v>
      </c>
      <c r="F38">
        <v>7992</v>
      </c>
    </row>
    <row r="39" spans="1:6" x14ac:dyDescent="0.2">
      <c r="B39">
        <f t="shared" si="0"/>
        <v>5163</v>
      </c>
      <c r="C39" t="s">
        <v>353</v>
      </c>
      <c r="D39">
        <f>B39/B35</f>
        <v>1.4753398951087341E-5</v>
      </c>
      <c r="E39" t="s">
        <v>1689</v>
      </c>
      <c r="F39">
        <v>5163</v>
      </c>
    </row>
    <row r="40" spans="1:6" x14ac:dyDescent="0.2">
      <c r="B40">
        <f t="shared" si="0"/>
        <v>0</v>
      </c>
      <c r="C40" t="s">
        <v>349</v>
      </c>
      <c r="D40">
        <f>B35/A35</f>
        <v>3.9900894829813405</v>
      </c>
      <c r="E40" t="s">
        <v>1690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0.25062094578711391</v>
      </c>
      <c r="E41" t="s">
        <v>1691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5.3258069986352692E-2</v>
      </c>
      <c r="E42" t="s">
        <v>1692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5.774339759250589</v>
      </c>
      <c r="E43" t="s">
        <v>1693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6.2590542611566477E-2</v>
      </c>
      <c r="E44" t="s">
        <v>1694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6.061923881628406E-4</v>
      </c>
      <c r="E45" t="s">
        <v>1695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5.9013595804349365E-5</v>
      </c>
      <c r="E46" t="s">
        <v>1696</v>
      </c>
      <c r="F46">
        <v>0</v>
      </c>
    </row>
    <row r="47" spans="1:6" x14ac:dyDescent="0.2">
      <c r="B47">
        <f t="shared" si="0"/>
        <v>0</v>
      </c>
      <c r="D47" s="3"/>
      <c r="E47" t="s">
        <v>1697</v>
      </c>
      <c r="F47">
        <v>0</v>
      </c>
    </row>
    <row r="48" spans="1:6" x14ac:dyDescent="0.2">
      <c r="B48">
        <f t="shared" si="0"/>
        <v>0</v>
      </c>
      <c r="E48" t="s">
        <v>1698</v>
      </c>
      <c r="F48">
        <v>0</v>
      </c>
    </row>
    <row r="49" spans="2:6" x14ac:dyDescent="0.2">
      <c r="B49">
        <f t="shared" si="0"/>
        <v>0</v>
      </c>
      <c r="E49" t="s">
        <v>1699</v>
      </c>
      <c r="F49">
        <v>0</v>
      </c>
    </row>
    <row r="50" spans="2:6" x14ac:dyDescent="0.2">
      <c r="B50">
        <f t="shared" si="0"/>
        <v>0</v>
      </c>
      <c r="E50" t="s">
        <v>1700</v>
      </c>
      <c r="F50">
        <v>0</v>
      </c>
    </row>
    <row r="51" spans="2:6" x14ac:dyDescent="0.2">
      <c r="B51">
        <f t="shared" si="0"/>
        <v>955</v>
      </c>
      <c r="E51" t="s">
        <v>1701</v>
      </c>
      <c r="F51">
        <v>955</v>
      </c>
    </row>
    <row r="52" spans="2:6" x14ac:dyDescent="0.2">
      <c r="B52">
        <f t="shared" si="0"/>
        <v>2020749</v>
      </c>
      <c r="E52" t="s">
        <v>1702</v>
      </c>
      <c r="F52">
        <v>2020749</v>
      </c>
    </row>
    <row r="53" spans="2:6" x14ac:dyDescent="0.2">
      <c r="B53">
        <f t="shared" si="0"/>
        <v>33135833</v>
      </c>
      <c r="E53" t="s">
        <v>1703</v>
      </c>
      <c r="F53">
        <v>33135833</v>
      </c>
    </row>
    <row r="54" spans="2:6" x14ac:dyDescent="0.2">
      <c r="B54">
        <f t="shared" si="0"/>
        <v>32285213</v>
      </c>
      <c r="E54" t="s">
        <v>1704</v>
      </c>
      <c r="F54">
        <v>32285213</v>
      </c>
    </row>
    <row r="55" spans="2:6" x14ac:dyDescent="0.2">
      <c r="E55" t="s">
        <v>0</v>
      </c>
      <c r="F55" t="s">
        <v>1684</v>
      </c>
    </row>
    <row r="56" spans="2:6" x14ac:dyDescent="0.2">
      <c r="E56" t="s">
        <v>2</v>
      </c>
      <c r="F56" t="s">
        <v>1685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88720210</v>
      </c>
      <c r="B89">
        <f>SUM(F89,H89)</f>
        <v>349953256</v>
      </c>
      <c r="C89" t="s">
        <v>346</v>
      </c>
      <c r="D89">
        <f>B105/B89*1000</f>
        <v>2.6680706179799053E-2</v>
      </c>
      <c r="E89">
        <v>88720210</v>
      </c>
      <c r="F89">
        <v>349953256</v>
      </c>
    </row>
    <row r="90" spans="1:6" x14ac:dyDescent="0.2">
      <c r="B90">
        <f t="shared" ref="B90:B108" si="1">SUM(F90,H90)</f>
        <v>349953256</v>
      </c>
      <c r="C90" t="s">
        <v>347</v>
      </c>
      <c r="D90" s="1">
        <f>B105/B107</f>
        <v>2.8177954663158761E-4</v>
      </c>
      <c r="E90" t="s">
        <v>1705</v>
      </c>
      <c r="F90">
        <v>349953256</v>
      </c>
    </row>
    <row r="91" spans="1:6" x14ac:dyDescent="0.2">
      <c r="B91">
        <f t="shared" si="1"/>
        <v>17347865</v>
      </c>
      <c r="E91" t="s">
        <v>1706</v>
      </c>
      <c r="F91">
        <v>17347865</v>
      </c>
    </row>
    <row r="92" spans="1:6" x14ac:dyDescent="0.2">
      <c r="B92">
        <f t="shared" si="1"/>
        <v>38969</v>
      </c>
      <c r="C92" t="s">
        <v>348</v>
      </c>
      <c r="D92">
        <f>B92/B89</f>
        <v>1.1135487192038013E-4</v>
      </c>
      <c r="E92" t="s">
        <v>1707</v>
      </c>
      <c r="F92">
        <v>38969</v>
      </c>
    </row>
    <row r="93" spans="1:6" x14ac:dyDescent="0.2">
      <c r="B93">
        <f t="shared" si="1"/>
        <v>29681</v>
      </c>
      <c r="C93" t="s">
        <v>353</v>
      </c>
      <c r="D93">
        <f>B93/B89</f>
        <v>8.4814184440678555E-5</v>
      </c>
      <c r="E93" t="s">
        <v>1708</v>
      </c>
      <c r="F93">
        <v>29681</v>
      </c>
    </row>
    <row r="94" spans="1:6" x14ac:dyDescent="0.2">
      <c r="B94">
        <f t="shared" si="1"/>
        <v>0</v>
      </c>
      <c r="C94" t="s">
        <v>349</v>
      </c>
      <c r="D94">
        <f>B89/A89</f>
        <v>3.9444592838542651</v>
      </c>
      <c r="E94" t="s">
        <v>1709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0.25352017299133228</v>
      </c>
      <c r="E95" t="s">
        <v>1710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4.957194911768445E-2</v>
      </c>
      <c r="E96" t="s">
        <v>1711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5.4330798968191338</v>
      </c>
      <c r="E97" t="s">
        <v>1712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5.9206559903138258E-2</v>
      </c>
      <c r="E98" t="s">
        <v>1713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3.4353588068916086E-3</v>
      </c>
      <c r="E99" t="s">
        <v>1714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3.3925673776271422E-4</v>
      </c>
      <c r="E100" t="s">
        <v>1715</v>
      </c>
      <c r="F100">
        <v>0</v>
      </c>
    </row>
    <row r="101" spans="2:6" x14ac:dyDescent="0.2">
      <c r="B101">
        <f t="shared" si="1"/>
        <v>0</v>
      </c>
      <c r="D101" s="3"/>
      <c r="E101" t="s">
        <v>1716</v>
      </c>
      <c r="F101">
        <v>0</v>
      </c>
    </row>
    <row r="102" spans="2:6" x14ac:dyDescent="0.2">
      <c r="B102">
        <f t="shared" si="1"/>
        <v>0</v>
      </c>
      <c r="E102" t="s">
        <v>1717</v>
      </c>
      <c r="F102">
        <v>0</v>
      </c>
    </row>
    <row r="103" spans="2:6" x14ac:dyDescent="0.2">
      <c r="B103">
        <f t="shared" si="1"/>
        <v>0</v>
      </c>
      <c r="E103" t="s">
        <v>1718</v>
      </c>
      <c r="F103">
        <v>0</v>
      </c>
    </row>
    <row r="104" spans="2:6" x14ac:dyDescent="0.2">
      <c r="B104">
        <f t="shared" si="1"/>
        <v>0</v>
      </c>
      <c r="E104" t="s">
        <v>1719</v>
      </c>
      <c r="F104">
        <v>0</v>
      </c>
    </row>
    <row r="105" spans="2:6" x14ac:dyDescent="0.2">
      <c r="B105">
        <f t="shared" si="1"/>
        <v>9337</v>
      </c>
      <c r="E105" t="s">
        <v>1720</v>
      </c>
      <c r="F105">
        <v>9337</v>
      </c>
    </row>
    <row r="106" spans="2:6" x14ac:dyDescent="0.2">
      <c r="B106">
        <f t="shared" si="1"/>
        <v>1901324</v>
      </c>
      <c r="E106" t="s">
        <v>1721</v>
      </c>
      <c r="F106">
        <v>1901324</v>
      </c>
    </row>
    <row r="107" spans="2:6" x14ac:dyDescent="0.2">
      <c r="B107">
        <f t="shared" si="1"/>
        <v>33135833</v>
      </c>
      <c r="E107" t="s">
        <v>1722</v>
      </c>
      <c r="F107">
        <v>33135833</v>
      </c>
    </row>
    <row r="108" spans="2:6" x14ac:dyDescent="0.2">
      <c r="B108">
        <f t="shared" si="1"/>
        <v>32113401</v>
      </c>
      <c r="E108" t="s">
        <v>1723</v>
      </c>
      <c r="F108">
        <v>32113401</v>
      </c>
    </row>
    <row r="109" spans="2:6" x14ac:dyDescent="0.2">
      <c r="E109" t="s">
        <v>0</v>
      </c>
      <c r="F109" t="s">
        <v>1684</v>
      </c>
    </row>
    <row r="110" spans="2:6" x14ac:dyDescent="0.2">
      <c r="E110" t="s">
        <v>2</v>
      </c>
      <c r="F110" t="s">
        <v>1685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89301169</v>
      </c>
      <c r="B143">
        <f>SUM(F143,H143)</f>
        <v>349953256</v>
      </c>
      <c r="C143" t="s">
        <v>346</v>
      </c>
      <c r="D143">
        <f>B159/B143*1000</f>
        <v>4.0691148763022225E-2</v>
      </c>
      <c r="E143">
        <v>89301169</v>
      </c>
      <c r="F143">
        <v>349953256</v>
      </c>
    </row>
    <row r="144" spans="1:6" x14ac:dyDescent="0.2">
      <c r="B144">
        <f t="shared" ref="B144:B162" si="2">SUM(F144,H144)</f>
        <v>349953256</v>
      </c>
      <c r="C144" t="s">
        <v>347</v>
      </c>
      <c r="D144" s="1">
        <f>B159/B161</f>
        <v>4.2974625083365192E-4</v>
      </c>
      <c r="E144" t="s">
        <v>1724</v>
      </c>
      <c r="F144">
        <v>349953256</v>
      </c>
    </row>
    <row r="145" spans="2:6" x14ac:dyDescent="0.2">
      <c r="B145">
        <f t="shared" si="2"/>
        <v>16625603</v>
      </c>
      <c r="E145" t="s">
        <v>1725</v>
      </c>
      <c r="F145">
        <v>16625603</v>
      </c>
    </row>
    <row r="146" spans="2:6" x14ac:dyDescent="0.2">
      <c r="B146">
        <f t="shared" si="2"/>
        <v>56731</v>
      </c>
      <c r="C146" t="s">
        <v>348</v>
      </c>
      <c r="D146">
        <f>B146/B143</f>
        <v>1.6211022194347006E-4</v>
      </c>
      <c r="E146" t="s">
        <v>1726</v>
      </c>
      <c r="F146">
        <v>56731</v>
      </c>
    </row>
    <row r="147" spans="2:6" x14ac:dyDescent="0.2">
      <c r="B147">
        <f t="shared" si="2"/>
        <v>43714</v>
      </c>
      <c r="C147" t="s">
        <v>353</v>
      </c>
      <c r="D147">
        <f>B147/B143</f>
        <v>1.2491382563390124E-4</v>
      </c>
      <c r="E147" t="s">
        <v>1727</v>
      </c>
      <c r="F147">
        <v>43714</v>
      </c>
    </row>
    <row r="148" spans="2:6" x14ac:dyDescent="0.2">
      <c r="B148">
        <f t="shared" si="2"/>
        <v>0</v>
      </c>
      <c r="C148" t="s">
        <v>349</v>
      </c>
      <c r="D148">
        <f>B143/A143</f>
        <v>3.9187981514553298</v>
      </c>
      <c r="E148" t="s">
        <v>1728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0.2551802775625554</v>
      </c>
      <c r="E149" t="s">
        <v>1729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4.7508067763198637E-2</v>
      </c>
      <c r="E150" t="s">
        <v>1730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5.2419772313820108</v>
      </c>
      <c r="E151" t="s">
        <v>1731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5.7299643563742862E-2</v>
      </c>
      <c r="E152" t="s">
        <v>1732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5.0553637369215032E-3</v>
      </c>
      <c r="E153" t="s">
        <v>1733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4.9965530253560497E-4</v>
      </c>
      <c r="E154" t="s">
        <v>1734</v>
      </c>
      <c r="F154">
        <v>0</v>
      </c>
    </row>
    <row r="155" spans="2:6" x14ac:dyDescent="0.2">
      <c r="B155">
        <f t="shared" si="2"/>
        <v>0</v>
      </c>
      <c r="D155" s="3"/>
      <c r="E155" t="s">
        <v>1735</v>
      </c>
      <c r="F155">
        <v>0</v>
      </c>
    </row>
    <row r="156" spans="2:6" x14ac:dyDescent="0.2">
      <c r="B156">
        <f t="shared" si="2"/>
        <v>0</v>
      </c>
      <c r="E156" t="s">
        <v>1736</v>
      </c>
      <c r="F156">
        <v>0</v>
      </c>
    </row>
    <row r="157" spans="2:6" x14ac:dyDescent="0.2">
      <c r="B157">
        <f t="shared" si="2"/>
        <v>0</v>
      </c>
      <c r="E157" t="s">
        <v>1737</v>
      </c>
      <c r="F157">
        <v>0</v>
      </c>
    </row>
    <row r="158" spans="2:6" x14ac:dyDescent="0.2">
      <c r="B158">
        <f t="shared" si="2"/>
        <v>0</v>
      </c>
      <c r="E158" t="s">
        <v>1738</v>
      </c>
      <c r="F158">
        <v>0</v>
      </c>
    </row>
    <row r="159" spans="2:6" x14ac:dyDescent="0.2">
      <c r="B159">
        <f t="shared" si="2"/>
        <v>14240</v>
      </c>
      <c r="E159" t="s">
        <v>1739</v>
      </c>
      <c r="F159">
        <v>14240</v>
      </c>
    </row>
    <row r="160" spans="2:6" x14ac:dyDescent="0.2">
      <c r="B160">
        <f t="shared" si="2"/>
        <v>1834447</v>
      </c>
      <c r="E160" t="s">
        <v>1740</v>
      </c>
      <c r="F160">
        <v>1834447</v>
      </c>
    </row>
    <row r="161" spans="2:6" x14ac:dyDescent="0.2">
      <c r="B161">
        <f t="shared" si="2"/>
        <v>33135833</v>
      </c>
      <c r="E161" t="s">
        <v>1741</v>
      </c>
      <c r="F161">
        <v>33135833</v>
      </c>
    </row>
    <row r="162" spans="2:6" x14ac:dyDescent="0.2">
      <c r="B162">
        <f t="shared" si="2"/>
        <v>32014981</v>
      </c>
      <c r="E162" t="s">
        <v>1742</v>
      </c>
      <c r="F162">
        <v>32014981</v>
      </c>
    </row>
    <row r="163" spans="2:6" x14ac:dyDescent="0.2">
      <c r="E163" t="s">
        <v>0</v>
      </c>
      <c r="F163" t="s">
        <v>1684</v>
      </c>
    </row>
    <row r="164" spans="2:6" x14ac:dyDescent="0.2">
      <c r="E164" t="s">
        <v>2</v>
      </c>
      <c r="F164" t="s">
        <v>1685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89708280</v>
      </c>
      <c r="B197">
        <f>SUM(F197,H197)</f>
        <v>349953256</v>
      </c>
      <c r="C197" t="s">
        <v>346</v>
      </c>
      <c r="D197">
        <f>B213/B197*1000</f>
        <v>5.0935374066072417E-2</v>
      </c>
      <c r="E197">
        <v>89708280</v>
      </c>
      <c r="F197">
        <v>349953256</v>
      </c>
    </row>
    <row r="198" spans="1:6" x14ac:dyDescent="0.2">
      <c r="B198">
        <f t="shared" ref="B198:B216" si="3">SUM(F198,H198)</f>
        <v>349953256</v>
      </c>
      <c r="C198" t="s">
        <v>347</v>
      </c>
      <c r="D198" s="1">
        <f>B213/B215</f>
        <v>5.3793728378580372E-4</v>
      </c>
      <c r="E198" t="s">
        <v>1743</v>
      </c>
      <c r="F198">
        <v>349953256</v>
      </c>
    </row>
    <row r="199" spans="1:6" x14ac:dyDescent="0.2">
      <c r="B199">
        <f t="shared" si="3"/>
        <v>16058861</v>
      </c>
      <c r="E199" t="s">
        <v>1744</v>
      </c>
      <c r="F199">
        <v>16058861</v>
      </c>
    </row>
    <row r="200" spans="1:6" x14ac:dyDescent="0.2">
      <c r="B200">
        <f t="shared" si="3"/>
        <v>70543</v>
      </c>
      <c r="C200" t="s">
        <v>348</v>
      </c>
      <c r="D200">
        <f>B200/B197</f>
        <v>2.0157835022400821E-4</v>
      </c>
      <c r="E200" t="s">
        <v>1745</v>
      </c>
      <c r="F200">
        <v>70543</v>
      </c>
    </row>
    <row r="201" spans="1:6" x14ac:dyDescent="0.2">
      <c r="B201">
        <f t="shared" si="3"/>
        <v>54754</v>
      </c>
      <c r="C201" t="s">
        <v>353</v>
      </c>
      <c r="D201">
        <f>B201/B197</f>
        <v>1.564608960232106E-4</v>
      </c>
      <c r="E201" t="s">
        <v>1746</v>
      </c>
      <c r="F201">
        <v>54754</v>
      </c>
    </row>
    <row r="202" spans="1:6" x14ac:dyDescent="0.2">
      <c r="B202">
        <f t="shared" si="3"/>
        <v>0</v>
      </c>
      <c r="C202" t="s">
        <v>349</v>
      </c>
      <c r="D202">
        <f>B197/A197</f>
        <v>3.9010139978160323</v>
      </c>
      <c r="E202" t="s">
        <v>1747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0.25634360721593058</v>
      </c>
      <c r="E203" t="s">
        <v>1748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4.5888588617675273E-2</v>
      </c>
      <c r="E204" t="s">
        <v>1749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5.0917171635059741</v>
      </c>
      <c r="E205" t="s">
        <v>1750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5.5789770237432215E-2</v>
      </c>
      <c r="E206" t="s">
        <v>1751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6.1871463199073551E-3</v>
      </c>
      <c r="E207" t="s">
        <v>1752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6.258435840928424E-4</v>
      </c>
      <c r="E208" t="s">
        <v>1753</v>
      </c>
      <c r="F208">
        <v>0</v>
      </c>
    </row>
    <row r="209" spans="2:6" x14ac:dyDescent="0.2">
      <c r="B209">
        <f t="shared" si="3"/>
        <v>0</v>
      </c>
      <c r="D209" s="3"/>
      <c r="E209" t="s">
        <v>1754</v>
      </c>
      <c r="F209">
        <v>0</v>
      </c>
    </row>
    <row r="210" spans="2:6" x14ac:dyDescent="0.2">
      <c r="B210">
        <f t="shared" si="3"/>
        <v>0</v>
      </c>
      <c r="E210" t="s">
        <v>1755</v>
      </c>
      <c r="F210">
        <v>0</v>
      </c>
    </row>
    <row r="211" spans="2:6" x14ac:dyDescent="0.2">
      <c r="B211">
        <f t="shared" si="3"/>
        <v>0</v>
      </c>
      <c r="E211" t="s">
        <v>1756</v>
      </c>
      <c r="F211">
        <v>0</v>
      </c>
    </row>
    <row r="212" spans="2:6" x14ac:dyDescent="0.2">
      <c r="B212">
        <f t="shared" si="3"/>
        <v>0</v>
      </c>
      <c r="E212" t="s">
        <v>1757</v>
      </c>
      <c r="F212">
        <v>0</v>
      </c>
    </row>
    <row r="213" spans="2:6" x14ac:dyDescent="0.2">
      <c r="B213">
        <f t="shared" si="3"/>
        <v>17825</v>
      </c>
      <c r="E213" t="s">
        <v>1758</v>
      </c>
      <c r="F213">
        <v>17825</v>
      </c>
    </row>
    <row r="214" spans="2:6" x14ac:dyDescent="0.2">
      <c r="B214">
        <f t="shared" si="3"/>
        <v>1781863</v>
      </c>
      <c r="E214" t="s">
        <v>1759</v>
      </c>
      <c r="F214">
        <v>1781863</v>
      </c>
    </row>
    <row r="215" spans="2:6" x14ac:dyDescent="0.2">
      <c r="B215">
        <f t="shared" si="3"/>
        <v>33135833</v>
      </c>
      <c r="E215" t="s">
        <v>1760</v>
      </c>
      <c r="F215">
        <v>33135833</v>
      </c>
    </row>
    <row r="216" spans="2:6" x14ac:dyDescent="0.2">
      <c r="B216">
        <f t="shared" si="3"/>
        <v>31938884</v>
      </c>
      <c r="E216" t="s">
        <v>1761</v>
      </c>
      <c r="F216">
        <v>31938884</v>
      </c>
    </row>
    <row r="217" spans="2:6" x14ac:dyDescent="0.2">
      <c r="E217" t="s">
        <v>0</v>
      </c>
      <c r="F217" t="s">
        <v>1684</v>
      </c>
    </row>
    <row r="218" spans="2:6" x14ac:dyDescent="0.2">
      <c r="E218" t="s">
        <v>2</v>
      </c>
      <c r="F218" t="s">
        <v>1685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91962256</v>
      </c>
      <c r="B251">
        <f>SUM(F251,H251)</f>
        <v>349953256</v>
      </c>
      <c r="C251" t="s">
        <v>346</v>
      </c>
      <c r="D251">
        <f>B267/B251*1000</f>
        <v>9.8078813131545775E-2</v>
      </c>
      <c r="E251">
        <v>91962256</v>
      </c>
      <c r="F251">
        <v>349953256</v>
      </c>
    </row>
    <row r="252" spans="1:6" x14ac:dyDescent="0.2">
      <c r="B252">
        <f t="shared" ref="B252:B270" si="4">SUM(F252,H252)</f>
        <v>349953256</v>
      </c>
      <c r="C252" t="s">
        <v>347</v>
      </c>
      <c r="D252" s="1">
        <f>B267/B269</f>
        <v>1.0358272870339489E-3</v>
      </c>
      <c r="E252" t="s">
        <v>1762</v>
      </c>
      <c r="F252">
        <v>349953256</v>
      </c>
    </row>
    <row r="253" spans="1:6" x14ac:dyDescent="0.2">
      <c r="B253">
        <f t="shared" si="4"/>
        <v>13493159</v>
      </c>
      <c r="E253" t="s">
        <v>1763</v>
      </c>
      <c r="F253">
        <v>13493159</v>
      </c>
    </row>
    <row r="254" spans="1:6" x14ac:dyDescent="0.2">
      <c r="B254">
        <f t="shared" si="4"/>
        <v>135039</v>
      </c>
      <c r="C254" t="s">
        <v>348</v>
      </c>
      <c r="D254">
        <f>B254/B251</f>
        <v>3.858772498461909E-4</v>
      </c>
      <c r="E254" t="s">
        <v>1764</v>
      </c>
      <c r="F254">
        <v>135039</v>
      </c>
    </row>
    <row r="255" spans="1:6" x14ac:dyDescent="0.2">
      <c r="B255">
        <f t="shared" si="4"/>
        <v>106649</v>
      </c>
      <c r="C255" t="s">
        <v>353</v>
      </c>
      <c r="D255">
        <f>B255/B251</f>
        <v>3.0475212952440714E-4</v>
      </c>
      <c r="E255" t="s">
        <v>1765</v>
      </c>
      <c r="F255">
        <v>106649</v>
      </c>
    </row>
    <row r="256" spans="1:6" x14ac:dyDescent="0.2">
      <c r="B256">
        <f t="shared" si="4"/>
        <v>0</v>
      </c>
      <c r="C256" t="s">
        <v>349</v>
      </c>
      <c r="D256">
        <f>B251/A251</f>
        <v>3.8054009462316802</v>
      </c>
      <c r="E256" t="s">
        <v>1766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0.26278439883982679</v>
      </c>
      <c r="E257" t="s">
        <v>1767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3.8557032314052823E-2</v>
      </c>
      <c r="E258" t="s">
        <v>1768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4.3170222711115445</v>
      </c>
      <c r="E259" t="s">
        <v>1769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4.724699137232552E-2</v>
      </c>
      <c r="E260" t="s">
        <v>1770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1.2479646710302383E-2</v>
      </c>
      <c r="E261" t="s">
        <v>1771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1.2190085180976285E-3</v>
      </c>
      <c r="E262" t="s">
        <v>1772</v>
      </c>
      <c r="F262">
        <v>0</v>
      </c>
    </row>
    <row r="263" spans="2:6" x14ac:dyDescent="0.2">
      <c r="B263">
        <f t="shared" si="4"/>
        <v>0</v>
      </c>
      <c r="D263" s="3"/>
      <c r="E263" t="s">
        <v>1773</v>
      </c>
      <c r="F263">
        <v>0</v>
      </c>
    </row>
    <row r="264" spans="2:6" x14ac:dyDescent="0.2">
      <c r="B264">
        <f t="shared" si="4"/>
        <v>0</v>
      </c>
      <c r="E264" t="s">
        <v>1774</v>
      </c>
      <c r="F264">
        <v>0</v>
      </c>
    </row>
    <row r="265" spans="2:6" x14ac:dyDescent="0.2">
      <c r="B265">
        <f t="shared" si="4"/>
        <v>0</v>
      </c>
      <c r="E265" t="s">
        <v>1775</v>
      </c>
      <c r="F265">
        <v>0</v>
      </c>
    </row>
    <row r="266" spans="2:6" x14ac:dyDescent="0.2">
      <c r="B266">
        <f t="shared" si="4"/>
        <v>0</v>
      </c>
      <c r="E266" t="s">
        <v>1776</v>
      </c>
      <c r="F266">
        <v>0</v>
      </c>
    </row>
    <row r="267" spans="2:6" x14ac:dyDescent="0.2">
      <c r="B267">
        <f t="shared" si="4"/>
        <v>34323</v>
      </c>
      <c r="E267" t="s">
        <v>1777</v>
      </c>
      <c r="F267">
        <v>34323</v>
      </c>
    </row>
    <row r="268" spans="2:6" x14ac:dyDescent="0.2">
      <c r="B268">
        <f t="shared" si="4"/>
        <v>1510756</v>
      </c>
      <c r="E268" t="s">
        <v>1778</v>
      </c>
      <c r="F268">
        <v>1510756</v>
      </c>
    </row>
    <row r="269" spans="2:6" x14ac:dyDescent="0.2">
      <c r="B269">
        <f t="shared" si="4"/>
        <v>33135833</v>
      </c>
      <c r="E269" t="s">
        <v>1779</v>
      </c>
      <c r="F269">
        <v>33135833</v>
      </c>
    </row>
    <row r="270" spans="2:6" x14ac:dyDescent="0.2">
      <c r="B270">
        <f t="shared" si="4"/>
        <v>31975708</v>
      </c>
      <c r="E270" t="s">
        <v>1780</v>
      </c>
      <c r="F270">
        <v>31975708</v>
      </c>
    </row>
    <row r="271" spans="2:6" x14ac:dyDescent="0.2">
      <c r="E271" t="s">
        <v>0</v>
      </c>
      <c r="F271" t="s">
        <v>1684</v>
      </c>
    </row>
    <row r="272" spans="2:6" x14ac:dyDescent="0.2">
      <c r="E272" t="s">
        <v>2</v>
      </c>
      <c r="F272" t="s">
        <v>1685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94199876</v>
      </c>
      <c r="B305">
        <f>SUM(F305,H305)</f>
        <v>349953256</v>
      </c>
      <c r="C305" t="s">
        <v>346</v>
      </c>
      <c r="D305">
        <f>B321/B305*1000</f>
        <v>0.14244473839100386</v>
      </c>
      <c r="E305">
        <v>94199876</v>
      </c>
      <c r="F305">
        <v>349953256</v>
      </c>
    </row>
    <row r="306" spans="1:6" x14ac:dyDescent="0.2">
      <c r="B306">
        <f t="shared" ref="B306:B324" si="5">SUM(F306,H306)</f>
        <v>349953256</v>
      </c>
      <c r="C306" t="s">
        <v>347</v>
      </c>
      <c r="D306" s="1">
        <f>B321/B323</f>
        <v>1.5043834872055276E-3</v>
      </c>
      <c r="E306" t="s">
        <v>1781</v>
      </c>
      <c r="F306">
        <v>349953256</v>
      </c>
    </row>
    <row r="307" spans="1:6" x14ac:dyDescent="0.2">
      <c r="B307">
        <f t="shared" si="5"/>
        <v>10741938</v>
      </c>
      <c r="E307" t="s">
        <v>1782</v>
      </c>
      <c r="F307">
        <v>10741938</v>
      </c>
    </row>
    <row r="308" spans="1:6" x14ac:dyDescent="0.2">
      <c r="B308">
        <f t="shared" si="5"/>
        <v>195381</v>
      </c>
      <c r="C308" t="s">
        <v>348</v>
      </c>
      <c r="D308">
        <f>B308/B305</f>
        <v>5.5830599272949761E-4</v>
      </c>
      <c r="E308" t="s">
        <v>1783</v>
      </c>
      <c r="F308">
        <v>195381</v>
      </c>
    </row>
    <row r="309" spans="1:6" x14ac:dyDescent="0.2">
      <c r="B309">
        <f t="shared" si="5"/>
        <v>155647</v>
      </c>
      <c r="C309" t="s">
        <v>353</v>
      </c>
      <c r="D309">
        <f>B309/B305</f>
        <v>4.4476511457290169E-4</v>
      </c>
      <c r="E309" t="s">
        <v>1784</v>
      </c>
      <c r="F309">
        <v>155647</v>
      </c>
    </row>
    <row r="310" spans="1:6" x14ac:dyDescent="0.2">
      <c r="B310">
        <f t="shared" si="5"/>
        <v>0</v>
      </c>
      <c r="C310" t="s">
        <v>349</v>
      </c>
      <c r="D310">
        <f>B305/A305</f>
        <v>3.7150076078656409</v>
      </c>
      <c r="E310" t="s">
        <v>1785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0.26917845279313535</v>
      </c>
      <c r="E311" t="s">
        <v>1786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3.0695350924238866E-2</v>
      </c>
      <c r="E312" t="s">
        <v>1787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4.1516487561984565</v>
      </c>
      <c r="E313" t="s">
        <v>1788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4.5269178407922724E-2</v>
      </c>
      <c r="E314" t="s">
        <v>1789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1.8733687678562427E-2</v>
      </c>
      <c r="E315" t="s">
        <v>1790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1.7790604582916068E-3</v>
      </c>
      <c r="E316" t="s">
        <v>1791</v>
      </c>
      <c r="F316">
        <v>0</v>
      </c>
    </row>
    <row r="317" spans="1:6" x14ac:dyDescent="0.2">
      <c r="B317">
        <f t="shared" si="5"/>
        <v>0</v>
      </c>
      <c r="D317" s="3"/>
      <c r="E317" t="s">
        <v>1792</v>
      </c>
      <c r="F317">
        <v>0</v>
      </c>
    </row>
    <row r="318" spans="1:6" x14ac:dyDescent="0.2">
      <c r="B318">
        <f t="shared" si="5"/>
        <v>0</v>
      </c>
      <c r="E318" t="s">
        <v>1793</v>
      </c>
      <c r="F318">
        <v>0</v>
      </c>
    </row>
    <row r="319" spans="1:6" x14ac:dyDescent="0.2">
      <c r="B319">
        <f t="shared" si="5"/>
        <v>0</v>
      </c>
      <c r="E319" t="s">
        <v>1794</v>
      </c>
      <c r="F319">
        <v>0</v>
      </c>
    </row>
    <row r="320" spans="1:6" x14ac:dyDescent="0.2">
      <c r="B320">
        <f t="shared" si="5"/>
        <v>0</v>
      </c>
      <c r="E320" t="s">
        <v>1795</v>
      </c>
      <c r="F320">
        <v>0</v>
      </c>
    </row>
    <row r="321" spans="2:6" x14ac:dyDescent="0.2">
      <c r="B321">
        <f t="shared" si="5"/>
        <v>49849</v>
      </c>
      <c r="E321" t="s">
        <v>1796</v>
      </c>
      <c r="F321">
        <v>49849</v>
      </c>
    </row>
    <row r="322" spans="2:6" x14ac:dyDescent="0.2">
      <c r="B322">
        <f t="shared" si="5"/>
        <v>1452883</v>
      </c>
      <c r="E322" t="s">
        <v>1797</v>
      </c>
      <c r="F322">
        <v>1452883</v>
      </c>
    </row>
    <row r="323" spans="2:6" x14ac:dyDescent="0.2">
      <c r="B323">
        <f t="shared" si="5"/>
        <v>33135833</v>
      </c>
      <c r="E323" t="s">
        <v>1798</v>
      </c>
      <c r="F323">
        <v>33135833</v>
      </c>
    </row>
    <row r="324" spans="2:6" x14ac:dyDescent="0.2">
      <c r="B324">
        <f t="shared" si="5"/>
        <v>32094309</v>
      </c>
      <c r="E324" t="s">
        <v>1799</v>
      </c>
      <c r="F324">
        <v>32094309</v>
      </c>
    </row>
    <row r="325" spans="2:6" x14ac:dyDescent="0.2">
      <c r="E325" t="s">
        <v>0</v>
      </c>
      <c r="F325" t="s">
        <v>1684</v>
      </c>
    </row>
    <row r="326" spans="2:6" x14ac:dyDescent="0.2">
      <c r="E326" t="s">
        <v>2</v>
      </c>
      <c r="F326" t="s">
        <v>1685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95875268</v>
      </c>
      <c r="B359">
        <f>SUM(F359,H359)</f>
        <v>349953256</v>
      </c>
      <c r="C359" t="s">
        <v>346</v>
      </c>
      <c r="D359">
        <f>B375/B359*1000</f>
        <v>0.18129278385682457</v>
      </c>
      <c r="E359">
        <v>95875268</v>
      </c>
      <c r="F359">
        <v>349953256</v>
      </c>
    </row>
    <row r="360" spans="1:6" x14ac:dyDescent="0.2">
      <c r="B360">
        <f t="shared" ref="B360:B378" si="6">SUM(F360,H360)</f>
        <v>349953256</v>
      </c>
      <c r="C360" t="s">
        <v>347</v>
      </c>
      <c r="D360" s="1">
        <f>B375/B377</f>
        <v>1.914664405750717E-3</v>
      </c>
      <c r="E360" t="s">
        <v>1800</v>
      </c>
      <c r="F360">
        <v>349953256</v>
      </c>
    </row>
    <row r="361" spans="1:6" x14ac:dyDescent="0.2">
      <c r="B361">
        <f t="shared" si="6"/>
        <v>8257357</v>
      </c>
      <c r="E361" t="s">
        <v>1801</v>
      </c>
      <c r="F361">
        <v>8257357</v>
      </c>
    </row>
    <row r="362" spans="1:6" x14ac:dyDescent="0.2">
      <c r="B362">
        <f t="shared" si="6"/>
        <v>252120</v>
      </c>
      <c r="C362" t="s">
        <v>348</v>
      </c>
      <c r="D362">
        <f>B362/B359</f>
        <v>7.204390748689019E-4</v>
      </c>
      <c r="E362" t="s">
        <v>1802</v>
      </c>
      <c r="F362">
        <v>252120</v>
      </c>
    </row>
    <row r="363" spans="1:6" x14ac:dyDescent="0.2">
      <c r="B363">
        <f t="shared" si="6"/>
        <v>202292</v>
      </c>
      <c r="C363" t="s">
        <v>353</v>
      </c>
      <c r="D363">
        <f>B363/B359</f>
        <v>5.7805434449222559E-4</v>
      </c>
      <c r="E363" t="s">
        <v>1803</v>
      </c>
      <c r="F363">
        <v>202292</v>
      </c>
    </row>
    <row r="364" spans="1:6" x14ac:dyDescent="0.2">
      <c r="B364">
        <f t="shared" si="6"/>
        <v>0</v>
      </c>
      <c r="C364" t="s">
        <v>349</v>
      </c>
      <c r="D364">
        <f>B359/A359</f>
        <v>3.650088946817859</v>
      </c>
      <c r="E364" t="s">
        <v>1804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0.27396592646647644</v>
      </c>
      <c r="E365" t="s">
        <v>1805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2.3595599864914531E-2</v>
      </c>
      <c r="E366" t="s">
        <v>1806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3.9655496161464487</v>
      </c>
      <c r="E367" t="s">
        <v>1807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4.2948243472897996E-2</v>
      </c>
      <c r="E368" t="s">
        <v>1808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2.3387872121984232E-2</v>
      </c>
      <c r="E369" t="s">
        <v>1809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2.3122173779689024E-3</v>
      </c>
      <c r="E370" t="s">
        <v>1810</v>
      </c>
      <c r="F370">
        <v>0</v>
      </c>
    </row>
    <row r="371" spans="2:6" x14ac:dyDescent="0.2">
      <c r="B371">
        <f t="shared" si="6"/>
        <v>0</v>
      </c>
      <c r="D371" s="3"/>
      <c r="E371" t="s">
        <v>1811</v>
      </c>
      <c r="F371">
        <v>0</v>
      </c>
    </row>
    <row r="372" spans="2:6" x14ac:dyDescent="0.2">
      <c r="B372">
        <f t="shared" si="6"/>
        <v>0</v>
      </c>
      <c r="E372" t="s">
        <v>1812</v>
      </c>
      <c r="F372">
        <v>0</v>
      </c>
    </row>
    <row r="373" spans="2:6" x14ac:dyDescent="0.2">
      <c r="B373">
        <f t="shared" si="6"/>
        <v>0</v>
      </c>
      <c r="E373" t="s">
        <v>1813</v>
      </c>
      <c r="F373">
        <v>0</v>
      </c>
    </row>
    <row r="374" spans="2:6" x14ac:dyDescent="0.2">
      <c r="B374">
        <f t="shared" si="6"/>
        <v>0</v>
      </c>
      <c r="E374" t="s">
        <v>1814</v>
      </c>
      <c r="F374">
        <v>0</v>
      </c>
    </row>
    <row r="375" spans="2:6" x14ac:dyDescent="0.2">
      <c r="B375">
        <f t="shared" si="6"/>
        <v>63444</v>
      </c>
      <c r="E375" t="s">
        <v>1815</v>
      </c>
      <c r="F375">
        <v>63444</v>
      </c>
    </row>
    <row r="376" spans="2:6" x14ac:dyDescent="0.2">
      <c r="B376">
        <f t="shared" si="6"/>
        <v>1387757</v>
      </c>
      <c r="E376" t="s">
        <v>1816</v>
      </c>
      <c r="F376">
        <v>1387757</v>
      </c>
    </row>
    <row r="377" spans="2:6" x14ac:dyDescent="0.2">
      <c r="B377">
        <f t="shared" si="6"/>
        <v>33135833</v>
      </c>
      <c r="E377" t="s">
        <v>1817</v>
      </c>
      <c r="F377">
        <v>33135833</v>
      </c>
    </row>
    <row r="378" spans="2:6" x14ac:dyDescent="0.2">
      <c r="B378">
        <f t="shared" si="6"/>
        <v>32312311</v>
      </c>
      <c r="E378" t="s">
        <v>1818</v>
      </c>
      <c r="F378">
        <v>32312311</v>
      </c>
    </row>
    <row r="379" spans="2:6" x14ac:dyDescent="0.2">
      <c r="E379" t="s">
        <v>0</v>
      </c>
      <c r="F379" t="s">
        <v>1684</v>
      </c>
    </row>
    <row r="380" spans="2:6" x14ac:dyDescent="0.2">
      <c r="E380" t="s">
        <v>2</v>
      </c>
      <c r="F380" t="s">
        <v>1685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98197697</v>
      </c>
      <c r="B413">
        <f>SUM(F413,H413)</f>
        <v>349953256</v>
      </c>
      <c r="C413" t="s">
        <v>346</v>
      </c>
      <c r="D413">
        <f>B429/B413*1000</f>
        <v>0.21814913475187098</v>
      </c>
      <c r="E413">
        <v>98197697</v>
      </c>
      <c r="F413">
        <v>349953256</v>
      </c>
    </row>
    <row r="414" spans="1:6" x14ac:dyDescent="0.2">
      <c r="B414">
        <f t="shared" ref="B414:B432" si="7">SUM(F414,H414)</f>
        <v>349953256</v>
      </c>
      <c r="C414" t="s">
        <v>347</v>
      </c>
      <c r="D414" s="1">
        <f>B429/B431</f>
        <v>2.3039106939004672E-3</v>
      </c>
      <c r="E414" t="s">
        <v>1819</v>
      </c>
      <c r="F414">
        <v>349953256</v>
      </c>
    </row>
    <row r="415" spans="1:6" x14ac:dyDescent="0.2">
      <c r="B415">
        <f t="shared" si="7"/>
        <v>5615274</v>
      </c>
      <c r="E415" t="s">
        <v>1820</v>
      </c>
      <c r="F415">
        <v>5615274</v>
      </c>
    </row>
    <row r="416" spans="1:6" x14ac:dyDescent="0.2">
      <c r="B416">
        <f t="shared" si="7"/>
        <v>307887</v>
      </c>
      <c r="C416" t="s">
        <v>348</v>
      </c>
      <c r="D416">
        <f>B416/B413</f>
        <v>8.7979464320229095E-4</v>
      </c>
      <c r="E416" t="s">
        <v>1821</v>
      </c>
      <c r="F416">
        <v>307887</v>
      </c>
    </row>
    <row r="417" spans="2:6" x14ac:dyDescent="0.2">
      <c r="B417">
        <f t="shared" si="7"/>
        <v>248369</v>
      </c>
      <c r="C417" t="s">
        <v>353</v>
      </c>
      <c r="D417">
        <f>B417/B413</f>
        <v>7.0972050050021533E-4</v>
      </c>
      <c r="E417" t="s">
        <v>1822</v>
      </c>
      <c r="F417">
        <v>248369</v>
      </c>
    </row>
    <row r="418" spans="2:6" x14ac:dyDescent="0.2">
      <c r="B418">
        <f t="shared" si="7"/>
        <v>0</v>
      </c>
      <c r="C418" t="s">
        <v>349</v>
      </c>
      <c r="D418">
        <f>B413/A413</f>
        <v>3.5637623558523983</v>
      </c>
      <c r="E418" t="s">
        <v>1823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0.28060232421440878</v>
      </c>
      <c r="E419" t="s">
        <v>1824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1.6045782983085032E-2</v>
      </c>
      <c r="E420" t="s">
        <v>1825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3.8028593167311464</v>
      </c>
      <c r="E421" t="s">
        <v>1826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4.099228318512544E-2</v>
      </c>
      <c r="E422" t="s">
        <v>1827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2.9892603713908561E-2</v>
      </c>
      <c r="E423" t="s">
        <v>1828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2.8388820020008613E-3</v>
      </c>
      <c r="E424" t="s">
        <v>1829</v>
      </c>
      <c r="F424">
        <v>0</v>
      </c>
    </row>
    <row r="425" spans="2:6" x14ac:dyDescent="0.2">
      <c r="B425">
        <f t="shared" si="7"/>
        <v>0</v>
      </c>
      <c r="D425" s="3"/>
      <c r="E425" t="s">
        <v>1830</v>
      </c>
      <c r="F425">
        <v>0</v>
      </c>
    </row>
    <row r="426" spans="2:6" x14ac:dyDescent="0.2">
      <c r="B426">
        <f t="shared" si="7"/>
        <v>0</v>
      </c>
      <c r="E426" t="s">
        <v>1831</v>
      </c>
      <c r="F426">
        <v>0</v>
      </c>
    </row>
    <row r="427" spans="2:6" x14ac:dyDescent="0.2">
      <c r="B427">
        <f t="shared" si="7"/>
        <v>0</v>
      </c>
      <c r="E427" t="s">
        <v>1832</v>
      </c>
      <c r="F427">
        <v>0</v>
      </c>
    </row>
    <row r="428" spans="2:6" x14ac:dyDescent="0.2">
      <c r="B428">
        <f t="shared" si="7"/>
        <v>0</v>
      </c>
      <c r="E428" t="s">
        <v>1833</v>
      </c>
      <c r="F428">
        <v>0</v>
      </c>
    </row>
    <row r="429" spans="2:6" x14ac:dyDescent="0.2">
      <c r="B429">
        <f t="shared" si="7"/>
        <v>76342</v>
      </c>
      <c r="E429" t="s">
        <v>1834</v>
      </c>
      <c r="F429">
        <v>76342</v>
      </c>
    </row>
    <row r="430" spans="2:6" x14ac:dyDescent="0.2">
      <c r="B430">
        <f t="shared" si="7"/>
        <v>1330823</v>
      </c>
      <c r="E430" t="s">
        <v>1835</v>
      </c>
      <c r="F430">
        <v>1330823</v>
      </c>
    </row>
    <row r="431" spans="2:6" x14ac:dyDescent="0.2">
      <c r="B431">
        <f t="shared" si="7"/>
        <v>33135833</v>
      </c>
      <c r="E431" t="s">
        <v>1836</v>
      </c>
      <c r="F431">
        <v>33135833</v>
      </c>
    </row>
    <row r="432" spans="2:6" x14ac:dyDescent="0.2">
      <c r="B432">
        <f t="shared" si="7"/>
        <v>32465208</v>
      </c>
      <c r="E432" t="s">
        <v>1837</v>
      </c>
      <c r="F432">
        <v>32465208</v>
      </c>
    </row>
    <row r="433" spans="5:6" x14ac:dyDescent="0.2">
      <c r="E433" t="s">
        <v>0</v>
      </c>
      <c r="F433" t="s">
        <v>1684</v>
      </c>
    </row>
    <row r="434" spans="5:6" x14ac:dyDescent="0.2">
      <c r="E434" t="s">
        <v>2</v>
      </c>
      <c r="F434" t="s">
        <v>1685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89574416</v>
      </c>
      <c r="B467">
        <f>SUM(F467,H467)</f>
        <v>349953256</v>
      </c>
      <c r="C467" t="s">
        <v>346</v>
      </c>
      <c r="D467">
        <f>B483/B467*1000</f>
        <v>0.75104030465143046</v>
      </c>
      <c r="E467">
        <v>89574416</v>
      </c>
      <c r="F467">
        <v>349953256</v>
      </c>
    </row>
    <row r="468" spans="1:6" x14ac:dyDescent="0.2">
      <c r="B468">
        <f t="shared" ref="B468:B486" si="8">SUM(F468,H468)</f>
        <v>349953256</v>
      </c>
      <c r="C468" t="s">
        <v>347</v>
      </c>
      <c r="D468" s="1">
        <f>B483/B485</f>
        <v>7.9318663876655829E-3</v>
      </c>
      <c r="E468" t="s">
        <v>1838</v>
      </c>
      <c r="F468">
        <v>349953256</v>
      </c>
    </row>
    <row r="469" spans="1:6" x14ac:dyDescent="0.2">
      <c r="B469">
        <f t="shared" si="8"/>
        <v>20506635</v>
      </c>
      <c r="E469" t="s">
        <v>1839</v>
      </c>
      <c r="F469">
        <v>20506635</v>
      </c>
    </row>
    <row r="470" spans="1:6" x14ac:dyDescent="0.2">
      <c r="B470">
        <f t="shared" si="8"/>
        <v>2050015</v>
      </c>
      <c r="C470" t="s">
        <v>348</v>
      </c>
      <c r="D470">
        <f>B470/B467</f>
        <v>5.8579680710271771E-3</v>
      </c>
      <c r="E470" t="s">
        <v>1840</v>
      </c>
      <c r="F470">
        <v>2050015</v>
      </c>
    </row>
    <row r="471" spans="1:6" x14ac:dyDescent="0.2">
      <c r="B471">
        <f t="shared" si="8"/>
        <v>1759058</v>
      </c>
      <c r="C471" t="s">
        <v>353</v>
      </c>
      <c r="D471">
        <f>B471/B467</f>
        <v>5.0265513174708107E-3</v>
      </c>
      <c r="E471" t="s">
        <v>1841</v>
      </c>
      <c r="F471">
        <v>1759058</v>
      </c>
    </row>
    <row r="472" spans="1:6" x14ac:dyDescent="0.2">
      <c r="B472">
        <f t="shared" si="8"/>
        <v>0</v>
      </c>
      <c r="C472" t="s">
        <v>349</v>
      </c>
      <c r="D472">
        <f>B467/A467</f>
        <v>3.9068438470198901</v>
      </c>
      <c r="E472" t="s">
        <v>1842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0.25596108755736224</v>
      </c>
      <c r="E473" t="s">
        <v>1843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5.8598211756601001E-2</v>
      </c>
      <c r="E474" t="s">
        <v>1844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1845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1846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9.3453623989142587E-4</v>
      </c>
      <c r="E477" t="s">
        <v>1847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2.0106205269883243E-2</v>
      </c>
      <c r="E478" t="s">
        <v>1848</v>
      </c>
      <c r="F478">
        <v>0</v>
      </c>
    </row>
    <row r="479" spans="1:6" x14ac:dyDescent="0.2">
      <c r="B479">
        <f t="shared" si="8"/>
        <v>0</v>
      </c>
      <c r="D479" s="3"/>
      <c r="E479" t="s">
        <v>1849</v>
      </c>
      <c r="F479">
        <v>0</v>
      </c>
    </row>
    <row r="480" spans="1:6" x14ac:dyDescent="0.2">
      <c r="B480">
        <f t="shared" si="8"/>
        <v>0</v>
      </c>
      <c r="E480" t="s">
        <v>1850</v>
      </c>
      <c r="F480">
        <v>0</v>
      </c>
    </row>
    <row r="481" spans="2:6" x14ac:dyDescent="0.2">
      <c r="B481">
        <f t="shared" si="8"/>
        <v>0</v>
      </c>
      <c r="E481" t="s">
        <v>1851</v>
      </c>
      <c r="F481">
        <v>0</v>
      </c>
    </row>
    <row r="482" spans="2:6" x14ac:dyDescent="0.2">
      <c r="B482">
        <f t="shared" si="8"/>
        <v>0</v>
      </c>
      <c r="E482" t="s">
        <v>1852</v>
      </c>
      <c r="F482">
        <v>0</v>
      </c>
    </row>
    <row r="483" spans="2:6" x14ac:dyDescent="0.2">
      <c r="B483">
        <f t="shared" si="8"/>
        <v>262829</v>
      </c>
      <c r="E483" t="s">
        <v>1853</v>
      </c>
      <c r="F483">
        <v>262829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33135833</v>
      </c>
      <c r="E485" t="s">
        <v>1854</v>
      </c>
      <c r="F485">
        <v>33135833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"/>
  <sheetViews>
    <sheetView topLeftCell="A455" workbookViewId="0">
      <selection activeCell="C481" sqref="C481"/>
    </sheetView>
  </sheetViews>
  <sheetFormatPr baseColWidth="10" defaultRowHeight="16" x14ac:dyDescent="0.2"/>
  <cols>
    <col min="5" max="5" width="42.83203125" bestFit="1" customWidth="1"/>
    <col min="6" max="6" width="34.5" bestFit="1" customWidth="1"/>
    <col min="7" max="7" width="42.83203125" bestFit="1" customWidth="1"/>
    <col min="8" max="8" width="34.5" bestFit="1" customWidth="1"/>
  </cols>
  <sheetData>
    <row r="1" spans="7:8" x14ac:dyDescent="0.2">
      <c r="G1" t="s">
        <v>0</v>
      </c>
      <c r="H1" t="s">
        <v>1863</v>
      </c>
    </row>
    <row r="2" spans="7:8" x14ac:dyDescent="0.2">
      <c r="G2" t="s">
        <v>2</v>
      </c>
      <c r="H2" t="s">
        <v>1864</v>
      </c>
    </row>
    <row r="3" spans="7:8" x14ac:dyDescent="0.2">
      <c r="G3" t="s">
        <v>4</v>
      </c>
      <c r="H3">
        <v>1</v>
      </c>
    </row>
    <row r="4" spans="7:8" x14ac:dyDescent="0.2">
      <c r="G4" t="s">
        <v>5</v>
      </c>
      <c r="H4">
        <v>32</v>
      </c>
    </row>
    <row r="5" spans="7:8" x14ac:dyDescent="0.2">
      <c r="G5" t="s">
        <v>6</v>
      </c>
      <c r="H5">
        <v>16</v>
      </c>
    </row>
    <row r="6" spans="7:8" x14ac:dyDescent="0.2">
      <c r="G6" t="s">
        <v>7</v>
      </c>
      <c r="H6">
        <v>16</v>
      </c>
    </row>
    <row r="7" spans="7:8" x14ac:dyDescent="0.2">
      <c r="G7" t="s">
        <v>8</v>
      </c>
      <c r="H7">
        <v>18</v>
      </c>
    </row>
    <row r="8" spans="7:8" x14ac:dyDescent="0.2">
      <c r="G8" t="s">
        <v>9</v>
      </c>
      <c r="H8">
        <v>6</v>
      </c>
    </row>
    <row r="9" spans="7:8" x14ac:dyDescent="0.2">
      <c r="G9" t="s">
        <v>10</v>
      </c>
      <c r="H9">
        <v>4</v>
      </c>
    </row>
    <row r="10" spans="7:8" x14ac:dyDescent="0.2">
      <c r="G10" t="s">
        <v>11</v>
      </c>
      <c r="H10">
        <v>64</v>
      </c>
    </row>
    <row r="11" spans="7:8" x14ac:dyDescent="0.2">
      <c r="G11" t="s">
        <v>12</v>
      </c>
      <c r="H11">
        <v>8</v>
      </c>
    </row>
    <row r="12" spans="7:8" x14ac:dyDescent="0.2">
      <c r="G12" t="s">
        <v>13</v>
      </c>
      <c r="H12">
        <v>64</v>
      </c>
    </row>
    <row r="13" spans="7:8" x14ac:dyDescent="0.2">
      <c r="G13" t="s">
        <v>14</v>
      </c>
      <c r="H13">
        <v>0</v>
      </c>
    </row>
    <row r="14" spans="7:8" x14ac:dyDescent="0.2">
      <c r="G14" t="s">
        <v>15</v>
      </c>
      <c r="H14">
        <v>1</v>
      </c>
    </row>
    <row r="15" spans="7:8" x14ac:dyDescent="0.2">
      <c r="G15" t="s">
        <v>16</v>
      </c>
      <c r="H15">
        <v>2</v>
      </c>
    </row>
    <row r="16" spans="7:8" x14ac:dyDescent="0.2">
      <c r="G16" t="s">
        <v>17</v>
      </c>
      <c r="H16">
        <v>8</v>
      </c>
    </row>
    <row r="17" spans="7:8" x14ac:dyDescent="0.2">
      <c r="G17" t="s">
        <v>18</v>
      </c>
      <c r="H17">
        <v>32</v>
      </c>
    </row>
    <row r="18" spans="7:8" x14ac:dyDescent="0.2">
      <c r="G18" t="s">
        <v>19</v>
      </c>
      <c r="H18">
        <v>48</v>
      </c>
    </row>
    <row r="19" spans="7:8" x14ac:dyDescent="0.2">
      <c r="G19" t="s">
        <v>20</v>
      </c>
      <c r="H19">
        <v>16</v>
      </c>
    </row>
    <row r="20" spans="7:8" x14ac:dyDescent="0.2">
      <c r="G20" t="s">
        <v>21</v>
      </c>
      <c r="H20">
        <v>16</v>
      </c>
    </row>
    <row r="21" spans="7:8" x14ac:dyDescent="0.2">
      <c r="G21" t="s">
        <v>22</v>
      </c>
      <c r="H21">
        <v>1</v>
      </c>
    </row>
    <row r="22" spans="7:8" x14ac:dyDescent="0.2">
      <c r="G22" t="s">
        <v>23</v>
      </c>
      <c r="H22">
        <v>2</v>
      </c>
    </row>
    <row r="23" spans="7:8" x14ac:dyDescent="0.2">
      <c r="G23" t="s">
        <v>24</v>
      </c>
      <c r="H23">
        <v>1</v>
      </c>
    </row>
    <row r="24" spans="7:8" x14ac:dyDescent="0.2">
      <c r="G24" t="s">
        <v>25</v>
      </c>
      <c r="H24">
        <v>1</v>
      </c>
    </row>
    <row r="25" spans="7:8" x14ac:dyDescent="0.2">
      <c r="G25" t="s">
        <v>26</v>
      </c>
      <c r="H25">
        <v>128</v>
      </c>
    </row>
    <row r="26" spans="7:8" x14ac:dyDescent="0.2">
      <c r="G26" t="s">
        <v>27</v>
      </c>
      <c r="H26">
        <v>0</v>
      </c>
    </row>
    <row r="27" spans="7:8" x14ac:dyDescent="0.2">
      <c r="G27" t="s">
        <v>28</v>
      </c>
      <c r="H27">
        <v>8</v>
      </c>
    </row>
    <row r="28" spans="7:8" x14ac:dyDescent="0.2">
      <c r="G28" t="s">
        <v>29</v>
      </c>
      <c r="H28">
        <v>6</v>
      </c>
    </row>
    <row r="29" spans="7:8" x14ac:dyDescent="0.2">
      <c r="G29" t="s">
        <v>30</v>
      </c>
      <c r="H29">
        <v>0</v>
      </c>
    </row>
    <row r="30" spans="7:8" x14ac:dyDescent="0.2">
      <c r="G30" t="s">
        <v>31</v>
      </c>
      <c r="H30">
        <v>1</v>
      </c>
    </row>
    <row r="31" spans="7:8" x14ac:dyDescent="0.2">
      <c r="G31" t="s">
        <v>32</v>
      </c>
      <c r="H31">
        <v>2048</v>
      </c>
    </row>
    <row r="32" spans="7:8" x14ac:dyDescent="0.2">
      <c r="G32" t="s">
        <v>33</v>
      </c>
      <c r="H32">
        <v>48</v>
      </c>
    </row>
    <row r="33" spans="1:8" x14ac:dyDescent="0.2">
      <c r="G33" t="s">
        <v>34</v>
      </c>
      <c r="H33">
        <v>64</v>
      </c>
    </row>
    <row r="34" spans="1:8" x14ac:dyDescent="0.2">
      <c r="G34" t="s">
        <v>35</v>
      </c>
      <c r="H34">
        <v>0</v>
      </c>
    </row>
    <row r="35" spans="1:8" x14ac:dyDescent="0.2">
      <c r="A35">
        <f>E35+G35</f>
        <v>87589572</v>
      </c>
      <c r="B35">
        <f>SUM(F35,H35)</f>
        <v>349952376</v>
      </c>
      <c r="C35" t="s">
        <v>346</v>
      </c>
      <c r="D35">
        <f>B51/B35*1000</f>
        <v>3.6290652302929357E-4</v>
      </c>
      <c r="G35">
        <v>87589572</v>
      </c>
      <c r="H35">
        <v>349952376</v>
      </c>
    </row>
    <row r="36" spans="1:8" x14ac:dyDescent="0.2">
      <c r="B36">
        <f t="shared" ref="B36:B54" si="0">SUM(F36,H36)</f>
        <v>349952376</v>
      </c>
      <c r="C36" t="s">
        <v>347</v>
      </c>
      <c r="D36" s="1">
        <f>B51/B53</f>
        <v>3.7681044437849108E-6</v>
      </c>
      <c r="G36" t="s">
        <v>1865</v>
      </c>
      <c r="H36">
        <v>349952376</v>
      </c>
    </row>
    <row r="37" spans="1:8" x14ac:dyDescent="0.2">
      <c r="B37">
        <f t="shared" si="0"/>
        <v>16143107</v>
      </c>
      <c r="G37" t="s">
        <v>1866</v>
      </c>
      <c r="H37">
        <v>16143107</v>
      </c>
    </row>
    <row r="38" spans="1:8" x14ac:dyDescent="0.2">
      <c r="B38">
        <f t="shared" si="0"/>
        <v>1034</v>
      </c>
      <c r="C38" t="s">
        <v>348</v>
      </c>
      <c r="D38">
        <f>B38/B35</f>
        <v>2.9546877544274769E-6</v>
      </c>
      <c r="G38" t="s">
        <v>1867</v>
      </c>
      <c r="H38">
        <v>1034</v>
      </c>
    </row>
    <row r="39" spans="1:8" x14ac:dyDescent="0.2">
      <c r="B39">
        <f t="shared" si="0"/>
        <v>639</v>
      </c>
      <c r="C39" t="s">
        <v>353</v>
      </c>
      <c r="D39">
        <f>B39/B35</f>
        <v>1.825962741856052E-6</v>
      </c>
      <c r="G39" t="s">
        <v>1868</v>
      </c>
      <c r="H39">
        <v>639</v>
      </c>
    </row>
    <row r="40" spans="1:8" x14ac:dyDescent="0.2">
      <c r="B40">
        <f t="shared" si="0"/>
        <v>0</v>
      </c>
      <c r="C40" t="s">
        <v>349</v>
      </c>
      <c r="D40">
        <f>B35/A35</f>
        <v>3.995365749703629</v>
      </c>
      <c r="G40" t="s">
        <v>1869</v>
      </c>
      <c r="H40">
        <v>0</v>
      </c>
    </row>
    <row r="41" spans="1:8" x14ac:dyDescent="0.2">
      <c r="B41">
        <f t="shared" si="0"/>
        <v>0</v>
      </c>
      <c r="C41" t="s">
        <v>350</v>
      </c>
      <c r="D41">
        <f>A35/B35</f>
        <v>0.25028997659955882</v>
      </c>
      <c r="G41" t="s">
        <v>1870</v>
      </c>
      <c r="H41">
        <v>0</v>
      </c>
    </row>
    <row r="42" spans="1:8" x14ac:dyDescent="0.2">
      <c r="B42">
        <f t="shared" si="0"/>
        <v>0</v>
      </c>
      <c r="C42" t="s">
        <v>348</v>
      </c>
      <c r="D42" s="2">
        <f>B37/B35</f>
        <v>4.6129439624093306E-2</v>
      </c>
      <c r="G42" t="s">
        <v>1871</v>
      </c>
      <c r="H42">
        <v>0</v>
      </c>
    </row>
    <row r="43" spans="1:8" x14ac:dyDescent="0.2">
      <c r="B43">
        <f t="shared" si="0"/>
        <v>0</v>
      </c>
      <c r="C43" t="s">
        <v>351</v>
      </c>
      <c r="D43">
        <f>B52/B35*1000</f>
        <v>10.721124522383583</v>
      </c>
      <c r="G43" t="s">
        <v>1872</v>
      </c>
      <c r="H43">
        <v>0</v>
      </c>
    </row>
    <row r="44" spans="1:8" x14ac:dyDescent="0.2">
      <c r="B44">
        <f t="shared" si="0"/>
        <v>0</v>
      </c>
      <c r="C44" t="s">
        <v>352</v>
      </c>
      <c r="D44" s="3">
        <f>B52/B54</f>
        <v>0.11302501485457697</v>
      </c>
      <c r="G44" t="s">
        <v>1873</v>
      </c>
      <c r="H44">
        <v>0</v>
      </c>
    </row>
    <row r="45" spans="1:8" x14ac:dyDescent="0.2">
      <c r="B45">
        <f t="shared" si="0"/>
        <v>0</v>
      </c>
      <c r="C45" t="s">
        <v>354</v>
      </c>
      <c r="D45">
        <f>(A35/B35)-D39-0.25</f>
        <v>2.8815063681697506E-4</v>
      </c>
      <c r="G45" t="s">
        <v>1874</v>
      </c>
      <c r="H45">
        <v>0</v>
      </c>
    </row>
    <row r="46" spans="1:8" x14ac:dyDescent="0.2">
      <c r="B46">
        <f t="shared" si="0"/>
        <v>0</v>
      </c>
      <c r="C46" t="s">
        <v>434</v>
      </c>
      <c r="D46" s="3">
        <f>D39/0.25</f>
        <v>7.3038509674242078E-6</v>
      </c>
      <c r="G46" t="s">
        <v>1875</v>
      </c>
      <c r="H46">
        <v>0</v>
      </c>
    </row>
    <row r="47" spans="1:8" x14ac:dyDescent="0.2">
      <c r="B47">
        <f t="shared" si="0"/>
        <v>0</v>
      </c>
      <c r="D47" s="3"/>
      <c r="G47" t="s">
        <v>1876</v>
      </c>
      <c r="H47">
        <v>0</v>
      </c>
    </row>
    <row r="48" spans="1:8" x14ac:dyDescent="0.2">
      <c r="B48">
        <f t="shared" si="0"/>
        <v>0</v>
      </c>
      <c r="G48" t="s">
        <v>1877</v>
      </c>
      <c r="H48">
        <v>0</v>
      </c>
    </row>
    <row r="49" spans="2:8" x14ac:dyDescent="0.2">
      <c r="B49">
        <f t="shared" si="0"/>
        <v>0</v>
      </c>
      <c r="G49" t="s">
        <v>1878</v>
      </c>
      <c r="H49">
        <v>0</v>
      </c>
    </row>
    <row r="50" spans="2:8" x14ac:dyDescent="0.2">
      <c r="B50">
        <f t="shared" si="0"/>
        <v>0</v>
      </c>
      <c r="G50" t="s">
        <v>1879</v>
      </c>
      <c r="H50">
        <v>0</v>
      </c>
    </row>
    <row r="51" spans="2:8" x14ac:dyDescent="0.2">
      <c r="B51">
        <f t="shared" si="0"/>
        <v>127</v>
      </c>
      <c r="G51" t="s">
        <v>1880</v>
      </c>
      <c r="H51">
        <v>127</v>
      </c>
    </row>
    <row r="52" spans="2:8" x14ac:dyDescent="0.2">
      <c r="B52">
        <f t="shared" si="0"/>
        <v>3751883</v>
      </c>
      <c r="G52" t="s">
        <v>1881</v>
      </c>
      <c r="H52">
        <v>3751883</v>
      </c>
    </row>
    <row r="53" spans="2:8" x14ac:dyDescent="0.2">
      <c r="B53">
        <f t="shared" si="0"/>
        <v>33703949</v>
      </c>
      <c r="G53" t="s">
        <v>1882</v>
      </c>
      <c r="H53">
        <v>33703949</v>
      </c>
    </row>
    <row r="54" spans="2:8" x14ac:dyDescent="0.2">
      <c r="B54">
        <f t="shared" si="0"/>
        <v>33195156</v>
      </c>
      <c r="G54" t="s">
        <v>1883</v>
      </c>
      <c r="H54">
        <v>33195156</v>
      </c>
    </row>
    <row r="55" spans="2:8" x14ac:dyDescent="0.2">
      <c r="G55" t="s">
        <v>0</v>
      </c>
      <c r="H55" t="s">
        <v>1863</v>
      </c>
    </row>
    <row r="56" spans="2:8" x14ac:dyDescent="0.2">
      <c r="G56" t="s">
        <v>2</v>
      </c>
      <c r="H56" t="s">
        <v>1864</v>
      </c>
    </row>
    <row r="57" spans="2:8" x14ac:dyDescent="0.2">
      <c r="G57" t="s">
        <v>4</v>
      </c>
      <c r="H57">
        <v>1</v>
      </c>
    </row>
    <row r="58" spans="2:8" x14ac:dyDescent="0.2">
      <c r="G58" t="s">
        <v>5</v>
      </c>
      <c r="H58">
        <v>32</v>
      </c>
    </row>
    <row r="59" spans="2:8" x14ac:dyDescent="0.2">
      <c r="G59" t="s">
        <v>6</v>
      </c>
      <c r="H59">
        <v>16</v>
      </c>
    </row>
    <row r="60" spans="2:8" x14ac:dyDescent="0.2">
      <c r="G60" t="s">
        <v>7</v>
      </c>
      <c r="H60">
        <v>16</v>
      </c>
    </row>
    <row r="61" spans="2:8" x14ac:dyDescent="0.2">
      <c r="G61" t="s">
        <v>8</v>
      </c>
      <c r="H61">
        <v>18</v>
      </c>
    </row>
    <row r="62" spans="2:8" x14ac:dyDescent="0.2">
      <c r="G62" t="s">
        <v>9</v>
      </c>
      <c r="H62">
        <v>6</v>
      </c>
    </row>
    <row r="63" spans="2:8" x14ac:dyDescent="0.2">
      <c r="G63" t="s">
        <v>10</v>
      </c>
      <c r="H63">
        <v>4</v>
      </c>
    </row>
    <row r="64" spans="2:8" x14ac:dyDescent="0.2">
      <c r="G64" t="s">
        <v>11</v>
      </c>
      <c r="H64">
        <v>64</v>
      </c>
    </row>
    <row r="65" spans="7:8" x14ac:dyDescent="0.2">
      <c r="G65" t="s">
        <v>12</v>
      </c>
      <c r="H65">
        <v>8</v>
      </c>
    </row>
    <row r="66" spans="7:8" x14ac:dyDescent="0.2">
      <c r="G66" t="s">
        <v>13</v>
      </c>
      <c r="H66">
        <v>64</v>
      </c>
    </row>
    <row r="67" spans="7:8" x14ac:dyDescent="0.2">
      <c r="G67" t="s">
        <v>14</v>
      </c>
      <c r="H67">
        <v>0</v>
      </c>
    </row>
    <row r="68" spans="7:8" x14ac:dyDescent="0.2">
      <c r="G68" t="s">
        <v>15</v>
      </c>
      <c r="H68">
        <v>1</v>
      </c>
    </row>
    <row r="69" spans="7:8" x14ac:dyDescent="0.2">
      <c r="G69" t="s">
        <v>16</v>
      </c>
      <c r="H69">
        <v>2</v>
      </c>
    </row>
    <row r="70" spans="7:8" x14ac:dyDescent="0.2">
      <c r="G70" t="s">
        <v>17</v>
      </c>
      <c r="H70">
        <v>8</v>
      </c>
    </row>
    <row r="71" spans="7:8" x14ac:dyDescent="0.2">
      <c r="G71" t="s">
        <v>18</v>
      </c>
      <c r="H71">
        <v>32</v>
      </c>
    </row>
    <row r="72" spans="7:8" x14ac:dyDescent="0.2">
      <c r="G72" t="s">
        <v>19</v>
      </c>
      <c r="H72">
        <v>48</v>
      </c>
    </row>
    <row r="73" spans="7:8" x14ac:dyDescent="0.2">
      <c r="G73" t="s">
        <v>20</v>
      </c>
      <c r="H73">
        <v>16</v>
      </c>
    </row>
    <row r="74" spans="7:8" x14ac:dyDescent="0.2">
      <c r="G74" t="s">
        <v>21</v>
      </c>
      <c r="H74">
        <v>16</v>
      </c>
    </row>
    <row r="75" spans="7:8" x14ac:dyDescent="0.2">
      <c r="G75" t="s">
        <v>22</v>
      </c>
      <c r="H75">
        <v>1</v>
      </c>
    </row>
    <row r="76" spans="7:8" x14ac:dyDescent="0.2">
      <c r="G76" t="s">
        <v>23</v>
      </c>
      <c r="H76">
        <v>2</v>
      </c>
    </row>
    <row r="77" spans="7:8" x14ac:dyDescent="0.2">
      <c r="G77" t="s">
        <v>24</v>
      </c>
      <c r="H77">
        <v>1</v>
      </c>
    </row>
    <row r="78" spans="7:8" x14ac:dyDescent="0.2">
      <c r="G78" t="s">
        <v>25</v>
      </c>
      <c r="H78">
        <v>3</v>
      </c>
    </row>
    <row r="79" spans="7:8" x14ac:dyDescent="0.2">
      <c r="G79" t="s">
        <v>26</v>
      </c>
      <c r="H79">
        <v>200</v>
      </c>
    </row>
    <row r="80" spans="7:8" x14ac:dyDescent="0.2">
      <c r="G80" t="s">
        <v>27</v>
      </c>
      <c r="H80">
        <v>0</v>
      </c>
    </row>
    <row r="81" spans="1:8" x14ac:dyDescent="0.2">
      <c r="G81" t="s">
        <v>28</v>
      </c>
      <c r="H81">
        <v>8</v>
      </c>
    </row>
    <row r="82" spans="1:8" x14ac:dyDescent="0.2">
      <c r="G82" t="s">
        <v>29</v>
      </c>
      <c r="H82">
        <v>6</v>
      </c>
    </row>
    <row r="83" spans="1:8" x14ac:dyDescent="0.2">
      <c r="G83" t="s">
        <v>30</v>
      </c>
      <c r="H83">
        <v>0</v>
      </c>
    </row>
    <row r="84" spans="1:8" x14ac:dyDescent="0.2">
      <c r="G84" t="s">
        <v>31</v>
      </c>
      <c r="H84">
        <v>1</v>
      </c>
    </row>
    <row r="85" spans="1:8" x14ac:dyDescent="0.2">
      <c r="G85" t="s">
        <v>32</v>
      </c>
      <c r="H85">
        <v>2048</v>
      </c>
    </row>
    <row r="86" spans="1:8" x14ac:dyDescent="0.2">
      <c r="G86" t="s">
        <v>33</v>
      </c>
      <c r="H86">
        <v>48</v>
      </c>
    </row>
    <row r="87" spans="1:8" x14ac:dyDescent="0.2">
      <c r="G87" t="s">
        <v>34</v>
      </c>
      <c r="H87">
        <v>64</v>
      </c>
    </row>
    <row r="88" spans="1:8" x14ac:dyDescent="0.2">
      <c r="G88" t="s">
        <v>35</v>
      </c>
      <c r="H88">
        <v>0</v>
      </c>
    </row>
    <row r="89" spans="1:8" x14ac:dyDescent="0.2">
      <c r="A89">
        <f>E89+G89</f>
        <v>88786150</v>
      </c>
      <c r="B89">
        <f>SUM(F89,H89)</f>
        <v>349952376</v>
      </c>
      <c r="C89" t="s">
        <v>346</v>
      </c>
      <c r="D89">
        <f>B105/B89*1000</f>
        <v>0.23307742879848314</v>
      </c>
      <c r="G89">
        <v>88786150</v>
      </c>
      <c r="H89">
        <v>349952376</v>
      </c>
    </row>
    <row r="90" spans="1:8" x14ac:dyDescent="0.2">
      <c r="B90">
        <f t="shared" ref="B90:B108" si="1">SUM(F90,H90)</f>
        <v>349952376</v>
      </c>
      <c r="C90" t="s">
        <v>347</v>
      </c>
      <c r="D90" s="1">
        <f>B105/B107</f>
        <v>2.4200724965492918E-3</v>
      </c>
      <c r="G90" t="s">
        <v>1884</v>
      </c>
      <c r="H90">
        <v>349952376</v>
      </c>
    </row>
    <row r="91" spans="1:8" x14ac:dyDescent="0.2">
      <c r="B91">
        <f t="shared" si="1"/>
        <v>15336826</v>
      </c>
      <c r="G91" t="s">
        <v>1885</v>
      </c>
      <c r="H91">
        <v>15336826</v>
      </c>
    </row>
    <row r="92" spans="1:8" x14ac:dyDescent="0.2">
      <c r="B92">
        <f t="shared" si="1"/>
        <v>361243</v>
      </c>
      <c r="C92" t="s">
        <v>348</v>
      </c>
      <c r="D92">
        <f>B92/B89</f>
        <v>1.0322633157375677E-3</v>
      </c>
      <c r="G92" t="s">
        <v>1886</v>
      </c>
      <c r="H92">
        <v>361243</v>
      </c>
    </row>
    <row r="93" spans="1:8" x14ac:dyDescent="0.2">
      <c r="B93">
        <f t="shared" si="1"/>
        <v>248588</v>
      </c>
      <c r="C93" t="s">
        <v>353</v>
      </c>
      <c r="D93">
        <f>B93/B89</f>
        <v>7.1034808462051987E-4</v>
      </c>
      <c r="G93" t="s">
        <v>1887</v>
      </c>
      <c r="H93">
        <v>248588</v>
      </c>
    </row>
    <row r="94" spans="1:8" x14ac:dyDescent="0.2">
      <c r="B94">
        <f t="shared" si="1"/>
        <v>0</v>
      </c>
      <c r="C94" t="s">
        <v>349</v>
      </c>
      <c r="D94">
        <f>B89/A89</f>
        <v>3.9415198879554976</v>
      </c>
      <c r="G94" t="s">
        <v>1888</v>
      </c>
      <c r="H94">
        <v>0</v>
      </c>
    </row>
    <row r="95" spans="1:8" x14ac:dyDescent="0.2">
      <c r="B95">
        <f t="shared" si="1"/>
        <v>0</v>
      </c>
      <c r="C95" t="s">
        <v>350</v>
      </c>
      <c r="D95">
        <f>A89/B89</f>
        <v>0.25370923613903396</v>
      </c>
      <c r="G95" t="s">
        <v>1889</v>
      </c>
      <c r="H95">
        <v>0</v>
      </c>
    </row>
    <row r="96" spans="1:8" x14ac:dyDescent="0.2">
      <c r="B96">
        <f t="shared" si="1"/>
        <v>0</v>
      </c>
      <c r="C96" t="s">
        <v>348</v>
      </c>
      <c r="D96" s="2">
        <f>B91/B89</f>
        <v>4.3825466125710776E-2</v>
      </c>
      <c r="G96" t="s">
        <v>1890</v>
      </c>
      <c r="H96">
        <v>0</v>
      </c>
    </row>
    <row r="97" spans="2:8" x14ac:dyDescent="0.2">
      <c r="B97">
        <f t="shared" si="1"/>
        <v>0</v>
      </c>
      <c r="C97" t="s">
        <v>351</v>
      </c>
      <c r="D97">
        <f>B106/B89*1000</f>
        <v>10.193698470559891</v>
      </c>
      <c r="G97" t="s">
        <v>1891</v>
      </c>
      <c r="H97">
        <v>0</v>
      </c>
    </row>
    <row r="98" spans="2:8" x14ac:dyDescent="0.2">
      <c r="B98">
        <f t="shared" si="1"/>
        <v>0</v>
      </c>
      <c r="C98" t="s">
        <v>352</v>
      </c>
      <c r="D98" s="3">
        <f>B106/B108</f>
        <v>0.10780199115121133</v>
      </c>
      <c r="G98" t="s">
        <v>1892</v>
      </c>
      <c r="H98">
        <v>0</v>
      </c>
    </row>
    <row r="99" spans="2:8" x14ac:dyDescent="0.2">
      <c r="B99">
        <f t="shared" si="1"/>
        <v>0</v>
      </c>
      <c r="C99" t="s">
        <v>354</v>
      </c>
      <c r="D99">
        <f>(A89/B89)-D93-0.25</f>
        <v>2.9988880544134511E-3</v>
      </c>
      <c r="G99" t="s">
        <v>1893</v>
      </c>
      <c r="H99">
        <v>0</v>
      </c>
    </row>
    <row r="100" spans="2:8" x14ac:dyDescent="0.2">
      <c r="B100">
        <f t="shared" si="1"/>
        <v>0</v>
      </c>
      <c r="C100" t="s">
        <v>434</v>
      </c>
      <c r="D100" s="3">
        <f>D93/0.25</f>
        <v>2.8413923384820795E-3</v>
      </c>
      <c r="G100" t="s">
        <v>1894</v>
      </c>
      <c r="H100">
        <v>0</v>
      </c>
    </row>
    <row r="101" spans="2:8" x14ac:dyDescent="0.2">
      <c r="B101">
        <f t="shared" si="1"/>
        <v>0</v>
      </c>
      <c r="D101" s="3"/>
      <c r="G101" t="s">
        <v>1895</v>
      </c>
      <c r="H101">
        <v>0</v>
      </c>
    </row>
    <row r="102" spans="2:8" x14ac:dyDescent="0.2">
      <c r="B102">
        <f t="shared" si="1"/>
        <v>0</v>
      </c>
      <c r="G102" t="s">
        <v>1896</v>
      </c>
      <c r="H102">
        <v>0</v>
      </c>
    </row>
    <row r="103" spans="2:8" x14ac:dyDescent="0.2">
      <c r="B103">
        <f t="shared" si="1"/>
        <v>0</v>
      </c>
      <c r="G103" t="s">
        <v>1897</v>
      </c>
      <c r="H103">
        <v>0</v>
      </c>
    </row>
    <row r="104" spans="2:8" x14ac:dyDescent="0.2">
      <c r="B104">
        <f t="shared" si="1"/>
        <v>0</v>
      </c>
      <c r="G104" t="s">
        <v>1898</v>
      </c>
      <c r="H104">
        <v>0</v>
      </c>
    </row>
    <row r="105" spans="2:8" x14ac:dyDescent="0.2">
      <c r="B105">
        <f t="shared" si="1"/>
        <v>81566</v>
      </c>
      <c r="G105" t="s">
        <v>1899</v>
      </c>
      <c r="H105">
        <v>81566</v>
      </c>
    </row>
    <row r="106" spans="2:8" x14ac:dyDescent="0.2">
      <c r="B106">
        <f t="shared" si="1"/>
        <v>3567309</v>
      </c>
      <c r="G106" t="s">
        <v>1900</v>
      </c>
      <c r="H106">
        <v>3567309</v>
      </c>
    </row>
    <row r="107" spans="2:8" x14ac:dyDescent="0.2">
      <c r="B107">
        <f t="shared" si="1"/>
        <v>33703949</v>
      </c>
      <c r="G107" t="s">
        <v>1901</v>
      </c>
      <c r="H107">
        <v>33703949</v>
      </c>
    </row>
    <row r="108" spans="2:8" x14ac:dyDescent="0.2">
      <c r="B108">
        <f t="shared" si="1"/>
        <v>33091309</v>
      </c>
      <c r="G108" t="s">
        <v>1902</v>
      </c>
      <c r="H108">
        <v>33091309</v>
      </c>
    </row>
    <row r="109" spans="2:8" x14ac:dyDescent="0.2">
      <c r="G109" t="s">
        <v>0</v>
      </c>
      <c r="H109" t="s">
        <v>1863</v>
      </c>
    </row>
    <row r="110" spans="2:8" x14ac:dyDescent="0.2">
      <c r="G110" t="s">
        <v>2</v>
      </c>
      <c r="H110" t="s">
        <v>1864</v>
      </c>
    </row>
    <row r="111" spans="2:8" x14ac:dyDescent="0.2">
      <c r="G111" t="s">
        <v>4</v>
      </c>
      <c r="H111">
        <v>1</v>
      </c>
    </row>
    <row r="112" spans="2:8" x14ac:dyDescent="0.2">
      <c r="G112" t="s">
        <v>5</v>
      </c>
      <c r="H112">
        <v>32</v>
      </c>
    </row>
    <row r="113" spans="7:8" x14ac:dyDescent="0.2">
      <c r="G113" t="s">
        <v>6</v>
      </c>
      <c r="H113">
        <v>16</v>
      </c>
    </row>
    <row r="114" spans="7:8" x14ac:dyDescent="0.2">
      <c r="G114" t="s">
        <v>7</v>
      </c>
      <c r="H114">
        <v>16</v>
      </c>
    </row>
    <row r="115" spans="7:8" x14ac:dyDescent="0.2">
      <c r="G115" t="s">
        <v>8</v>
      </c>
      <c r="H115">
        <v>18</v>
      </c>
    </row>
    <row r="116" spans="7:8" x14ac:dyDescent="0.2">
      <c r="G116" t="s">
        <v>9</v>
      </c>
      <c r="H116">
        <v>6</v>
      </c>
    </row>
    <row r="117" spans="7:8" x14ac:dyDescent="0.2">
      <c r="G117" t="s">
        <v>10</v>
      </c>
      <c r="H117">
        <v>4</v>
      </c>
    </row>
    <row r="118" spans="7:8" x14ac:dyDescent="0.2">
      <c r="G118" t="s">
        <v>11</v>
      </c>
      <c r="H118">
        <v>64</v>
      </c>
    </row>
    <row r="119" spans="7:8" x14ac:dyDescent="0.2">
      <c r="G119" t="s">
        <v>12</v>
      </c>
      <c r="H119">
        <v>8</v>
      </c>
    </row>
    <row r="120" spans="7:8" x14ac:dyDescent="0.2">
      <c r="G120" t="s">
        <v>13</v>
      </c>
      <c r="H120">
        <v>64</v>
      </c>
    </row>
    <row r="121" spans="7:8" x14ac:dyDescent="0.2">
      <c r="G121" t="s">
        <v>14</v>
      </c>
      <c r="H121">
        <v>0</v>
      </c>
    </row>
    <row r="122" spans="7:8" x14ac:dyDescent="0.2">
      <c r="G122" t="s">
        <v>15</v>
      </c>
      <c r="H122">
        <v>1</v>
      </c>
    </row>
    <row r="123" spans="7:8" x14ac:dyDescent="0.2">
      <c r="G123" t="s">
        <v>16</v>
      </c>
      <c r="H123">
        <v>2</v>
      </c>
    </row>
    <row r="124" spans="7:8" x14ac:dyDescent="0.2">
      <c r="G124" t="s">
        <v>17</v>
      </c>
      <c r="H124">
        <v>8</v>
      </c>
    </row>
    <row r="125" spans="7:8" x14ac:dyDescent="0.2">
      <c r="G125" t="s">
        <v>18</v>
      </c>
      <c r="H125">
        <v>32</v>
      </c>
    </row>
    <row r="126" spans="7:8" x14ac:dyDescent="0.2">
      <c r="G126" t="s">
        <v>19</v>
      </c>
      <c r="H126">
        <v>48</v>
      </c>
    </row>
    <row r="127" spans="7:8" x14ac:dyDescent="0.2">
      <c r="G127" t="s">
        <v>20</v>
      </c>
      <c r="H127">
        <v>16</v>
      </c>
    </row>
    <row r="128" spans="7:8" x14ac:dyDescent="0.2">
      <c r="G128" t="s">
        <v>21</v>
      </c>
      <c r="H128">
        <v>16</v>
      </c>
    </row>
    <row r="129" spans="1:8" x14ac:dyDescent="0.2">
      <c r="G129" t="s">
        <v>22</v>
      </c>
      <c r="H129">
        <v>1</v>
      </c>
    </row>
    <row r="130" spans="1:8" x14ac:dyDescent="0.2">
      <c r="G130" t="s">
        <v>23</v>
      </c>
      <c r="H130">
        <v>2</v>
      </c>
    </row>
    <row r="131" spans="1:8" x14ac:dyDescent="0.2">
      <c r="G131" t="s">
        <v>24</v>
      </c>
      <c r="H131">
        <v>1</v>
      </c>
    </row>
    <row r="132" spans="1:8" x14ac:dyDescent="0.2">
      <c r="G132" t="s">
        <v>25</v>
      </c>
      <c r="H132">
        <v>3</v>
      </c>
    </row>
    <row r="133" spans="1:8" x14ac:dyDescent="0.2">
      <c r="G133" t="s">
        <v>26</v>
      </c>
      <c r="H133">
        <v>128</v>
      </c>
    </row>
    <row r="134" spans="1:8" x14ac:dyDescent="0.2">
      <c r="G134" t="s">
        <v>27</v>
      </c>
      <c r="H134">
        <v>0</v>
      </c>
    </row>
    <row r="135" spans="1:8" x14ac:dyDescent="0.2">
      <c r="G135" t="s">
        <v>28</v>
      </c>
      <c r="H135">
        <v>8</v>
      </c>
    </row>
    <row r="136" spans="1:8" x14ac:dyDescent="0.2">
      <c r="G136" t="s">
        <v>29</v>
      </c>
      <c r="H136">
        <v>6</v>
      </c>
    </row>
    <row r="137" spans="1:8" x14ac:dyDescent="0.2">
      <c r="G137" t="s">
        <v>30</v>
      </c>
      <c r="H137">
        <v>0</v>
      </c>
    </row>
    <row r="138" spans="1:8" x14ac:dyDescent="0.2">
      <c r="G138" t="s">
        <v>31</v>
      </c>
      <c r="H138">
        <v>1</v>
      </c>
    </row>
    <row r="139" spans="1:8" x14ac:dyDescent="0.2">
      <c r="G139" t="s">
        <v>32</v>
      </c>
      <c r="H139">
        <v>2048</v>
      </c>
    </row>
    <row r="140" spans="1:8" x14ac:dyDescent="0.2">
      <c r="G140" t="s">
        <v>33</v>
      </c>
      <c r="H140">
        <v>48</v>
      </c>
    </row>
    <row r="141" spans="1:8" x14ac:dyDescent="0.2">
      <c r="G141" t="s">
        <v>34</v>
      </c>
      <c r="H141">
        <v>64</v>
      </c>
    </row>
    <row r="142" spans="1:8" x14ac:dyDescent="0.2">
      <c r="G142" t="s">
        <v>35</v>
      </c>
      <c r="H142">
        <v>0</v>
      </c>
    </row>
    <row r="143" spans="1:8" x14ac:dyDescent="0.2">
      <c r="A143">
        <f>E143+G143</f>
        <v>89460923</v>
      </c>
      <c r="B143">
        <f>SUM(F143,H143)</f>
        <v>349952376</v>
      </c>
      <c r="C143" t="s">
        <v>346</v>
      </c>
      <c r="D143">
        <f>B159/B143*1000</f>
        <v>0.36364948126541652</v>
      </c>
      <c r="G143">
        <v>89460923</v>
      </c>
      <c r="H143">
        <v>349952376</v>
      </c>
    </row>
    <row r="144" spans="1:8" x14ac:dyDescent="0.2">
      <c r="B144">
        <f t="shared" ref="B144:B162" si="2">SUM(F144,H144)</f>
        <v>349952376</v>
      </c>
      <c r="C144" t="s">
        <v>347</v>
      </c>
      <c r="D144" s="1">
        <f>B159/B161</f>
        <v>3.7758186733548643E-3</v>
      </c>
      <c r="G144" t="s">
        <v>1903</v>
      </c>
      <c r="H144">
        <v>349952376</v>
      </c>
    </row>
    <row r="145" spans="2:8" x14ac:dyDescent="0.2">
      <c r="B145">
        <f t="shared" si="2"/>
        <v>14887232</v>
      </c>
      <c r="G145" t="s">
        <v>1904</v>
      </c>
      <c r="H145">
        <v>14887232</v>
      </c>
    </row>
    <row r="146" spans="2:8" x14ac:dyDescent="0.2">
      <c r="B146">
        <f t="shared" si="2"/>
        <v>563047</v>
      </c>
      <c r="C146" t="s">
        <v>348</v>
      </c>
      <c r="D146">
        <f>B146/B143</f>
        <v>1.6089246383627926E-3</v>
      </c>
      <c r="G146" t="s">
        <v>1905</v>
      </c>
      <c r="H146">
        <v>563047</v>
      </c>
    </row>
    <row r="147" spans="2:8" x14ac:dyDescent="0.2">
      <c r="B147">
        <f t="shared" si="2"/>
        <v>388837</v>
      </c>
      <c r="C147" t="s">
        <v>353</v>
      </c>
      <c r="D147">
        <f>B147/B143</f>
        <v>1.1111140448436332E-3</v>
      </c>
      <c r="G147" t="s">
        <v>1906</v>
      </c>
      <c r="H147">
        <v>388837</v>
      </c>
    </row>
    <row r="148" spans="2:8" x14ac:dyDescent="0.2">
      <c r="B148">
        <f t="shared" si="2"/>
        <v>0</v>
      </c>
      <c r="C148" t="s">
        <v>349</v>
      </c>
      <c r="D148">
        <f>B143/A143</f>
        <v>3.9117903578973805</v>
      </c>
      <c r="G148" t="s">
        <v>1907</v>
      </c>
      <c r="H148">
        <v>0</v>
      </c>
    </row>
    <row r="149" spans="2:8" x14ac:dyDescent="0.2">
      <c r="B149">
        <f t="shared" si="2"/>
        <v>0</v>
      </c>
      <c r="C149" t="s">
        <v>350</v>
      </c>
      <c r="D149">
        <f>A143/B143</f>
        <v>0.25563742136158552</v>
      </c>
      <c r="G149" t="s">
        <v>1908</v>
      </c>
      <c r="H149">
        <v>0</v>
      </c>
    </row>
    <row r="150" spans="2:8" x14ac:dyDescent="0.2">
      <c r="B150">
        <f t="shared" si="2"/>
        <v>0</v>
      </c>
      <c r="C150" t="s">
        <v>348</v>
      </c>
      <c r="D150" s="2">
        <f>B145/B143</f>
        <v>4.2540737028743593E-2</v>
      </c>
      <c r="G150" t="s">
        <v>1909</v>
      </c>
      <c r="H150">
        <v>0</v>
      </c>
    </row>
    <row r="151" spans="2:8" x14ac:dyDescent="0.2">
      <c r="B151">
        <f t="shared" si="2"/>
        <v>0</v>
      </c>
      <c r="C151" t="s">
        <v>351</v>
      </c>
      <c r="D151">
        <f>B160/B143*1000</f>
        <v>9.8971381180163771</v>
      </c>
      <c r="G151" t="s">
        <v>1910</v>
      </c>
      <c r="H151">
        <v>0</v>
      </c>
    </row>
    <row r="152" spans="2:8" x14ac:dyDescent="0.2">
      <c r="B152">
        <f t="shared" si="2"/>
        <v>0</v>
      </c>
      <c r="C152" t="s">
        <v>352</v>
      </c>
      <c r="D152" s="3">
        <f>B160/B162</f>
        <v>0.10485291915698608</v>
      </c>
      <c r="G152" t="s">
        <v>1911</v>
      </c>
      <c r="H152">
        <v>0</v>
      </c>
    </row>
    <row r="153" spans="2:8" x14ac:dyDescent="0.2">
      <c r="B153">
        <f t="shared" si="2"/>
        <v>0</v>
      </c>
      <c r="C153" t="s">
        <v>354</v>
      </c>
      <c r="D153">
        <f>(A143/B143)-D147-0.25</f>
        <v>4.5263073167418622E-3</v>
      </c>
      <c r="G153" t="s">
        <v>1912</v>
      </c>
      <c r="H153">
        <v>0</v>
      </c>
    </row>
    <row r="154" spans="2:8" x14ac:dyDescent="0.2">
      <c r="B154">
        <f t="shared" si="2"/>
        <v>0</v>
      </c>
      <c r="C154" t="s">
        <v>434</v>
      </c>
      <c r="D154" s="3">
        <f>D147/0.25</f>
        <v>4.4444561793745329E-3</v>
      </c>
      <c r="G154" t="s">
        <v>1913</v>
      </c>
      <c r="H154">
        <v>0</v>
      </c>
    </row>
    <row r="155" spans="2:8" x14ac:dyDescent="0.2">
      <c r="B155">
        <f t="shared" si="2"/>
        <v>0</v>
      </c>
      <c r="D155" s="3"/>
      <c r="G155" t="s">
        <v>1914</v>
      </c>
      <c r="H155">
        <v>0</v>
      </c>
    </row>
    <row r="156" spans="2:8" x14ac:dyDescent="0.2">
      <c r="B156">
        <f t="shared" si="2"/>
        <v>0</v>
      </c>
      <c r="G156" t="s">
        <v>1915</v>
      </c>
      <c r="H156">
        <v>0</v>
      </c>
    </row>
    <row r="157" spans="2:8" x14ac:dyDescent="0.2">
      <c r="B157">
        <f t="shared" si="2"/>
        <v>0</v>
      </c>
      <c r="G157" t="s">
        <v>1916</v>
      </c>
      <c r="H157">
        <v>0</v>
      </c>
    </row>
    <row r="158" spans="2:8" x14ac:dyDescent="0.2">
      <c r="B158">
        <f t="shared" si="2"/>
        <v>0</v>
      </c>
      <c r="G158" t="s">
        <v>1917</v>
      </c>
      <c r="H158">
        <v>0</v>
      </c>
    </row>
    <row r="159" spans="2:8" x14ac:dyDescent="0.2">
      <c r="B159">
        <f t="shared" si="2"/>
        <v>127260</v>
      </c>
      <c r="G159" t="s">
        <v>1918</v>
      </c>
      <c r="H159">
        <v>127260</v>
      </c>
    </row>
    <row r="160" spans="2:8" x14ac:dyDescent="0.2">
      <c r="B160">
        <f t="shared" si="2"/>
        <v>3463527</v>
      </c>
      <c r="G160" t="s">
        <v>1919</v>
      </c>
      <c r="H160">
        <v>3463527</v>
      </c>
    </row>
    <row r="161" spans="2:8" x14ac:dyDescent="0.2">
      <c r="B161">
        <f t="shared" si="2"/>
        <v>33703949</v>
      </c>
      <c r="G161" t="s">
        <v>1920</v>
      </c>
      <c r="H161">
        <v>33703949</v>
      </c>
    </row>
    <row r="162" spans="2:8" x14ac:dyDescent="0.2">
      <c r="B162">
        <f t="shared" si="2"/>
        <v>33032242</v>
      </c>
      <c r="G162" t="s">
        <v>1921</v>
      </c>
      <c r="H162">
        <v>33032242</v>
      </c>
    </row>
    <row r="163" spans="2:8" x14ac:dyDescent="0.2">
      <c r="G163" t="s">
        <v>0</v>
      </c>
      <c r="H163" t="s">
        <v>1863</v>
      </c>
    </row>
    <row r="164" spans="2:8" x14ac:dyDescent="0.2">
      <c r="G164" t="s">
        <v>2</v>
      </c>
      <c r="H164" t="s">
        <v>1864</v>
      </c>
    </row>
    <row r="165" spans="2:8" x14ac:dyDescent="0.2">
      <c r="G165" t="s">
        <v>4</v>
      </c>
      <c r="H165">
        <v>1</v>
      </c>
    </row>
    <row r="166" spans="2:8" x14ac:dyDescent="0.2">
      <c r="G166" t="s">
        <v>5</v>
      </c>
      <c r="H166">
        <v>32</v>
      </c>
    </row>
    <row r="167" spans="2:8" x14ac:dyDescent="0.2">
      <c r="G167" t="s">
        <v>6</v>
      </c>
      <c r="H167">
        <v>16</v>
      </c>
    </row>
    <row r="168" spans="2:8" x14ac:dyDescent="0.2">
      <c r="G168" t="s">
        <v>7</v>
      </c>
      <c r="H168">
        <v>16</v>
      </c>
    </row>
    <row r="169" spans="2:8" x14ac:dyDescent="0.2">
      <c r="G169" t="s">
        <v>8</v>
      </c>
      <c r="H169">
        <v>18</v>
      </c>
    </row>
    <row r="170" spans="2:8" x14ac:dyDescent="0.2">
      <c r="G170" t="s">
        <v>9</v>
      </c>
      <c r="H170">
        <v>6</v>
      </c>
    </row>
    <row r="171" spans="2:8" x14ac:dyDescent="0.2">
      <c r="G171" t="s">
        <v>10</v>
      </c>
      <c r="H171">
        <v>4</v>
      </c>
    </row>
    <row r="172" spans="2:8" x14ac:dyDescent="0.2">
      <c r="G172" t="s">
        <v>11</v>
      </c>
      <c r="H172">
        <v>64</v>
      </c>
    </row>
    <row r="173" spans="2:8" x14ac:dyDescent="0.2">
      <c r="G173" t="s">
        <v>12</v>
      </c>
      <c r="H173">
        <v>8</v>
      </c>
    </row>
    <row r="174" spans="2:8" x14ac:dyDescent="0.2">
      <c r="G174" t="s">
        <v>13</v>
      </c>
      <c r="H174">
        <v>64</v>
      </c>
    </row>
    <row r="175" spans="2:8" x14ac:dyDescent="0.2">
      <c r="G175" t="s">
        <v>14</v>
      </c>
      <c r="H175">
        <v>0</v>
      </c>
    </row>
    <row r="176" spans="2:8" x14ac:dyDescent="0.2">
      <c r="G176" t="s">
        <v>15</v>
      </c>
      <c r="H176">
        <v>1</v>
      </c>
    </row>
    <row r="177" spans="7:8" x14ac:dyDescent="0.2">
      <c r="G177" t="s">
        <v>16</v>
      </c>
      <c r="H177">
        <v>2</v>
      </c>
    </row>
    <row r="178" spans="7:8" x14ac:dyDescent="0.2">
      <c r="G178" t="s">
        <v>17</v>
      </c>
      <c r="H178">
        <v>8</v>
      </c>
    </row>
    <row r="179" spans="7:8" x14ac:dyDescent="0.2">
      <c r="G179" t="s">
        <v>18</v>
      </c>
      <c r="H179">
        <v>32</v>
      </c>
    </row>
    <row r="180" spans="7:8" x14ac:dyDescent="0.2">
      <c r="G180" t="s">
        <v>19</v>
      </c>
      <c r="H180">
        <v>48</v>
      </c>
    </row>
    <row r="181" spans="7:8" x14ac:dyDescent="0.2">
      <c r="G181" t="s">
        <v>20</v>
      </c>
      <c r="H181">
        <v>16</v>
      </c>
    </row>
    <row r="182" spans="7:8" x14ac:dyDescent="0.2">
      <c r="G182" t="s">
        <v>21</v>
      </c>
      <c r="H182">
        <v>16</v>
      </c>
    </row>
    <row r="183" spans="7:8" x14ac:dyDescent="0.2">
      <c r="G183" t="s">
        <v>22</v>
      </c>
      <c r="H183">
        <v>1</v>
      </c>
    </row>
    <row r="184" spans="7:8" x14ac:dyDescent="0.2">
      <c r="G184" t="s">
        <v>23</v>
      </c>
      <c r="H184">
        <v>2</v>
      </c>
    </row>
    <row r="185" spans="7:8" x14ac:dyDescent="0.2">
      <c r="G185" t="s">
        <v>24</v>
      </c>
      <c r="H185">
        <v>1</v>
      </c>
    </row>
    <row r="186" spans="7:8" x14ac:dyDescent="0.2">
      <c r="G186" t="s">
        <v>25</v>
      </c>
      <c r="H186">
        <v>3</v>
      </c>
    </row>
    <row r="187" spans="7:8" x14ac:dyDescent="0.2">
      <c r="G187" t="s">
        <v>26</v>
      </c>
      <c r="H187">
        <v>100</v>
      </c>
    </row>
    <row r="188" spans="7:8" x14ac:dyDescent="0.2">
      <c r="G188" t="s">
        <v>27</v>
      </c>
      <c r="H188">
        <v>0</v>
      </c>
    </row>
    <row r="189" spans="7:8" x14ac:dyDescent="0.2">
      <c r="G189" t="s">
        <v>28</v>
      </c>
      <c r="H189">
        <v>8</v>
      </c>
    </row>
    <row r="190" spans="7:8" x14ac:dyDescent="0.2">
      <c r="G190" t="s">
        <v>29</v>
      </c>
      <c r="H190">
        <v>6</v>
      </c>
    </row>
    <row r="191" spans="7:8" x14ac:dyDescent="0.2">
      <c r="G191" t="s">
        <v>30</v>
      </c>
      <c r="H191">
        <v>0</v>
      </c>
    </row>
    <row r="192" spans="7:8" x14ac:dyDescent="0.2">
      <c r="G192" t="s">
        <v>31</v>
      </c>
      <c r="H192">
        <v>1</v>
      </c>
    </row>
    <row r="193" spans="1:8" x14ac:dyDescent="0.2">
      <c r="G193" t="s">
        <v>32</v>
      </c>
      <c r="H193">
        <v>2048</v>
      </c>
    </row>
    <row r="194" spans="1:8" x14ac:dyDescent="0.2">
      <c r="G194" t="s">
        <v>33</v>
      </c>
      <c r="H194">
        <v>48</v>
      </c>
    </row>
    <row r="195" spans="1:8" x14ac:dyDescent="0.2">
      <c r="G195" t="s">
        <v>34</v>
      </c>
      <c r="H195">
        <v>64</v>
      </c>
    </row>
    <row r="196" spans="1:8" x14ac:dyDescent="0.2">
      <c r="G196" t="s">
        <v>35</v>
      </c>
      <c r="H196">
        <v>0</v>
      </c>
    </row>
    <row r="197" spans="1:8" x14ac:dyDescent="0.2">
      <c r="A197">
        <f>E197+G197</f>
        <v>89966120</v>
      </c>
      <c r="B197">
        <f>SUM(F197,H197)</f>
        <v>349952376</v>
      </c>
      <c r="C197" t="s">
        <v>346</v>
      </c>
      <c r="D197">
        <f>B213/B197*1000</f>
        <v>0.4624200636946097</v>
      </c>
      <c r="G197">
        <v>89966120</v>
      </c>
      <c r="H197">
        <v>349952376</v>
      </c>
    </row>
    <row r="198" spans="1:8" x14ac:dyDescent="0.2">
      <c r="B198">
        <f t="shared" ref="B198:B216" si="3">SUM(F198,H198)</f>
        <v>349952376</v>
      </c>
      <c r="C198" t="s">
        <v>347</v>
      </c>
      <c r="D198" s="1">
        <f>B213/B215</f>
        <v>4.801366154452702E-3</v>
      </c>
      <c r="G198" t="s">
        <v>1922</v>
      </c>
      <c r="H198">
        <v>349952376</v>
      </c>
    </row>
    <row r="199" spans="1:8" x14ac:dyDescent="0.2">
      <c r="B199">
        <f t="shared" si="3"/>
        <v>14523523</v>
      </c>
      <c r="G199" t="s">
        <v>1923</v>
      </c>
      <c r="H199">
        <v>14523523</v>
      </c>
    </row>
    <row r="200" spans="1:8" x14ac:dyDescent="0.2">
      <c r="B200">
        <f t="shared" si="3"/>
        <v>712712</v>
      </c>
      <c r="C200" t="s">
        <v>348</v>
      </c>
      <c r="D200">
        <f>B200/B197</f>
        <v>2.0365971168602669E-3</v>
      </c>
      <c r="G200" t="s">
        <v>1924</v>
      </c>
      <c r="H200">
        <v>712712</v>
      </c>
    </row>
    <row r="201" spans="1:8" x14ac:dyDescent="0.2">
      <c r="B201">
        <f t="shared" si="3"/>
        <v>488067</v>
      </c>
      <c r="C201" t="s">
        <v>353</v>
      </c>
      <c r="D201">
        <f>B201/B197</f>
        <v>1.3946669131916396E-3</v>
      </c>
      <c r="G201" t="s">
        <v>1925</v>
      </c>
      <c r="H201">
        <v>488067</v>
      </c>
    </row>
    <row r="202" spans="1:8" x14ac:dyDescent="0.2">
      <c r="B202">
        <f t="shared" si="3"/>
        <v>0</v>
      </c>
      <c r="C202" t="s">
        <v>349</v>
      </c>
      <c r="D202">
        <f>B197/A197</f>
        <v>3.8898240359815452</v>
      </c>
      <c r="G202" t="s">
        <v>1926</v>
      </c>
      <c r="H202">
        <v>0</v>
      </c>
    </row>
    <row r="203" spans="1:8" x14ac:dyDescent="0.2">
      <c r="B203">
        <f t="shared" si="3"/>
        <v>0</v>
      </c>
      <c r="C203" t="s">
        <v>350</v>
      </c>
      <c r="D203">
        <f>A197/B197</f>
        <v>0.25708103779241093</v>
      </c>
      <c r="G203" t="s">
        <v>1927</v>
      </c>
      <c r="H203">
        <v>0</v>
      </c>
    </row>
    <row r="204" spans="1:8" x14ac:dyDescent="0.2">
      <c r="B204">
        <f t="shared" si="3"/>
        <v>0</v>
      </c>
      <c r="C204" t="s">
        <v>348</v>
      </c>
      <c r="D204" s="2">
        <f>B199/B197</f>
        <v>4.1501427039889564E-2</v>
      </c>
      <c r="G204" t="s">
        <v>1928</v>
      </c>
      <c r="H204">
        <v>0</v>
      </c>
    </row>
    <row r="205" spans="1:8" x14ac:dyDescent="0.2">
      <c r="B205">
        <f t="shared" si="3"/>
        <v>0</v>
      </c>
      <c r="C205" t="s">
        <v>351</v>
      </c>
      <c r="D205">
        <f>B214/B197*1000</f>
        <v>9.6746707043360676</v>
      </c>
      <c r="G205" t="s">
        <v>1929</v>
      </c>
      <c r="H205">
        <v>0</v>
      </c>
    </row>
    <row r="206" spans="1:8" x14ac:dyDescent="0.2">
      <c r="B206">
        <f t="shared" si="3"/>
        <v>0</v>
      </c>
      <c r="C206" t="s">
        <v>352</v>
      </c>
      <c r="D206" s="3">
        <f>B214/B216</f>
        <v>0.10263494050389574</v>
      </c>
      <c r="G206" t="s">
        <v>1930</v>
      </c>
      <c r="H206">
        <v>0</v>
      </c>
    </row>
    <row r="207" spans="1:8" x14ac:dyDescent="0.2">
      <c r="B207">
        <f t="shared" si="3"/>
        <v>0</v>
      </c>
      <c r="C207" t="s">
        <v>354</v>
      </c>
      <c r="D207">
        <f>(A197/B197)-D201-0.25</f>
        <v>5.6863708792193046E-3</v>
      </c>
      <c r="G207" t="s">
        <v>1931</v>
      </c>
      <c r="H207">
        <v>0</v>
      </c>
    </row>
    <row r="208" spans="1:8" x14ac:dyDescent="0.2">
      <c r="B208">
        <f t="shared" si="3"/>
        <v>0</v>
      </c>
      <c r="C208" t="s">
        <v>434</v>
      </c>
      <c r="D208" s="3">
        <f>D201/0.25</f>
        <v>5.5786676527665585E-3</v>
      </c>
      <c r="G208" t="s">
        <v>1932</v>
      </c>
      <c r="H208">
        <v>0</v>
      </c>
    </row>
    <row r="209" spans="2:8" x14ac:dyDescent="0.2">
      <c r="B209">
        <f t="shared" si="3"/>
        <v>0</v>
      </c>
      <c r="D209" s="3"/>
      <c r="G209" t="s">
        <v>1933</v>
      </c>
      <c r="H209">
        <v>0</v>
      </c>
    </row>
    <row r="210" spans="2:8" x14ac:dyDescent="0.2">
      <c r="B210">
        <f t="shared" si="3"/>
        <v>0</v>
      </c>
      <c r="G210" t="s">
        <v>1934</v>
      </c>
      <c r="H210">
        <v>0</v>
      </c>
    </row>
    <row r="211" spans="2:8" x14ac:dyDescent="0.2">
      <c r="B211">
        <f t="shared" si="3"/>
        <v>0</v>
      </c>
      <c r="G211" t="s">
        <v>1935</v>
      </c>
      <c r="H211">
        <v>0</v>
      </c>
    </row>
    <row r="212" spans="2:8" x14ac:dyDescent="0.2">
      <c r="B212">
        <f t="shared" si="3"/>
        <v>0</v>
      </c>
      <c r="G212" t="s">
        <v>1936</v>
      </c>
      <c r="H212">
        <v>0</v>
      </c>
    </row>
    <row r="213" spans="2:8" x14ac:dyDescent="0.2">
      <c r="B213">
        <f t="shared" si="3"/>
        <v>161825</v>
      </c>
      <c r="G213" t="s">
        <v>1937</v>
      </c>
      <c r="H213">
        <v>161825</v>
      </c>
    </row>
    <row r="214" spans="2:8" x14ac:dyDescent="0.2">
      <c r="B214">
        <f t="shared" si="3"/>
        <v>3385674</v>
      </c>
      <c r="G214" t="s">
        <v>1938</v>
      </c>
      <c r="H214">
        <v>3385674</v>
      </c>
    </row>
    <row r="215" spans="2:8" x14ac:dyDescent="0.2">
      <c r="B215">
        <f t="shared" si="3"/>
        <v>33703949</v>
      </c>
      <c r="G215" t="s">
        <v>1939</v>
      </c>
      <c r="H215">
        <v>33703949</v>
      </c>
    </row>
    <row r="216" spans="2:8" x14ac:dyDescent="0.2">
      <c r="B216">
        <f t="shared" si="3"/>
        <v>32987538</v>
      </c>
      <c r="G216" t="s">
        <v>1940</v>
      </c>
      <c r="H216">
        <v>32987538</v>
      </c>
    </row>
    <row r="217" spans="2:8" x14ac:dyDescent="0.2">
      <c r="G217" t="s">
        <v>0</v>
      </c>
      <c r="H217" t="s">
        <v>1863</v>
      </c>
    </row>
    <row r="218" spans="2:8" x14ac:dyDescent="0.2">
      <c r="G218" t="s">
        <v>2</v>
      </c>
      <c r="H218" t="s">
        <v>1864</v>
      </c>
    </row>
    <row r="219" spans="2:8" x14ac:dyDescent="0.2">
      <c r="G219" t="s">
        <v>4</v>
      </c>
      <c r="H219">
        <v>1</v>
      </c>
    </row>
    <row r="220" spans="2:8" x14ac:dyDescent="0.2">
      <c r="G220" t="s">
        <v>5</v>
      </c>
      <c r="H220">
        <v>32</v>
      </c>
    </row>
    <row r="221" spans="2:8" x14ac:dyDescent="0.2">
      <c r="G221" t="s">
        <v>6</v>
      </c>
      <c r="H221">
        <v>16</v>
      </c>
    </row>
    <row r="222" spans="2:8" x14ac:dyDescent="0.2">
      <c r="G222" t="s">
        <v>7</v>
      </c>
      <c r="H222">
        <v>16</v>
      </c>
    </row>
    <row r="223" spans="2:8" x14ac:dyDescent="0.2">
      <c r="G223" t="s">
        <v>8</v>
      </c>
      <c r="H223">
        <v>18</v>
      </c>
    </row>
    <row r="224" spans="2:8" x14ac:dyDescent="0.2">
      <c r="G224" t="s">
        <v>9</v>
      </c>
      <c r="H224">
        <v>6</v>
      </c>
    </row>
    <row r="225" spans="7:8" x14ac:dyDescent="0.2">
      <c r="G225" t="s">
        <v>10</v>
      </c>
      <c r="H225">
        <v>4</v>
      </c>
    </row>
    <row r="226" spans="7:8" x14ac:dyDescent="0.2">
      <c r="G226" t="s">
        <v>11</v>
      </c>
      <c r="H226">
        <v>64</v>
      </c>
    </row>
    <row r="227" spans="7:8" x14ac:dyDescent="0.2">
      <c r="G227" t="s">
        <v>12</v>
      </c>
      <c r="H227">
        <v>8</v>
      </c>
    </row>
    <row r="228" spans="7:8" x14ac:dyDescent="0.2">
      <c r="G228" t="s">
        <v>13</v>
      </c>
      <c r="H228">
        <v>64</v>
      </c>
    </row>
    <row r="229" spans="7:8" x14ac:dyDescent="0.2">
      <c r="G229" t="s">
        <v>14</v>
      </c>
      <c r="H229">
        <v>0</v>
      </c>
    </row>
    <row r="230" spans="7:8" x14ac:dyDescent="0.2">
      <c r="G230" t="s">
        <v>15</v>
      </c>
      <c r="H230">
        <v>1</v>
      </c>
    </row>
    <row r="231" spans="7:8" x14ac:dyDescent="0.2">
      <c r="G231" t="s">
        <v>16</v>
      </c>
      <c r="H231">
        <v>2</v>
      </c>
    </row>
    <row r="232" spans="7:8" x14ac:dyDescent="0.2">
      <c r="G232" t="s">
        <v>17</v>
      </c>
      <c r="H232">
        <v>8</v>
      </c>
    </row>
    <row r="233" spans="7:8" x14ac:dyDescent="0.2">
      <c r="G233" t="s">
        <v>18</v>
      </c>
      <c r="H233">
        <v>32</v>
      </c>
    </row>
    <row r="234" spans="7:8" x14ac:dyDescent="0.2">
      <c r="G234" t="s">
        <v>19</v>
      </c>
      <c r="H234">
        <v>48</v>
      </c>
    </row>
    <row r="235" spans="7:8" x14ac:dyDescent="0.2">
      <c r="G235" t="s">
        <v>20</v>
      </c>
      <c r="H235">
        <v>16</v>
      </c>
    </row>
    <row r="236" spans="7:8" x14ac:dyDescent="0.2">
      <c r="G236" t="s">
        <v>21</v>
      </c>
      <c r="H236">
        <v>16</v>
      </c>
    </row>
    <row r="237" spans="7:8" x14ac:dyDescent="0.2">
      <c r="G237" t="s">
        <v>22</v>
      </c>
      <c r="H237">
        <v>1</v>
      </c>
    </row>
    <row r="238" spans="7:8" x14ac:dyDescent="0.2">
      <c r="G238" t="s">
        <v>23</v>
      </c>
      <c r="H238">
        <v>2</v>
      </c>
    </row>
    <row r="239" spans="7:8" x14ac:dyDescent="0.2">
      <c r="G239" t="s">
        <v>24</v>
      </c>
      <c r="H239">
        <v>1</v>
      </c>
    </row>
    <row r="240" spans="7:8" x14ac:dyDescent="0.2">
      <c r="G240" t="s">
        <v>25</v>
      </c>
      <c r="H240">
        <v>3</v>
      </c>
    </row>
    <row r="241" spans="1:8" x14ac:dyDescent="0.2">
      <c r="G241" t="s">
        <v>26</v>
      </c>
      <c r="H241">
        <v>50</v>
      </c>
    </row>
    <row r="242" spans="1:8" x14ac:dyDescent="0.2">
      <c r="G242" t="s">
        <v>27</v>
      </c>
      <c r="H242">
        <v>0</v>
      </c>
    </row>
    <row r="243" spans="1:8" x14ac:dyDescent="0.2">
      <c r="G243" t="s">
        <v>28</v>
      </c>
      <c r="H243">
        <v>8</v>
      </c>
    </row>
    <row r="244" spans="1:8" x14ac:dyDescent="0.2">
      <c r="G244" t="s">
        <v>29</v>
      </c>
      <c r="H244">
        <v>6</v>
      </c>
    </row>
    <row r="245" spans="1:8" x14ac:dyDescent="0.2">
      <c r="G245" t="s">
        <v>30</v>
      </c>
      <c r="H245">
        <v>0</v>
      </c>
    </row>
    <row r="246" spans="1:8" x14ac:dyDescent="0.2">
      <c r="G246" t="s">
        <v>31</v>
      </c>
      <c r="H246">
        <v>1</v>
      </c>
    </row>
    <row r="247" spans="1:8" x14ac:dyDescent="0.2">
      <c r="G247" t="s">
        <v>32</v>
      </c>
      <c r="H247">
        <v>2048</v>
      </c>
    </row>
    <row r="248" spans="1:8" x14ac:dyDescent="0.2">
      <c r="G248" t="s">
        <v>33</v>
      </c>
      <c r="H248">
        <v>48</v>
      </c>
    </row>
    <row r="249" spans="1:8" x14ac:dyDescent="0.2">
      <c r="G249" t="s">
        <v>34</v>
      </c>
      <c r="H249">
        <v>64</v>
      </c>
    </row>
    <row r="250" spans="1:8" x14ac:dyDescent="0.2">
      <c r="G250" t="s">
        <v>35</v>
      </c>
      <c r="H250">
        <v>0</v>
      </c>
    </row>
    <row r="251" spans="1:8" x14ac:dyDescent="0.2">
      <c r="A251">
        <f>E251+G251</f>
        <v>92444122</v>
      </c>
      <c r="B251">
        <f>SUM(F251,H251)</f>
        <v>349952376</v>
      </c>
      <c r="C251" t="s">
        <v>346</v>
      </c>
      <c r="D251">
        <f>B267/B251*1000</f>
        <v>0.90941517139463568</v>
      </c>
      <c r="G251">
        <v>92444122</v>
      </c>
      <c r="H251">
        <v>349952376</v>
      </c>
    </row>
    <row r="252" spans="1:8" x14ac:dyDescent="0.2">
      <c r="B252">
        <f t="shared" ref="B252:B270" si="4">SUM(F252,H252)</f>
        <v>349952376</v>
      </c>
      <c r="C252" t="s">
        <v>347</v>
      </c>
      <c r="D252" s="1">
        <f>B267/B269</f>
        <v>9.4425730349876804E-3</v>
      </c>
      <c r="G252" t="s">
        <v>1941</v>
      </c>
      <c r="H252">
        <v>349952376</v>
      </c>
    </row>
    <row r="253" spans="1:8" x14ac:dyDescent="0.2">
      <c r="B253">
        <f t="shared" si="4"/>
        <v>12884933</v>
      </c>
      <c r="G253" t="s">
        <v>1942</v>
      </c>
      <c r="H253">
        <v>12884933</v>
      </c>
    </row>
    <row r="254" spans="1:8" x14ac:dyDescent="0.2">
      <c r="B254">
        <f t="shared" si="4"/>
        <v>1405975</v>
      </c>
      <c r="C254" t="s">
        <v>348</v>
      </c>
      <c r="D254">
        <f>B254/B251</f>
        <v>4.0176181001268588E-3</v>
      </c>
      <c r="G254" t="s">
        <v>1943</v>
      </c>
      <c r="H254">
        <v>1405975</v>
      </c>
    </row>
    <row r="255" spans="1:8" x14ac:dyDescent="0.2">
      <c r="B255">
        <f t="shared" si="4"/>
        <v>975587</v>
      </c>
      <c r="C255" t="s">
        <v>353</v>
      </c>
      <c r="D255">
        <f>B255/B251</f>
        <v>2.7877707565557436E-3</v>
      </c>
      <c r="G255" t="s">
        <v>1944</v>
      </c>
      <c r="H255">
        <v>975587</v>
      </c>
    </row>
    <row r="256" spans="1:8" x14ac:dyDescent="0.2">
      <c r="B256">
        <f t="shared" si="4"/>
        <v>0</v>
      </c>
      <c r="C256" t="s">
        <v>349</v>
      </c>
      <c r="D256">
        <f>B251/A251</f>
        <v>3.7855557327917508</v>
      </c>
      <c r="G256" t="s">
        <v>1945</v>
      </c>
      <c r="H256">
        <v>0</v>
      </c>
    </row>
    <row r="257" spans="2:8" x14ac:dyDescent="0.2">
      <c r="B257">
        <f t="shared" si="4"/>
        <v>0</v>
      </c>
      <c r="C257" t="s">
        <v>350</v>
      </c>
      <c r="D257">
        <f>A251/B251</f>
        <v>0.26416200700406162</v>
      </c>
      <c r="G257" t="s">
        <v>1946</v>
      </c>
      <c r="H257">
        <v>0</v>
      </c>
    </row>
    <row r="258" spans="2:8" x14ac:dyDescent="0.2">
      <c r="B258">
        <f t="shared" si="4"/>
        <v>0</v>
      </c>
      <c r="C258" t="s">
        <v>348</v>
      </c>
      <c r="D258" s="2">
        <f>B253/B251</f>
        <v>3.6819104208625233E-2</v>
      </c>
      <c r="G258" t="s">
        <v>1947</v>
      </c>
      <c r="H258">
        <v>0</v>
      </c>
    </row>
    <row r="259" spans="2:8" x14ac:dyDescent="0.2">
      <c r="B259">
        <f t="shared" si="4"/>
        <v>0</v>
      </c>
      <c r="C259" t="s">
        <v>351</v>
      </c>
      <c r="D259">
        <f>B268/B251*1000</f>
        <v>8.6661334741159184</v>
      </c>
      <c r="G259" t="s">
        <v>1948</v>
      </c>
      <c r="H259">
        <v>0</v>
      </c>
    </row>
    <row r="260" spans="2:8" x14ac:dyDescent="0.2">
      <c r="B260">
        <f t="shared" si="4"/>
        <v>0</v>
      </c>
      <c r="C260" t="s">
        <v>352</v>
      </c>
      <c r="D260" s="3">
        <f>B268/B270</f>
        <v>9.1923743824458934E-2</v>
      </c>
      <c r="G260" t="s">
        <v>1949</v>
      </c>
      <c r="H260">
        <v>0</v>
      </c>
    </row>
    <row r="261" spans="2:8" x14ac:dyDescent="0.2">
      <c r="B261">
        <f t="shared" si="4"/>
        <v>0</v>
      </c>
      <c r="C261" t="s">
        <v>354</v>
      </c>
      <c r="D261">
        <f>(A251/B251)-D255-0.25</f>
        <v>1.1374236247505887E-2</v>
      </c>
      <c r="G261" t="s">
        <v>1950</v>
      </c>
      <c r="H261">
        <v>0</v>
      </c>
    </row>
    <row r="262" spans="2:8" x14ac:dyDescent="0.2">
      <c r="B262">
        <f t="shared" si="4"/>
        <v>0</v>
      </c>
      <c r="C262" t="s">
        <v>434</v>
      </c>
      <c r="D262" s="3">
        <f>D255/0.25</f>
        <v>1.1151083026222974E-2</v>
      </c>
      <c r="G262" t="s">
        <v>1951</v>
      </c>
      <c r="H262">
        <v>0</v>
      </c>
    </row>
    <row r="263" spans="2:8" x14ac:dyDescent="0.2">
      <c r="B263">
        <f t="shared" si="4"/>
        <v>0</v>
      </c>
      <c r="D263" s="3"/>
      <c r="G263" t="s">
        <v>1952</v>
      </c>
      <c r="H263">
        <v>0</v>
      </c>
    </row>
    <row r="264" spans="2:8" x14ac:dyDescent="0.2">
      <c r="B264">
        <f t="shared" si="4"/>
        <v>0</v>
      </c>
      <c r="G264" t="s">
        <v>1953</v>
      </c>
      <c r="H264">
        <v>0</v>
      </c>
    </row>
    <row r="265" spans="2:8" x14ac:dyDescent="0.2">
      <c r="B265">
        <f t="shared" si="4"/>
        <v>0</v>
      </c>
      <c r="G265" t="s">
        <v>1954</v>
      </c>
      <c r="H265">
        <v>0</v>
      </c>
    </row>
    <row r="266" spans="2:8" x14ac:dyDescent="0.2">
      <c r="B266">
        <f t="shared" si="4"/>
        <v>0</v>
      </c>
      <c r="G266" t="s">
        <v>1955</v>
      </c>
      <c r="H266">
        <v>0</v>
      </c>
    </row>
    <row r="267" spans="2:8" x14ac:dyDescent="0.2">
      <c r="B267">
        <f t="shared" si="4"/>
        <v>318252</v>
      </c>
      <c r="G267" t="s">
        <v>1956</v>
      </c>
      <c r="H267">
        <v>318252</v>
      </c>
    </row>
    <row r="268" spans="2:8" x14ac:dyDescent="0.2">
      <c r="B268">
        <f t="shared" si="4"/>
        <v>3032734</v>
      </c>
      <c r="G268" t="s">
        <v>1957</v>
      </c>
      <c r="H268">
        <v>3032734</v>
      </c>
    </row>
    <row r="269" spans="2:8" x14ac:dyDescent="0.2">
      <c r="B269">
        <f t="shared" si="4"/>
        <v>33703949</v>
      </c>
      <c r="G269" t="s">
        <v>1958</v>
      </c>
      <c r="H269">
        <v>33703949</v>
      </c>
    </row>
    <row r="270" spans="2:8" x14ac:dyDescent="0.2">
      <c r="B270">
        <f t="shared" si="4"/>
        <v>32991846</v>
      </c>
      <c r="G270" t="s">
        <v>1959</v>
      </c>
      <c r="H270">
        <v>32991846</v>
      </c>
    </row>
    <row r="271" spans="2:8" x14ac:dyDescent="0.2">
      <c r="G271" t="s">
        <v>0</v>
      </c>
      <c r="H271" t="s">
        <v>1863</v>
      </c>
    </row>
    <row r="272" spans="2:8" x14ac:dyDescent="0.2">
      <c r="G272" t="s">
        <v>2</v>
      </c>
      <c r="H272" t="s">
        <v>1864</v>
      </c>
    </row>
    <row r="273" spans="7:8" x14ac:dyDescent="0.2">
      <c r="G273" t="s">
        <v>4</v>
      </c>
      <c r="H273">
        <v>1</v>
      </c>
    </row>
    <row r="274" spans="7:8" x14ac:dyDescent="0.2">
      <c r="G274" t="s">
        <v>5</v>
      </c>
      <c r="H274">
        <v>32</v>
      </c>
    </row>
    <row r="275" spans="7:8" x14ac:dyDescent="0.2">
      <c r="G275" t="s">
        <v>6</v>
      </c>
      <c r="H275">
        <v>16</v>
      </c>
    </row>
    <row r="276" spans="7:8" x14ac:dyDescent="0.2">
      <c r="G276" t="s">
        <v>7</v>
      </c>
      <c r="H276">
        <v>16</v>
      </c>
    </row>
    <row r="277" spans="7:8" x14ac:dyDescent="0.2">
      <c r="G277" t="s">
        <v>8</v>
      </c>
      <c r="H277">
        <v>18</v>
      </c>
    </row>
    <row r="278" spans="7:8" x14ac:dyDescent="0.2">
      <c r="G278" t="s">
        <v>9</v>
      </c>
      <c r="H278">
        <v>6</v>
      </c>
    </row>
    <row r="279" spans="7:8" x14ac:dyDescent="0.2">
      <c r="G279" t="s">
        <v>10</v>
      </c>
      <c r="H279">
        <v>4</v>
      </c>
    </row>
    <row r="280" spans="7:8" x14ac:dyDescent="0.2">
      <c r="G280" t="s">
        <v>11</v>
      </c>
      <c r="H280">
        <v>64</v>
      </c>
    </row>
    <row r="281" spans="7:8" x14ac:dyDescent="0.2">
      <c r="G281" t="s">
        <v>12</v>
      </c>
      <c r="H281">
        <v>8</v>
      </c>
    </row>
    <row r="282" spans="7:8" x14ac:dyDescent="0.2">
      <c r="G282" t="s">
        <v>13</v>
      </c>
      <c r="H282">
        <v>64</v>
      </c>
    </row>
    <row r="283" spans="7:8" x14ac:dyDescent="0.2">
      <c r="G283" t="s">
        <v>14</v>
      </c>
      <c r="H283">
        <v>0</v>
      </c>
    </row>
    <row r="284" spans="7:8" x14ac:dyDescent="0.2">
      <c r="G284" t="s">
        <v>15</v>
      </c>
      <c r="H284">
        <v>1</v>
      </c>
    </row>
    <row r="285" spans="7:8" x14ac:dyDescent="0.2">
      <c r="G285" t="s">
        <v>16</v>
      </c>
      <c r="H285">
        <v>2</v>
      </c>
    </row>
    <row r="286" spans="7:8" x14ac:dyDescent="0.2">
      <c r="G286" t="s">
        <v>17</v>
      </c>
      <c r="H286">
        <v>8</v>
      </c>
    </row>
    <row r="287" spans="7:8" x14ac:dyDescent="0.2">
      <c r="G287" t="s">
        <v>18</v>
      </c>
      <c r="H287">
        <v>32</v>
      </c>
    </row>
    <row r="288" spans="7:8" x14ac:dyDescent="0.2">
      <c r="G288" t="s">
        <v>19</v>
      </c>
      <c r="H288">
        <v>48</v>
      </c>
    </row>
    <row r="289" spans="7:8" x14ac:dyDescent="0.2">
      <c r="G289" t="s">
        <v>20</v>
      </c>
      <c r="H289">
        <v>16</v>
      </c>
    </row>
    <row r="290" spans="7:8" x14ac:dyDescent="0.2">
      <c r="G290" t="s">
        <v>21</v>
      </c>
      <c r="H290">
        <v>16</v>
      </c>
    </row>
    <row r="291" spans="7:8" x14ac:dyDescent="0.2">
      <c r="G291" t="s">
        <v>22</v>
      </c>
      <c r="H291">
        <v>1</v>
      </c>
    </row>
    <row r="292" spans="7:8" x14ac:dyDescent="0.2">
      <c r="G292" t="s">
        <v>23</v>
      </c>
      <c r="H292">
        <v>2</v>
      </c>
    </row>
    <row r="293" spans="7:8" x14ac:dyDescent="0.2">
      <c r="G293" t="s">
        <v>24</v>
      </c>
      <c r="H293">
        <v>1</v>
      </c>
    </row>
    <row r="294" spans="7:8" x14ac:dyDescent="0.2">
      <c r="G294" t="s">
        <v>25</v>
      </c>
      <c r="H294">
        <v>3</v>
      </c>
    </row>
    <row r="295" spans="7:8" x14ac:dyDescent="0.2">
      <c r="G295" t="s">
        <v>26</v>
      </c>
      <c r="H295">
        <v>33</v>
      </c>
    </row>
    <row r="296" spans="7:8" x14ac:dyDescent="0.2">
      <c r="G296" t="s">
        <v>27</v>
      </c>
      <c r="H296">
        <v>0</v>
      </c>
    </row>
    <row r="297" spans="7:8" x14ac:dyDescent="0.2">
      <c r="G297" t="s">
        <v>28</v>
      </c>
      <c r="H297">
        <v>8</v>
      </c>
    </row>
    <row r="298" spans="7:8" x14ac:dyDescent="0.2">
      <c r="G298" t="s">
        <v>29</v>
      </c>
      <c r="H298">
        <v>6</v>
      </c>
    </row>
    <row r="299" spans="7:8" x14ac:dyDescent="0.2">
      <c r="G299" t="s">
        <v>30</v>
      </c>
      <c r="H299">
        <v>0</v>
      </c>
    </row>
    <row r="300" spans="7:8" x14ac:dyDescent="0.2">
      <c r="G300" t="s">
        <v>31</v>
      </c>
      <c r="H300">
        <v>1</v>
      </c>
    </row>
    <row r="301" spans="7:8" x14ac:dyDescent="0.2">
      <c r="G301" t="s">
        <v>32</v>
      </c>
      <c r="H301">
        <v>2048</v>
      </c>
    </row>
    <row r="302" spans="7:8" x14ac:dyDescent="0.2">
      <c r="G302" t="s">
        <v>33</v>
      </c>
      <c r="H302">
        <v>48</v>
      </c>
    </row>
    <row r="303" spans="7:8" x14ac:dyDescent="0.2">
      <c r="G303" t="s">
        <v>34</v>
      </c>
      <c r="H303">
        <v>64</v>
      </c>
    </row>
    <row r="304" spans="7:8" x14ac:dyDescent="0.2">
      <c r="G304" t="s">
        <v>35</v>
      </c>
      <c r="H304">
        <v>0</v>
      </c>
    </row>
    <row r="305" spans="1:8" x14ac:dyDescent="0.2">
      <c r="A305">
        <f>E305+G305</f>
        <v>94899222</v>
      </c>
      <c r="B305">
        <f>SUM(F305,H305)</f>
        <v>349952376</v>
      </c>
      <c r="C305" t="s">
        <v>346</v>
      </c>
      <c r="D305">
        <f>B321/B305*1000</f>
        <v>1.3393708177023493</v>
      </c>
      <c r="G305">
        <v>94899222</v>
      </c>
      <c r="H305">
        <v>349952376</v>
      </c>
    </row>
    <row r="306" spans="1:8" x14ac:dyDescent="0.2">
      <c r="B306">
        <f t="shared" ref="B306:B324" si="5">SUM(F306,H306)</f>
        <v>349952376</v>
      </c>
      <c r="C306" t="s">
        <v>347</v>
      </c>
      <c r="D306" s="1">
        <f>B321/B323</f>
        <v>1.3906857027347152E-2</v>
      </c>
      <c r="G306" t="s">
        <v>1960</v>
      </c>
      <c r="H306">
        <v>349952376</v>
      </c>
    </row>
    <row r="307" spans="1:8" x14ac:dyDescent="0.2">
      <c r="B307">
        <f t="shared" si="5"/>
        <v>11194452</v>
      </c>
      <c r="G307" t="s">
        <v>1961</v>
      </c>
      <c r="H307">
        <v>11194452</v>
      </c>
    </row>
    <row r="308" spans="1:8" x14ac:dyDescent="0.2">
      <c r="B308">
        <f t="shared" si="5"/>
        <v>2034153</v>
      </c>
      <c r="C308" t="s">
        <v>348</v>
      </c>
      <c r="D308">
        <f>B308/B305</f>
        <v>5.8126566341701307E-3</v>
      </c>
      <c r="G308" t="s">
        <v>1962</v>
      </c>
      <c r="H308">
        <v>2034153</v>
      </c>
    </row>
    <row r="309" spans="1:8" x14ac:dyDescent="0.2">
      <c r="B309">
        <f t="shared" si="5"/>
        <v>1400058</v>
      </c>
      <c r="C309" t="s">
        <v>353</v>
      </c>
      <c r="D309">
        <f>B309/B305</f>
        <v>4.0007100851917063E-3</v>
      </c>
      <c r="G309" t="s">
        <v>1963</v>
      </c>
      <c r="H309">
        <v>1400058</v>
      </c>
    </row>
    <row r="310" spans="1:8" x14ac:dyDescent="0.2">
      <c r="B310">
        <f t="shared" si="5"/>
        <v>0</v>
      </c>
      <c r="C310" t="s">
        <v>349</v>
      </c>
      <c r="D310">
        <f>B305/A305</f>
        <v>3.6876211271784713</v>
      </c>
      <c r="G310" t="s">
        <v>1964</v>
      </c>
      <c r="H310">
        <v>0</v>
      </c>
    </row>
    <row r="311" spans="1:8" x14ac:dyDescent="0.2">
      <c r="B311">
        <f t="shared" si="5"/>
        <v>0</v>
      </c>
      <c r="C311" t="s">
        <v>350</v>
      </c>
      <c r="D311">
        <f>A305/B305</f>
        <v>0.27117753302523656</v>
      </c>
      <c r="G311" t="s">
        <v>1965</v>
      </c>
      <c r="H311">
        <v>0</v>
      </c>
    </row>
    <row r="312" spans="1:8" x14ac:dyDescent="0.2">
      <c r="B312">
        <f t="shared" si="5"/>
        <v>0</v>
      </c>
      <c r="C312" t="s">
        <v>348</v>
      </c>
      <c r="D312" s="2">
        <f>B307/B305</f>
        <v>3.1988501201089148E-2</v>
      </c>
      <c r="G312" t="s">
        <v>1966</v>
      </c>
      <c r="H312">
        <v>0</v>
      </c>
    </row>
    <row r="313" spans="1:8" x14ac:dyDescent="0.2">
      <c r="B313">
        <f t="shared" si="5"/>
        <v>0</v>
      </c>
      <c r="C313" t="s">
        <v>351</v>
      </c>
      <c r="D313">
        <f>B322/B305*1000</f>
        <v>8.3619377969304036</v>
      </c>
      <c r="G313" t="s">
        <v>1967</v>
      </c>
      <c r="H313">
        <v>0</v>
      </c>
    </row>
    <row r="314" spans="1:8" x14ac:dyDescent="0.2">
      <c r="B314">
        <f t="shared" si="5"/>
        <v>0</v>
      </c>
      <c r="C314" t="s">
        <v>352</v>
      </c>
      <c r="D314" s="3">
        <f>B322/B324</f>
        <v>8.8575203792012031E-2</v>
      </c>
      <c r="G314" t="s">
        <v>1968</v>
      </c>
      <c r="H314">
        <v>0</v>
      </c>
    </row>
    <row r="315" spans="1:8" x14ac:dyDescent="0.2">
      <c r="B315">
        <f t="shared" si="5"/>
        <v>0</v>
      </c>
      <c r="C315" t="s">
        <v>354</v>
      </c>
      <c r="D315">
        <f>(A305/B305)-D309-0.25</f>
        <v>1.7176822940044856E-2</v>
      </c>
      <c r="G315" t="s">
        <v>1969</v>
      </c>
      <c r="H315">
        <v>0</v>
      </c>
    </row>
    <row r="316" spans="1:8" x14ac:dyDescent="0.2">
      <c r="B316">
        <f t="shared" si="5"/>
        <v>0</v>
      </c>
      <c r="C316" t="s">
        <v>434</v>
      </c>
      <c r="D316" s="3">
        <f>D309/0.25</f>
        <v>1.6002840340766825E-2</v>
      </c>
      <c r="G316" t="s">
        <v>1970</v>
      </c>
      <c r="H316">
        <v>0</v>
      </c>
    </row>
    <row r="317" spans="1:8" x14ac:dyDescent="0.2">
      <c r="B317">
        <f t="shared" si="5"/>
        <v>0</v>
      </c>
      <c r="D317" s="3"/>
      <c r="G317" t="s">
        <v>1971</v>
      </c>
      <c r="H317">
        <v>0</v>
      </c>
    </row>
    <row r="318" spans="1:8" x14ac:dyDescent="0.2">
      <c r="B318">
        <f t="shared" si="5"/>
        <v>0</v>
      </c>
      <c r="G318" t="s">
        <v>1972</v>
      </c>
      <c r="H318">
        <v>0</v>
      </c>
    </row>
    <row r="319" spans="1:8" x14ac:dyDescent="0.2">
      <c r="B319">
        <f t="shared" si="5"/>
        <v>0</v>
      </c>
      <c r="G319" t="s">
        <v>1973</v>
      </c>
      <c r="H319">
        <v>0</v>
      </c>
    </row>
    <row r="320" spans="1:8" x14ac:dyDescent="0.2">
      <c r="B320">
        <f t="shared" si="5"/>
        <v>0</v>
      </c>
      <c r="G320" t="s">
        <v>1974</v>
      </c>
      <c r="H320">
        <v>0</v>
      </c>
    </row>
    <row r="321" spans="2:8" x14ac:dyDescent="0.2">
      <c r="B321">
        <f t="shared" si="5"/>
        <v>468716</v>
      </c>
      <c r="G321" t="s">
        <v>1975</v>
      </c>
      <c r="H321">
        <v>468716</v>
      </c>
    </row>
    <row r="322" spans="2:8" x14ac:dyDescent="0.2">
      <c r="B322">
        <f t="shared" si="5"/>
        <v>2926280</v>
      </c>
      <c r="G322" t="s">
        <v>1976</v>
      </c>
      <c r="H322">
        <v>2926280</v>
      </c>
    </row>
    <row r="323" spans="2:8" x14ac:dyDescent="0.2">
      <c r="B323">
        <f t="shared" si="5"/>
        <v>33703949</v>
      </c>
      <c r="G323" t="s">
        <v>1977</v>
      </c>
      <c r="H323">
        <v>33703949</v>
      </c>
    </row>
    <row r="324" spans="2:8" x14ac:dyDescent="0.2">
      <c r="B324">
        <f t="shared" si="5"/>
        <v>33037237</v>
      </c>
      <c r="G324" t="s">
        <v>1978</v>
      </c>
      <c r="H324">
        <v>33037237</v>
      </c>
    </row>
    <row r="325" spans="2:8" x14ac:dyDescent="0.2">
      <c r="G325" t="s">
        <v>0</v>
      </c>
      <c r="H325" t="s">
        <v>1863</v>
      </c>
    </row>
    <row r="326" spans="2:8" x14ac:dyDescent="0.2">
      <c r="G326" t="s">
        <v>2</v>
      </c>
      <c r="H326" t="s">
        <v>1864</v>
      </c>
    </row>
    <row r="327" spans="2:8" x14ac:dyDescent="0.2">
      <c r="G327" t="s">
        <v>4</v>
      </c>
      <c r="H327">
        <v>1</v>
      </c>
    </row>
    <row r="328" spans="2:8" x14ac:dyDescent="0.2">
      <c r="G328" t="s">
        <v>5</v>
      </c>
      <c r="H328">
        <v>32</v>
      </c>
    </row>
    <row r="329" spans="2:8" x14ac:dyDescent="0.2">
      <c r="G329" t="s">
        <v>6</v>
      </c>
      <c r="H329">
        <v>16</v>
      </c>
    </row>
    <row r="330" spans="2:8" x14ac:dyDescent="0.2">
      <c r="G330" t="s">
        <v>7</v>
      </c>
      <c r="H330">
        <v>16</v>
      </c>
    </row>
    <row r="331" spans="2:8" x14ac:dyDescent="0.2">
      <c r="G331" t="s">
        <v>8</v>
      </c>
      <c r="H331">
        <v>18</v>
      </c>
    </row>
    <row r="332" spans="2:8" x14ac:dyDescent="0.2">
      <c r="G332" t="s">
        <v>9</v>
      </c>
      <c r="H332">
        <v>6</v>
      </c>
    </row>
    <row r="333" spans="2:8" x14ac:dyDescent="0.2">
      <c r="G333" t="s">
        <v>10</v>
      </c>
      <c r="H333">
        <v>4</v>
      </c>
    </row>
    <row r="334" spans="2:8" x14ac:dyDescent="0.2">
      <c r="G334" t="s">
        <v>11</v>
      </c>
      <c r="H334">
        <v>64</v>
      </c>
    </row>
    <row r="335" spans="2:8" x14ac:dyDescent="0.2">
      <c r="G335" t="s">
        <v>12</v>
      </c>
      <c r="H335">
        <v>8</v>
      </c>
    </row>
    <row r="336" spans="2:8" x14ac:dyDescent="0.2">
      <c r="G336" t="s">
        <v>13</v>
      </c>
      <c r="H336">
        <v>64</v>
      </c>
    </row>
    <row r="337" spans="7:8" x14ac:dyDescent="0.2">
      <c r="G337" t="s">
        <v>14</v>
      </c>
      <c r="H337">
        <v>0</v>
      </c>
    </row>
    <row r="338" spans="7:8" x14ac:dyDescent="0.2">
      <c r="G338" t="s">
        <v>15</v>
      </c>
      <c r="H338">
        <v>1</v>
      </c>
    </row>
    <row r="339" spans="7:8" x14ac:dyDescent="0.2">
      <c r="G339" t="s">
        <v>16</v>
      </c>
      <c r="H339">
        <v>2</v>
      </c>
    </row>
    <row r="340" spans="7:8" x14ac:dyDescent="0.2">
      <c r="G340" t="s">
        <v>17</v>
      </c>
      <c r="H340">
        <v>8</v>
      </c>
    </row>
    <row r="341" spans="7:8" x14ac:dyDescent="0.2">
      <c r="G341" t="s">
        <v>18</v>
      </c>
      <c r="H341">
        <v>32</v>
      </c>
    </row>
    <row r="342" spans="7:8" x14ac:dyDescent="0.2">
      <c r="G342" t="s">
        <v>19</v>
      </c>
      <c r="H342">
        <v>48</v>
      </c>
    </row>
    <row r="343" spans="7:8" x14ac:dyDescent="0.2">
      <c r="G343" t="s">
        <v>20</v>
      </c>
      <c r="H343">
        <v>16</v>
      </c>
    </row>
    <row r="344" spans="7:8" x14ac:dyDescent="0.2">
      <c r="G344" t="s">
        <v>21</v>
      </c>
      <c r="H344">
        <v>16</v>
      </c>
    </row>
    <row r="345" spans="7:8" x14ac:dyDescent="0.2">
      <c r="G345" t="s">
        <v>22</v>
      </c>
      <c r="H345">
        <v>1</v>
      </c>
    </row>
    <row r="346" spans="7:8" x14ac:dyDescent="0.2">
      <c r="G346" t="s">
        <v>23</v>
      </c>
      <c r="H346">
        <v>2</v>
      </c>
    </row>
    <row r="347" spans="7:8" x14ac:dyDescent="0.2">
      <c r="G347" t="s">
        <v>24</v>
      </c>
      <c r="H347">
        <v>1</v>
      </c>
    </row>
    <row r="348" spans="7:8" x14ac:dyDescent="0.2">
      <c r="G348" t="s">
        <v>25</v>
      </c>
      <c r="H348">
        <v>3</v>
      </c>
    </row>
    <row r="349" spans="7:8" x14ac:dyDescent="0.2">
      <c r="G349" t="s">
        <v>26</v>
      </c>
      <c r="H349">
        <v>25</v>
      </c>
    </row>
    <row r="350" spans="7:8" x14ac:dyDescent="0.2">
      <c r="G350" t="s">
        <v>27</v>
      </c>
      <c r="H350">
        <v>0</v>
      </c>
    </row>
    <row r="351" spans="7:8" x14ac:dyDescent="0.2">
      <c r="G351" t="s">
        <v>28</v>
      </c>
      <c r="H351">
        <v>8</v>
      </c>
    </row>
    <row r="352" spans="7:8" x14ac:dyDescent="0.2">
      <c r="G352" t="s">
        <v>29</v>
      </c>
      <c r="H352">
        <v>6</v>
      </c>
    </row>
    <row r="353" spans="1:8" x14ac:dyDescent="0.2">
      <c r="G353" t="s">
        <v>30</v>
      </c>
      <c r="H353">
        <v>0</v>
      </c>
    </row>
    <row r="354" spans="1:8" x14ac:dyDescent="0.2">
      <c r="G354" t="s">
        <v>31</v>
      </c>
      <c r="H354">
        <v>1</v>
      </c>
    </row>
    <row r="355" spans="1:8" x14ac:dyDescent="0.2">
      <c r="G355" t="s">
        <v>32</v>
      </c>
      <c r="H355">
        <v>2048</v>
      </c>
    </row>
    <row r="356" spans="1:8" x14ac:dyDescent="0.2">
      <c r="G356" t="s">
        <v>33</v>
      </c>
      <c r="H356">
        <v>48</v>
      </c>
    </row>
    <row r="357" spans="1:8" x14ac:dyDescent="0.2">
      <c r="G357" t="s">
        <v>34</v>
      </c>
      <c r="H357">
        <v>64</v>
      </c>
    </row>
    <row r="358" spans="1:8" x14ac:dyDescent="0.2">
      <c r="G358" t="s">
        <v>35</v>
      </c>
      <c r="H358">
        <v>0</v>
      </c>
    </row>
    <row r="359" spans="1:8" x14ac:dyDescent="0.2">
      <c r="A359">
        <f>E359+G359</f>
        <v>96996229</v>
      </c>
      <c r="B359">
        <f>SUM(F359,H359)</f>
        <v>349952376</v>
      </c>
      <c r="C359" t="s">
        <v>346</v>
      </c>
      <c r="D359">
        <f>B375/B359*1000</f>
        <v>1.7332015485444225</v>
      </c>
      <c r="G359">
        <v>96996229</v>
      </c>
      <c r="H359">
        <v>349952376</v>
      </c>
    </row>
    <row r="360" spans="1:8" x14ac:dyDescent="0.2">
      <c r="B360">
        <f t="shared" ref="B360:B378" si="6">SUM(F360,H360)</f>
        <v>349952376</v>
      </c>
      <c r="C360" t="s">
        <v>347</v>
      </c>
      <c r="D360" s="1">
        <f>B375/B377</f>
        <v>1.7996051441924506E-2</v>
      </c>
      <c r="G360" t="s">
        <v>1979</v>
      </c>
      <c r="H360">
        <v>349952376</v>
      </c>
    </row>
    <row r="361" spans="1:8" x14ac:dyDescent="0.2">
      <c r="B361">
        <f t="shared" si="6"/>
        <v>9679967</v>
      </c>
      <c r="G361" t="s">
        <v>1980</v>
      </c>
      <c r="H361">
        <v>9679967</v>
      </c>
    </row>
    <row r="362" spans="1:8" x14ac:dyDescent="0.2">
      <c r="B362">
        <f t="shared" si="6"/>
        <v>2634093</v>
      </c>
      <c r="C362" t="s">
        <v>348</v>
      </c>
      <c r="D362">
        <f>B362/B359</f>
        <v>7.5270041887070946E-3</v>
      </c>
      <c r="G362" t="s">
        <v>1981</v>
      </c>
      <c r="H362">
        <v>2634093</v>
      </c>
    </row>
    <row r="363" spans="1:8" x14ac:dyDescent="0.2">
      <c r="B363">
        <f t="shared" si="6"/>
        <v>1843127</v>
      </c>
      <c r="C363" t="s">
        <v>353</v>
      </c>
      <c r="D363">
        <f>B363/B359</f>
        <v>5.2667937879638796E-3</v>
      </c>
      <c r="G363" t="s">
        <v>1982</v>
      </c>
      <c r="H363">
        <v>1843127</v>
      </c>
    </row>
    <row r="364" spans="1:8" x14ac:dyDescent="0.2">
      <c r="B364">
        <f t="shared" si="6"/>
        <v>0</v>
      </c>
      <c r="C364" t="s">
        <v>349</v>
      </c>
      <c r="D364">
        <f>B359/A359</f>
        <v>3.6078967152424037</v>
      </c>
      <c r="G364" t="s">
        <v>1983</v>
      </c>
      <c r="H364">
        <v>0</v>
      </c>
    </row>
    <row r="365" spans="1:8" x14ac:dyDescent="0.2">
      <c r="B365">
        <f t="shared" si="6"/>
        <v>0</v>
      </c>
      <c r="C365" t="s">
        <v>350</v>
      </c>
      <c r="D365">
        <f>A359/B359</f>
        <v>0.27716979695545774</v>
      </c>
      <c r="G365" t="s">
        <v>1984</v>
      </c>
      <c r="H365">
        <v>0</v>
      </c>
    </row>
    <row r="366" spans="1:8" x14ac:dyDescent="0.2">
      <c r="B366">
        <f t="shared" si="6"/>
        <v>0</v>
      </c>
      <c r="C366" t="s">
        <v>348</v>
      </c>
      <c r="D366" s="2">
        <f>B361/B359</f>
        <v>2.7660812338648044E-2</v>
      </c>
      <c r="G366" t="s">
        <v>1985</v>
      </c>
      <c r="H366">
        <v>0</v>
      </c>
    </row>
    <row r="367" spans="1:8" x14ac:dyDescent="0.2">
      <c r="B367">
        <f t="shared" si="6"/>
        <v>0</v>
      </c>
      <c r="C367" t="s">
        <v>351</v>
      </c>
      <c r="D367">
        <f>B376/B359*1000</f>
        <v>8.2666419730209224</v>
      </c>
      <c r="G367" t="s">
        <v>1986</v>
      </c>
      <c r="H367">
        <v>0</v>
      </c>
    </row>
    <row r="368" spans="1:8" x14ac:dyDescent="0.2">
      <c r="B368">
        <f t="shared" si="6"/>
        <v>0</v>
      </c>
      <c r="C368" t="s">
        <v>352</v>
      </c>
      <c r="D368" s="3">
        <f>B376/B378</f>
        <v>8.7238350326571124E-2</v>
      </c>
      <c r="G368" t="s">
        <v>1987</v>
      </c>
      <c r="H368">
        <v>0</v>
      </c>
    </row>
    <row r="369" spans="2:8" x14ac:dyDescent="0.2">
      <c r="B369">
        <f t="shared" si="6"/>
        <v>0</v>
      </c>
      <c r="C369" t="s">
        <v>354</v>
      </c>
      <c r="D369">
        <f>(A359/B359)-D363-0.25</f>
        <v>2.1903003167493884E-2</v>
      </c>
      <c r="G369" t="s">
        <v>1988</v>
      </c>
      <c r="H369">
        <v>0</v>
      </c>
    </row>
    <row r="370" spans="2:8" x14ac:dyDescent="0.2">
      <c r="B370">
        <f t="shared" si="6"/>
        <v>0</v>
      </c>
      <c r="C370" t="s">
        <v>434</v>
      </c>
      <c r="D370" s="3">
        <f>D363/0.25</f>
        <v>2.1067175151855518E-2</v>
      </c>
      <c r="G370" t="s">
        <v>1989</v>
      </c>
      <c r="H370">
        <v>0</v>
      </c>
    </row>
    <row r="371" spans="2:8" x14ac:dyDescent="0.2">
      <c r="B371">
        <f t="shared" si="6"/>
        <v>0</v>
      </c>
      <c r="D371" s="3"/>
      <c r="G371" t="s">
        <v>1990</v>
      </c>
      <c r="H371">
        <v>0</v>
      </c>
    </row>
    <row r="372" spans="2:8" x14ac:dyDescent="0.2">
      <c r="B372">
        <f t="shared" si="6"/>
        <v>0</v>
      </c>
      <c r="G372" t="s">
        <v>1991</v>
      </c>
      <c r="H372">
        <v>0</v>
      </c>
    </row>
    <row r="373" spans="2:8" x14ac:dyDescent="0.2">
      <c r="B373">
        <f t="shared" si="6"/>
        <v>0</v>
      </c>
      <c r="G373" t="s">
        <v>1992</v>
      </c>
      <c r="H373">
        <v>0</v>
      </c>
    </row>
    <row r="374" spans="2:8" x14ac:dyDescent="0.2">
      <c r="B374">
        <f t="shared" si="6"/>
        <v>0</v>
      </c>
      <c r="G374" t="s">
        <v>1993</v>
      </c>
      <c r="H374">
        <v>0</v>
      </c>
    </row>
    <row r="375" spans="2:8" x14ac:dyDescent="0.2">
      <c r="B375">
        <f t="shared" si="6"/>
        <v>606538</v>
      </c>
      <c r="G375" t="s">
        <v>1994</v>
      </c>
      <c r="H375">
        <v>606538</v>
      </c>
    </row>
    <row r="376" spans="2:8" x14ac:dyDescent="0.2">
      <c r="B376">
        <f t="shared" si="6"/>
        <v>2892931</v>
      </c>
      <c r="G376" t="s">
        <v>1995</v>
      </c>
      <c r="H376">
        <v>2892931</v>
      </c>
    </row>
    <row r="377" spans="2:8" x14ac:dyDescent="0.2">
      <c r="B377">
        <f t="shared" si="6"/>
        <v>33703949</v>
      </c>
      <c r="G377" t="s">
        <v>1996</v>
      </c>
      <c r="H377">
        <v>33703949</v>
      </c>
    </row>
    <row r="378" spans="2:8" x14ac:dyDescent="0.2">
      <c r="B378">
        <f t="shared" si="6"/>
        <v>33161230</v>
      </c>
      <c r="G378" t="s">
        <v>1997</v>
      </c>
      <c r="H378">
        <v>33161230</v>
      </c>
    </row>
    <row r="379" spans="2:8" x14ac:dyDescent="0.2">
      <c r="G379" t="s">
        <v>0</v>
      </c>
      <c r="H379" t="s">
        <v>1863</v>
      </c>
    </row>
    <row r="380" spans="2:8" x14ac:dyDescent="0.2">
      <c r="G380" t="s">
        <v>2</v>
      </c>
      <c r="H380" t="s">
        <v>1864</v>
      </c>
    </row>
    <row r="381" spans="2:8" x14ac:dyDescent="0.2">
      <c r="G381" t="s">
        <v>4</v>
      </c>
      <c r="H381">
        <v>1</v>
      </c>
    </row>
    <row r="382" spans="2:8" x14ac:dyDescent="0.2">
      <c r="G382" t="s">
        <v>5</v>
      </c>
      <c r="H382">
        <v>32</v>
      </c>
    </row>
    <row r="383" spans="2:8" x14ac:dyDescent="0.2">
      <c r="G383" t="s">
        <v>6</v>
      </c>
      <c r="H383">
        <v>16</v>
      </c>
    </row>
    <row r="384" spans="2:8" x14ac:dyDescent="0.2">
      <c r="G384" t="s">
        <v>7</v>
      </c>
      <c r="H384">
        <v>16</v>
      </c>
    </row>
    <row r="385" spans="7:8" x14ac:dyDescent="0.2">
      <c r="G385" t="s">
        <v>8</v>
      </c>
      <c r="H385">
        <v>18</v>
      </c>
    </row>
    <row r="386" spans="7:8" x14ac:dyDescent="0.2">
      <c r="G386" t="s">
        <v>9</v>
      </c>
      <c r="H386">
        <v>6</v>
      </c>
    </row>
    <row r="387" spans="7:8" x14ac:dyDescent="0.2">
      <c r="G387" t="s">
        <v>10</v>
      </c>
      <c r="H387">
        <v>4</v>
      </c>
    </row>
    <row r="388" spans="7:8" x14ac:dyDescent="0.2">
      <c r="G388" t="s">
        <v>11</v>
      </c>
      <c r="H388">
        <v>64</v>
      </c>
    </row>
    <row r="389" spans="7:8" x14ac:dyDescent="0.2">
      <c r="G389" t="s">
        <v>12</v>
      </c>
      <c r="H389">
        <v>8</v>
      </c>
    </row>
    <row r="390" spans="7:8" x14ac:dyDescent="0.2">
      <c r="G390" t="s">
        <v>13</v>
      </c>
      <c r="H390">
        <v>64</v>
      </c>
    </row>
    <row r="391" spans="7:8" x14ac:dyDescent="0.2">
      <c r="G391" t="s">
        <v>14</v>
      </c>
      <c r="H391">
        <v>0</v>
      </c>
    </row>
    <row r="392" spans="7:8" x14ac:dyDescent="0.2">
      <c r="G392" t="s">
        <v>15</v>
      </c>
      <c r="H392">
        <v>1</v>
      </c>
    </row>
    <row r="393" spans="7:8" x14ac:dyDescent="0.2">
      <c r="G393" t="s">
        <v>16</v>
      </c>
      <c r="H393">
        <v>2</v>
      </c>
    </row>
    <row r="394" spans="7:8" x14ac:dyDescent="0.2">
      <c r="G394" t="s">
        <v>17</v>
      </c>
      <c r="H394">
        <v>8</v>
      </c>
    </row>
    <row r="395" spans="7:8" x14ac:dyDescent="0.2">
      <c r="G395" t="s">
        <v>18</v>
      </c>
      <c r="H395">
        <v>32</v>
      </c>
    </row>
    <row r="396" spans="7:8" x14ac:dyDescent="0.2">
      <c r="G396" t="s">
        <v>19</v>
      </c>
      <c r="H396">
        <v>48</v>
      </c>
    </row>
    <row r="397" spans="7:8" x14ac:dyDescent="0.2">
      <c r="G397" t="s">
        <v>20</v>
      </c>
      <c r="H397">
        <v>16</v>
      </c>
    </row>
    <row r="398" spans="7:8" x14ac:dyDescent="0.2">
      <c r="G398" t="s">
        <v>21</v>
      </c>
      <c r="H398">
        <v>16</v>
      </c>
    </row>
    <row r="399" spans="7:8" x14ac:dyDescent="0.2">
      <c r="G399" t="s">
        <v>22</v>
      </c>
      <c r="H399">
        <v>1</v>
      </c>
    </row>
    <row r="400" spans="7:8" x14ac:dyDescent="0.2">
      <c r="G400" t="s">
        <v>23</v>
      </c>
      <c r="H400">
        <v>2</v>
      </c>
    </row>
    <row r="401" spans="1:8" x14ac:dyDescent="0.2">
      <c r="G401" t="s">
        <v>24</v>
      </c>
      <c r="H401">
        <v>1</v>
      </c>
    </row>
    <row r="402" spans="1:8" x14ac:dyDescent="0.2">
      <c r="G402" t="s">
        <v>25</v>
      </c>
      <c r="H402">
        <v>3</v>
      </c>
    </row>
    <row r="403" spans="1:8" x14ac:dyDescent="0.2">
      <c r="G403" t="s">
        <v>26</v>
      </c>
      <c r="H403">
        <v>20</v>
      </c>
    </row>
    <row r="404" spans="1:8" x14ac:dyDescent="0.2">
      <c r="G404" t="s">
        <v>27</v>
      </c>
      <c r="H404">
        <v>0</v>
      </c>
    </row>
    <row r="405" spans="1:8" x14ac:dyDescent="0.2">
      <c r="G405" t="s">
        <v>28</v>
      </c>
      <c r="H405">
        <v>8</v>
      </c>
    </row>
    <row r="406" spans="1:8" x14ac:dyDescent="0.2">
      <c r="G406" t="s">
        <v>29</v>
      </c>
      <c r="H406">
        <v>6</v>
      </c>
    </row>
    <row r="407" spans="1:8" x14ac:dyDescent="0.2">
      <c r="G407" t="s">
        <v>30</v>
      </c>
      <c r="H407">
        <v>0</v>
      </c>
    </row>
    <row r="408" spans="1:8" x14ac:dyDescent="0.2">
      <c r="G408" t="s">
        <v>31</v>
      </c>
      <c r="H408">
        <v>1</v>
      </c>
    </row>
    <row r="409" spans="1:8" x14ac:dyDescent="0.2">
      <c r="G409" t="s">
        <v>32</v>
      </c>
      <c r="H409">
        <v>2048</v>
      </c>
    </row>
    <row r="410" spans="1:8" x14ac:dyDescent="0.2">
      <c r="G410" t="s">
        <v>33</v>
      </c>
      <c r="H410">
        <v>48</v>
      </c>
    </row>
    <row r="411" spans="1:8" x14ac:dyDescent="0.2">
      <c r="G411" t="s">
        <v>34</v>
      </c>
      <c r="H411">
        <v>64</v>
      </c>
    </row>
    <row r="412" spans="1:8" x14ac:dyDescent="0.2">
      <c r="G412" t="s">
        <v>35</v>
      </c>
      <c r="H412">
        <v>0</v>
      </c>
    </row>
    <row r="413" spans="1:8" x14ac:dyDescent="0.2">
      <c r="A413">
        <f>E413+G413</f>
        <v>99432200</v>
      </c>
      <c r="B413">
        <f>SUM(F413,H413)</f>
        <v>349952376</v>
      </c>
      <c r="C413" t="s">
        <v>346</v>
      </c>
      <c r="D413">
        <f>B429/B413*1000</f>
        <v>2.1027575477870166</v>
      </c>
      <c r="G413">
        <v>99432200</v>
      </c>
      <c r="H413">
        <v>349952376</v>
      </c>
    </row>
    <row r="414" spans="1:8" x14ac:dyDescent="0.2">
      <c r="B414">
        <f t="shared" ref="B414:B432" si="7">SUM(F414,H414)</f>
        <v>349952376</v>
      </c>
      <c r="C414" t="s">
        <v>347</v>
      </c>
      <c r="D414" s="1">
        <f>B429/B431</f>
        <v>2.18331982403605E-2</v>
      </c>
      <c r="G414" t="s">
        <v>1998</v>
      </c>
      <c r="H414">
        <v>349952376</v>
      </c>
    </row>
    <row r="415" spans="1:8" x14ac:dyDescent="0.2">
      <c r="B415">
        <f t="shared" si="7"/>
        <v>8291280</v>
      </c>
      <c r="G415" t="s">
        <v>1999</v>
      </c>
      <c r="H415">
        <v>8291280</v>
      </c>
    </row>
    <row r="416" spans="1:8" x14ac:dyDescent="0.2">
      <c r="B416">
        <f t="shared" si="7"/>
        <v>3200692</v>
      </c>
      <c r="C416" t="s">
        <v>348</v>
      </c>
      <c r="D416">
        <f>B416/B413</f>
        <v>9.1460787795879968E-3</v>
      </c>
      <c r="G416" t="s">
        <v>2000</v>
      </c>
      <c r="H416">
        <v>3200692</v>
      </c>
    </row>
    <row r="417" spans="2:8" x14ac:dyDescent="0.2">
      <c r="B417">
        <f t="shared" si="7"/>
        <v>2264645</v>
      </c>
      <c r="C417" t="s">
        <v>353</v>
      </c>
      <c r="D417">
        <f>B417/B413</f>
        <v>6.4712948255564919E-3</v>
      </c>
      <c r="G417" t="s">
        <v>2001</v>
      </c>
      <c r="H417">
        <v>2264645</v>
      </c>
    </row>
    <row r="418" spans="2:8" x14ac:dyDescent="0.2">
      <c r="B418">
        <f t="shared" si="7"/>
        <v>0</v>
      </c>
      <c r="C418" t="s">
        <v>349</v>
      </c>
      <c r="D418">
        <f>B413/A413</f>
        <v>3.5195075237196805</v>
      </c>
      <c r="G418" t="s">
        <v>2002</v>
      </c>
      <c r="H418">
        <v>0</v>
      </c>
    </row>
    <row r="419" spans="2:8" x14ac:dyDescent="0.2">
      <c r="B419">
        <f t="shared" si="7"/>
        <v>0</v>
      </c>
      <c r="C419" t="s">
        <v>350</v>
      </c>
      <c r="D419">
        <f>A413/B413</f>
        <v>0.28413066125317576</v>
      </c>
      <c r="G419" t="s">
        <v>2003</v>
      </c>
      <c r="H419">
        <v>0</v>
      </c>
    </row>
    <row r="420" spans="2:8" x14ac:dyDescent="0.2">
      <c r="B420">
        <f t="shared" si="7"/>
        <v>0</v>
      </c>
      <c r="C420" t="s">
        <v>348</v>
      </c>
      <c r="D420" s="2">
        <f>B415/B413</f>
        <v>2.3692595246160009E-2</v>
      </c>
      <c r="G420" t="s">
        <v>2004</v>
      </c>
      <c r="H420">
        <v>0</v>
      </c>
    </row>
    <row r="421" spans="2:8" x14ac:dyDescent="0.2">
      <c r="B421">
        <f t="shared" si="7"/>
        <v>0</v>
      </c>
      <c r="C421" t="s">
        <v>351</v>
      </c>
      <c r="D421">
        <f>B430/B413*1000</f>
        <v>8.1747437542758679</v>
      </c>
      <c r="G421" t="s">
        <v>2005</v>
      </c>
      <c r="H421">
        <v>0</v>
      </c>
    </row>
    <row r="422" spans="2:8" x14ac:dyDescent="0.2">
      <c r="B422">
        <f t="shared" si="7"/>
        <v>0</v>
      </c>
      <c r="C422" t="s">
        <v>352</v>
      </c>
      <c r="D422" s="3">
        <f>B430/B432</f>
        <v>8.5978544817612315E-2</v>
      </c>
      <c r="G422" t="s">
        <v>2006</v>
      </c>
      <c r="H422">
        <v>0</v>
      </c>
    </row>
    <row r="423" spans="2:8" x14ac:dyDescent="0.2">
      <c r="B423">
        <f t="shared" si="7"/>
        <v>0</v>
      </c>
      <c r="C423" t="s">
        <v>354</v>
      </c>
      <c r="D423">
        <f>(A413/B413)-D417-0.25</f>
        <v>2.7659366427619292E-2</v>
      </c>
      <c r="G423" t="s">
        <v>2007</v>
      </c>
      <c r="H423">
        <v>0</v>
      </c>
    </row>
    <row r="424" spans="2:8" x14ac:dyDescent="0.2">
      <c r="B424">
        <f t="shared" si="7"/>
        <v>0</v>
      </c>
      <c r="C424" t="s">
        <v>434</v>
      </c>
      <c r="D424" s="3">
        <f>D417/0.25</f>
        <v>2.5885179302225968E-2</v>
      </c>
      <c r="G424" t="s">
        <v>2008</v>
      </c>
      <c r="H424">
        <v>0</v>
      </c>
    </row>
    <row r="425" spans="2:8" x14ac:dyDescent="0.2">
      <c r="B425">
        <f t="shared" si="7"/>
        <v>0</v>
      </c>
      <c r="D425" s="3"/>
      <c r="G425" t="s">
        <v>2009</v>
      </c>
      <c r="H425">
        <v>0</v>
      </c>
    </row>
    <row r="426" spans="2:8" x14ac:dyDescent="0.2">
      <c r="B426">
        <f t="shared" si="7"/>
        <v>0</v>
      </c>
      <c r="G426" t="s">
        <v>2010</v>
      </c>
      <c r="H426">
        <v>0</v>
      </c>
    </row>
    <row r="427" spans="2:8" x14ac:dyDescent="0.2">
      <c r="B427">
        <f t="shared" si="7"/>
        <v>0</v>
      </c>
      <c r="G427" t="s">
        <v>2011</v>
      </c>
      <c r="H427">
        <v>0</v>
      </c>
    </row>
    <row r="428" spans="2:8" x14ac:dyDescent="0.2">
      <c r="B428">
        <f t="shared" si="7"/>
        <v>0</v>
      </c>
      <c r="G428" t="s">
        <v>2012</v>
      </c>
      <c r="H428">
        <v>0</v>
      </c>
    </row>
    <row r="429" spans="2:8" x14ac:dyDescent="0.2">
      <c r="B429">
        <f t="shared" si="7"/>
        <v>735865</v>
      </c>
      <c r="G429" t="s">
        <v>2013</v>
      </c>
      <c r="H429">
        <v>735865</v>
      </c>
    </row>
    <row r="430" spans="2:8" x14ac:dyDescent="0.2">
      <c r="B430">
        <f t="shared" si="7"/>
        <v>2860771</v>
      </c>
      <c r="G430" t="s">
        <v>2014</v>
      </c>
      <c r="H430">
        <v>2860771</v>
      </c>
    </row>
    <row r="431" spans="2:8" x14ac:dyDescent="0.2">
      <c r="B431">
        <f t="shared" si="7"/>
        <v>33703949</v>
      </c>
      <c r="G431" t="s">
        <v>2015</v>
      </c>
      <c r="H431">
        <v>33703949</v>
      </c>
    </row>
    <row r="432" spans="2:8" x14ac:dyDescent="0.2">
      <c r="B432">
        <f t="shared" si="7"/>
        <v>33273080</v>
      </c>
      <c r="G432" t="s">
        <v>2016</v>
      </c>
      <c r="H432">
        <v>33273080</v>
      </c>
    </row>
    <row r="433" spans="7:8" x14ac:dyDescent="0.2">
      <c r="G433" t="s">
        <v>0</v>
      </c>
      <c r="H433" t="s">
        <v>1863</v>
      </c>
    </row>
    <row r="434" spans="7:8" x14ac:dyDescent="0.2">
      <c r="G434" t="s">
        <v>2</v>
      </c>
      <c r="H434" t="s">
        <v>1864</v>
      </c>
    </row>
    <row r="435" spans="7:8" x14ac:dyDescent="0.2">
      <c r="G435" t="s">
        <v>4</v>
      </c>
      <c r="H435">
        <v>1</v>
      </c>
    </row>
    <row r="436" spans="7:8" x14ac:dyDescent="0.2">
      <c r="G436" t="s">
        <v>5</v>
      </c>
      <c r="H436">
        <v>32</v>
      </c>
    </row>
    <row r="437" spans="7:8" x14ac:dyDescent="0.2">
      <c r="G437" t="s">
        <v>6</v>
      </c>
      <c r="H437">
        <v>16</v>
      </c>
    </row>
    <row r="438" spans="7:8" x14ac:dyDescent="0.2">
      <c r="G438" t="s">
        <v>7</v>
      </c>
      <c r="H438">
        <v>16</v>
      </c>
    </row>
    <row r="439" spans="7:8" x14ac:dyDescent="0.2">
      <c r="G439" t="s">
        <v>8</v>
      </c>
      <c r="H439">
        <v>18</v>
      </c>
    </row>
    <row r="440" spans="7:8" x14ac:dyDescent="0.2">
      <c r="G440" t="s">
        <v>9</v>
      </c>
      <c r="H440">
        <v>6</v>
      </c>
    </row>
    <row r="441" spans="7:8" x14ac:dyDescent="0.2">
      <c r="G441" t="s">
        <v>10</v>
      </c>
      <c r="H441">
        <v>4</v>
      </c>
    </row>
    <row r="442" spans="7:8" x14ac:dyDescent="0.2">
      <c r="G442" t="s">
        <v>11</v>
      </c>
      <c r="H442">
        <v>64</v>
      </c>
    </row>
    <row r="443" spans="7:8" x14ac:dyDescent="0.2">
      <c r="G443" t="s">
        <v>12</v>
      </c>
      <c r="H443">
        <v>8</v>
      </c>
    </row>
    <row r="444" spans="7:8" x14ac:dyDescent="0.2">
      <c r="G444" t="s">
        <v>13</v>
      </c>
      <c r="H444">
        <v>64</v>
      </c>
    </row>
    <row r="445" spans="7:8" x14ac:dyDescent="0.2">
      <c r="G445" t="s">
        <v>14</v>
      </c>
      <c r="H445">
        <v>0</v>
      </c>
    </row>
    <row r="446" spans="7:8" x14ac:dyDescent="0.2">
      <c r="G446" t="s">
        <v>15</v>
      </c>
      <c r="H446">
        <v>1</v>
      </c>
    </row>
    <row r="447" spans="7:8" x14ac:dyDescent="0.2">
      <c r="G447" t="s">
        <v>16</v>
      </c>
      <c r="H447">
        <v>2</v>
      </c>
    </row>
    <row r="448" spans="7:8" x14ac:dyDescent="0.2">
      <c r="G448" t="s">
        <v>17</v>
      </c>
      <c r="H448">
        <v>8</v>
      </c>
    </row>
    <row r="449" spans="7:8" x14ac:dyDescent="0.2">
      <c r="G449" t="s">
        <v>18</v>
      </c>
      <c r="H449">
        <v>32</v>
      </c>
    </row>
    <row r="450" spans="7:8" x14ac:dyDescent="0.2">
      <c r="G450" t="s">
        <v>19</v>
      </c>
      <c r="H450">
        <v>48</v>
      </c>
    </row>
    <row r="451" spans="7:8" x14ac:dyDescent="0.2">
      <c r="G451" t="s">
        <v>20</v>
      </c>
      <c r="H451">
        <v>16</v>
      </c>
    </row>
    <row r="452" spans="7:8" x14ac:dyDescent="0.2">
      <c r="G452" t="s">
        <v>21</v>
      </c>
      <c r="H452">
        <v>16</v>
      </c>
    </row>
    <row r="453" spans="7:8" x14ac:dyDescent="0.2">
      <c r="G453" t="s">
        <v>22</v>
      </c>
      <c r="H453">
        <v>0</v>
      </c>
    </row>
    <row r="454" spans="7:8" x14ac:dyDescent="0.2">
      <c r="G454" t="s">
        <v>23</v>
      </c>
      <c r="H454">
        <v>2</v>
      </c>
    </row>
    <row r="455" spans="7:8" x14ac:dyDescent="0.2">
      <c r="G455" t="s">
        <v>24</v>
      </c>
      <c r="H455">
        <v>1</v>
      </c>
    </row>
    <row r="456" spans="7:8" x14ac:dyDescent="0.2">
      <c r="G456" t="s">
        <v>25</v>
      </c>
      <c r="H456">
        <v>1</v>
      </c>
    </row>
    <row r="457" spans="7:8" x14ac:dyDescent="0.2">
      <c r="G457" t="s">
        <v>26</v>
      </c>
      <c r="H457">
        <v>128</v>
      </c>
    </row>
    <row r="458" spans="7:8" x14ac:dyDescent="0.2">
      <c r="G458" t="s">
        <v>27</v>
      </c>
      <c r="H458">
        <v>0</v>
      </c>
    </row>
    <row r="459" spans="7:8" x14ac:dyDescent="0.2">
      <c r="G459" t="s">
        <v>28</v>
      </c>
      <c r="H459">
        <v>8</v>
      </c>
    </row>
    <row r="460" spans="7:8" x14ac:dyDescent="0.2">
      <c r="G460" t="s">
        <v>29</v>
      </c>
      <c r="H460">
        <v>6</v>
      </c>
    </row>
    <row r="461" spans="7:8" x14ac:dyDescent="0.2">
      <c r="G461" t="s">
        <v>30</v>
      </c>
      <c r="H461">
        <v>0</v>
      </c>
    </row>
    <row r="462" spans="7:8" x14ac:dyDescent="0.2">
      <c r="G462" t="s">
        <v>31</v>
      </c>
      <c r="H462">
        <v>1</v>
      </c>
    </row>
    <row r="463" spans="7:8" x14ac:dyDescent="0.2">
      <c r="G463" t="s">
        <v>32</v>
      </c>
      <c r="H463">
        <v>2048</v>
      </c>
    </row>
    <row r="464" spans="7:8" x14ac:dyDescent="0.2">
      <c r="G464" t="s">
        <v>33</v>
      </c>
      <c r="H464">
        <v>48</v>
      </c>
    </row>
    <row r="465" spans="1:8" x14ac:dyDescent="0.2">
      <c r="G465" t="s">
        <v>34</v>
      </c>
      <c r="H465">
        <v>64</v>
      </c>
    </row>
    <row r="466" spans="1:8" x14ac:dyDescent="0.2">
      <c r="G466" t="s">
        <v>35</v>
      </c>
      <c r="H466">
        <v>0</v>
      </c>
    </row>
    <row r="467" spans="1:8" x14ac:dyDescent="0.2">
      <c r="A467">
        <f>E467+G467</f>
        <v>97569834</v>
      </c>
      <c r="B467">
        <f>SUM(F467,H467)</f>
        <v>349952376</v>
      </c>
      <c r="C467" t="s">
        <v>346</v>
      </c>
      <c r="D467">
        <f>B483/B467*1000</f>
        <v>4.5031613101549564</v>
      </c>
      <c r="G467">
        <v>97569834</v>
      </c>
      <c r="H467">
        <v>349952376</v>
      </c>
    </row>
    <row r="468" spans="1:8" x14ac:dyDescent="0.2">
      <c r="B468">
        <f t="shared" ref="B468:B486" si="8">SUM(F468,H468)</f>
        <v>349952376</v>
      </c>
      <c r="C468" t="s">
        <v>347</v>
      </c>
      <c r="D468" s="1">
        <f>B483/B485</f>
        <v>4.6756894867126697E-2</v>
      </c>
      <c r="G468" t="s">
        <v>2017</v>
      </c>
      <c r="H468">
        <v>349952376</v>
      </c>
    </row>
    <row r="469" spans="1:8" x14ac:dyDescent="0.2">
      <c r="B469">
        <f t="shared" si="8"/>
        <v>26123368</v>
      </c>
      <c r="G469" t="s">
        <v>2018</v>
      </c>
      <c r="H469">
        <v>26123368</v>
      </c>
    </row>
    <row r="470" spans="1:8" x14ac:dyDescent="0.2">
      <c r="B470">
        <f t="shared" si="8"/>
        <v>12312632</v>
      </c>
      <c r="C470" t="s">
        <v>348</v>
      </c>
      <c r="D470">
        <f>B470/B467</f>
        <v>3.5183735972119816E-2</v>
      </c>
      <c r="G470" t="s">
        <v>2019</v>
      </c>
      <c r="H470">
        <v>12312632</v>
      </c>
    </row>
    <row r="471" spans="1:8" x14ac:dyDescent="0.2">
      <c r="B471">
        <f t="shared" si="8"/>
        <v>9214922</v>
      </c>
      <c r="C471" t="s">
        <v>353</v>
      </c>
      <c r="D471">
        <f>B471/B467</f>
        <v>2.6331931519733415E-2</v>
      </c>
      <c r="G471" t="s">
        <v>2020</v>
      </c>
      <c r="H471">
        <v>9214922</v>
      </c>
    </row>
    <row r="472" spans="1:8" x14ac:dyDescent="0.2">
      <c r="B472">
        <f t="shared" si="8"/>
        <v>0</v>
      </c>
      <c r="C472" t="s">
        <v>349</v>
      </c>
      <c r="D472">
        <f>B467/A467</f>
        <v>3.5866861882741339</v>
      </c>
      <c r="G472" t="s">
        <v>2021</v>
      </c>
      <c r="H472">
        <v>0</v>
      </c>
    </row>
    <row r="473" spans="1:8" x14ac:dyDescent="0.2">
      <c r="B473">
        <f t="shared" si="8"/>
        <v>0</v>
      </c>
      <c r="C473" t="s">
        <v>350</v>
      </c>
      <c r="D473">
        <f>A467/B467</f>
        <v>0.27880889141327048</v>
      </c>
      <c r="G473" t="s">
        <v>2022</v>
      </c>
      <c r="H473">
        <v>0</v>
      </c>
    </row>
    <row r="474" spans="1:8" x14ac:dyDescent="0.2">
      <c r="B474">
        <f t="shared" si="8"/>
        <v>0</v>
      </c>
      <c r="C474" t="s">
        <v>348</v>
      </c>
      <c r="D474" s="2">
        <f>B469/B467</f>
        <v>7.4648351580273317E-2</v>
      </c>
      <c r="G474" t="s">
        <v>2023</v>
      </c>
      <c r="H474">
        <v>0</v>
      </c>
    </row>
    <row r="475" spans="1:8" x14ac:dyDescent="0.2">
      <c r="B475">
        <f t="shared" si="8"/>
        <v>0</v>
      </c>
      <c r="C475" t="s">
        <v>351</v>
      </c>
      <c r="D475">
        <f>B484/B467*1000</f>
        <v>0</v>
      </c>
      <c r="G475" t="s">
        <v>2024</v>
      </c>
      <c r="H475">
        <v>0</v>
      </c>
    </row>
    <row r="476" spans="1:8" x14ac:dyDescent="0.2">
      <c r="B476">
        <f t="shared" si="8"/>
        <v>0</v>
      </c>
      <c r="C476" t="s">
        <v>352</v>
      </c>
      <c r="D476" s="3" t="e">
        <f>B484/B486</f>
        <v>#DIV/0!</v>
      </c>
      <c r="G476" t="s">
        <v>2025</v>
      </c>
      <c r="H476">
        <v>0</v>
      </c>
    </row>
    <row r="477" spans="1:8" x14ac:dyDescent="0.2">
      <c r="B477">
        <f t="shared" si="8"/>
        <v>0</v>
      </c>
      <c r="C477" t="s">
        <v>354</v>
      </c>
      <c r="D477">
        <f>(A467/B467)-D471-0.25</f>
        <v>2.4769598935370785E-3</v>
      </c>
      <c r="G477" t="s">
        <v>2026</v>
      </c>
      <c r="H477">
        <v>0</v>
      </c>
    </row>
    <row r="478" spans="1:8" x14ac:dyDescent="0.2">
      <c r="B478">
        <f t="shared" si="8"/>
        <v>0</v>
      </c>
      <c r="C478" t="s">
        <v>434</v>
      </c>
      <c r="D478" s="3">
        <f>D471/0.25</f>
        <v>0.10532772607893366</v>
      </c>
      <c r="G478" t="s">
        <v>2027</v>
      </c>
      <c r="H478">
        <v>0</v>
      </c>
    </row>
    <row r="479" spans="1:8" x14ac:dyDescent="0.2">
      <c r="B479">
        <f t="shared" si="8"/>
        <v>0</v>
      </c>
      <c r="D479" s="3"/>
      <c r="G479" t="s">
        <v>2028</v>
      </c>
      <c r="H479">
        <v>0</v>
      </c>
    </row>
    <row r="480" spans="1:8" x14ac:dyDescent="0.2">
      <c r="B480">
        <f t="shared" si="8"/>
        <v>0</v>
      </c>
      <c r="G480" t="s">
        <v>2029</v>
      </c>
      <c r="H480">
        <v>0</v>
      </c>
    </row>
    <row r="481" spans="2:8" x14ac:dyDescent="0.2">
      <c r="B481">
        <f t="shared" si="8"/>
        <v>0</v>
      </c>
      <c r="G481" t="s">
        <v>2030</v>
      </c>
      <c r="H481">
        <v>0</v>
      </c>
    </row>
    <row r="482" spans="2:8" x14ac:dyDescent="0.2">
      <c r="B482">
        <f t="shared" si="8"/>
        <v>0</v>
      </c>
      <c r="G482" t="s">
        <v>2031</v>
      </c>
      <c r="H482">
        <v>0</v>
      </c>
    </row>
    <row r="483" spans="2:8" x14ac:dyDescent="0.2">
      <c r="B483">
        <f t="shared" si="8"/>
        <v>1575892</v>
      </c>
      <c r="G483" t="s">
        <v>2032</v>
      </c>
      <c r="H483">
        <v>1575892</v>
      </c>
    </row>
    <row r="484" spans="2:8" x14ac:dyDescent="0.2">
      <c r="B484">
        <f t="shared" si="8"/>
        <v>0</v>
      </c>
    </row>
    <row r="485" spans="2:8" x14ac:dyDescent="0.2">
      <c r="B485">
        <f t="shared" si="8"/>
        <v>33703949</v>
      </c>
      <c r="G485" t="s">
        <v>2033</v>
      </c>
      <c r="H485">
        <v>33703949</v>
      </c>
    </row>
    <row r="486" spans="2:8" x14ac:dyDescent="0.2">
      <c r="B486">
        <f t="shared" si="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77" workbookViewId="0">
      <selection activeCell="E36" sqref="E36"/>
    </sheetView>
  </sheetViews>
  <sheetFormatPr baseColWidth="10" defaultRowHeight="16" x14ac:dyDescent="0.2"/>
  <cols>
    <col min="5" max="5" width="42.83203125" bestFit="1" customWidth="1"/>
    <col min="6" max="6" width="39.6640625" bestFit="1" customWidth="1"/>
  </cols>
  <sheetData>
    <row r="1" spans="5:6" x14ac:dyDescent="0.2">
      <c r="E1" t="s">
        <v>0</v>
      </c>
      <c r="F1" t="s">
        <v>658</v>
      </c>
    </row>
    <row r="2" spans="5:6" x14ac:dyDescent="0.2">
      <c r="E2" t="s">
        <v>2</v>
      </c>
      <c r="F2" t="s">
        <v>659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88018364</v>
      </c>
      <c r="B35">
        <f>SUM(F35,H35)</f>
        <v>350000002</v>
      </c>
      <c r="C35" t="s">
        <v>346</v>
      </c>
      <c r="D35">
        <f>B51/B35*1000</f>
        <v>2.4014285577061225E-2</v>
      </c>
      <c r="E35">
        <v>88018364</v>
      </c>
      <c r="F35">
        <v>350000002</v>
      </c>
    </row>
    <row r="36" spans="1:6" x14ac:dyDescent="0.2">
      <c r="B36">
        <f t="shared" ref="B36:B54" si="0">SUM(F36,H36)</f>
        <v>349999988</v>
      </c>
      <c r="C36" t="s">
        <v>347</v>
      </c>
      <c r="D36" s="1">
        <f>B51/B53</f>
        <v>1.987844702145536E-4</v>
      </c>
      <c r="E36" t="s">
        <v>660</v>
      </c>
      <c r="F36">
        <v>349999988</v>
      </c>
    </row>
    <row r="37" spans="1:6" x14ac:dyDescent="0.2">
      <c r="B37">
        <f t="shared" si="0"/>
        <v>12221609</v>
      </c>
      <c r="E37" t="s">
        <v>661</v>
      </c>
      <c r="F37">
        <v>12221609</v>
      </c>
    </row>
    <row r="38" spans="1:6" x14ac:dyDescent="0.2">
      <c r="B38">
        <f t="shared" si="0"/>
        <v>67354</v>
      </c>
      <c r="C38" t="s">
        <v>348</v>
      </c>
      <c r="D38">
        <f>B38/B35</f>
        <v>1.9243999890034287E-4</v>
      </c>
      <c r="E38" t="s">
        <v>662</v>
      </c>
      <c r="F38">
        <v>67354</v>
      </c>
    </row>
    <row r="39" spans="1:6" x14ac:dyDescent="0.2">
      <c r="B39">
        <f t="shared" si="0"/>
        <v>48109</v>
      </c>
      <c r="C39" t="s">
        <v>353</v>
      </c>
      <c r="D39">
        <f>B39/B35</f>
        <v>1.3745428492883266E-4</v>
      </c>
      <c r="E39" t="s">
        <v>663</v>
      </c>
      <c r="F39">
        <v>48109</v>
      </c>
    </row>
    <row r="40" spans="1:6" x14ac:dyDescent="0.2">
      <c r="B40">
        <f t="shared" si="0"/>
        <v>0</v>
      </c>
      <c r="C40" t="s">
        <v>349</v>
      </c>
      <c r="D40">
        <f>B35/A35</f>
        <v>3.9764429386576645</v>
      </c>
      <c r="E40" t="s">
        <v>664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0.2514810385629655</v>
      </c>
      <c r="E41" t="s">
        <v>665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3.4918882657606384E-2</v>
      </c>
      <c r="E42" t="s">
        <v>666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18.157768467669893</v>
      </c>
      <c r="E43" t="s">
        <v>667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0.15460867593605576</v>
      </c>
      <c r="E44" t="s">
        <v>668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1.343584278036658E-3</v>
      </c>
      <c r="E45" t="s">
        <v>669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5.4981713971533064E-4</v>
      </c>
      <c r="E46" t="s">
        <v>670</v>
      </c>
      <c r="F46">
        <v>0</v>
      </c>
    </row>
    <row r="47" spans="1:6" x14ac:dyDescent="0.2">
      <c r="B47">
        <f t="shared" si="0"/>
        <v>0</v>
      </c>
      <c r="D47" s="3"/>
      <c r="E47" t="s">
        <v>671</v>
      </c>
      <c r="F47">
        <v>0</v>
      </c>
    </row>
    <row r="48" spans="1:6" x14ac:dyDescent="0.2">
      <c r="B48">
        <f t="shared" si="0"/>
        <v>0</v>
      </c>
      <c r="E48" t="s">
        <v>672</v>
      </c>
      <c r="F48">
        <v>0</v>
      </c>
    </row>
    <row r="49" spans="2:6" x14ac:dyDescent="0.2">
      <c r="B49">
        <f t="shared" si="0"/>
        <v>0</v>
      </c>
      <c r="E49" t="s">
        <v>673</v>
      </c>
      <c r="F49">
        <v>0</v>
      </c>
    </row>
    <row r="50" spans="2:6" x14ac:dyDescent="0.2">
      <c r="B50">
        <f t="shared" si="0"/>
        <v>0</v>
      </c>
      <c r="E50" t="s">
        <v>674</v>
      </c>
      <c r="F50">
        <v>0</v>
      </c>
    </row>
    <row r="51" spans="2:6" x14ac:dyDescent="0.2">
      <c r="B51">
        <f t="shared" si="0"/>
        <v>8405</v>
      </c>
      <c r="E51" t="s">
        <v>675</v>
      </c>
      <c r="F51">
        <v>8405</v>
      </c>
    </row>
    <row r="52" spans="2:6" x14ac:dyDescent="0.2">
      <c r="B52">
        <f t="shared" si="0"/>
        <v>6355219</v>
      </c>
      <c r="E52" t="s">
        <v>676</v>
      </c>
      <c r="F52">
        <v>6355219</v>
      </c>
    </row>
    <row r="53" spans="2:6" x14ac:dyDescent="0.2">
      <c r="B53">
        <f t="shared" si="0"/>
        <v>42281975</v>
      </c>
      <c r="E53" t="s">
        <v>677</v>
      </c>
      <c r="F53">
        <v>42281975</v>
      </c>
    </row>
    <row r="54" spans="2:6" x14ac:dyDescent="0.2">
      <c r="B54">
        <f t="shared" si="0"/>
        <v>41105190</v>
      </c>
      <c r="E54" t="s">
        <v>678</v>
      </c>
      <c r="F54">
        <v>41105190</v>
      </c>
    </row>
    <row r="55" spans="2:6" x14ac:dyDescent="0.2">
      <c r="E55" t="s">
        <v>0</v>
      </c>
      <c r="F55" t="s">
        <v>658</v>
      </c>
    </row>
    <row r="56" spans="2:6" x14ac:dyDescent="0.2">
      <c r="E56" t="s">
        <v>2</v>
      </c>
      <c r="F56" t="s">
        <v>659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89081514</v>
      </c>
      <c r="B89">
        <f>SUM(F89,H89)</f>
        <v>350000002</v>
      </c>
      <c r="C89" t="s">
        <v>346</v>
      </c>
      <c r="D89">
        <f>B105/B89*1000</f>
        <v>0.20068857028177958</v>
      </c>
      <c r="E89">
        <v>89081514</v>
      </c>
      <c r="F89">
        <v>350000002</v>
      </c>
    </row>
    <row r="90" spans="1:6" x14ac:dyDescent="0.2">
      <c r="B90">
        <f t="shared" ref="B90:B108" si="1">SUM(F90,H90)</f>
        <v>349999988</v>
      </c>
      <c r="C90" t="s">
        <v>347</v>
      </c>
      <c r="D90" s="1">
        <f>B105/B107</f>
        <v>1.6612516326401498E-3</v>
      </c>
      <c r="E90" t="s">
        <v>679</v>
      </c>
      <c r="F90">
        <v>349999988</v>
      </c>
    </row>
    <row r="91" spans="1:6" x14ac:dyDescent="0.2">
      <c r="B91">
        <f t="shared" si="1"/>
        <v>11863943</v>
      </c>
      <c r="E91" t="s">
        <v>680</v>
      </c>
      <c r="F91">
        <v>11863943</v>
      </c>
    </row>
    <row r="92" spans="1:6" x14ac:dyDescent="0.2">
      <c r="B92">
        <f t="shared" si="1"/>
        <v>324883</v>
      </c>
      <c r="C92" t="s">
        <v>348</v>
      </c>
      <c r="D92">
        <f>B92/B89</f>
        <v>9.2823713755293069E-4</v>
      </c>
      <c r="E92" t="s">
        <v>681</v>
      </c>
      <c r="F92">
        <v>324883</v>
      </c>
    </row>
    <row r="93" spans="1:6" x14ac:dyDescent="0.2">
      <c r="B93">
        <f t="shared" si="1"/>
        <v>263221</v>
      </c>
      <c r="C93" t="s">
        <v>353</v>
      </c>
      <c r="D93">
        <f>B93/B89</f>
        <v>7.5205999570251427E-4</v>
      </c>
      <c r="E93" t="s">
        <v>682</v>
      </c>
      <c r="F93">
        <v>263221</v>
      </c>
    </row>
    <row r="94" spans="1:6" x14ac:dyDescent="0.2">
      <c r="B94">
        <f t="shared" si="1"/>
        <v>0</v>
      </c>
      <c r="C94" t="s">
        <v>349</v>
      </c>
      <c r="D94">
        <f>B89/A89</f>
        <v>3.9289857826170311</v>
      </c>
      <c r="E94" t="s">
        <v>683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0.25451860997417936</v>
      </c>
      <c r="E95" t="s">
        <v>684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3.389697980630297E-2</v>
      </c>
      <c r="E96" t="s">
        <v>685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17.130408473540523</v>
      </c>
      <c r="E97" t="s">
        <v>686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0.1459193970746043</v>
      </c>
      <c r="E98" t="s">
        <v>687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3.766549978476863E-3</v>
      </c>
      <c r="E99" t="s">
        <v>688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3.0082399828100571E-3</v>
      </c>
      <c r="E100" t="s">
        <v>689</v>
      </c>
      <c r="F100">
        <v>0</v>
      </c>
    </row>
    <row r="101" spans="2:6" x14ac:dyDescent="0.2">
      <c r="B101">
        <f t="shared" si="1"/>
        <v>0</v>
      </c>
      <c r="D101" s="3"/>
      <c r="E101" t="s">
        <v>690</v>
      </c>
      <c r="F101">
        <v>0</v>
      </c>
    </row>
    <row r="102" spans="2:6" x14ac:dyDescent="0.2">
      <c r="B102">
        <f t="shared" si="1"/>
        <v>0</v>
      </c>
      <c r="E102" t="s">
        <v>691</v>
      </c>
      <c r="F102">
        <v>0</v>
      </c>
    </row>
    <row r="103" spans="2:6" x14ac:dyDescent="0.2">
      <c r="B103">
        <f t="shared" si="1"/>
        <v>0</v>
      </c>
      <c r="E103" t="s">
        <v>692</v>
      </c>
      <c r="F103">
        <v>0</v>
      </c>
    </row>
    <row r="104" spans="2:6" x14ac:dyDescent="0.2">
      <c r="B104">
        <f t="shared" si="1"/>
        <v>0</v>
      </c>
      <c r="E104" t="s">
        <v>693</v>
      </c>
      <c r="F104">
        <v>0</v>
      </c>
    </row>
    <row r="105" spans="2:6" x14ac:dyDescent="0.2">
      <c r="B105">
        <f t="shared" si="1"/>
        <v>70241</v>
      </c>
      <c r="E105" t="s">
        <v>694</v>
      </c>
      <c r="F105">
        <v>70241</v>
      </c>
    </row>
    <row r="106" spans="2:6" x14ac:dyDescent="0.2">
      <c r="B106">
        <f t="shared" si="1"/>
        <v>5995643</v>
      </c>
      <c r="E106" t="s">
        <v>695</v>
      </c>
      <c r="F106">
        <v>5995643</v>
      </c>
    </row>
    <row r="107" spans="2:6" x14ac:dyDescent="0.2">
      <c r="B107">
        <f t="shared" si="1"/>
        <v>42281975</v>
      </c>
      <c r="E107" t="s">
        <v>696</v>
      </c>
      <c r="F107">
        <v>42281975</v>
      </c>
    </row>
    <row r="108" spans="2:6" x14ac:dyDescent="0.2">
      <c r="B108">
        <f t="shared" si="1"/>
        <v>41088732</v>
      </c>
      <c r="E108" t="s">
        <v>697</v>
      </c>
      <c r="F108">
        <v>41088732</v>
      </c>
    </row>
    <row r="109" spans="2:6" x14ac:dyDescent="0.2">
      <c r="E109" t="s">
        <v>0</v>
      </c>
      <c r="F109" t="s">
        <v>658</v>
      </c>
    </row>
    <row r="110" spans="2:6" x14ac:dyDescent="0.2">
      <c r="E110" t="s">
        <v>2</v>
      </c>
      <c r="F110" t="s">
        <v>659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89654616</v>
      </c>
      <c r="B143">
        <f>SUM(F143,H143)</f>
        <v>350000002</v>
      </c>
      <c r="C143" t="s">
        <v>346</v>
      </c>
      <c r="D143">
        <f>B159/B143*1000</f>
        <v>0.29037142691216328</v>
      </c>
      <c r="E143">
        <v>89654616</v>
      </c>
      <c r="F143">
        <v>350000002</v>
      </c>
    </row>
    <row r="144" spans="1:6" x14ac:dyDescent="0.2">
      <c r="B144">
        <f t="shared" ref="B144:B162" si="2">SUM(F144,H144)</f>
        <v>349999988</v>
      </c>
      <c r="C144" t="s">
        <v>347</v>
      </c>
      <c r="D144" s="1">
        <f>B159/B161</f>
        <v>2.4036247124217826E-3</v>
      </c>
      <c r="E144" t="s">
        <v>698</v>
      </c>
      <c r="F144">
        <v>349999988</v>
      </c>
    </row>
    <row r="145" spans="2:6" x14ac:dyDescent="0.2">
      <c r="B145">
        <f t="shared" si="2"/>
        <v>11640147</v>
      </c>
      <c r="E145" t="s">
        <v>699</v>
      </c>
      <c r="F145">
        <v>11640147</v>
      </c>
    </row>
    <row r="146" spans="2:6" x14ac:dyDescent="0.2">
      <c r="B146">
        <f t="shared" si="2"/>
        <v>439001</v>
      </c>
      <c r="C146" t="s">
        <v>348</v>
      </c>
      <c r="D146">
        <f>B146/B143</f>
        <v>1.2542885642612082E-3</v>
      </c>
      <c r="E146" t="s">
        <v>700</v>
      </c>
      <c r="F146">
        <v>439001</v>
      </c>
    </row>
    <row r="147" spans="2:6" x14ac:dyDescent="0.2">
      <c r="B147">
        <f t="shared" si="2"/>
        <v>360024</v>
      </c>
      <c r="C147" t="s">
        <v>353</v>
      </c>
      <c r="D147">
        <f>B147/B143</f>
        <v>1.0286399941220573E-3</v>
      </c>
      <c r="E147" t="s">
        <v>701</v>
      </c>
      <c r="F147">
        <v>360024</v>
      </c>
    </row>
    <row r="148" spans="2:6" x14ac:dyDescent="0.2">
      <c r="B148">
        <f t="shared" si="2"/>
        <v>0</v>
      </c>
      <c r="C148" t="s">
        <v>349</v>
      </c>
      <c r="D148">
        <f>B143/A143</f>
        <v>3.9038704041741701</v>
      </c>
      <c r="E148" t="s">
        <v>702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0.2561560442505369</v>
      </c>
      <c r="E149" t="s">
        <v>703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3.3257562667099644E-2</v>
      </c>
      <c r="E150" t="s">
        <v>704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16.548074191153862</v>
      </c>
      <c r="E151" t="s">
        <v>705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0.14099774187474887</v>
      </c>
      <c r="E152" t="s">
        <v>706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5.1274042564148359E-3</v>
      </c>
      <c r="E153" t="s">
        <v>707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4.1145599764882291E-3</v>
      </c>
      <c r="E154" t="s">
        <v>708</v>
      </c>
      <c r="F154">
        <v>0</v>
      </c>
    </row>
    <row r="155" spans="2:6" x14ac:dyDescent="0.2">
      <c r="B155">
        <f t="shared" si="2"/>
        <v>0</v>
      </c>
      <c r="D155" s="3"/>
      <c r="E155" t="s">
        <v>709</v>
      </c>
      <c r="F155">
        <v>0</v>
      </c>
    </row>
    <row r="156" spans="2:6" x14ac:dyDescent="0.2">
      <c r="B156">
        <f t="shared" si="2"/>
        <v>0</v>
      </c>
      <c r="E156" t="s">
        <v>710</v>
      </c>
      <c r="F156">
        <v>0</v>
      </c>
    </row>
    <row r="157" spans="2:6" x14ac:dyDescent="0.2">
      <c r="B157">
        <f t="shared" si="2"/>
        <v>0</v>
      </c>
      <c r="E157" t="s">
        <v>711</v>
      </c>
      <c r="F157">
        <v>0</v>
      </c>
    </row>
    <row r="158" spans="2:6" x14ac:dyDescent="0.2">
      <c r="B158">
        <f t="shared" si="2"/>
        <v>0</v>
      </c>
      <c r="E158" t="s">
        <v>712</v>
      </c>
      <c r="F158">
        <v>0</v>
      </c>
    </row>
    <row r="159" spans="2:6" x14ac:dyDescent="0.2">
      <c r="B159">
        <f t="shared" si="2"/>
        <v>101630</v>
      </c>
      <c r="E159" t="s">
        <v>713</v>
      </c>
      <c r="F159">
        <v>101630</v>
      </c>
    </row>
    <row r="160" spans="2:6" x14ac:dyDescent="0.2">
      <c r="B160">
        <f t="shared" si="2"/>
        <v>5791826</v>
      </c>
      <c r="E160" t="s">
        <v>714</v>
      </c>
      <c r="F160">
        <v>5791826</v>
      </c>
    </row>
    <row r="161" spans="2:6" x14ac:dyDescent="0.2">
      <c r="B161">
        <f t="shared" si="2"/>
        <v>42281975</v>
      </c>
      <c r="E161" t="s">
        <v>715</v>
      </c>
      <c r="F161">
        <v>42281975</v>
      </c>
    </row>
    <row r="162" spans="2:6" x14ac:dyDescent="0.2">
      <c r="B162">
        <f t="shared" si="2"/>
        <v>41077438</v>
      </c>
      <c r="E162" t="s">
        <v>716</v>
      </c>
      <c r="F162">
        <v>41077438</v>
      </c>
    </row>
    <row r="163" spans="2:6" x14ac:dyDescent="0.2">
      <c r="E163" t="s">
        <v>0</v>
      </c>
      <c r="F163" t="s">
        <v>658</v>
      </c>
    </row>
    <row r="164" spans="2:6" x14ac:dyDescent="0.2">
      <c r="E164" t="s">
        <v>2</v>
      </c>
      <c r="F164" t="s">
        <v>659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90136353</v>
      </c>
      <c r="B197">
        <f>SUM(F197,H197)</f>
        <v>350000002</v>
      </c>
      <c r="C197" t="s">
        <v>346</v>
      </c>
      <c r="D197">
        <f>B213/B197*1000</f>
        <v>0.36970856931595103</v>
      </c>
      <c r="E197">
        <v>90136353</v>
      </c>
      <c r="F197">
        <v>350000002</v>
      </c>
    </row>
    <row r="198" spans="1:6" x14ac:dyDescent="0.2">
      <c r="B198">
        <f t="shared" ref="B198:B216" si="3">SUM(F198,H198)</f>
        <v>349999988</v>
      </c>
      <c r="C198" t="s">
        <v>347</v>
      </c>
      <c r="D198" s="1">
        <f>B213/B215</f>
        <v>3.0603584624417377E-3</v>
      </c>
      <c r="E198" t="s">
        <v>717</v>
      </c>
      <c r="F198">
        <v>349999988</v>
      </c>
    </row>
    <row r="199" spans="1:6" x14ac:dyDescent="0.2">
      <c r="B199">
        <f t="shared" si="3"/>
        <v>11502113</v>
      </c>
      <c r="E199" t="s">
        <v>718</v>
      </c>
      <c r="F199">
        <v>11502113</v>
      </c>
    </row>
    <row r="200" spans="1:6" x14ac:dyDescent="0.2">
      <c r="B200">
        <f t="shared" si="3"/>
        <v>568082</v>
      </c>
      <c r="C200" t="s">
        <v>348</v>
      </c>
      <c r="D200">
        <f>B200/B197</f>
        <v>1.6230914192966205E-3</v>
      </c>
      <c r="E200" t="s">
        <v>719</v>
      </c>
      <c r="F200">
        <v>568082</v>
      </c>
    </row>
    <row r="201" spans="1:6" x14ac:dyDescent="0.2">
      <c r="B201">
        <f t="shared" si="3"/>
        <v>470708</v>
      </c>
      <c r="C201" t="s">
        <v>353</v>
      </c>
      <c r="D201">
        <f>B201/B197</f>
        <v>1.3448799923149715E-3</v>
      </c>
      <c r="E201" t="s">
        <v>720</v>
      </c>
      <c r="F201">
        <v>470708</v>
      </c>
    </row>
    <row r="202" spans="1:6" x14ac:dyDescent="0.2">
      <c r="B202">
        <f t="shared" si="3"/>
        <v>0</v>
      </c>
      <c r="C202" t="s">
        <v>349</v>
      </c>
      <c r="D202">
        <f>B197/A197</f>
        <v>3.8830060275458451</v>
      </c>
      <c r="E202" t="s">
        <v>721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0.25753243567124323</v>
      </c>
      <c r="E203" t="s">
        <v>722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3.2863179812210402E-2</v>
      </c>
      <c r="E204" t="s">
        <v>723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16.052482765414386</v>
      </c>
      <c r="E205" t="s">
        <v>724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0.13678283411729972</v>
      </c>
      <c r="E206" t="s">
        <v>725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6.1875556789282582E-3</v>
      </c>
      <c r="E207" t="s">
        <v>726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5.379519969259886E-3</v>
      </c>
      <c r="E208" t="s">
        <v>727</v>
      </c>
      <c r="F208">
        <v>0</v>
      </c>
    </row>
    <row r="209" spans="2:6" x14ac:dyDescent="0.2">
      <c r="B209">
        <f t="shared" si="3"/>
        <v>0</v>
      </c>
      <c r="D209" s="3"/>
      <c r="E209" t="s">
        <v>728</v>
      </c>
      <c r="F209">
        <v>0</v>
      </c>
    </row>
    <row r="210" spans="2:6" x14ac:dyDescent="0.2">
      <c r="B210">
        <f t="shared" si="3"/>
        <v>0</v>
      </c>
      <c r="E210" t="s">
        <v>729</v>
      </c>
      <c r="F210">
        <v>0</v>
      </c>
    </row>
    <row r="211" spans="2:6" x14ac:dyDescent="0.2">
      <c r="B211">
        <f t="shared" si="3"/>
        <v>0</v>
      </c>
      <c r="E211" t="s">
        <v>730</v>
      </c>
      <c r="F211">
        <v>0</v>
      </c>
    </row>
    <row r="212" spans="2:6" x14ac:dyDescent="0.2">
      <c r="B212">
        <f t="shared" si="3"/>
        <v>0</v>
      </c>
      <c r="E212" t="s">
        <v>731</v>
      </c>
      <c r="F212">
        <v>0</v>
      </c>
    </row>
    <row r="213" spans="2:6" x14ac:dyDescent="0.2">
      <c r="B213">
        <f t="shared" si="3"/>
        <v>129398</v>
      </c>
      <c r="E213" t="s">
        <v>732</v>
      </c>
      <c r="F213">
        <v>129398</v>
      </c>
    </row>
    <row r="214" spans="2:6" x14ac:dyDescent="0.2">
      <c r="B214">
        <f t="shared" si="3"/>
        <v>5618369</v>
      </c>
      <c r="E214" t="s">
        <v>733</v>
      </c>
      <c r="F214">
        <v>5618369</v>
      </c>
    </row>
    <row r="215" spans="2:6" x14ac:dyDescent="0.2">
      <c r="B215">
        <f t="shared" si="3"/>
        <v>42281975</v>
      </c>
      <c r="E215" t="s">
        <v>734</v>
      </c>
      <c r="F215">
        <v>42281975</v>
      </c>
    </row>
    <row r="216" spans="2:6" x14ac:dyDescent="0.2">
      <c r="B216">
        <f t="shared" si="3"/>
        <v>41075103</v>
      </c>
      <c r="E216" t="s">
        <v>735</v>
      </c>
      <c r="F216">
        <v>41075103</v>
      </c>
    </row>
    <row r="217" spans="2:6" x14ac:dyDescent="0.2">
      <c r="E217" t="s">
        <v>0</v>
      </c>
      <c r="F217" t="s">
        <v>658</v>
      </c>
    </row>
    <row r="218" spans="2:6" x14ac:dyDescent="0.2">
      <c r="E218" t="s">
        <v>2</v>
      </c>
      <c r="F218" t="s">
        <v>659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92132464</v>
      </c>
      <c r="B251">
        <f>SUM(F251,H251)</f>
        <v>350000002</v>
      </c>
      <c r="C251" t="s">
        <v>346</v>
      </c>
      <c r="D251">
        <f>B267/B251*1000</f>
        <v>0.64459428203088986</v>
      </c>
      <c r="E251">
        <v>92132464</v>
      </c>
      <c r="F251">
        <v>350000002</v>
      </c>
    </row>
    <row r="252" spans="1:6" x14ac:dyDescent="0.2">
      <c r="B252">
        <f t="shared" ref="B252:B270" si="4">SUM(F252,H252)</f>
        <v>349999994</v>
      </c>
      <c r="C252" t="s">
        <v>347</v>
      </c>
      <c r="D252" s="1">
        <f>B267/B269</f>
        <v>5.3357961637317082E-3</v>
      </c>
      <c r="E252" t="s">
        <v>736</v>
      </c>
      <c r="F252">
        <v>349999994</v>
      </c>
    </row>
    <row r="253" spans="1:6" x14ac:dyDescent="0.2">
      <c r="B253">
        <f t="shared" si="4"/>
        <v>10699322</v>
      </c>
      <c r="E253" t="s">
        <v>737</v>
      </c>
      <c r="F253">
        <v>10699322</v>
      </c>
    </row>
    <row r="254" spans="1:6" x14ac:dyDescent="0.2">
      <c r="B254">
        <f t="shared" si="4"/>
        <v>944117</v>
      </c>
      <c r="C254" t="s">
        <v>348</v>
      </c>
      <c r="D254">
        <f>B254/B251</f>
        <v>2.6974771274429878E-3</v>
      </c>
      <c r="E254" t="s">
        <v>738</v>
      </c>
      <c r="F254">
        <v>944117</v>
      </c>
    </row>
    <row r="255" spans="1:6" x14ac:dyDescent="0.2">
      <c r="B255">
        <f t="shared" si="4"/>
        <v>800291</v>
      </c>
      <c r="C255" t="s">
        <v>353</v>
      </c>
      <c r="D255">
        <f>B255/B251</f>
        <v>2.286545701219739E-3</v>
      </c>
      <c r="E255" t="s">
        <v>739</v>
      </c>
      <c r="F255">
        <v>800291</v>
      </c>
    </row>
    <row r="256" spans="1:6" x14ac:dyDescent="0.2">
      <c r="B256">
        <f t="shared" si="4"/>
        <v>0</v>
      </c>
      <c r="C256" t="s">
        <v>349</v>
      </c>
      <c r="D256">
        <f>B251/A251</f>
        <v>3.7988781240019804</v>
      </c>
      <c r="E256" t="s">
        <v>740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0.26323560992436795</v>
      </c>
      <c r="E257" t="s">
        <v>741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3.0569491253888623E-2</v>
      </c>
      <c r="E258" t="s">
        <v>742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14.200877061709274</v>
      </c>
      <c r="E259" t="s">
        <v>743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0.12080670463505966</v>
      </c>
      <c r="E260" t="s">
        <v>744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1.094906422314823E-2</v>
      </c>
      <c r="E261" t="s">
        <v>745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9.1461828048789561E-3</v>
      </c>
      <c r="E262" t="s">
        <v>746</v>
      </c>
      <c r="F262">
        <v>0</v>
      </c>
    </row>
    <row r="263" spans="2:6" x14ac:dyDescent="0.2">
      <c r="B263">
        <f t="shared" si="4"/>
        <v>0</v>
      </c>
      <c r="D263" s="3"/>
      <c r="E263" t="s">
        <v>747</v>
      </c>
      <c r="F263">
        <v>0</v>
      </c>
    </row>
    <row r="264" spans="2:6" x14ac:dyDescent="0.2">
      <c r="B264">
        <f t="shared" si="4"/>
        <v>0</v>
      </c>
      <c r="E264" t="s">
        <v>748</v>
      </c>
      <c r="F264">
        <v>0</v>
      </c>
    </row>
    <row r="265" spans="2:6" x14ac:dyDescent="0.2">
      <c r="B265">
        <f t="shared" si="4"/>
        <v>0</v>
      </c>
      <c r="E265" t="s">
        <v>749</v>
      </c>
      <c r="F265">
        <v>0</v>
      </c>
    </row>
    <row r="266" spans="2:6" x14ac:dyDescent="0.2">
      <c r="B266">
        <f t="shared" si="4"/>
        <v>0</v>
      </c>
      <c r="E266" t="s">
        <v>750</v>
      </c>
      <c r="F266">
        <v>0</v>
      </c>
    </row>
    <row r="267" spans="2:6" x14ac:dyDescent="0.2">
      <c r="B267">
        <f t="shared" si="4"/>
        <v>225608</v>
      </c>
      <c r="E267" t="s">
        <v>751</v>
      </c>
      <c r="F267">
        <v>225608</v>
      </c>
    </row>
    <row r="268" spans="2:6" x14ac:dyDescent="0.2">
      <c r="B268">
        <f t="shared" si="4"/>
        <v>4970307</v>
      </c>
      <c r="E268" t="s">
        <v>752</v>
      </c>
      <c r="F268">
        <v>4970307</v>
      </c>
    </row>
    <row r="269" spans="2:6" x14ac:dyDescent="0.2">
      <c r="B269">
        <f t="shared" si="4"/>
        <v>42281975</v>
      </c>
      <c r="E269" t="s">
        <v>753</v>
      </c>
      <c r="F269">
        <v>42281975</v>
      </c>
    </row>
    <row r="270" spans="2:6" x14ac:dyDescent="0.2">
      <c r="B270">
        <f t="shared" si="4"/>
        <v>41142642</v>
      </c>
      <c r="E270" t="s">
        <v>754</v>
      </c>
      <c r="F270">
        <v>41142642</v>
      </c>
    </row>
    <row r="271" spans="2:6" x14ac:dyDescent="0.2">
      <c r="E271" t="s">
        <v>0</v>
      </c>
      <c r="F271" t="s">
        <v>658</v>
      </c>
    </row>
    <row r="272" spans="2:6" x14ac:dyDescent="0.2">
      <c r="E272" t="s">
        <v>2</v>
      </c>
      <c r="F272" t="s">
        <v>659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94217808</v>
      </c>
      <c r="B305">
        <f>SUM(F305,H305)</f>
        <v>350000002</v>
      </c>
      <c r="C305" t="s">
        <v>346</v>
      </c>
      <c r="D305">
        <f>B321/B305*1000</f>
        <v>0.93586285179506945</v>
      </c>
      <c r="E305">
        <v>94217808</v>
      </c>
      <c r="F305">
        <v>350000002</v>
      </c>
    </row>
    <row r="306" spans="1:6" x14ac:dyDescent="0.2">
      <c r="B306">
        <f t="shared" ref="B306:B324" si="5">SUM(F306,H306)</f>
        <v>349999994</v>
      </c>
      <c r="C306" t="s">
        <v>347</v>
      </c>
      <c r="D306" s="1">
        <f>B321/B323</f>
        <v>7.7468472085327139E-3</v>
      </c>
      <c r="E306" t="s">
        <v>755</v>
      </c>
      <c r="F306">
        <v>349999994</v>
      </c>
    </row>
    <row r="307" spans="1:6" x14ac:dyDescent="0.2">
      <c r="B307">
        <f t="shared" si="5"/>
        <v>9947825</v>
      </c>
      <c r="E307" t="s">
        <v>756</v>
      </c>
      <c r="F307">
        <v>9947825</v>
      </c>
    </row>
    <row r="308" spans="1:6" x14ac:dyDescent="0.2">
      <c r="B308">
        <f t="shared" si="5"/>
        <v>1347474</v>
      </c>
      <c r="C308" t="s">
        <v>348</v>
      </c>
      <c r="D308">
        <f>B308/B305</f>
        <v>3.8499256922861387E-3</v>
      </c>
      <c r="E308" t="s">
        <v>757</v>
      </c>
      <c r="F308">
        <v>1347474</v>
      </c>
    </row>
    <row r="309" spans="1:6" x14ac:dyDescent="0.2">
      <c r="B309">
        <f t="shared" si="5"/>
        <v>1149951</v>
      </c>
      <c r="C309" t="s">
        <v>353</v>
      </c>
      <c r="D309">
        <f>B309/B305</f>
        <v>3.2855742669395758E-3</v>
      </c>
      <c r="E309" t="s">
        <v>758</v>
      </c>
      <c r="F309">
        <v>1149951</v>
      </c>
    </row>
    <row r="310" spans="1:6" x14ac:dyDescent="0.2">
      <c r="B310">
        <f t="shared" si="5"/>
        <v>0</v>
      </c>
      <c r="C310" t="s">
        <v>349</v>
      </c>
      <c r="D310">
        <f>B305/A305</f>
        <v>3.7147966974565998</v>
      </c>
      <c r="E310" t="s">
        <v>759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0.26919373560460724</v>
      </c>
      <c r="E311" t="s">
        <v>760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2.8422356980443673E-2</v>
      </c>
      <c r="E312" t="s">
        <v>761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13.665697064767446</v>
      </c>
      <c r="E313" t="s">
        <v>762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0.11605606774421735</v>
      </c>
      <c r="E314" t="s">
        <v>763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1.5908161337667648E-2</v>
      </c>
      <c r="E315" t="s">
        <v>764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1.3142297067758303E-2</v>
      </c>
      <c r="E316" t="s">
        <v>765</v>
      </c>
      <c r="F316">
        <v>0</v>
      </c>
    </row>
    <row r="317" spans="1:6" x14ac:dyDescent="0.2">
      <c r="B317">
        <f t="shared" si="5"/>
        <v>0</v>
      </c>
      <c r="D317" s="3"/>
      <c r="E317" t="s">
        <v>766</v>
      </c>
      <c r="F317">
        <v>0</v>
      </c>
    </row>
    <row r="318" spans="1:6" x14ac:dyDescent="0.2">
      <c r="B318">
        <f t="shared" si="5"/>
        <v>0</v>
      </c>
      <c r="E318" t="s">
        <v>767</v>
      </c>
      <c r="F318">
        <v>0</v>
      </c>
    </row>
    <row r="319" spans="1:6" x14ac:dyDescent="0.2">
      <c r="B319">
        <f t="shared" si="5"/>
        <v>0</v>
      </c>
      <c r="E319" t="s">
        <v>768</v>
      </c>
      <c r="F319">
        <v>0</v>
      </c>
    </row>
    <row r="320" spans="1:6" x14ac:dyDescent="0.2">
      <c r="B320">
        <f t="shared" si="5"/>
        <v>0</v>
      </c>
      <c r="E320" t="s">
        <v>769</v>
      </c>
      <c r="F320">
        <v>0</v>
      </c>
    </row>
    <row r="321" spans="2:6" x14ac:dyDescent="0.2">
      <c r="B321">
        <f t="shared" si="5"/>
        <v>327552</v>
      </c>
      <c r="E321" t="s">
        <v>770</v>
      </c>
      <c r="F321">
        <v>327552</v>
      </c>
    </row>
    <row r="322" spans="2:6" x14ac:dyDescent="0.2">
      <c r="B322">
        <f t="shared" si="5"/>
        <v>4782994</v>
      </c>
      <c r="E322" t="s">
        <v>771</v>
      </c>
      <c r="F322">
        <v>4782994</v>
      </c>
    </row>
    <row r="323" spans="2:6" x14ac:dyDescent="0.2">
      <c r="B323">
        <f t="shared" si="5"/>
        <v>42281975</v>
      </c>
      <c r="E323" t="s">
        <v>772</v>
      </c>
      <c r="F323">
        <v>42281975</v>
      </c>
    </row>
    <row r="324" spans="2:6" x14ac:dyDescent="0.2">
      <c r="B324">
        <f t="shared" si="5"/>
        <v>41212787</v>
      </c>
      <c r="E324" t="s">
        <v>773</v>
      </c>
      <c r="F324">
        <v>41212787</v>
      </c>
    </row>
    <row r="325" spans="2:6" x14ac:dyDescent="0.2">
      <c r="E325" t="s">
        <v>0</v>
      </c>
      <c r="F325" t="s">
        <v>658</v>
      </c>
    </row>
    <row r="326" spans="2:6" x14ac:dyDescent="0.2">
      <c r="E326" t="s">
        <v>2</v>
      </c>
      <c r="F326" t="s">
        <v>659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96122255</v>
      </c>
      <c r="B359">
        <f>SUM(F359,H359)</f>
        <v>350000002</v>
      </c>
      <c r="C359" t="s">
        <v>346</v>
      </c>
      <c r="D359">
        <f>B375/B359*1000</f>
        <v>1.1926599931848001</v>
      </c>
      <c r="E359">
        <v>96122255</v>
      </c>
      <c r="F359">
        <v>350000002</v>
      </c>
    </row>
    <row r="360" spans="1:6" x14ac:dyDescent="0.2">
      <c r="B360">
        <f t="shared" ref="B360:B378" si="6">SUM(F360,H360)</f>
        <v>349999994</v>
      </c>
      <c r="C360" t="s">
        <v>347</v>
      </c>
      <c r="D360" s="1">
        <f>B375/B377</f>
        <v>9.8725520744951008E-3</v>
      </c>
      <c r="E360" t="s">
        <v>774</v>
      </c>
      <c r="F360">
        <v>349999994</v>
      </c>
    </row>
    <row r="361" spans="1:6" x14ac:dyDescent="0.2">
      <c r="B361">
        <f t="shared" si="6"/>
        <v>9385123</v>
      </c>
      <c r="E361" t="s">
        <v>775</v>
      </c>
      <c r="F361">
        <v>9385123</v>
      </c>
    </row>
    <row r="362" spans="1:6" x14ac:dyDescent="0.2">
      <c r="B362">
        <f t="shared" si="6"/>
        <v>1699417</v>
      </c>
      <c r="C362" t="s">
        <v>348</v>
      </c>
      <c r="D362">
        <f>B362/B359</f>
        <v>4.8554771151115596E-3</v>
      </c>
      <c r="E362" t="s">
        <v>776</v>
      </c>
      <c r="F362">
        <v>1699417</v>
      </c>
    </row>
    <row r="363" spans="1:6" x14ac:dyDescent="0.2">
      <c r="B363">
        <f t="shared" si="6"/>
        <v>1450918</v>
      </c>
      <c r="C363" t="s">
        <v>353</v>
      </c>
      <c r="D363">
        <f>B363/B359</f>
        <v>4.1454799763115434E-3</v>
      </c>
      <c r="E363" t="s">
        <v>777</v>
      </c>
      <c r="F363">
        <v>1450918</v>
      </c>
    </row>
    <row r="364" spans="1:6" x14ac:dyDescent="0.2">
      <c r="B364">
        <f t="shared" si="6"/>
        <v>0</v>
      </c>
      <c r="C364" t="s">
        <v>349</v>
      </c>
      <c r="D364">
        <f>B359/A359</f>
        <v>3.6411963285713593</v>
      </c>
      <c r="E364" t="s">
        <v>778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0.27463501271637136</v>
      </c>
      <c r="E365" t="s">
        <v>779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2.6814636989630644E-2</v>
      </c>
      <c r="E366" t="s">
        <v>780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13.660791350509763</v>
      </c>
      <c r="E367" t="s">
        <v>781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0.11590653659964129</v>
      </c>
      <c r="E368" t="s">
        <v>782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2.0489532740059824E-2</v>
      </c>
      <c r="E369" t="s">
        <v>783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1.6581919905246174E-2</v>
      </c>
      <c r="E370" t="s">
        <v>784</v>
      </c>
      <c r="F370">
        <v>0</v>
      </c>
    </row>
    <row r="371" spans="2:6" x14ac:dyDescent="0.2">
      <c r="B371">
        <f t="shared" si="6"/>
        <v>0</v>
      </c>
      <c r="D371" s="3"/>
      <c r="E371" t="s">
        <v>785</v>
      </c>
      <c r="F371">
        <v>0</v>
      </c>
    </row>
    <row r="372" spans="2:6" x14ac:dyDescent="0.2">
      <c r="B372">
        <f t="shared" si="6"/>
        <v>0</v>
      </c>
      <c r="E372" t="s">
        <v>786</v>
      </c>
      <c r="F372">
        <v>0</v>
      </c>
    </row>
    <row r="373" spans="2:6" x14ac:dyDescent="0.2">
      <c r="B373">
        <f t="shared" si="6"/>
        <v>0</v>
      </c>
      <c r="E373" t="s">
        <v>787</v>
      </c>
      <c r="F373">
        <v>0</v>
      </c>
    </row>
    <row r="374" spans="2:6" x14ac:dyDescent="0.2">
      <c r="B374">
        <f t="shared" si="6"/>
        <v>0</v>
      </c>
      <c r="E374" t="s">
        <v>788</v>
      </c>
      <c r="F374">
        <v>0</v>
      </c>
    </row>
    <row r="375" spans="2:6" x14ac:dyDescent="0.2">
      <c r="B375">
        <f t="shared" si="6"/>
        <v>417431</v>
      </c>
      <c r="E375" t="s">
        <v>789</v>
      </c>
      <c r="F375">
        <v>417431</v>
      </c>
    </row>
    <row r="376" spans="2:6" x14ac:dyDescent="0.2">
      <c r="B376">
        <f t="shared" si="6"/>
        <v>4781277</v>
      </c>
      <c r="E376" t="s">
        <v>790</v>
      </c>
      <c r="F376">
        <v>4781277</v>
      </c>
    </row>
    <row r="377" spans="2:6" x14ac:dyDescent="0.2">
      <c r="B377">
        <f t="shared" si="6"/>
        <v>42281975</v>
      </c>
      <c r="E377" t="s">
        <v>791</v>
      </c>
      <c r="F377">
        <v>42281975</v>
      </c>
    </row>
    <row r="378" spans="2:6" x14ac:dyDescent="0.2">
      <c r="B378">
        <f t="shared" si="6"/>
        <v>41251142</v>
      </c>
      <c r="E378" t="s">
        <v>792</v>
      </c>
      <c r="F378">
        <v>41251142</v>
      </c>
    </row>
    <row r="379" spans="2:6" x14ac:dyDescent="0.2">
      <c r="E379" t="s">
        <v>0</v>
      </c>
      <c r="F379" t="s">
        <v>658</v>
      </c>
    </row>
    <row r="380" spans="2:6" x14ac:dyDescent="0.2">
      <c r="E380" t="s">
        <v>2</v>
      </c>
      <c r="F380" t="s">
        <v>659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98000281</v>
      </c>
      <c r="B413">
        <f>SUM(F413,H413)</f>
        <v>350000002</v>
      </c>
      <c r="C413" t="s">
        <v>346</v>
      </c>
      <c r="D413">
        <f>B429/B413*1000</f>
        <v>1.3719085635890937</v>
      </c>
      <c r="E413">
        <v>98000281</v>
      </c>
      <c r="F413">
        <v>350000002</v>
      </c>
    </row>
    <row r="414" spans="1:6" x14ac:dyDescent="0.2">
      <c r="B414">
        <f t="shared" ref="B414:B432" si="7">SUM(F414,H414)</f>
        <v>349999994</v>
      </c>
      <c r="C414" t="s">
        <v>347</v>
      </c>
      <c r="D414" s="1">
        <f>B429/B431</f>
        <v>1.1356328553715857E-2</v>
      </c>
      <c r="E414" t="s">
        <v>793</v>
      </c>
      <c r="F414">
        <v>349999994</v>
      </c>
    </row>
    <row r="415" spans="1:6" x14ac:dyDescent="0.2">
      <c r="B415">
        <f t="shared" si="7"/>
        <v>8904651</v>
      </c>
      <c r="E415" t="s">
        <v>794</v>
      </c>
      <c r="F415">
        <v>8904651</v>
      </c>
    </row>
    <row r="416" spans="1:6" x14ac:dyDescent="0.2">
      <c r="B416">
        <f t="shared" si="7"/>
        <v>2010637</v>
      </c>
      <c r="C416" t="s">
        <v>348</v>
      </c>
      <c r="D416">
        <f>B416/B413</f>
        <v>5.7446771100304163E-3</v>
      </c>
      <c r="E416" t="s">
        <v>795</v>
      </c>
      <c r="F416">
        <v>2010637</v>
      </c>
    </row>
    <row r="417" spans="2:6" x14ac:dyDescent="0.2">
      <c r="B417">
        <f t="shared" si="7"/>
        <v>1734912</v>
      </c>
      <c r="C417" t="s">
        <v>353</v>
      </c>
      <c r="D417">
        <f>B417/B413</f>
        <v>4.9568914002463349E-3</v>
      </c>
      <c r="E417" t="s">
        <v>796</v>
      </c>
      <c r="F417">
        <v>1734912</v>
      </c>
    </row>
    <row r="418" spans="2:6" x14ac:dyDescent="0.2">
      <c r="B418">
        <f t="shared" si="7"/>
        <v>0</v>
      </c>
      <c r="C418" t="s">
        <v>349</v>
      </c>
      <c r="D418">
        <f>B413/A413</f>
        <v>3.5714183513412578</v>
      </c>
      <c r="E418" t="s">
        <v>797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0.28000080125713828</v>
      </c>
      <c r="E419" t="s">
        <v>798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2.5441859854617943E-2</v>
      </c>
      <c r="E420" t="s">
        <v>799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13.880871349252162</v>
      </c>
      <c r="E421" t="s">
        <v>800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0.11756062830541379</v>
      </c>
      <c r="E422" t="s">
        <v>801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2.5043909856891922E-2</v>
      </c>
      <c r="E423" t="s">
        <v>802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1.982756560098534E-2</v>
      </c>
      <c r="E424" t="s">
        <v>803</v>
      </c>
      <c r="F424">
        <v>0</v>
      </c>
    </row>
    <row r="425" spans="2:6" x14ac:dyDescent="0.2">
      <c r="B425">
        <f t="shared" si="7"/>
        <v>0</v>
      </c>
      <c r="D425" s="3"/>
      <c r="E425" t="s">
        <v>804</v>
      </c>
      <c r="F425">
        <v>0</v>
      </c>
    </row>
    <row r="426" spans="2:6" x14ac:dyDescent="0.2">
      <c r="B426">
        <f t="shared" si="7"/>
        <v>0</v>
      </c>
      <c r="E426" t="s">
        <v>805</v>
      </c>
      <c r="F426">
        <v>0</v>
      </c>
    </row>
    <row r="427" spans="2:6" x14ac:dyDescent="0.2">
      <c r="B427">
        <f t="shared" si="7"/>
        <v>0</v>
      </c>
      <c r="E427" t="s">
        <v>806</v>
      </c>
      <c r="F427">
        <v>0</v>
      </c>
    </row>
    <row r="428" spans="2:6" x14ac:dyDescent="0.2">
      <c r="B428">
        <f t="shared" si="7"/>
        <v>0</v>
      </c>
      <c r="E428" t="s">
        <v>807</v>
      </c>
      <c r="F428">
        <v>0</v>
      </c>
    </row>
    <row r="429" spans="2:6" x14ac:dyDescent="0.2">
      <c r="B429">
        <f t="shared" si="7"/>
        <v>480168</v>
      </c>
      <c r="E429" t="s">
        <v>808</v>
      </c>
      <c r="F429">
        <v>480168</v>
      </c>
    </row>
    <row r="430" spans="2:6" x14ac:dyDescent="0.2">
      <c r="B430">
        <f t="shared" si="7"/>
        <v>4858305</v>
      </c>
      <c r="E430" t="s">
        <v>809</v>
      </c>
      <c r="F430">
        <v>4858305</v>
      </c>
    </row>
    <row r="431" spans="2:6" x14ac:dyDescent="0.2">
      <c r="B431">
        <f t="shared" si="7"/>
        <v>42281975</v>
      </c>
      <c r="E431" t="s">
        <v>810</v>
      </c>
      <c r="F431">
        <v>42281975</v>
      </c>
    </row>
    <row r="432" spans="2:6" x14ac:dyDescent="0.2">
      <c r="B432">
        <f t="shared" si="7"/>
        <v>41325953</v>
      </c>
      <c r="E432" t="s">
        <v>811</v>
      </c>
      <c r="F432">
        <v>41325953</v>
      </c>
    </row>
    <row r="433" spans="5:6" x14ac:dyDescent="0.2">
      <c r="E433" t="s">
        <v>0</v>
      </c>
      <c r="F433" t="s">
        <v>658</v>
      </c>
    </row>
    <row r="434" spans="5:6" x14ac:dyDescent="0.2">
      <c r="E434" t="s">
        <v>2</v>
      </c>
      <c r="F434" t="s">
        <v>659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93858299</v>
      </c>
      <c r="B467">
        <f>SUM(F467,H467)</f>
        <v>350000002</v>
      </c>
      <c r="C467" t="s">
        <v>346</v>
      </c>
      <c r="D467">
        <f>B483/B467*1000</f>
        <v>2.4468942717320328</v>
      </c>
      <c r="E467">
        <v>93858299</v>
      </c>
      <c r="F467">
        <v>350000002</v>
      </c>
    </row>
    <row r="468" spans="1:6" x14ac:dyDescent="0.2">
      <c r="B468">
        <f t="shared" ref="B468:B486" si="8">SUM(F468,H468)</f>
        <v>349999994</v>
      </c>
      <c r="C468" t="s">
        <v>347</v>
      </c>
      <c r="D468" s="1">
        <f>B483/B485</f>
        <v>2.0254801248049552E-2</v>
      </c>
      <c r="E468" t="s">
        <v>812</v>
      </c>
      <c r="F468">
        <v>349999994</v>
      </c>
    </row>
    <row r="469" spans="1:6" x14ac:dyDescent="0.2">
      <c r="B469">
        <f t="shared" si="8"/>
        <v>18061544</v>
      </c>
      <c r="E469" t="s">
        <v>813</v>
      </c>
      <c r="F469">
        <v>18061544</v>
      </c>
    </row>
    <row r="470" spans="1:6" x14ac:dyDescent="0.2">
      <c r="B470">
        <f t="shared" si="8"/>
        <v>6557244</v>
      </c>
      <c r="C470" t="s">
        <v>348</v>
      </c>
      <c r="D470">
        <f>B470/B467</f>
        <v>1.8734982750085814E-2</v>
      </c>
      <c r="E470" t="s">
        <v>814</v>
      </c>
      <c r="F470">
        <v>6557244</v>
      </c>
    </row>
    <row r="471" spans="1:6" x14ac:dyDescent="0.2">
      <c r="B471">
        <f t="shared" si="8"/>
        <v>5305609</v>
      </c>
      <c r="C471" t="s">
        <v>353</v>
      </c>
      <c r="D471">
        <f>B471/B467</f>
        <v>1.515888277052067E-2</v>
      </c>
      <c r="E471" t="s">
        <v>815</v>
      </c>
      <c r="F471">
        <v>5305609</v>
      </c>
    </row>
    <row r="472" spans="1:6" x14ac:dyDescent="0.2">
      <c r="B472">
        <f t="shared" si="8"/>
        <v>0</v>
      </c>
      <c r="C472" t="s">
        <v>349</v>
      </c>
      <c r="D472">
        <f>B467/A467</f>
        <v>3.7290256240420465</v>
      </c>
      <c r="E472" t="s">
        <v>816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0.26816656703904818</v>
      </c>
      <c r="E473" t="s">
        <v>817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5.1604411133689077E-2</v>
      </c>
      <c r="E474" t="s">
        <v>818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819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820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3.0076842685274885E-3</v>
      </c>
      <c r="E477" t="s">
        <v>821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6.063553108208268E-2</v>
      </c>
      <c r="E478" t="s">
        <v>822</v>
      </c>
      <c r="F478">
        <v>0</v>
      </c>
    </row>
    <row r="479" spans="1:6" x14ac:dyDescent="0.2">
      <c r="B479">
        <f t="shared" si="8"/>
        <v>0</v>
      </c>
      <c r="D479" s="3"/>
      <c r="E479" t="s">
        <v>823</v>
      </c>
      <c r="F479">
        <v>0</v>
      </c>
    </row>
    <row r="480" spans="1:6" x14ac:dyDescent="0.2">
      <c r="B480">
        <f t="shared" si="8"/>
        <v>0</v>
      </c>
      <c r="E480" t="s">
        <v>824</v>
      </c>
      <c r="F480">
        <v>0</v>
      </c>
    </row>
    <row r="481" spans="2:6" x14ac:dyDescent="0.2">
      <c r="B481">
        <f t="shared" si="8"/>
        <v>0</v>
      </c>
      <c r="E481" t="s">
        <v>825</v>
      </c>
      <c r="F481">
        <v>0</v>
      </c>
    </row>
    <row r="482" spans="2:6" x14ac:dyDescent="0.2">
      <c r="B482">
        <f t="shared" si="8"/>
        <v>0</v>
      </c>
      <c r="E482" t="s">
        <v>826</v>
      </c>
      <c r="F482">
        <v>0</v>
      </c>
    </row>
    <row r="483" spans="2:6" x14ac:dyDescent="0.2">
      <c r="B483">
        <f t="shared" si="8"/>
        <v>856413</v>
      </c>
      <c r="E483" t="s">
        <v>827</v>
      </c>
      <c r="F483">
        <v>856413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42281975</v>
      </c>
      <c r="E485" t="s">
        <v>828</v>
      </c>
      <c r="F485">
        <v>42281975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464" workbookViewId="0">
      <selection activeCell="A467" sqref="A467:D486"/>
    </sheetView>
  </sheetViews>
  <sheetFormatPr baseColWidth="10" defaultRowHeight="16" x14ac:dyDescent="0.2"/>
  <cols>
    <col min="5" max="5" width="42.83203125" bestFit="1" customWidth="1"/>
    <col min="6" max="6" width="40.6640625" bestFit="1" customWidth="1"/>
  </cols>
  <sheetData>
    <row r="1" spans="5:6" x14ac:dyDescent="0.2">
      <c r="E1" t="s">
        <v>0</v>
      </c>
      <c r="F1" t="s">
        <v>829</v>
      </c>
    </row>
    <row r="2" spans="5:6" x14ac:dyDescent="0.2">
      <c r="E2" t="s">
        <v>2</v>
      </c>
      <c r="F2" t="s">
        <v>830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94082775</v>
      </c>
      <c r="B35">
        <f>SUM(F35,H35)</f>
        <v>350000000</v>
      </c>
      <c r="C35" t="s">
        <v>346</v>
      </c>
      <c r="D35">
        <f>B51/B35*1000</f>
        <v>1.5534285714285714E-2</v>
      </c>
      <c r="E35">
        <v>94082775</v>
      </c>
      <c r="F35">
        <v>350000000</v>
      </c>
    </row>
    <row r="36" spans="1:6" x14ac:dyDescent="0.2">
      <c r="B36">
        <f t="shared" ref="B36:B54" si="0">SUM(F36,H36)</f>
        <v>349999982</v>
      </c>
      <c r="C36" t="s">
        <v>347</v>
      </c>
      <c r="D36" s="1">
        <f>B51/B53</f>
        <v>5.6857569852876205E-4</v>
      </c>
      <c r="E36" t="s">
        <v>831</v>
      </c>
      <c r="F36">
        <v>349999982</v>
      </c>
    </row>
    <row r="37" spans="1:6" x14ac:dyDescent="0.2">
      <c r="B37">
        <f t="shared" si="0"/>
        <v>920941</v>
      </c>
      <c r="E37" t="s">
        <v>832</v>
      </c>
      <c r="F37">
        <v>920941</v>
      </c>
    </row>
    <row r="38" spans="1:6" x14ac:dyDescent="0.2">
      <c r="B38">
        <f t="shared" si="0"/>
        <v>43693</v>
      </c>
      <c r="C38" t="s">
        <v>348</v>
      </c>
      <c r="D38">
        <f>B38/B35</f>
        <v>1.2483714285714285E-4</v>
      </c>
      <c r="E38" t="s">
        <v>833</v>
      </c>
      <c r="F38">
        <v>43693</v>
      </c>
    </row>
    <row r="39" spans="1:6" x14ac:dyDescent="0.2">
      <c r="B39">
        <f t="shared" si="0"/>
        <v>33743</v>
      </c>
      <c r="C39" t="s">
        <v>353</v>
      </c>
      <c r="D39">
        <f>B39/B35</f>
        <v>9.6408571428571429E-5</v>
      </c>
      <c r="E39" t="s">
        <v>834</v>
      </c>
      <c r="F39">
        <v>33743</v>
      </c>
    </row>
    <row r="40" spans="1:6" x14ac:dyDescent="0.2">
      <c r="B40">
        <f t="shared" si="0"/>
        <v>0</v>
      </c>
      <c r="C40" t="s">
        <v>349</v>
      </c>
      <c r="D40">
        <f>B35/A35</f>
        <v>3.7201283656864925</v>
      </c>
      <c r="E40" t="s">
        <v>835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0.26880792857142854</v>
      </c>
      <c r="E41" t="s">
        <v>836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2.6312599999999998E-3</v>
      </c>
      <c r="E42" t="s">
        <v>837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5.1694457142857138</v>
      </c>
      <c r="E43" t="s">
        <v>838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0.19509464695404599</v>
      </c>
      <c r="E44" t="s">
        <v>839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1.8711519999999982E-2</v>
      </c>
      <c r="E45" t="s">
        <v>840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3.8563428571428571E-4</v>
      </c>
      <c r="E46" t="s">
        <v>841</v>
      </c>
      <c r="F46">
        <v>0</v>
      </c>
    </row>
    <row r="47" spans="1:6" x14ac:dyDescent="0.2">
      <c r="B47">
        <f t="shared" si="0"/>
        <v>0</v>
      </c>
      <c r="D47" s="3"/>
      <c r="E47" t="s">
        <v>842</v>
      </c>
      <c r="F47">
        <v>0</v>
      </c>
    </row>
    <row r="48" spans="1:6" x14ac:dyDescent="0.2">
      <c r="B48">
        <f t="shared" si="0"/>
        <v>0</v>
      </c>
      <c r="E48" t="s">
        <v>843</v>
      </c>
      <c r="F48">
        <v>0</v>
      </c>
    </row>
    <row r="49" spans="2:6" x14ac:dyDescent="0.2">
      <c r="B49">
        <f t="shared" si="0"/>
        <v>0</v>
      </c>
      <c r="E49" t="s">
        <v>844</v>
      </c>
      <c r="F49">
        <v>0</v>
      </c>
    </row>
    <row r="50" spans="2:6" x14ac:dyDescent="0.2">
      <c r="B50">
        <f t="shared" si="0"/>
        <v>0</v>
      </c>
      <c r="E50" t="s">
        <v>845</v>
      </c>
      <c r="F50">
        <v>0</v>
      </c>
    </row>
    <row r="51" spans="2:6" x14ac:dyDescent="0.2">
      <c r="B51">
        <f t="shared" si="0"/>
        <v>5437</v>
      </c>
      <c r="E51" t="s">
        <v>846</v>
      </c>
      <c r="F51">
        <v>5437</v>
      </c>
    </row>
    <row r="52" spans="2:6" x14ac:dyDescent="0.2">
      <c r="B52">
        <f t="shared" si="0"/>
        <v>1809306</v>
      </c>
      <c r="E52" t="s">
        <v>847</v>
      </c>
      <c r="F52">
        <v>1809306</v>
      </c>
    </row>
    <row r="53" spans="2:6" x14ac:dyDescent="0.2">
      <c r="B53">
        <f t="shared" si="0"/>
        <v>9562491</v>
      </c>
      <c r="E53" t="s">
        <v>848</v>
      </c>
      <c r="F53">
        <v>9562491</v>
      </c>
    </row>
    <row r="54" spans="2:6" x14ac:dyDescent="0.2">
      <c r="B54">
        <f t="shared" si="0"/>
        <v>9273991</v>
      </c>
      <c r="E54" t="s">
        <v>849</v>
      </c>
      <c r="F54">
        <v>9273991</v>
      </c>
    </row>
    <row r="55" spans="2:6" x14ac:dyDescent="0.2">
      <c r="E55" t="s">
        <v>0</v>
      </c>
      <c r="F55" t="s">
        <v>829</v>
      </c>
    </row>
    <row r="56" spans="2:6" x14ac:dyDescent="0.2">
      <c r="E56" t="s">
        <v>2</v>
      </c>
      <c r="F56" t="s">
        <v>830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94670142</v>
      </c>
      <c r="B89">
        <f>SUM(F89,H89)</f>
        <v>350000000</v>
      </c>
      <c r="C89" t="s">
        <v>346</v>
      </c>
      <c r="D89">
        <f>B105/B89*1000</f>
        <v>0.10891999999999999</v>
      </c>
      <c r="E89">
        <v>94670142</v>
      </c>
      <c r="F89">
        <v>350000000</v>
      </c>
    </row>
    <row r="90" spans="1:6" x14ac:dyDescent="0.2">
      <c r="B90">
        <f t="shared" ref="B90:B108" si="1">SUM(F90,H90)</f>
        <v>349999988</v>
      </c>
      <c r="C90" t="s">
        <v>347</v>
      </c>
      <c r="D90" s="1">
        <f>B105/B107</f>
        <v>3.9866181311961494E-3</v>
      </c>
      <c r="E90" t="s">
        <v>850</v>
      </c>
      <c r="F90">
        <v>349999988</v>
      </c>
    </row>
    <row r="91" spans="1:6" x14ac:dyDescent="0.2">
      <c r="B91">
        <f t="shared" si="1"/>
        <v>945320</v>
      </c>
      <c r="E91" t="s">
        <v>851</v>
      </c>
      <c r="F91">
        <v>945320</v>
      </c>
    </row>
    <row r="92" spans="1:6" x14ac:dyDescent="0.2">
      <c r="B92">
        <f t="shared" si="1"/>
        <v>147665</v>
      </c>
      <c r="C92" t="s">
        <v>348</v>
      </c>
      <c r="D92">
        <f>B92/B89</f>
        <v>4.2190000000000001E-4</v>
      </c>
      <c r="E92" t="s">
        <v>852</v>
      </c>
      <c r="F92">
        <v>147665</v>
      </c>
    </row>
    <row r="93" spans="1:6" x14ac:dyDescent="0.2">
      <c r="B93">
        <f t="shared" si="1"/>
        <v>121396</v>
      </c>
      <c r="C93" t="s">
        <v>353</v>
      </c>
      <c r="D93">
        <f>B93/B89</f>
        <v>3.4684571428571427E-4</v>
      </c>
      <c r="E93" t="s">
        <v>853</v>
      </c>
      <c r="F93">
        <v>121396</v>
      </c>
    </row>
    <row r="94" spans="1:6" x14ac:dyDescent="0.2">
      <c r="B94">
        <f t="shared" si="1"/>
        <v>0</v>
      </c>
      <c r="C94" t="s">
        <v>349</v>
      </c>
      <c r="D94">
        <f>B89/A89</f>
        <v>3.697047375296004</v>
      </c>
      <c r="E94" t="s">
        <v>854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0.27048612</v>
      </c>
      <c r="E95" t="s">
        <v>855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2.7009142857142856E-3</v>
      </c>
      <c r="E96" t="s">
        <v>856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5.3048085714285715</v>
      </c>
      <c r="E97" t="s">
        <v>857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0.1999294689496473</v>
      </c>
      <c r="E98" t="s">
        <v>858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2.013927428571427E-2</v>
      </c>
      <c r="E99" t="s">
        <v>859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1.3873828571428571E-3</v>
      </c>
      <c r="E100" t="s">
        <v>860</v>
      </c>
      <c r="F100">
        <v>0</v>
      </c>
    </row>
    <row r="101" spans="2:6" x14ac:dyDescent="0.2">
      <c r="B101">
        <f t="shared" si="1"/>
        <v>0</v>
      </c>
      <c r="D101" s="3"/>
      <c r="E101" t="s">
        <v>861</v>
      </c>
      <c r="F101">
        <v>0</v>
      </c>
    </row>
    <row r="102" spans="2:6" x14ac:dyDescent="0.2">
      <c r="B102">
        <f t="shared" si="1"/>
        <v>0</v>
      </c>
      <c r="E102" t="s">
        <v>862</v>
      </c>
      <c r="F102">
        <v>0</v>
      </c>
    </row>
    <row r="103" spans="2:6" x14ac:dyDescent="0.2">
      <c r="B103">
        <f t="shared" si="1"/>
        <v>0</v>
      </c>
      <c r="E103" t="s">
        <v>863</v>
      </c>
      <c r="F103">
        <v>0</v>
      </c>
    </row>
    <row r="104" spans="2:6" x14ac:dyDescent="0.2">
      <c r="B104">
        <f t="shared" si="1"/>
        <v>0</v>
      </c>
      <c r="E104" t="s">
        <v>864</v>
      </c>
      <c r="F104">
        <v>0</v>
      </c>
    </row>
    <row r="105" spans="2:6" x14ac:dyDescent="0.2">
      <c r="B105">
        <f t="shared" si="1"/>
        <v>38122</v>
      </c>
      <c r="E105" t="s">
        <v>865</v>
      </c>
      <c r="F105">
        <v>38122</v>
      </c>
    </row>
    <row r="106" spans="2:6" x14ac:dyDescent="0.2">
      <c r="B106">
        <f t="shared" si="1"/>
        <v>1856683</v>
      </c>
      <c r="E106" t="s">
        <v>866</v>
      </c>
      <c r="F106">
        <v>1856683</v>
      </c>
    </row>
    <row r="107" spans="2:6" x14ac:dyDescent="0.2">
      <c r="B107">
        <f t="shared" si="1"/>
        <v>9562491</v>
      </c>
      <c r="E107" t="s">
        <v>867</v>
      </c>
      <c r="F107">
        <v>9562491</v>
      </c>
    </row>
    <row r="108" spans="2:6" x14ac:dyDescent="0.2">
      <c r="B108">
        <f t="shared" si="1"/>
        <v>9286690</v>
      </c>
      <c r="E108" t="s">
        <v>868</v>
      </c>
      <c r="F108">
        <v>9286690</v>
      </c>
    </row>
    <row r="109" spans="2:6" x14ac:dyDescent="0.2">
      <c r="E109" t="s">
        <v>0</v>
      </c>
      <c r="F109" t="s">
        <v>829</v>
      </c>
    </row>
    <row r="110" spans="2:6" x14ac:dyDescent="0.2">
      <c r="E110" t="s">
        <v>2</v>
      </c>
      <c r="F110" t="s">
        <v>830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94999585</v>
      </c>
      <c r="B143">
        <f>SUM(F143,H143)</f>
        <v>350000000</v>
      </c>
      <c r="C143" t="s">
        <v>346</v>
      </c>
      <c r="D143">
        <f>B159/B143*1000</f>
        <v>0.16172571428571428</v>
      </c>
      <c r="E143">
        <v>94999585</v>
      </c>
      <c r="F143">
        <v>350000000</v>
      </c>
    </row>
    <row r="144" spans="1:6" x14ac:dyDescent="0.2">
      <c r="B144">
        <f t="shared" ref="B144:B162" si="2">SUM(F144,H144)</f>
        <v>349999984</v>
      </c>
      <c r="C144" t="s">
        <v>347</v>
      </c>
      <c r="D144" s="1">
        <f>B159/B161</f>
        <v>5.9193781201990151E-3</v>
      </c>
      <c r="E144" t="s">
        <v>869</v>
      </c>
      <c r="F144">
        <v>349999984</v>
      </c>
    </row>
    <row r="145" spans="2:6" x14ac:dyDescent="0.2">
      <c r="B145">
        <f t="shared" si="2"/>
        <v>959997</v>
      </c>
      <c r="E145" t="s">
        <v>870</v>
      </c>
      <c r="F145">
        <v>959997</v>
      </c>
    </row>
    <row r="146" spans="2:6" x14ac:dyDescent="0.2">
      <c r="B146">
        <f t="shared" si="2"/>
        <v>206319</v>
      </c>
      <c r="C146" t="s">
        <v>348</v>
      </c>
      <c r="D146">
        <f>B146/B143</f>
        <v>5.8948285714285713E-4</v>
      </c>
      <c r="E146" t="s">
        <v>871</v>
      </c>
      <c r="F146">
        <v>206319</v>
      </c>
    </row>
    <row r="147" spans="2:6" x14ac:dyDescent="0.2">
      <c r="B147">
        <f t="shared" si="2"/>
        <v>170801</v>
      </c>
      <c r="C147" t="s">
        <v>353</v>
      </c>
      <c r="D147">
        <f>B147/B143</f>
        <v>4.8800285714285715E-4</v>
      </c>
      <c r="E147" t="s">
        <v>872</v>
      </c>
      <c r="F147">
        <v>170801</v>
      </c>
    </row>
    <row r="148" spans="2:6" x14ac:dyDescent="0.2">
      <c r="B148">
        <f t="shared" si="2"/>
        <v>0</v>
      </c>
      <c r="C148" t="s">
        <v>349</v>
      </c>
      <c r="D148">
        <f>B143/A143</f>
        <v>3.6842266205689214</v>
      </c>
      <c r="E148" t="s">
        <v>873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0.27142738571428571</v>
      </c>
      <c r="E149" t="s">
        <v>874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2.7428485714285715E-3</v>
      </c>
      <c r="E150" t="s">
        <v>875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5.382122857142857</v>
      </c>
      <c r="E151" t="s">
        <v>876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0.20271686265124186</v>
      </c>
      <c r="E152" t="s">
        <v>877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2.0939382857142863E-2</v>
      </c>
      <c r="E153" t="s">
        <v>878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1.9520114285714286E-3</v>
      </c>
      <c r="E154" t="s">
        <v>879</v>
      </c>
      <c r="F154">
        <v>0</v>
      </c>
    </row>
    <row r="155" spans="2:6" x14ac:dyDescent="0.2">
      <c r="B155">
        <f t="shared" si="2"/>
        <v>0</v>
      </c>
      <c r="D155" s="3"/>
      <c r="E155" t="s">
        <v>880</v>
      </c>
      <c r="F155">
        <v>0</v>
      </c>
    </row>
    <row r="156" spans="2:6" x14ac:dyDescent="0.2">
      <c r="B156">
        <f t="shared" si="2"/>
        <v>0</v>
      </c>
      <c r="E156" t="s">
        <v>881</v>
      </c>
      <c r="F156">
        <v>0</v>
      </c>
    </row>
    <row r="157" spans="2:6" x14ac:dyDescent="0.2">
      <c r="B157">
        <f t="shared" si="2"/>
        <v>0</v>
      </c>
      <c r="E157" t="s">
        <v>882</v>
      </c>
      <c r="F157">
        <v>0</v>
      </c>
    </row>
    <row r="158" spans="2:6" x14ac:dyDescent="0.2">
      <c r="B158">
        <f t="shared" si="2"/>
        <v>0</v>
      </c>
      <c r="E158" t="s">
        <v>883</v>
      </c>
      <c r="F158">
        <v>0</v>
      </c>
    </row>
    <row r="159" spans="2:6" x14ac:dyDescent="0.2">
      <c r="B159">
        <f t="shared" si="2"/>
        <v>56604</v>
      </c>
      <c r="E159" t="s">
        <v>884</v>
      </c>
      <c r="F159">
        <v>56604</v>
      </c>
    </row>
    <row r="160" spans="2:6" x14ac:dyDescent="0.2">
      <c r="B160">
        <f t="shared" si="2"/>
        <v>1883743</v>
      </c>
      <c r="E160" t="s">
        <v>885</v>
      </c>
      <c r="F160">
        <v>1883743</v>
      </c>
    </row>
    <row r="161" spans="2:6" x14ac:dyDescent="0.2">
      <c r="B161">
        <f t="shared" si="2"/>
        <v>9562491</v>
      </c>
      <c r="E161" t="s">
        <v>886</v>
      </c>
      <c r="F161">
        <v>9562491</v>
      </c>
    </row>
    <row r="162" spans="2:6" x14ac:dyDescent="0.2">
      <c r="B162">
        <f t="shared" si="2"/>
        <v>9292483</v>
      </c>
      <c r="E162" t="s">
        <v>887</v>
      </c>
      <c r="F162">
        <v>9292483</v>
      </c>
    </row>
    <row r="163" spans="2:6" x14ac:dyDescent="0.2">
      <c r="E163" t="s">
        <v>0</v>
      </c>
      <c r="F163" t="s">
        <v>829</v>
      </c>
    </row>
    <row r="164" spans="2:6" x14ac:dyDescent="0.2">
      <c r="E164" t="s">
        <v>2</v>
      </c>
      <c r="F164" t="s">
        <v>830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95255546</v>
      </c>
      <c r="B197">
        <f>SUM(F197,H197)</f>
        <v>350000000</v>
      </c>
      <c r="C197" t="s">
        <v>346</v>
      </c>
      <c r="D197">
        <f>B213/B197*1000</f>
        <v>0.2016857142857143</v>
      </c>
      <c r="E197">
        <v>95255546</v>
      </c>
      <c r="F197">
        <v>350000000</v>
      </c>
    </row>
    <row r="198" spans="1:6" x14ac:dyDescent="0.2">
      <c r="B198">
        <f t="shared" ref="B198:B216" si="3">SUM(F198,H198)</f>
        <v>349999988</v>
      </c>
      <c r="C198" t="s">
        <v>347</v>
      </c>
      <c r="D198" s="1">
        <f>B213/B215</f>
        <v>7.3819677320480616E-3</v>
      </c>
      <c r="E198" t="s">
        <v>888</v>
      </c>
      <c r="F198">
        <v>349999988</v>
      </c>
    </row>
    <row r="199" spans="1:6" x14ac:dyDescent="0.2">
      <c r="B199">
        <f t="shared" si="3"/>
        <v>969880</v>
      </c>
      <c r="E199" t="s">
        <v>889</v>
      </c>
      <c r="F199">
        <v>969880</v>
      </c>
    </row>
    <row r="200" spans="1:6" x14ac:dyDescent="0.2">
      <c r="B200">
        <f t="shared" si="3"/>
        <v>251267</v>
      </c>
      <c r="C200" t="s">
        <v>348</v>
      </c>
      <c r="D200">
        <f>B200/B197</f>
        <v>7.1790571428571425E-4</v>
      </c>
      <c r="E200" t="s">
        <v>890</v>
      </c>
      <c r="F200">
        <v>251267</v>
      </c>
    </row>
    <row r="201" spans="1:6" x14ac:dyDescent="0.2">
      <c r="B201">
        <f t="shared" si="3"/>
        <v>208684</v>
      </c>
      <c r="C201" t="s">
        <v>353</v>
      </c>
      <c r="D201">
        <f>B201/B197</f>
        <v>5.9624000000000005E-4</v>
      </c>
      <c r="E201" t="s">
        <v>891</v>
      </c>
      <c r="F201">
        <v>208684</v>
      </c>
    </row>
    <row r="202" spans="1:6" x14ac:dyDescent="0.2">
      <c r="B202">
        <f t="shared" si="3"/>
        <v>0</v>
      </c>
      <c r="C202" t="s">
        <v>349</v>
      </c>
      <c r="D202">
        <f>B197/A197</f>
        <v>3.6743267420880672</v>
      </c>
      <c r="E202" t="s">
        <v>892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0.27215870285714283</v>
      </c>
      <c r="E203" t="s">
        <v>893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2.7710857142857143E-3</v>
      </c>
      <c r="E204" t="s">
        <v>894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5.4326028571428573</v>
      </c>
      <c r="E205" t="s">
        <v>895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0.20447133003561505</v>
      </c>
      <c r="E206" t="s">
        <v>896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2.1562462857142806E-2</v>
      </c>
      <c r="E207" t="s">
        <v>897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2.3849600000000002E-3</v>
      </c>
      <c r="E208" t="s">
        <v>898</v>
      </c>
      <c r="F208">
        <v>0</v>
      </c>
    </row>
    <row r="209" spans="2:6" x14ac:dyDescent="0.2">
      <c r="B209">
        <f t="shared" si="3"/>
        <v>0</v>
      </c>
      <c r="D209" s="3"/>
      <c r="E209" t="s">
        <v>899</v>
      </c>
      <c r="F209">
        <v>0</v>
      </c>
    </row>
    <row r="210" spans="2:6" x14ac:dyDescent="0.2">
      <c r="B210">
        <f t="shared" si="3"/>
        <v>0</v>
      </c>
      <c r="E210" t="s">
        <v>900</v>
      </c>
      <c r="F210">
        <v>0</v>
      </c>
    </row>
    <row r="211" spans="2:6" x14ac:dyDescent="0.2">
      <c r="B211">
        <f t="shared" si="3"/>
        <v>0</v>
      </c>
      <c r="E211" t="s">
        <v>901</v>
      </c>
      <c r="F211">
        <v>0</v>
      </c>
    </row>
    <row r="212" spans="2:6" x14ac:dyDescent="0.2">
      <c r="B212">
        <f t="shared" si="3"/>
        <v>0</v>
      </c>
      <c r="E212" t="s">
        <v>902</v>
      </c>
      <c r="F212">
        <v>0</v>
      </c>
    </row>
    <row r="213" spans="2:6" x14ac:dyDescent="0.2">
      <c r="B213">
        <f t="shared" si="3"/>
        <v>70590</v>
      </c>
      <c r="E213" t="s">
        <v>903</v>
      </c>
      <c r="F213">
        <v>70590</v>
      </c>
    </row>
    <row r="214" spans="2:6" x14ac:dyDescent="0.2">
      <c r="B214">
        <f t="shared" si="3"/>
        <v>1901411</v>
      </c>
      <c r="E214" t="s">
        <v>904</v>
      </c>
      <c r="F214">
        <v>1901411</v>
      </c>
    </row>
    <row r="215" spans="2:6" x14ac:dyDescent="0.2">
      <c r="B215">
        <f t="shared" si="3"/>
        <v>9562491</v>
      </c>
      <c r="E215" t="s">
        <v>905</v>
      </c>
      <c r="F215">
        <v>9562491</v>
      </c>
    </row>
    <row r="216" spans="2:6" x14ac:dyDescent="0.2">
      <c r="B216">
        <f t="shared" si="3"/>
        <v>9299157</v>
      </c>
      <c r="E216" t="s">
        <v>906</v>
      </c>
      <c r="F216">
        <v>9299157</v>
      </c>
    </row>
    <row r="217" spans="2:6" x14ac:dyDescent="0.2">
      <c r="E217" t="s">
        <v>0</v>
      </c>
      <c r="F217" t="s">
        <v>829</v>
      </c>
    </row>
    <row r="218" spans="2:6" x14ac:dyDescent="0.2">
      <c r="E218" t="s">
        <v>2</v>
      </c>
      <c r="F218" t="s">
        <v>830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96419583</v>
      </c>
      <c r="B251">
        <f>SUM(F251,H251)</f>
        <v>350000000</v>
      </c>
      <c r="C251" t="s">
        <v>346</v>
      </c>
      <c r="D251">
        <f>B267/B251*1000</f>
        <v>0.38501142857142856</v>
      </c>
      <c r="E251">
        <v>96419583</v>
      </c>
      <c r="F251">
        <v>350000000</v>
      </c>
    </row>
    <row r="252" spans="1:6" x14ac:dyDescent="0.2">
      <c r="B252">
        <f t="shared" ref="B252:B270" si="4">SUM(F252,H252)</f>
        <v>349999988</v>
      </c>
      <c r="C252" t="s">
        <v>347</v>
      </c>
      <c r="D252" s="1">
        <f>B267/B269</f>
        <v>1.4091934831624939E-2</v>
      </c>
      <c r="E252" t="s">
        <v>907</v>
      </c>
      <c r="F252">
        <v>349999988</v>
      </c>
    </row>
    <row r="253" spans="1:6" x14ac:dyDescent="0.2">
      <c r="B253">
        <f t="shared" si="4"/>
        <v>1021174</v>
      </c>
      <c r="E253" t="s">
        <v>908</v>
      </c>
      <c r="F253">
        <v>1021174</v>
      </c>
    </row>
    <row r="254" spans="1:6" x14ac:dyDescent="0.2">
      <c r="B254">
        <f t="shared" si="4"/>
        <v>459167</v>
      </c>
      <c r="C254" t="s">
        <v>348</v>
      </c>
      <c r="D254">
        <f>B254/B251</f>
        <v>1.3119057142857143E-3</v>
      </c>
      <c r="E254" t="s">
        <v>909</v>
      </c>
      <c r="F254">
        <v>459167</v>
      </c>
    </row>
    <row r="255" spans="1:6" x14ac:dyDescent="0.2">
      <c r="B255">
        <f t="shared" si="4"/>
        <v>384164</v>
      </c>
      <c r="C255" t="s">
        <v>353</v>
      </c>
      <c r="D255">
        <f>B255/B251</f>
        <v>1.0976114285714286E-3</v>
      </c>
      <c r="E255" t="s">
        <v>910</v>
      </c>
      <c r="F255">
        <v>384164</v>
      </c>
    </row>
    <row r="256" spans="1:6" x14ac:dyDescent="0.2">
      <c r="B256">
        <f t="shared" si="4"/>
        <v>0</v>
      </c>
      <c r="C256" t="s">
        <v>349</v>
      </c>
      <c r="D256">
        <f>B251/A251</f>
        <v>3.6299679910459681</v>
      </c>
      <c r="E256" t="s">
        <v>911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0.27548452285714287</v>
      </c>
      <c r="E257" t="s">
        <v>912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2.91764E-3</v>
      </c>
      <c r="E258" t="s">
        <v>913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4.9697114285714283</v>
      </c>
      <c r="E259" t="s">
        <v>914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0.18654224647013048</v>
      </c>
      <c r="E260" t="s">
        <v>915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2.4386911428571412E-2</v>
      </c>
      <c r="E261" t="s">
        <v>916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4.3904457142857145E-3</v>
      </c>
      <c r="E262" t="s">
        <v>917</v>
      </c>
      <c r="F262">
        <v>0</v>
      </c>
    </row>
    <row r="263" spans="2:6" x14ac:dyDescent="0.2">
      <c r="B263">
        <f t="shared" si="4"/>
        <v>0</v>
      </c>
      <c r="D263" s="3"/>
      <c r="E263" t="s">
        <v>918</v>
      </c>
      <c r="F263">
        <v>0</v>
      </c>
    </row>
    <row r="264" spans="2:6" x14ac:dyDescent="0.2">
      <c r="B264">
        <f t="shared" si="4"/>
        <v>0</v>
      </c>
      <c r="E264" t="s">
        <v>919</v>
      </c>
      <c r="F264">
        <v>0</v>
      </c>
    </row>
    <row r="265" spans="2:6" x14ac:dyDescent="0.2">
      <c r="B265">
        <f t="shared" si="4"/>
        <v>0</v>
      </c>
      <c r="E265" t="s">
        <v>920</v>
      </c>
      <c r="F265">
        <v>0</v>
      </c>
    </row>
    <row r="266" spans="2:6" x14ac:dyDescent="0.2">
      <c r="B266">
        <f t="shared" si="4"/>
        <v>0</v>
      </c>
      <c r="E266" t="s">
        <v>921</v>
      </c>
      <c r="F266">
        <v>0</v>
      </c>
    </row>
    <row r="267" spans="2:6" x14ac:dyDescent="0.2">
      <c r="B267">
        <f t="shared" si="4"/>
        <v>134754</v>
      </c>
      <c r="E267" t="s">
        <v>922</v>
      </c>
      <c r="F267">
        <v>134754</v>
      </c>
    </row>
    <row r="268" spans="2:6" x14ac:dyDescent="0.2">
      <c r="B268">
        <f t="shared" si="4"/>
        <v>1739399</v>
      </c>
      <c r="E268" t="s">
        <v>923</v>
      </c>
      <c r="F268">
        <v>1739399</v>
      </c>
    </row>
    <row r="269" spans="2:6" x14ac:dyDescent="0.2">
      <c r="B269">
        <f t="shared" si="4"/>
        <v>9562491</v>
      </c>
      <c r="E269" t="s">
        <v>924</v>
      </c>
      <c r="F269">
        <v>9562491</v>
      </c>
    </row>
    <row r="270" spans="2:6" x14ac:dyDescent="0.2">
      <c r="B270">
        <f t="shared" si="4"/>
        <v>9324424</v>
      </c>
      <c r="E270" t="s">
        <v>925</v>
      </c>
      <c r="F270">
        <v>9324424</v>
      </c>
    </row>
    <row r="271" spans="2:6" x14ac:dyDescent="0.2">
      <c r="E271" t="s">
        <v>0</v>
      </c>
      <c r="F271" t="s">
        <v>829</v>
      </c>
    </row>
    <row r="272" spans="2:6" x14ac:dyDescent="0.2">
      <c r="E272" t="s">
        <v>2</v>
      </c>
      <c r="F272" t="s">
        <v>830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97619078</v>
      </c>
      <c r="B305">
        <f>SUM(F305,H305)</f>
        <v>350000000</v>
      </c>
      <c r="C305" t="s">
        <v>346</v>
      </c>
      <c r="D305">
        <f>B321/B305*1000</f>
        <v>0.57019714285714285</v>
      </c>
      <c r="E305">
        <v>97619078</v>
      </c>
      <c r="F305">
        <v>350000000</v>
      </c>
    </row>
    <row r="306" spans="1:6" x14ac:dyDescent="0.2">
      <c r="B306">
        <f t="shared" ref="B306:B324" si="5">SUM(F306,H306)</f>
        <v>349999984</v>
      </c>
      <c r="C306" t="s">
        <v>347</v>
      </c>
      <c r="D306" s="1">
        <f>B321/B323</f>
        <v>2.0869980426648244E-2</v>
      </c>
      <c r="E306" t="s">
        <v>926</v>
      </c>
      <c r="F306">
        <v>349999984</v>
      </c>
    </row>
    <row r="307" spans="1:6" x14ac:dyDescent="0.2">
      <c r="B307">
        <f t="shared" si="5"/>
        <v>1083539</v>
      </c>
      <c r="E307" t="s">
        <v>927</v>
      </c>
      <c r="F307">
        <v>1083539</v>
      </c>
    </row>
    <row r="308" spans="1:6" x14ac:dyDescent="0.2">
      <c r="B308">
        <f t="shared" si="5"/>
        <v>674550</v>
      </c>
      <c r="C308" t="s">
        <v>348</v>
      </c>
      <c r="D308">
        <f>B308/B305</f>
        <v>1.9272857142857143E-3</v>
      </c>
      <c r="E308" t="s">
        <v>928</v>
      </c>
      <c r="F308">
        <v>674550</v>
      </c>
    </row>
    <row r="309" spans="1:6" x14ac:dyDescent="0.2">
      <c r="B309">
        <f t="shared" si="5"/>
        <v>567567</v>
      </c>
      <c r="C309" t="s">
        <v>353</v>
      </c>
      <c r="D309">
        <f>B309/B305</f>
        <v>1.62162E-3</v>
      </c>
      <c r="E309" t="s">
        <v>929</v>
      </c>
      <c r="F309">
        <v>567567</v>
      </c>
    </row>
    <row r="310" spans="1:6" x14ac:dyDescent="0.2">
      <c r="B310">
        <f t="shared" si="5"/>
        <v>0</v>
      </c>
      <c r="C310" t="s">
        <v>349</v>
      </c>
      <c r="D310">
        <f>B305/A305</f>
        <v>3.5853647378230717</v>
      </c>
      <c r="E310" t="s">
        <v>930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0.27891165142857144</v>
      </c>
      <c r="E311" t="s">
        <v>931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3.0958257142857143E-3</v>
      </c>
      <c r="E312" t="s">
        <v>932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4.8991514285714279</v>
      </c>
      <c r="E313" t="s">
        <v>933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0.18353059064379876</v>
      </c>
      <c r="E314" t="s">
        <v>934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2.7290031428571448E-2</v>
      </c>
      <c r="E315" t="s">
        <v>935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6.4864800000000002E-3</v>
      </c>
      <c r="E316" t="s">
        <v>936</v>
      </c>
      <c r="F316">
        <v>0</v>
      </c>
    </row>
    <row r="317" spans="1:6" x14ac:dyDescent="0.2">
      <c r="B317">
        <f t="shared" si="5"/>
        <v>0</v>
      </c>
      <c r="D317" s="3"/>
      <c r="E317" t="s">
        <v>937</v>
      </c>
      <c r="F317">
        <v>0</v>
      </c>
    </row>
    <row r="318" spans="1:6" x14ac:dyDescent="0.2">
      <c r="B318">
        <f t="shared" si="5"/>
        <v>0</v>
      </c>
      <c r="E318" t="s">
        <v>938</v>
      </c>
      <c r="F318">
        <v>0</v>
      </c>
    </row>
    <row r="319" spans="1:6" x14ac:dyDescent="0.2">
      <c r="B319">
        <f t="shared" si="5"/>
        <v>0</v>
      </c>
      <c r="E319" t="s">
        <v>939</v>
      </c>
      <c r="F319">
        <v>0</v>
      </c>
    </row>
    <row r="320" spans="1:6" x14ac:dyDescent="0.2">
      <c r="B320">
        <f t="shared" si="5"/>
        <v>0</v>
      </c>
      <c r="E320" t="s">
        <v>940</v>
      </c>
      <c r="F320">
        <v>0</v>
      </c>
    </row>
    <row r="321" spans="2:6" x14ac:dyDescent="0.2">
      <c r="B321">
        <f t="shared" si="5"/>
        <v>199569</v>
      </c>
      <c r="E321" t="s">
        <v>941</v>
      </c>
      <c r="F321">
        <v>199569</v>
      </c>
    </row>
    <row r="322" spans="2:6" x14ac:dyDescent="0.2">
      <c r="B322">
        <f t="shared" si="5"/>
        <v>1714703</v>
      </c>
      <c r="E322" t="s">
        <v>942</v>
      </c>
      <c r="F322">
        <v>1714703</v>
      </c>
    </row>
    <row r="323" spans="2:6" x14ac:dyDescent="0.2">
      <c r="B323">
        <f t="shared" si="5"/>
        <v>9562491</v>
      </c>
      <c r="E323" t="s">
        <v>943</v>
      </c>
      <c r="F323">
        <v>9562491</v>
      </c>
    </row>
    <row r="324" spans="2:6" x14ac:dyDescent="0.2">
      <c r="B324">
        <f t="shared" si="5"/>
        <v>9342873</v>
      </c>
      <c r="E324" t="s">
        <v>944</v>
      </c>
      <c r="F324">
        <v>9342873</v>
      </c>
    </row>
    <row r="325" spans="2:6" x14ac:dyDescent="0.2">
      <c r="E325" t="s">
        <v>0</v>
      </c>
      <c r="F325" t="s">
        <v>829</v>
      </c>
    </row>
    <row r="326" spans="2:6" x14ac:dyDescent="0.2">
      <c r="E326" t="s">
        <v>2</v>
      </c>
      <c r="F326" t="s">
        <v>830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98731906</v>
      </c>
      <c r="B359">
        <f>SUM(F359,H359)</f>
        <v>350000000</v>
      </c>
      <c r="C359" t="s">
        <v>346</v>
      </c>
      <c r="D359">
        <f>B375/B359*1000</f>
        <v>0.72259428571428563</v>
      </c>
      <c r="E359">
        <v>98731906</v>
      </c>
      <c r="F359">
        <v>350000000</v>
      </c>
    </row>
    <row r="360" spans="1:6" x14ac:dyDescent="0.2">
      <c r="B360">
        <f t="shared" ref="B360:B378" si="6">SUM(F360,H360)</f>
        <v>349999988</v>
      </c>
      <c r="C360" t="s">
        <v>347</v>
      </c>
      <c r="D360" s="1">
        <f>B375/B377</f>
        <v>2.6447920316996901E-2</v>
      </c>
      <c r="E360" t="s">
        <v>945</v>
      </c>
      <c r="F360">
        <v>349999988</v>
      </c>
    </row>
    <row r="361" spans="1:6" x14ac:dyDescent="0.2">
      <c r="B361">
        <f t="shared" si="6"/>
        <v>1158514</v>
      </c>
      <c r="E361" t="s">
        <v>946</v>
      </c>
      <c r="F361">
        <v>1158514</v>
      </c>
    </row>
    <row r="362" spans="1:6" x14ac:dyDescent="0.2">
      <c r="B362">
        <f t="shared" si="6"/>
        <v>867541</v>
      </c>
      <c r="C362" t="s">
        <v>348</v>
      </c>
      <c r="D362">
        <f>B362/B359</f>
        <v>2.4786885714285713E-3</v>
      </c>
      <c r="E362" t="s">
        <v>947</v>
      </c>
      <c r="F362">
        <v>867541</v>
      </c>
    </row>
    <row r="363" spans="1:6" x14ac:dyDescent="0.2">
      <c r="B363">
        <f t="shared" si="6"/>
        <v>735168</v>
      </c>
      <c r="C363" t="s">
        <v>353</v>
      </c>
      <c r="D363">
        <f>B363/B359</f>
        <v>2.1004800000000001E-3</v>
      </c>
      <c r="E363" t="s">
        <v>948</v>
      </c>
      <c r="F363">
        <v>735168</v>
      </c>
    </row>
    <row r="364" spans="1:6" x14ac:dyDescent="0.2">
      <c r="B364">
        <f t="shared" si="6"/>
        <v>0</v>
      </c>
      <c r="C364" t="s">
        <v>349</v>
      </c>
      <c r="D364">
        <f>B359/A359</f>
        <v>3.5449533406151401</v>
      </c>
      <c r="E364" t="s">
        <v>949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0.28209116000000001</v>
      </c>
      <c r="E365" t="s">
        <v>950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3.3100400000000002E-3</v>
      </c>
      <c r="E366" t="s">
        <v>951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4.9311571428571428</v>
      </c>
      <c r="E367" t="s">
        <v>952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0.18480367597528119</v>
      </c>
      <c r="E368" t="s">
        <v>953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2.9990679999999992E-2</v>
      </c>
      <c r="E369" t="s">
        <v>954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8.4019200000000002E-3</v>
      </c>
      <c r="E370" t="s">
        <v>955</v>
      </c>
      <c r="F370">
        <v>0</v>
      </c>
    </row>
    <row r="371" spans="2:6" x14ac:dyDescent="0.2">
      <c r="B371">
        <f t="shared" si="6"/>
        <v>0</v>
      </c>
      <c r="D371" s="3"/>
      <c r="E371" t="s">
        <v>956</v>
      </c>
      <c r="F371">
        <v>0</v>
      </c>
    </row>
    <row r="372" spans="2:6" x14ac:dyDescent="0.2">
      <c r="B372">
        <f t="shared" si="6"/>
        <v>0</v>
      </c>
      <c r="E372" t="s">
        <v>957</v>
      </c>
      <c r="F372">
        <v>0</v>
      </c>
    </row>
    <row r="373" spans="2:6" x14ac:dyDescent="0.2">
      <c r="B373">
        <f t="shared" si="6"/>
        <v>0</v>
      </c>
      <c r="E373" t="s">
        <v>958</v>
      </c>
      <c r="F373">
        <v>0</v>
      </c>
    </row>
    <row r="374" spans="2:6" x14ac:dyDescent="0.2">
      <c r="B374">
        <f t="shared" si="6"/>
        <v>0</v>
      </c>
      <c r="E374" t="s">
        <v>959</v>
      </c>
      <c r="F374">
        <v>0</v>
      </c>
    </row>
    <row r="375" spans="2:6" x14ac:dyDescent="0.2">
      <c r="B375">
        <f t="shared" si="6"/>
        <v>252908</v>
      </c>
      <c r="E375" t="s">
        <v>960</v>
      </c>
      <c r="F375">
        <v>252908</v>
      </c>
    </row>
    <row r="376" spans="2:6" x14ac:dyDescent="0.2">
      <c r="B376">
        <f t="shared" si="6"/>
        <v>1725905</v>
      </c>
      <c r="E376" t="s">
        <v>961</v>
      </c>
      <c r="F376">
        <v>1725905</v>
      </c>
    </row>
    <row r="377" spans="2:6" x14ac:dyDescent="0.2">
      <c r="B377">
        <f t="shared" si="6"/>
        <v>9562491</v>
      </c>
      <c r="E377" t="s">
        <v>962</v>
      </c>
      <c r="F377">
        <v>9562491</v>
      </c>
    </row>
    <row r="378" spans="2:6" x14ac:dyDescent="0.2">
      <c r="B378">
        <f t="shared" si="6"/>
        <v>9339127</v>
      </c>
      <c r="E378" t="s">
        <v>963</v>
      </c>
      <c r="F378">
        <v>9339127</v>
      </c>
    </row>
    <row r="379" spans="2:6" x14ac:dyDescent="0.2">
      <c r="E379" t="s">
        <v>0</v>
      </c>
      <c r="F379" t="s">
        <v>829</v>
      </c>
    </row>
    <row r="380" spans="2:6" x14ac:dyDescent="0.2">
      <c r="E380" t="s">
        <v>2</v>
      </c>
      <c r="F380" t="s">
        <v>830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99863225</v>
      </c>
      <c r="B413">
        <f>SUM(F413,H413)</f>
        <v>350000000</v>
      </c>
      <c r="C413" t="s">
        <v>346</v>
      </c>
      <c r="D413">
        <f>B429/B413*1000</f>
        <v>0.86036000000000001</v>
      </c>
      <c r="E413">
        <v>99863225</v>
      </c>
      <c r="F413">
        <v>350000000</v>
      </c>
    </row>
    <row r="414" spans="1:6" x14ac:dyDescent="0.2">
      <c r="B414">
        <f t="shared" ref="B414:B432" si="7">SUM(F414,H414)</f>
        <v>349999988</v>
      </c>
      <c r="C414" t="s">
        <v>347</v>
      </c>
      <c r="D414" s="1">
        <f>B429/B431</f>
        <v>3.1490330291552696E-2</v>
      </c>
      <c r="E414" t="s">
        <v>964</v>
      </c>
      <c r="F414">
        <v>349999988</v>
      </c>
    </row>
    <row r="415" spans="1:6" x14ac:dyDescent="0.2">
      <c r="B415">
        <f t="shared" si="7"/>
        <v>1252568</v>
      </c>
      <c r="E415" t="s">
        <v>965</v>
      </c>
      <c r="F415">
        <v>1252568</v>
      </c>
    </row>
    <row r="416" spans="1:6" x14ac:dyDescent="0.2">
      <c r="B416">
        <f t="shared" si="7"/>
        <v>1054543</v>
      </c>
      <c r="C416" t="s">
        <v>348</v>
      </c>
      <c r="D416">
        <f>B416/B413</f>
        <v>3.0129800000000002E-3</v>
      </c>
      <c r="E416" t="s">
        <v>966</v>
      </c>
      <c r="F416">
        <v>1054543</v>
      </c>
    </row>
    <row r="417" spans="2:6" x14ac:dyDescent="0.2">
      <c r="B417">
        <f t="shared" si="7"/>
        <v>901007</v>
      </c>
      <c r="C417" t="s">
        <v>353</v>
      </c>
      <c r="D417">
        <f>B417/B413</f>
        <v>2.5743057142857142E-3</v>
      </c>
      <c r="E417" t="s">
        <v>967</v>
      </c>
      <c r="F417">
        <v>901007</v>
      </c>
    </row>
    <row r="418" spans="2:6" x14ac:dyDescent="0.2">
      <c r="B418">
        <f t="shared" si="7"/>
        <v>0</v>
      </c>
      <c r="C418" t="s">
        <v>349</v>
      </c>
      <c r="D418">
        <f>B413/A413</f>
        <v>3.5047936815579508</v>
      </c>
      <c r="E418" t="s">
        <v>968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0.28532350000000001</v>
      </c>
      <c r="E419" t="s">
        <v>969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3.5787657142857142E-3</v>
      </c>
      <c r="E420" t="s">
        <v>970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4.8840971428571436</v>
      </c>
      <c r="E421" t="s">
        <v>971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0.18282278584983633</v>
      </c>
      <c r="E422" t="s">
        <v>972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3.2749194285714267E-2</v>
      </c>
      <c r="E423" t="s">
        <v>973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1.0297222857142857E-2</v>
      </c>
      <c r="E424" t="s">
        <v>974</v>
      </c>
      <c r="F424">
        <v>0</v>
      </c>
    </row>
    <row r="425" spans="2:6" x14ac:dyDescent="0.2">
      <c r="B425">
        <f t="shared" si="7"/>
        <v>0</v>
      </c>
      <c r="D425" s="3"/>
      <c r="E425" t="s">
        <v>975</v>
      </c>
      <c r="F425">
        <v>0</v>
      </c>
    </row>
    <row r="426" spans="2:6" x14ac:dyDescent="0.2">
      <c r="B426">
        <f t="shared" si="7"/>
        <v>0</v>
      </c>
      <c r="E426" t="s">
        <v>976</v>
      </c>
      <c r="F426">
        <v>0</v>
      </c>
    </row>
    <row r="427" spans="2:6" x14ac:dyDescent="0.2">
      <c r="B427">
        <f t="shared" si="7"/>
        <v>0</v>
      </c>
      <c r="E427" t="s">
        <v>977</v>
      </c>
      <c r="F427">
        <v>0</v>
      </c>
    </row>
    <row r="428" spans="2:6" x14ac:dyDescent="0.2">
      <c r="B428">
        <f t="shared" si="7"/>
        <v>0</v>
      </c>
      <c r="E428" t="s">
        <v>978</v>
      </c>
      <c r="F428">
        <v>0</v>
      </c>
    </row>
    <row r="429" spans="2:6" x14ac:dyDescent="0.2">
      <c r="B429">
        <f t="shared" si="7"/>
        <v>301126</v>
      </c>
      <c r="E429" t="s">
        <v>979</v>
      </c>
      <c r="F429">
        <v>301126</v>
      </c>
    </row>
    <row r="430" spans="2:6" x14ac:dyDescent="0.2">
      <c r="B430">
        <f t="shared" si="7"/>
        <v>1709434</v>
      </c>
      <c r="E430" t="s">
        <v>980</v>
      </c>
      <c r="F430">
        <v>1709434</v>
      </c>
    </row>
    <row r="431" spans="2:6" x14ac:dyDescent="0.2">
      <c r="B431">
        <f t="shared" si="7"/>
        <v>9562491</v>
      </c>
      <c r="E431" t="s">
        <v>981</v>
      </c>
      <c r="F431">
        <v>9562491</v>
      </c>
    </row>
    <row r="432" spans="2:6" x14ac:dyDescent="0.2">
      <c r="B432">
        <f t="shared" si="7"/>
        <v>9350224</v>
      </c>
      <c r="E432" t="s">
        <v>982</v>
      </c>
      <c r="F432">
        <v>9350224</v>
      </c>
    </row>
    <row r="433" spans="5:6" x14ac:dyDescent="0.2">
      <c r="E433" t="s">
        <v>0</v>
      </c>
      <c r="F433" t="s">
        <v>829</v>
      </c>
    </row>
    <row r="434" spans="5:6" x14ac:dyDescent="0.2">
      <c r="E434" t="s">
        <v>2</v>
      </c>
      <c r="F434" t="s">
        <v>830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101404941</v>
      </c>
      <c r="B467">
        <f>SUM(F467,H467)</f>
        <v>350000000</v>
      </c>
      <c r="C467" t="s">
        <v>346</v>
      </c>
      <c r="D467">
        <f>B483/B467*1000</f>
        <v>2.7667742857142854</v>
      </c>
      <c r="E467">
        <v>101404941</v>
      </c>
      <c r="F467">
        <v>350000000</v>
      </c>
    </row>
    <row r="468" spans="1:6" x14ac:dyDescent="0.2">
      <c r="B468">
        <f t="shared" ref="B468:B486" si="8">SUM(F468,H468)</f>
        <v>349999983</v>
      </c>
      <c r="C468" t="s">
        <v>347</v>
      </c>
      <c r="D468" s="1">
        <f>B483/B485</f>
        <v>0.10126765086628578</v>
      </c>
      <c r="E468" t="s">
        <v>983</v>
      </c>
      <c r="F468">
        <v>349999983</v>
      </c>
    </row>
    <row r="469" spans="1:6" x14ac:dyDescent="0.2">
      <c r="B469">
        <f t="shared" si="8"/>
        <v>8243107</v>
      </c>
      <c r="E469" t="s">
        <v>984</v>
      </c>
      <c r="F469">
        <v>8243107</v>
      </c>
    </row>
    <row r="470" spans="1:6" x14ac:dyDescent="0.2">
      <c r="B470">
        <f t="shared" si="8"/>
        <v>7526840</v>
      </c>
      <c r="C470" t="s">
        <v>348</v>
      </c>
      <c r="D470">
        <f>B470/B467</f>
        <v>2.1505257142857143E-2</v>
      </c>
      <c r="E470" t="s">
        <v>985</v>
      </c>
      <c r="F470">
        <v>7526840</v>
      </c>
    </row>
    <row r="471" spans="1:6" x14ac:dyDescent="0.2">
      <c r="B471">
        <f t="shared" si="8"/>
        <v>6886136</v>
      </c>
      <c r="C471" t="s">
        <v>353</v>
      </c>
      <c r="D471">
        <f>B471/B467</f>
        <v>1.9674674285714285E-2</v>
      </c>
      <c r="E471" t="s">
        <v>986</v>
      </c>
      <c r="F471">
        <v>6886136</v>
      </c>
    </row>
    <row r="472" spans="1:6" x14ac:dyDescent="0.2">
      <c r="B472">
        <f t="shared" si="8"/>
        <v>0</v>
      </c>
      <c r="C472" t="s">
        <v>349</v>
      </c>
      <c r="D472">
        <f>B467/A467</f>
        <v>3.4515083441545515</v>
      </c>
      <c r="E472" t="s">
        <v>987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0.28972840285714285</v>
      </c>
      <c r="E473" t="s">
        <v>988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2.3551734285714287E-2</v>
      </c>
      <c r="E474" t="s">
        <v>989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990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991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2.0053728571428564E-2</v>
      </c>
      <c r="E477" t="s">
        <v>992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7.8698697142857141E-2</v>
      </c>
      <c r="E478" t="s">
        <v>993</v>
      </c>
      <c r="F478">
        <v>0</v>
      </c>
    </row>
    <row r="479" spans="1:6" x14ac:dyDescent="0.2">
      <c r="B479">
        <f t="shared" si="8"/>
        <v>0</v>
      </c>
      <c r="D479" s="3"/>
      <c r="E479" t="s">
        <v>994</v>
      </c>
      <c r="F479">
        <v>0</v>
      </c>
    </row>
    <row r="480" spans="1:6" x14ac:dyDescent="0.2">
      <c r="B480">
        <f t="shared" si="8"/>
        <v>0</v>
      </c>
      <c r="E480" t="s">
        <v>995</v>
      </c>
      <c r="F480">
        <v>0</v>
      </c>
    </row>
    <row r="481" spans="2:6" x14ac:dyDescent="0.2">
      <c r="B481">
        <f t="shared" si="8"/>
        <v>0</v>
      </c>
      <c r="E481" t="s">
        <v>996</v>
      </c>
      <c r="F481">
        <v>0</v>
      </c>
    </row>
    <row r="482" spans="2:6" x14ac:dyDescent="0.2">
      <c r="B482">
        <f t="shared" si="8"/>
        <v>0</v>
      </c>
      <c r="E482" t="s">
        <v>997</v>
      </c>
      <c r="F482">
        <v>0</v>
      </c>
    </row>
    <row r="483" spans="2:6" x14ac:dyDescent="0.2">
      <c r="B483">
        <f t="shared" si="8"/>
        <v>968371</v>
      </c>
      <c r="E483" t="s">
        <v>998</v>
      </c>
      <c r="F483">
        <v>968371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9562491</v>
      </c>
      <c r="E485" t="s">
        <v>999</v>
      </c>
      <c r="F485">
        <v>9562491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6"/>
  <sheetViews>
    <sheetView topLeftCell="A76" workbookViewId="0">
      <selection activeCell="A467" sqref="A467:D486"/>
    </sheetView>
  </sheetViews>
  <sheetFormatPr baseColWidth="10" defaultRowHeight="16" x14ac:dyDescent="0.2"/>
  <cols>
    <col min="5" max="5" width="42.83203125" bestFit="1" customWidth="1"/>
    <col min="6" max="6" width="39.6640625" bestFit="1" customWidth="1"/>
  </cols>
  <sheetData>
    <row r="1" spans="5:6" x14ac:dyDescent="0.2">
      <c r="E1" t="s">
        <v>0</v>
      </c>
      <c r="F1" t="s">
        <v>1000</v>
      </c>
    </row>
    <row r="2" spans="5:6" x14ac:dyDescent="0.2">
      <c r="E2" t="s">
        <v>2</v>
      </c>
      <c r="F2" t="s">
        <v>1001</v>
      </c>
    </row>
    <row r="3" spans="5:6" x14ac:dyDescent="0.2">
      <c r="E3" t="s">
        <v>4</v>
      </c>
      <c r="F3">
        <v>1</v>
      </c>
    </row>
    <row r="4" spans="5:6" x14ac:dyDescent="0.2">
      <c r="E4" t="s">
        <v>5</v>
      </c>
      <c r="F4">
        <v>32</v>
      </c>
    </row>
    <row r="5" spans="5:6" x14ac:dyDescent="0.2">
      <c r="E5" t="s">
        <v>6</v>
      </c>
      <c r="F5">
        <v>16</v>
      </c>
    </row>
    <row r="6" spans="5:6" x14ac:dyDescent="0.2">
      <c r="E6" t="s">
        <v>7</v>
      </c>
      <c r="F6">
        <v>16</v>
      </c>
    </row>
    <row r="7" spans="5:6" x14ac:dyDescent="0.2">
      <c r="E7" t="s">
        <v>8</v>
      </c>
      <c r="F7">
        <v>18</v>
      </c>
    </row>
    <row r="8" spans="5:6" x14ac:dyDescent="0.2">
      <c r="E8" t="s">
        <v>9</v>
      </c>
      <c r="F8">
        <v>6</v>
      </c>
    </row>
    <row r="9" spans="5:6" x14ac:dyDescent="0.2">
      <c r="E9" t="s">
        <v>10</v>
      </c>
      <c r="F9">
        <v>4</v>
      </c>
    </row>
    <row r="10" spans="5:6" x14ac:dyDescent="0.2">
      <c r="E10" t="s">
        <v>11</v>
      </c>
      <c r="F10">
        <v>64</v>
      </c>
    </row>
    <row r="11" spans="5:6" x14ac:dyDescent="0.2">
      <c r="E11" t="s">
        <v>12</v>
      </c>
      <c r="F11">
        <v>8</v>
      </c>
    </row>
    <row r="12" spans="5:6" x14ac:dyDescent="0.2">
      <c r="E12" t="s">
        <v>13</v>
      </c>
      <c r="F12">
        <v>64</v>
      </c>
    </row>
    <row r="13" spans="5:6" x14ac:dyDescent="0.2">
      <c r="E13" t="s">
        <v>14</v>
      </c>
      <c r="F13">
        <v>0</v>
      </c>
    </row>
    <row r="14" spans="5:6" x14ac:dyDescent="0.2">
      <c r="E14" t="s">
        <v>15</v>
      </c>
      <c r="F14">
        <v>1</v>
      </c>
    </row>
    <row r="15" spans="5:6" x14ac:dyDescent="0.2">
      <c r="E15" t="s">
        <v>16</v>
      </c>
      <c r="F15">
        <v>2</v>
      </c>
    </row>
    <row r="16" spans="5:6" x14ac:dyDescent="0.2">
      <c r="E16" t="s">
        <v>17</v>
      </c>
      <c r="F16">
        <v>8</v>
      </c>
    </row>
    <row r="17" spans="5:6" x14ac:dyDescent="0.2">
      <c r="E17" t="s">
        <v>18</v>
      </c>
      <c r="F17">
        <v>32</v>
      </c>
    </row>
    <row r="18" spans="5:6" x14ac:dyDescent="0.2">
      <c r="E18" t="s">
        <v>19</v>
      </c>
      <c r="F18">
        <v>48</v>
      </c>
    </row>
    <row r="19" spans="5:6" x14ac:dyDescent="0.2">
      <c r="E19" t="s">
        <v>20</v>
      </c>
      <c r="F19">
        <v>16</v>
      </c>
    </row>
    <row r="20" spans="5:6" x14ac:dyDescent="0.2">
      <c r="E20" t="s">
        <v>21</v>
      </c>
      <c r="F20">
        <v>16</v>
      </c>
    </row>
    <row r="21" spans="5:6" x14ac:dyDescent="0.2">
      <c r="E21" t="s">
        <v>22</v>
      </c>
      <c r="F21">
        <v>1</v>
      </c>
    </row>
    <row r="22" spans="5:6" x14ac:dyDescent="0.2">
      <c r="E22" t="s">
        <v>23</v>
      </c>
      <c r="F22">
        <v>2</v>
      </c>
    </row>
    <row r="23" spans="5:6" x14ac:dyDescent="0.2">
      <c r="E23" t="s">
        <v>24</v>
      </c>
      <c r="F23">
        <v>1</v>
      </c>
    </row>
    <row r="24" spans="5:6" x14ac:dyDescent="0.2">
      <c r="E24" t="s">
        <v>25</v>
      </c>
      <c r="F24">
        <v>1</v>
      </c>
    </row>
    <row r="25" spans="5:6" x14ac:dyDescent="0.2">
      <c r="E25" t="s">
        <v>26</v>
      </c>
      <c r="F25">
        <v>128</v>
      </c>
    </row>
    <row r="26" spans="5:6" x14ac:dyDescent="0.2">
      <c r="E26" t="s">
        <v>27</v>
      </c>
      <c r="F26">
        <v>0</v>
      </c>
    </row>
    <row r="27" spans="5:6" x14ac:dyDescent="0.2">
      <c r="E27" t="s">
        <v>28</v>
      </c>
      <c r="F27">
        <v>8</v>
      </c>
    </row>
    <row r="28" spans="5:6" x14ac:dyDescent="0.2">
      <c r="E28" t="s">
        <v>29</v>
      </c>
      <c r="F28">
        <v>6</v>
      </c>
    </row>
    <row r="29" spans="5:6" x14ac:dyDescent="0.2">
      <c r="E29" t="s">
        <v>30</v>
      </c>
      <c r="F29">
        <v>0</v>
      </c>
    </row>
    <row r="30" spans="5:6" x14ac:dyDescent="0.2">
      <c r="E30" t="s">
        <v>31</v>
      </c>
      <c r="F30">
        <v>1</v>
      </c>
    </row>
    <row r="31" spans="5:6" x14ac:dyDescent="0.2">
      <c r="E31" t="s">
        <v>32</v>
      </c>
      <c r="F31">
        <v>2048</v>
      </c>
    </row>
    <row r="32" spans="5:6" x14ac:dyDescent="0.2">
      <c r="E32" t="s">
        <v>33</v>
      </c>
      <c r="F32">
        <v>48</v>
      </c>
    </row>
    <row r="33" spans="1:6" x14ac:dyDescent="0.2">
      <c r="E33" t="s">
        <v>34</v>
      </c>
      <c r="F33">
        <v>64</v>
      </c>
    </row>
    <row r="34" spans="1:6" x14ac:dyDescent="0.2">
      <c r="E34" t="s">
        <v>35</v>
      </c>
      <c r="F34">
        <v>0</v>
      </c>
    </row>
    <row r="35" spans="1:6" x14ac:dyDescent="0.2">
      <c r="A35">
        <f>E35+G35</f>
        <v>88041623</v>
      </c>
      <c r="B35">
        <f>SUM(F35,H35)</f>
        <v>350000000</v>
      </c>
      <c r="C35" t="s">
        <v>346</v>
      </c>
      <c r="D35">
        <f>B51/B35*1000</f>
        <v>1.1440000000000001E-2</v>
      </c>
      <c r="E35">
        <v>88041623</v>
      </c>
      <c r="F35">
        <v>350000000</v>
      </c>
    </row>
    <row r="36" spans="1:6" x14ac:dyDescent="0.2">
      <c r="B36">
        <f t="shared" ref="B36:B54" si="0">SUM(F36,H36)</f>
        <v>349999994</v>
      </c>
      <c r="C36" t="s">
        <v>347</v>
      </c>
      <c r="D36" s="1">
        <f>B51/B53</f>
        <v>7.3567279978436928E-5</v>
      </c>
      <c r="E36" t="s">
        <v>1002</v>
      </c>
      <c r="F36">
        <v>349999994</v>
      </c>
    </row>
    <row r="37" spans="1:6" x14ac:dyDescent="0.2">
      <c r="B37">
        <f t="shared" si="0"/>
        <v>5165536</v>
      </c>
      <c r="E37" t="s">
        <v>1003</v>
      </c>
      <c r="F37">
        <v>5165536</v>
      </c>
    </row>
    <row r="38" spans="1:6" x14ac:dyDescent="0.2">
      <c r="B38">
        <f t="shared" si="0"/>
        <v>31936</v>
      </c>
      <c r="C38" t="s">
        <v>348</v>
      </c>
      <c r="D38">
        <f>B38/B35</f>
        <v>9.1245714285714287E-5</v>
      </c>
      <c r="E38" t="s">
        <v>1004</v>
      </c>
      <c r="F38">
        <v>31936</v>
      </c>
    </row>
    <row r="39" spans="1:6" x14ac:dyDescent="0.2">
      <c r="B39">
        <f t="shared" si="0"/>
        <v>20457</v>
      </c>
      <c r="C39" t="s">
        <v>353</v>
      </c>
      <c r="D39">
        <f>B39/B35</f>
        <v>5.8448571428571426E-5</v>
      </c>
      <c r="E39" t="s">
        <v>1005</v>
      </c>
      <c r="F39">
        <v>20457</v>
      </c>
    </row>
    <row r="40" spans="1:6" x14ac:dyDescent="0.2">
      <c r="B40">
        <f t="shared" si="0"/>
        <v>0</v>
      </c>
      <c r="C40" t="s">
        <v>349</v>
      </c>
      <c r="D40">
        <f>B35/A35</f>
        <v>3.9753924118368422</v>
      </c>
      <c r="E40" t="s">
        <v>1006</v>
      </c>
      <c r="F40">
        <v>0</v>
      </c>
    </row>
    <row r="41" spans="1:6" x14ac:dyDescent="0.2">
      <c r="B41">
        <f t="shared" si="0"/>
        <v>0</v>
      </c>
      <c r="C41" t="s">
        <v>350</v>
      </c>
      <c r="D41">
        <f>A35/B35</f>
        <v>0.25154749428571427</v>
      </c>
      <c r="E41" t="s">
        <v>1007</v>
      </c>
      <c r="F41">
        <v>0</v>
      </c>
    </row>
    <row r="42" spans="1:6" x14ac:dyDescent="0.2">
      <c r="B42">
        <f t="shared" si="0"/>
        <v>0</v>
      </c>
      <c r="C42" t="s">
        <v>348</v>
      </c>
      <c r="D42" s="2">
        <f>B37/B35</f>
        <v>1.4758674285714285E-2</v>
      </c>
      <c r="E42" t="s">
        <v>1008</v>
      </c>
      <c r="F42">
        <v>0</v>
      </c>
    </row>
    <row r="43" spans="1:6" x14ac:dyDescent="0.2">
      <c r="B43">
        <f t="shared" si="0"/>
        <v>0</v>
      </c>
      <c r="C43" t="s">
        <v>351</v>
      </c>
      <c r="D43">
        <f>B52/B35*1000</f>
        <v>27.860379999999999</v>
      </c>
      <c r="E43" t="s">
        <v>1009</v>
      </c>
      <c r="F43">
        <v>0</v>
      </c>
    </row>
    <row r="44" spans="1:6" x14ac:dyDescent="0.2">
      <c r="B44">
        <f t="shared" si="0"/>
        <v>0</v>
      </c>
      <c r="C44" t="s">
        <v>352</v>
      </c>
      <c r="D44" s="3">
        <f>B52/B54</f>
        <v>0.18616879599612912</v>
      </c>
      <c r="E44" t="s">
        <v>1010</v>
      </c>
      <c r="F44">
        <v>0</v>
      </c>
    </row>
    <row r="45" spans="1:6" x14ac:dyDescent="0.2">
      <c r="B45">
        <f t="shared" si="0"/>
        <v>0</v>
      </c>
      <c r="C45" t="s">
        <v>354</v>
      </c>
      <c r="D45">
        <f>(A35/B35)-D39-0.25</f>
        <v>1.4890457142857083E-3</v>
      </c>
      <c r="E45" t="s">
        <v>1011</v>
      </c>
      <c r="F45">
        <v>0</v>
      </c>
    </row>
    <row r="46" spans="1:6" x14ac:dyDescent="0.2">
      <c r="B46">
        <f t="shared" si="0"/>
        <v>0</v>
      </c>
      <c r="C46" t="s">
        <v>434</v>
      </c>
      <c r="D46" s="3">
        <f>D39/0.25</f>
        <v>2.337942857142857E-4</v>
      </c>
      <c r="E46" t="s">
        <v>1012</v>
      </c>
      <c r="F46">
        <v>0</v>
      </c>
    </row>
    <row r="47" spans="1:6" x14ac:dyDescent="0.2">
      <c r="B47">
        <f t="shared" si="0"/>
        <v>0</v>
      </c>
      <c r="D47" s="3"/>
      <c r="E47" t="s">
        <v>1013</v>
      </c>
      <c r="F47">
        <v>0</v>
      </c>
    </row>
    <row r="48" spans="1:6" x14ac:dyDescent="0.2">
      <c r="B48">
        <f t="shared" si="0"/>
        <v>0</v>
      </c>
      <c r="E48" t="s">
        <v>1014</v>
      </c>
      <c r="F48">
        <v>0</v>
      </c>
    </row>
    <row r="49" spans="2:6" x14ac:dyDescent="0.2">
      <c r="B49">
        <f t="shared" si="0"/>
        <v>0</v>
      </c>
      <c r="E49" t="s">
        <v>1015</v>
      </c>
      <c r="F49">
        <v>0</v>
      </c>
    </row>
    <row r="50" spans="2:6" x14ac:dyDescent="0.2">
      <c r="B50">
        <f t="shared" si="0"/>
        <v>0</v>
      </c>
      <c r="E50" t="s">
        <v>1016</v>
      </c>
      <c r="F50">
        <v>0</v>
      </c>
    </row>
    <row r="51" spans="2:6" x14ac:dyDescent="0.2">
      <c r="B51">
        <f t="shared" si="0"/>
        <v>4004</v>
      </c>
      <c r="E51" t="s">
        <v>1017</v>
      </c>
      <c r="F51">
        <v>4004</v>
      </c>
    </row>
    <row r="52" spans="2:6" x14ac:dyDescent="0.2">
      <c r="B52">
        <f t="shared" si="0"/>
        <v>9751133</v>
      </c>
      <c r="E52" t="s">
        <v>1018</v>
      </c>
      <c r="F52">
        <v>9751133</v>
      </c>
    </row>
    <row r="53" spans="2:6" x14ac:dyDescent="0.2">
      <c r="B53">
        <f t="shared" si="0"/>
        <v>54426370</v>
      </c>
      <c r="E53" t="s">
        <v>1019</v>
      </c>
      <c r="F53">
        <v>54426370</v>
      </c>
    </row>
    <row r="54" spans="2:6" x14ac:dyDescent="0.2">
      <c r="B54">
        <f t="shared" si="0"/>
        <v>52377913</v>
      </c>
      <c r="E54" t="s">
        <v>1020</v>
      </c>
      <c r="F54">
        <v>52377913</v>
      </c>
    </row>
    <row r="55" spans="2:6" x14ac:dyDescent="0.2">
      <c r="E55" t="s">
        <v>0</v>
      </c>
      <c r="F55" t="s">
        <v>1000</v>
      </c>
    </row>
    <row r="56" spans="2:6" x14ac:dyDescent="0.2">
      <c r="E56" t="s">
        <v>2</v>
      </c>
      <c r="F56" t="s">
        <v>1001</v>
      </c>
    </row>
    <row r="57" spans="2:6" x14ac:dyDescent="0.2">
      <c r="E57" t="s">
        <v>4</v>
      </c>
      <c r="F57">
        <v>1</v>
      </c>
    </row>
    <row r="58" spans="2:6" x14ac:dyDescent="0.2">
      <c r="E58" t="s">
        <v>5</v>
      </c>
      <c r="F58">
        <v>32</v>
      </c>
    </row>
    <row r="59" spans="2:6" x14ac:dyDescent="0.2">
      <c r="E59" t="s">
        <v>6</v>
      </c>
      <c r="F59">
        <v>16</v>
      </c>
    </row>
    <row r="60" spans="2:6" x14ac:dyDescent="0.2">
      <c r="E60" t="s">
        <v>7</v>
      </c>
      <c r="F60">
        <v>16</v>
      </c>
    </row>
    <row r="61" spans="2:6" x14ac:dyDescent="0.2">
      <c r="E61" t="s">
        <v>8</v>
      </c>
      <c r="F61">
        <v>18</v>
      </c>
    </row>
    <row r="62" spans="2:6" x14ac:dyDescent="0.2">
      <c r="E62" t="s">
        <v>9</v>
      </c>
      <c r="F62">
        <v>6</v>
      </c>
    </row>
    <row r="63" spans="2:6" x14ac:dyDescent="0.2">
      <c r="E63" t="s">
        <v>10</v>
      </c>
      <c r="F63">
        <v>4</v>
      </c>
    </row>
    <row r="64" spans="2:6" x14ac:dyDescent="0.2">
      <c r="E64" t="s">
        <v>11</v>
      </c>
      <c r="F64">
        <v>64</v>
      </c>
    </row>
    <row r="65" spans="5:6" x14ac:dyDescent="0.2">
      <c r="E65" t="s">
        <v>12</v>
      </c>
      <c r="F65">
        <v>8</v>
      </c>
    </row>
    <row r="66" spans="5:6" x14ac:dyDescent="0.2">
      <c r="E66" t="s">
        <v>13</v>
      </c>
      <c r="F66">
        <v>64</v>
      </c>
    </row>
    <row r="67" spans="5:6" x14ac:dyDescent="0.2">
      <c r="E67" t="s">
        <v>14</v>
      </c>
      <c r="F67">
        <v>0</v>
      </c>
    </row>
    <row r="68" spans="5:6" x14ac:dyDescent="0.2">
      <c r="E68" t="s">
        <v>15</v>
      </c>
      <c r="F68">
        <v>1</v>
      </c>
    </row>
    <row r="69" spans="5:6" x14ac:dyDescent="0.2">
      <c r="E69" t="s">
        <v>16</v>
      </c>
      <c r="F69">
        <v>2</v>
      </c>
    </row>
    <row r="70" spans="5:6" x14ac:dyDescent="0.2">
      <c r="E70" t="s">
        <v>17</v>
      </c>
      <c r="F70">
        <v>8</v>
      </c>
    </row>
    <row r="71" spans="5:6" x14ac:dyDescent="0.2">
      <c r="E71" t="s">
        <v>18</v>
      </c>
      <c r="F71">
        <v>32</v>
      </c>
    </row>
    <row r="72" spans="5:6" x14ac:dyDescent="0.2">
      <c r="E72" t="s">
        <v>19</v>
      </c>
      <c r="F72">
        <v>48</v>
      </c>
    </row>
    <row r="73" spans="5:6" x14ac:dyDescent="0.2">
      <c r="E73" t="s">
        <v>20</v>
      </c>
      <c r="F73">
        <v>16</v>
      </c>
    </row>
    <row r="74" spans="5:6" x14ac:dyDescent="0.2">
      <c r="E74" t="s">
        <v>21</v>
      </c>
      <c r="F74">
        <v>16</v>
      </c>
    </row>
    <row r="75" spans="5:6" x14ac:dyDescent="0.2">
      <c r="E75" t="s">
        <v>22</v>
      </c>
      <c r="F75">
        <v>1</v>
      </c>
    </row>
    <row r="76" spans="5:6" x14ac:dyDescent="0.2">
      <c r="E76" t="s">
        <v>23</v>
      </c>
      <c r="F76">
        <v>2</v>
      </c>
    </row>
    <row r="77" spans="5:6" x14ac:dyDescent="0.2">
      <c r="E77" t="s">
        <v>24</v>
      </c>
      <c r="F77">
        <v>1</v>
      </c>
    </row>
    <row r="78" spans="5:6" x14ac:dyDescent="0.2">
      <c r="E78" t="s">
        <v>25</v>
      </c>
      <c r="F78">
        <v>3</v>
      </c>
    </row>
    <row r="79" spans="5:6" x14ac:dyDescent="0.2">
      <c r="E79" t="s">
        <v>26</v>
      </c>
      <c r="F79">
        <v>200</v>
      </c>
    </row>
    <row r="80" spans="5:6" x14ac:dyDescent="0.2">
      <c r="E80" t="s">
        <v>27</v>
      </c>
      <c r="F80">
        <v>0</v>
      </c>
    </row>
    <row r="81" spans="1:6" x14ac:dyDescent="0.2">
      <c r="E81" t="s">
        <v>28</v>
      </c>
      <c r="F81">
        <v>8</v>
      </c>
    </row>
    <row r="82" spans="1:6" x14ac:dyDescent="0.2">
      <c r="E82" t="s">
        <v>29</v>
      </c>
      <c r="F82">
        <v>6</v>
      </c>
    </row>
    <row r="83" spans="1:6" x14ac:dyDescent="0.2">
      <c r="E83" t="s">
        <v>30</v>
      </c>
      <c r="F83">
        <v>0</v>
      </c>
    </row>
    <row r="84" spans="1:6" x14ac:dyDescent="0.2">
      <c r="E84" t="s">
        <v>31</v>
      </c>
      <c r="F84">
        <v>1</v>
      </c>
    </row>
    <row r="85" spans="1:6" x14ac:dyDescent="0.2">
      <c r="E85" t="s">
        <v>32</v>
      </c>
      <c r="F85">
        <v>2048</v>
      </c>
    </row>
    <row r="86" spans="1:6" x14ac:dyDescent="0.2">
      <c r="E86" t="s">
        <v>33</v>
      </c>
      <c r="F86">
        <v>48</v>
      </c>
    </row>
    <row r="87" spans="1:6" x14ac:dyDescent="0.2">
      <c r="E87" t="s">
        <v>34</v>
      </c>
      <c r="F87">
        <v>64</v>
      </c>
    </row>
    <row r="88" spans="1:6" x14ac:dyDescent="0.2">
      <c r="E88" t="s">
        <v>35</v>
      </c>
      <c r="F88">
        <v>0</v>
      </c>
    </row>
    <row r="89" spans="1:6" x14ac:dyDescent="0.2">
      <c r="A89">
        <f>E89+G89</f>
        <v>89220411</v>
      </c>
      <c r="B89">
        <f>SUM(F89,H89)</f>
        <v>350000000</v>
      </c>
      <c r="C89" t="s">
        <v>346</v>
      </c>
      <c r="D89">
        <f>B105/B89*1000</f>
        <v>3.0882857142857146E-2</v>
      </c>
      <c r="E89">
        <v>89220411</v>
      </c>
      <c r="F89">
        <v>350000000</v>
      </c>
    </row>
    <row r="90" spans="1:6" x14ac:dyDescent="0.2">
      <c r="B90">
        <f t="shared" ref="B90:B108" si="1">SUM(F90,H90)</f>
        <v>349999994</v>
      </c>
      <c r="C90" t="s">
        <v>347</v>
      </c>
      <c r="D90" s="1">
        <f>B105/B107</f>
        <v>1.9859858373799319E-4</v>
      </c>
      <c r="E90" t="s">
        <v>1021</v>
      </c>
      <c r="F90">
        <v>349999994</v>
      </c>
    </row>
    <row r="91" spans="1:6" x14ac:dyDescent="0.2">
      <c r="B91">
        <f t="shared" si="1"/>
        <v>4683217</v>
      </c>
      <c r="E91" t="s">
        <v>1022</v>
      </c>
      <c r="F91">
        <v>4683217</v>
      </c>
    </row>
    <row r="92" spans="1:6" x14ac:dyDescent="0.2">
      <c r="B92">
        <f t="shared" si="1"/>
        <v>54210</v>
      </c>
      <c r="C92" t="s">
        <v>348</v>
      </c>
      <c r="D92">
        <f>B92/B89</f>
        <v>1.5488571428571429E-4</v>
      </c>
      <c r="E92" t="s">
        <v>1023</v>
      </c>
      <c r="F92">
        <v>54210</v>
      </c>
    </row>
    <row r="93" spans="1:6" x14ac:dyDescent="0.2">
      <c r="B93">
        <f t="shared" si="1"/>
        <v>38867</v>
      </c>
      <c r="C93" t="s">
        <v>353</v>
      </c>
      <c r="D93">
        <f>B93/B89</f>
        <v>1.1104857142857142E-4</v>
      </c>
      <c r="E93" t="s">
        <v>1024</v>
      </c>
      <c r="F93">
        <v>38867</v>
      </c>
    </row>
    <row r="94" spans="1:6" x14ac:dyDescent="0.2">
      <c r="B94">
        <f t="shared" si="1"/>
        <v>0</v>
      </c>
      <c r="C94" t="s">
        <v>349</v>
      </c>
      <c r="D94">
        <f>B89/A89</f>
        <v>3.9228691739606534</v>
      </c>
      <c r="E94" t="s">
        <v>1025</v>
      </c>
      <c r="F94">
        <v>0</v>
      </c>
    </row>
    <row r="95" spans="1:6" x14ac:dyDescent="0.2">
      <c r="B95">
        <f t="shared" si="1"/>
        <v>0</v>
      </c>
      <c r="C95" t="s">
        <v>350</v>
      </c>
      <c r="D95">
        <f>A89/B89</f>
        <v>0.25491545999999998</v>
      </c>
      <c r="E95" t="s">
        <v>1026</v>
      </c>
      <c r="F95">
        <v>0</v>
      </c>
    </row>
    <row r="96" spans="1:6" x14ac:dyDescent="0.2">
      <c r="B96">
        <f t="shared" si="1"/>
        <v>0</v>
      </c>
      <c r="C96" t="s">
        <v>348</v>
      </c>
      <c r="D96" s="2">
        <f>B91/B89</f>
        <v>1.3380619999999999E-2</v>
      </c>
      <c r="E96" t="s">
        <v>1027</v>
      </c>
      <c r="F96">
        <v>0</v>
      </c>
    </row>
    <row r="97" spans="2:6" x14ac:dyDescent="0.2">
      <c r="B97">
        <f t="shared" si="1"/>
        <v>0</v>
      </c>
      <c r="C97" t="s">
        <v>351</v>
      </c>
      <c r="D97">
        <f>B106/B89*1000</f>
        <v>26.251745714285715</v>
      </c>
      <c r="E97" t="s">
        <v>1028</v>
      </c>
      <c r="F97">
        <v>0</v>
      </c>
    </row>
    <row r="98" spans="2:6" x14ac:dyDescent="0.2">
      <c r="B98">
        <f t="shared" si="1"/>
        <v>0</v>
      </c>
      <c r="C98" t="s">
        <v>352</v>
      </c>
      <c r="D98" s="3">
        <f>B106/B108</f>
        <v>0.17614604209245244</v>
      </c>
      <c r="E98" t="s">
        <v>1029</v>
      </c>
      <c r="F98">
        <v>0</v>
      </c>
    </row>
    <row r="99" spans="2:6" x14ac:dyDescent="0.2">
      <c r="B99">
        <f t="shared" si="1"/>
        <v>0</v>
      </c>
      <c r="C99" t="s">
        <v>354</v>
      </c>
      <c r="D99">
        <f>(A89/B89)-D93-0.25</f>
        <v>4.804411428571409E-3</v>
      </c>
      <c r="E99" t="s">
        <v>1030</v>
      </c>
      <c r="F99">
        <v>0</v>
      </c>
    </row>
    <row r="100" spans="2:6" x14ac:dyDescent="0.2">
      <c r="B100">
        <f t="shared" si="1"/>
        <v>0</v>
      </c>
      <c r="C100" t="s">
        <v>434</v>
      </c>
      <c r="D100" s="3">
        <f>D93/0.25</f>
        <v>4.441942857142857E-4</v>
      </c>
      <c r="E100" t="s">
        <v>1031</v>
      </c>
      <c r="F100">
        <v>0</v>
      </c>
    </row>
    <row r="101" spans="2:6" x14ac:dyDescent="0.2">
      <c r="B101">
        <f t="shared" si="1"/>
        <v>0</v>
      </c>
      <c r="D101" s="3"/>
      <c r="E101" t="s">
        <v>1032</v>
      </c>
      <c r="F101">
        <v>0</v>
      </c>
    </row>
    <row r="102" spans="2:6" x14ac:dyDescent="0.2">
      <c r="B102">
        <f t="shared" si="1"/>
        <v>0</v>
      </c>
      <c r="E102" t="s">
        <v>1033</v>
      </c>
      <c r="F102">
        <v>0</v>
      </c>
    </row>
    <row r="103" spans="2:6" x14ac:dyDescent="0.2">
      <c r="B103">
        <f t="shared" si="1"/>
        <v>0</v>
      </c>
      <c r="E103" t="s">
        <v>1034</v>
      </c>
      <c r="F103">
        <v>0</v>
      </c>
    </row>
    <row r="104" spans="2:6" x14ac:dyDescent="0.2">
      <c r="B104">
        <f t="shared" si="1"/>
        <v>0</v>
      </c>
      <c r="E104" t="s">
        <v>1035</v>
      </c>
      <c r="F104">
        <v>0</v>
      </c>
    </row>
    <row r="105" spans="2:6" x14ac:dyDescent="0.2">
      <c r="B105">
        <f t="shared" si="1"/>
        <v>10809</v>
      </c>
      <c r="E105" t="s">
        <v>1036</v>
      </c>
      <c r="F105">
        <v>10809</v>
      </c>
    </row>
    <row r="106" spans="2:6" x14ac:dyDescent="0.2">
      <c r="B106">
        <f t="shared" si="1"/>
        <v>9188111</v>
      </c>
      <c r="E106" t="s">
        <v>1037</v>
      </c>
      <c r="F106">
        <v>9188111</v>
      </c>
    </row>
    <row r="107" spans="2:6" x14ac:dyDescent="0.2">
      <c r="B107">
        <f t="shared" si="1"/>
        <v>54426370</v>
      </c>
      <c r="E107" t="s">
        <v>1038</v>
      </c>
      <c r="F107">
        <v>54426370</v>
      </c>
    </row>
    <row r="108" spans="2:6" x14ac:dyDescent="0.2">
      <c r="B108">
        <f t="shared" si="1"/>
        <v>52161893</v>
      </c>
      <c r="E108" t="s">
        <v>1039</v>
      </c>
      <c r="F108">
        <v>52161893</v>
      </c>
    </row>
    <row r="109" spans="2:6" x14ac:dyDescent="0.2">
      <c r="E109" t="s">
        <v>0</v>
      </c>
      <c r="F109" t="s">
        <v>1000</v>
      </c>
    </row>
    <row r="110" spans="2:6" x14ac:dyDescent="0.2">
      <c r="E110" t="s">
        <v>2</v>
      </c>
      <c r="F110" t="s">
        <v>1001</v>
      </c>
    </row>
    <row r="111" spans="2:6" x14ac:dyDescent="0.2">
      <c r="E111" t="s">
        <v>4</v>
      </c>
      <c r="F111">
        <v>1</v>
      </c>
    </row>
    <row r="112" spans="2:6" x14ac:dyDescent="0.2">
      <c r="E112" t="s">
        <v>5</v>
      </c>
      <c r="F112">
        <v>32</v>
      </c>
    </row>
    <row r="113" spans="5:6" x14ac:dyDescent="0.2">
      <c r="E113" t="s">
        <v>6</v>
      </c>
      <c r="F113">
        <v>16</v>
      </c>
    </row>
    <row r="114" spans="5:6" x14ac:dyDescent="0.2">
      <c r="E114" t="s">
        <v>7</v>
      </c>
      <c r="F114">
        <v>16</v>
      </c>
    </row>
    <row r="115" spans="5:6" x14ac:dyDescent="0.2">
      <c r="E115" t="s">
        <v>8</v>
      </c>
      <c r="F115">
        <v>18</v>
      </c>
    </row>
    <row r="116" spans="5:6" x14ac:dyDescent="0.2">
      <c r="E116" t="s">
        <v>9</v>
      </c>
      <c r="F116">
        <v>6</v>
      </c>
    </row>
    <row r="117" spans="5:6" x14ac:dyDescent="0.2">
      <c r="E117" t="s">
        <v>10</v>
      </c>
      <c r="F117">
        <v>4</v>
      </c>
    </row>
    <row r="118" spans="5:6" x14ac:dyDescent="0.2">
      <c r="E118" t="s">
        <v>11</v>
      </c>
      <c r="F118">
        <v>64</v>
      </c>
    </row>
    <row r="119" spans="5:6" x14ac:dyDescent="0.2">
      <c r="E119" t="s">
        <v>12</v>
      </c>
      <c r="F119">
        <v>8</v>
      </c>
    </row>
    <row r="120" spans="5:6" x14ac:dyDescent="0.2">
      <c r="E120" t="s">
        <v>13</v>
      </c>
      <c r="F120">
        <v>64</v>
      </c>
    </row>
    <row r="121" spans="5:6" x14ac:dyDescent="0.2">
      <c r="E121" t="s">
        <v>14</v>
      </c>
      <c r="F121">
        <v>0</v>
      </c>
    </row>
    <row r="122" spans="5:6" x14ac:dyDescent="0.2">
      <c r="E122" t="s">
        <v>15</v>
      </c>
      <c r="F122">
        <v>1</v>
      </c>
    </row>
    <row r="123" spans="5:6" x14ac:dyDescent="0.2">
      <c r="E123" t="s">
        <v>16</v>
      </c>
      <c r="F123">
        <v>2</v>
      </c>
    </row>
    <row r="124" spans="5:6" x14ac:dyDescent="0.2">
      <c r="E124" t="s">
        <v>17</v>
      </c>
      <c r="F124">
        <v>8</v>
      </c>
    </row>
    <row r="125" spans="5:6" x14ac:dyDescent="0.2">
      <c r="E125" t="s">
        <v>18</v>
      </c>
      <c r="F125">
        <v>32</v>
      </c>
    </row>
    <row r="126" spans="5:6" x14ac:dyDescent="0.2">
      <c r="E126" t="s">
        <v>19</v>
      </c>
      <c r="F126">
        <v>48</v>
      </c>
    </row>
    <row r="127" spans="5:6" x14ac:dyDescent="0.2">
      <c r="E127" t="s">
        <v>20</v>
      </c>
      <c r="F127">
        <v>16</v>
      </c>
    </row>
    <row r="128" spans="5:6" x14ac:dyDescent="0.2">
      <c r="E128" t="s">
        <v>21</v>
      </c>
      <c r="F128">
        <v>16</v>
      </c>
    </row>
    <row r="129" spans="1:6" x14ac:dyDescent="0.2">
      <c r="E129" t="s">
        <v>22</v>
      </c>
      <c r="F129">
        <v>1</v>
      </c>
    </row>
    <row r="130" spans="1:6" x14ac:dyDescent="0.2">
      <c r="E130" t="s">
        <v>23</v>
      </c>
      <c r="F130">
        <v>2</v>
      </c>
    </row>
    <row r="131" spans="1:6" x14ac:dyDescent="0.2">
      <c r="E131" t="s">
        <v>24</v>
      </c>
      <c r="F131">
        <v>1</v>
      </c>
    </row>
    <row r="132" spans="1:6" x14ac:dyDescent="0.2">
      <c r="E132" t="s">
        <v>25</v>
      </c>
      <c r="F132">
        <v>3</v>
      </c>
    </row>
    <row r="133" spans="1:6" x14ac:dyDescent="0.2">
      <c r="E133" t="s">
        <v>26</v>
      </c>
      <c r="F133">
        <v>128</v>
      </c>
    </row>
    <row r="134" spans="1:6" x14ac:dyDescent="0.2">
      <c r="E134" t="s">
        <v>27</v>
      </c>
      <c r="F134">
        <v>0</v>
      </c>
    </row>
    <row r="135" spans="1:6" x14ac:dyDescent="0.2">
      <c r="E135" t="s">
        <v>28</v>
      </c>
      <c r="F135">
        <v>8</v>
      </c>
    </row>
    <row r="136" spans="1:6" x14ac:dyDescent="0.2">
      <c r="E136" t="s">
        <v>29</v>
      </c>
      <c r="F136">
        <v>6</v>
      </c>
    </row>
    <row r="137" spans="1:6" x14ac:dyDescent="0.2">
      <c r="E137" t="s">
        <v>30</v>
      </c>
      <c r="F137">
        <v>0</v>
      </c>
    </row>
    <row r="138" spans="1:6" x14ac:dyDescent="0.2">
      <c r="E138" t="s">
        <v>31</v>
      </c>
      <c r="F138">
        <v>1</v>
      </c>
    </row>
    <row r="139" spans="1:6" x14ac:dyDescent="0.2">
      <c r="E139" t="s">
        <v>32</v>
      </c>
      <c r="F139">
        <v>2048</v>
      </c>
    </row>
    <row r="140" spans="1:6" x14ac:dyDescent="0.2">
      <c r="E140" t="s">
        <v>33</v>
      </c>
      <c r="F140">
        <v>48</v>
      </c>
    </row>
    <row r="141" spans="1:6" x14ac:dyDescent="0.2">
      <c r="E141" t="s">
        <v>34</v>
      </c>
      <c r="F141">
        <v>64</v>
      </c>
    </row>
    <row r="142" spans="1:6" x14ac:dyDescent="0.2">
      <c r="E142" t="s">
        <v>35</v>
      </c>
      <c r="F142">
        <v>0</v>
      </c>
    </row>
    <row r="143" spans="1:6" x14ac:dyDescent="0.2">
      <c r="A143">
        <f>E143+G143</f>
        <v>89859379</v>
      </c>
      <c r="B143">
        <f>SUM(F143,H143)</f>
        <v>350000000</v>
      </c>
      <c r="C143" t="s">
        <v>346</v>
      </c>
      <c r="D143">
        <f>B159/B143*1000</f>
        <v>4.1697142857142856E-2</v>
      </c>
      <c r="E143">
        <v>89859379</v>
      </c>
      <c r="F143">
        <v>350000000</v>
      </c>
    </row>
    <row r="144" spans="1:6" x14ac:dyDescent="0.2">
      <c r="B144">
        <f t="shared" ref="B144:B162" si="2">SUM(F144,H144)</f>
        <v>349999994</v>
      </c>
      <c r="C144" t="s">
        <v>347</v>
      </c>
      <c r="D144" s="1">
        <f>B159/B161</f>
        <v>2.6814207892240471E-4</v>
      </c>
      <c r="E144" t="s">
        <v>1040</v>
      </c>
      <c r="F144">
        <v>349999994</v>
      </c>
    </row>
    <row r="145" spans="2:6" x14ac:dyDescent="0.2">
      <c r="B145">
        <f t="shared" si="2"/>
        <v>4400837</v>
      </c>
      <c r="E145" t="s">
        <v>1041</v>
      </c>
      <c r="F145">
        <v>4400837</v>
      </c>
    </row>
    <row r="146" spans="2:6" x14ac:dyDescent="0.2">
      <c r="B146">
        <f t="shared" si="2"/>
        <v>66372</v>
      </c>
      <c r="C146" t="s">
        <v>348</v>
      </c>
      <c r="D146">
        <f>B146/B143</f>
        <v>1.8963428571428572E-4</v>
      </c>
      <c r="E146" t="s">
        <v>1042</v>
      </c>
      <c r="F146">
        <v>66372</v>
      </c>
    </row>
    <row r="147" spans="2:6" x14ac:dyDescent="0.2">
      <c r="B147">
        <f t="shared" si="2"/>
        <v>48857</v>
      </c>
      <c r="C147" t="s">
        <v>353</v>
      </c>
      <c r="D147">
        <f>B147/B143</f>
        <v>1.3959142857142856E-4</v>
      </c>
      <c r="E147" t="s">
        <v>1043</v>
      </c>
      <c r="F147">
        <v>48857</v>
      </c>
    </row>
    <row r="148" spans="2:6" x14ac:dyDescent="0.2">
      <c r="B148">
        <f t="shared" si="2"/>
        <v>0</v>
      </c>
      <c r="C148" t="s">
        <v>349</v>
      </c>
      <c r="D148">
        <f>B143/A143</f>
        <v>3.8949746136126757</v>
      </c>
      <c r="E148" t="s">
        <v>1044</v>
      </c>
      <c r="F148">
        <v>0</v>
      </c>
    </row>
    <row r="149" spans="2:6" x14ac:dyDescent="0.2">
      <c r="B149">
        <f t="shared" si="2"/>
        <v>0</v>
      </c>
      <c r="C149" t="s">
        <v>350</v>
      </c>
      <c r="D149">
        <f>A143/B143</f>
        <v>0.25674108285714287</v>
      </c>
      <c r="E149" t="s">
        <v>1045</v>
      </c>
      <c r="F149">
        <v>0</v>
      </c>
    </row>
    <row r="150" spans="2:6" x14ac:dyDescent="0.2">
      <c r="B150">
        <f t="shared" si="2"/>
        <v>0</v>
      </c>
      <c r="C150" t="s">
        <v>348</v>
      </c>
      <c r="D150" s="2">
        <f>B145/B143</f>
        <v>1.2573819999999999E-2</v>
      </c>
      <c r="E150" t="s">
        <v>1046</v>
      </c>
      <c r="F150">
        <v>0</v>
      </c>
    </row>
    <row r="151" spans="2:6" x14ac:dyDescent="0.2">
      <c r="B151">
        <f t="shared" si="2"/>
        <v>0</v>
      </c>
      <c r="C151" t="s">
        <v>351</v>
      </c>
      <c r="D151">
        <f>B160/B143*1000</f>
        <v>25.349534285714284</v>
      </c>
      <c r="E151" t="s">
        <v>1047</v>
      </c>
      <c r="F151">
        <v>0</v>
      </c>
    </row>
    <row r="152" spans="2:6" x14ac:dyDescent="0.2">
      <c r="B152">
        <f t="shared" si="2"/>
        <v>0</v>
      </c>
      <c r="C152" t="s">
        <v>352</v>
      </c>
      <c r="D152" s="3">
        <f>B160/B162</f>
        <v>0.17049003068973012</v>
      </c>
      <c r="E152" t="s">
        <v>1048</v>
      </c>
      <c r="F152">
        <v>0</v>
      </c>
    </row>
    <row r="153" spans="2:6" x14ac:dyDescent="0.2">
      <c r="B153">
        <f t="shared" si="2"/>
        <v>0</v>
      </c>
      <c r="C153" t="s">
        <v>354</v>
      </c>
      <c r="D153">
        <f>(A143/B143)-D147-0.25</f>
        <v>6.6014914285714155E-3</v>
      </c>
      <c r="E153" t="s">
        <v>1049</v>
      </c>
      <c r="F153">
        <v>0</v>
      </c>
    </row>
    <row r="154" spans="2:6" x14ac:dyDescent="0.2">
      <c r="B154">
        <f t="shared" si="2"/>
        <v>0</v>
      </c>
      <c r="C154" t="s">
        <v>434</v>
      </c>
      <c r="D154" s="3">
        <f>D147/0.25</f>
        <v>5.5836571428571425E-4</v>
      </c>
      <c r="E154" t="s">
        <v>1050</v>
      </c>
      <c r="F154">
        <v>0</v>
      </c>
    </row>
    <row r="155" spans="2:6" x14ac:dyDescent="0.2">
      <c r="B155">
        <f t="shared" si="2"/>
        <v>0</v>
      </c>
      <c r="D155" s="3"/>
      <c r="E155" t="s">
        <v>1051</v>
      </c>
      <c r="F155">
        <v>0</v>
      </c>
    </row>
    <row r="156" spans="2:6" x14ac:dyDescent="0.2">
      <c r="B156">
        <f t="shared" si="2"/>
        <v>0</v>
      </c>
      <c r="E156" t="s">
        <v>1052</v>
      </c>
      <c r="F156">
        <v>0</v>
      </c>
    </row>
    <row r="157" spans="2:6" x14ac:dyDescent="0.2">
      <c r="B157">
        <f t="shared" si="2"/>
        <v>0</v>
      </c>
      <c r="E157" t="s">
        <v>1053</v>
      </c>
      <c r="F157">
        <v>0</v>
      </c>
    </row>
    <row r="158" spans="2:6" x14ac:dyDescent="0.2">
      <c r="B158">
        <f t="shared" si="2"/>
        <v>0</v>
      </c>
      <c r="E158" t="s">
        <v>1054</v>
      </c>
      <c r="F158">
        <v>0</v>
      </c>
    </row>
    <row r="159" spans="2:6" x14ac:dyDescent="0.2">
      <c r="B159">
        <f t="shared" si="2"/>
        <v>14594</v>
      </c>
      <c r="E159" t="s">
        <v>1055</v>
      </c>
      <c r="F159">
        <v>14594</v>
      </c>
    </row>
    <row r="160" spans="2:6" x14ac:dyDescent="0.2">
      <c r="B160">
        <f t="shared" si="2"/>
        <v>8872337</v>
      </c>
      <c r="E160" t="s">
        <v>1056</v>
      </c>
      <c r="F160">
        <v>8872337</v>
      </c>
    </row>
    <row r="161" spans="2:6" x14ac:dyDescent="0.2">
      <c r="B161">
        <f t="shared" si="2"/>
        <v>54426370</v>
      </c>
      <c r="E161" t="s">
        <v>1057</v>
      </c>
      <c r="F161">
        <v>54426370</v>
      </c>
    </row>
    <row r="162" spans="2:6" x14ac:dyDescent="0.2">
      <c r="B162">
        <f t="shared" si="2"/>
        <v>52040210</v>
      </c>
      <c r="E162" t="s">
        <v>1058</v>
      </c>
      <c r="F162">
        <v>52040210</v>
      </c>
    </row>
    <row r="163" spans="2:6" x14ac:dyDescent="0.2">
      <c r="E163" t="s">
        <v>0</v>
      </c>
      <c r="F163" t="s">
        <v>1000</v>
      </c>
    </row>
    <row r="164" spans="2:6" x14ac:dyDescent="0.2">
      <c r="E164" t="s">
        <v>2</v>
      </c>
      <c r="F164" t="s">
        <v>1001</v>
      </c>
    </row>
    <row r="165" spans="2:6" x14ac:dyDescent="0.2">
      <c r="E165" t="s">
        <v>4</v>
      </c>
      <c r="F165">
        <v>1</v>
      </c>
    </row>
    <row r="166" spans="2:6" x14ac:dyDescent="0.2">
      <c r="E166" t="s">
        <v>5</v>
      </c>
      <c r="F166">
        <v>32</v>
      </c>
    </row>
    <row r="167" spans="2:6" x14ac:dyDescent="0.2">
      <c r="E167" t="s">
        <v>6</v>
      </c>
      <c r="F167">
        <v>16</v>
      </c>
    </row>
    <row r="168" spans="2:6" x14ac:dyDescent="0.2">
      <c r="E168" t="s">
        <v>7</v>
      </c>
      <c r="F168">
        <v>16</v>
      </c>
    </row>
    <row r="169" spans="2:6" x14ac:dyDescent="0.2">
      <c r="E169" t="s">
        <v>8</v>
      </c>
      <c r="F169">
        <v>18</v>
      </c>
    </row>
    <row r="170" spans="2:6" x14ac:dyDescent="0.2">
      <c r="E170" t="s">
        <v>9</v>
      </c>
      <c r="F170">
        <v>6</v>
      </c>
    </row>
    <row r="171" spans="2:6" x14ac:dyDescent="0.2">
      <c r="E171" t="s">
        <v>10</v>
      </c>
      <c r="F171">
        <v>4</v>
      </c>
    </row>
    <row r="172" spans="2:6" x14ac:dyDescent="0.2">
      <c r="E172" t="s">
        <v>11</v>
      </c>
      <c r="F172">
        <v>64</v>
      </c>
    </row>
    <row r="173" spans="2:6" x14ac:dyDescent="0.2">
      <c r="E173" t="s">
        <v>12</v>
      </c>
      <c r="F173">
        <v>8</v>
      </c>
    </row>
    <row r="174" spans="2:6" x14ac:dyDescent="0.2">
      <c r="E174" t="s">
        <v>13</v>
      </c>
      <c r="F174">
        <v>64</v>
      </c>
    </row>
    <row r="175" spans="2:6" x14ac:dyDescent="0.2">
      <c r="E175" t="s">
        <v>14</v>
      </c>
      <c r="F175">
        <v>0</v>
      </c>
    </row>
    <row r="176" spans="2:6" x14ac:dyDescent="0.2">
      <c r="E176" t="s">
        <v>15</v>
      </c>
      <c r="F176">
        <v>1</v>
      </c>
    </row>
    <row r="177" spans="5:6" x14ac:dyDescent="0.2">
      <c r="E177" t="s">
        <v>16</v>
      </c>
      <c r="F177">
        <v>2</v>
      </c>
    </row>
    <row r="178" spans="5:6" x14ac:dyDescent="0.2">
      <c r="E178" t="s">
        <v>17</v>
      </c>
      <c r="F178">
        <v>8</v>
      </c>
    </row>
    <row r="179" spans="5:6" x14ac:dyDescent="0.2">
      <c r="E179" t="s">
        <v>18</v>
      </c>
      <c r="F179">
        <v>32</v>
      </c>
    </row>
    <row r="180" spans="5:6" x14ac:dyDescent="0.2">
      <c r="E180" t="s">
        <v>19</v>
      </c>
      <c r="F180">
        <v>48</v>
      </c>
    </row>
    <row r="181" spans="5:6" x14ac:dyDescent="0.2">
      <c r="E181" t="s">
        <v>20</v>
      </c>
      <c r="F181">
        <v>16</v>
      </c>
    </row>
    <row r="182" spans="5:6" x14ac:dyDescent="0.2">
      <c r="E182" t="s">
        <v>21</v>
      </c>
      <c r="F182">
        <v>16</v>
      </c>
    </row>
    <row r="183" spans="5:6" x14ac:dyDescent="0.2">
      <c r="E183" t="s">
        <v>22</v>
      </c>
      <c r="F183">
        <v>1</v>
      </c>
    </row>
    <row r="184" spans="5:6" x14ac:dyDescent="0.2">
      <c r="E184" t="s">
        <v>23</v>
      </c>
      <c r="F184">
        <v>2</v>
      </c>
    </row>
    <row r="185" spans="5:6" x14ac:dyDescent="0.2">
      <c r="E185" t="s">
        <v>24</v>
      </c>
      <c r="F185">
        <v>1</v>
      </c>
    </row>
    <row r="186" spans="5:6" x14ac:dyDescent="0.2">
      <c r="E186" t="s">
        <v>25</v>
      </c>
      <c r="F186">
        <v>3</v>
      </c>
    </row>
    <row r="187" spans="5:6" x14ac:dyDescent="0.2">
      <c r="E187" t="s">
        <v>26</v>
      </c>
      <c r="F187">
        <v>100</v>
      </c>
    </row>
    <row r="188" spans="5:6" x14ac:dyDescent="0.2">
      <c r="E188" t="s">
        <v>27</v>
      </c>
      <c r="F188">
        <v>0</v>
      </c>
    </row>
    <row r="189" spans="5:6" x14ac:dyDescent="0.2">
      <c r="E189" t="s">
        <v>28</v>
      </c>
      <c r="F189">
        <v>8</v>
      </c>
    </row>
    <row r="190" spans="5:6" x14ac:dyDescent="0.2">
      <c r="E190" t="s">
        <v>29</v>
      </c>
      <c r="F190">
        <v>6</v>
      </c>
    </row>
    <row r="191" spans="5:6" x14ac:dyDescent="0.2">
      <c r="E191" t="s">
        <v>30</v>
      </c>
      <c r="F191">
        <v>0</v>
      </c>
    </row>
    <row r="192" spans="5:6" x14ac:dyDescent="0.2">
      <c r="E192" t="s">
        <v>31</v>
      </c>
      <c r="F192">
        <v>1</v>
      </c>
    </row>
    <row r="193" spans="1:6" x14ac:dyDescent="0.2">
      <c r="E193" t="s">
        <v>32</v>
      </c>
      <c r="F193">
        <v>2048</v>
      </c>
    </row>
    <row r="194" spans="1:6" x14ac:dyDescent="0.2">
      <c r="E194" t="s">
        <v>33</v>
      </c>
      <c r="F194">
        <v>48</v>
      </c>
    </row>
    <row r="195" spans="1:6" x14ac:dyDescent="0.2">
      <c r="E195" t="s">
        <v>34</v>
      </c>
      <c r="F195">
        <v>64</v>
      </c>
    </row>
    <row r="196" spans="1:6" x14ac:dyDescent="0.2">
      <c r="E196" t="s">
        <v>35</v>
      </c>
      <c r="F196">
        <v>0</v>
      </c>
    </row>
    <row r="197" spans="1:6" x14ac:dyDescent="0.2">
      <c r="A197">
        <f>E197+G197</f>
        <v>90384352</v>
      </c>
      <c r="B197">
        <f>SUM(F197,H197)</f>
        <v>350000000</v>
      </c>
      <c r="C197" t="s">
        <v>346</v>
      </c>
      <c r="D197">
        <f>B213/B197*1000</f>
        <v>5.1314285714285715E-2</v>
      </c>
      <c r="E197">
        <v>90384352</v>
      </c>
      <c r="F197">
        <v>350000000</v>
      </c>
    </row>
    <row r="198" spans="1:6" x14ac:dyDescent="0.2">
      <c r="B198">
        <f t="shared" ref="B198:B216" si="3">SUM(F198,H198)</f>
        <v>349999994</v>
      </c>
      <c r="C198" t="s">
        <v>347</v>
      </c>
      <c r="D198" s="1">
        <f>B213/B215</f>
        <v>3.299871000031786E-4</v>
      </c>
      <c r="E198" t="s">
        <v>1059</v>
      </c>
      <c r="F198">
        <v>349999994</v>
      </c>
    </row>
    <row r="199" spans="1:6" x14ac:dyDescent="0.2">
      <c r="B199">
        <f t="shared" si="3"/>
        <v>4185118</v>
      </c>
      <c r="E199" t="s">
        <v>1060</v>
      </c>
      <c r="F199">
        <v>4185118</v>
      </c>
    </row>
    <row r="200" spans="1:6" x14ac:dyDescent="0.2">
      <c r="B200">
        <f t="shared" si="3"/>
        <v>78617</v>
      </c>
      <c r="C200" t="s">
        <v>348</v>
      </c>
      <c r="D200">
        <f>B200/B197</f>
        <v>2.2462E-4</v>
      </c>
      <c r="E200" t="s">
        <v>1061</v>
      </c>
      <c r="F200">
        <v>78617</v>
      </c>
    </row>
    <row r="201" spans="1:6" x14ac:dyDescent="0.2">
      <c r="B201">
        <f t="shared" si="3"/>
        <v>58847</v>
      </c>
      <c r="C201" t="s">
        <v>353</v>
      </c>
      <c r="D201">
        <f>B201/B197</f>
        <v>1.6813428571428571E-4</v>
      </c>
      <c r="E201" t="s">
        <v>1062</v>
      </c>
      <c r="F201">
        <v>58847</v>
      </c>
    </row>
    <row r="202" spans="1:6" x14ac:dyDescent="0.2">
      <c r="B202">
        <f t="shared" si="3"/>
        <v>0</v>
      </c>
      <c r="C202" t="s">
        <v>349</v>
      </c>
      <c r="D202">
        <f>B197/A197</f>
        <v>3.8723517097295779</v>
      </c>
      <c r="E202" t="s">
        <v>1063</v>
      </c>
      <c r="F202">
        <v>0</v>
      </c>
    </row>
    <row r="203" spans="1:6" x14ac:dyDescent="0.2">
      <c r="B203">
        <f t="shared" si="3"/>
        <v>0</v>
      </c>
      <c r="C203" t="s">
        <v>350</v>
      </c>
      <c r="D203">
        <f>A197/B197</f>
        <v>0.25824100571428571</v>
      </c>
      <c r="E203" t="s">
        <v>1064</v>
      </c>
      <c r="F203">
        <v>0</v>
      </c>
    </row>
    <row r="204" spans="1:6" x14ac:dyDescent="0.2">
      <c r="B204">
        <f t="shared" si="3"/>
        <v>0</v>
      </c>
      <c r="C204" t="s">
        <v>348</v>
      </c>
      <c r="D204" s="2">
        <f>B199/B197</f>
        <v>1.1957479999999999E-2</v>
      </c>
      <c r="E204" t="s">
        <v>1065</v>
      </c>
      <c r="F204">
        <v>0</v>
      </c>
    </row>
    <row r="205" spans="1:6" x14ac:dyDescent="0.2">
      <c r="B205">
        <f t="shared" si="3"/>
        <v>0</v>
      </c>
      <c r="C205" t="s">
        <v>351</v>
      </c>
      <c r="D205">
        <f>B214/B197*1000</f>
        <v>24.624757142857142</v>
      </c>
      <c r="E205" t="s">
        <v>1066</v>
      </c>
      <c r="F205">
        <v>0</v>
      </c>
    </row>
    <row r="206" spans="1:6" x14ac:dyDescent="0.2">
      <c r="B206">
        <f t="shared" si="3"/>
        <v>0</v>
      </c>
      <c r="C206" t="s">
        <v>352</v>
      </c>
      <c r="D206" s="3">
        <f>B214/B216</f>
        <v>0.16591879665829365</v>
      </c>
      <c r="E206" t="s">
        <v>1067</v>
      </c>
      <c r="F206">
        <v>0</v>
      </c>
    </row>
    <row r="207" spans="1:6" x14ac:dyDescent="0.2">
      <c r="B207">
        <f t="shared" si="3"/>
        <v>0</v>
      </c>
      <c r="C207" t="s">
        <v>354</v>
      </c>
      <c r="D207">
        <f>(A197/B197)-D201-0.25</f>
        <v>8.0728714285714376E-3</v>
      </c>
      <c r="E207" t="s">
        <v>1068</v>
      </c>
      <c r="F207">
        <v>0</v>
      </c>
    </row>
    <row r="208" spans="1:6" x14ac:dyDescent="0.2">
      <c r="B208">
        <f t="shared" si="3"/>
        <v>0</v>
      </c>
      <c r="C208" t="s">
        <v>434</v>
      </c>
      <c r="D208" s="3">
        <f>D201/0.25</f>
        <v>6.7253714285714285E-4</v>
      </c>
      <c r="E208" t="s">
        <v>1069</v>
      </c>
      <c r="F208">
        <v>0</v>
      </c>
    </row>
    <row r="209" spans="2:6" x14ac:dyDescent="0.2">
      <c r="B209">
        <f t="shared" si="3"/>
        <v>0</v>
      </c>
      <c r="D209" s="3"/>
      <c r="E209" t="s">
        <v>1070</v>
      </c>
      <c r="F209">
        <v>0</v>
      </c>
    </row>
    <row r="210" spans="2:6" x14ac:dyDescent="0.2">
      <c r="B210">
        <f t="shared" si="3"/>
        <v>0</v>
      </c>
      <c r="E210" t="s">
        <v>1071</v>
      </c>
      <c r="F210">
        <v>0</v>
      </c>
    </row>
    <row r="211" spans="2:6" x14ac:dyDescent="0.2">
      <c r="B211">
        <f t="shared" si="3"/>
        <v>0</v>
      </c>
      <c r="E211" t="s">
        <v>1072</v>
      </c>
      <c r="F211">
        <v>0</v>
      </c>
    </row>
    <row r="212" spans="2:6" x14ac:dyDescent="0.2">
      <c r="B212">
        <f t="shared" si="3"/>
        <v>0</v>
      </c>
      <c r="E212" t="s">
        <v>1073</v>
      </c>
      <c r="F212">
        <v>0</v>
      </c>
    </row>
    <row r="213" spans="2:6" x14ac:dyDescent="0.2">
      <c r="B213">
        <f t="shared" si="3"/>
        <v>17960</v>
      </c>
      <c r="E213" t="s">
        <v>1074</v>
      </c>
      <c r="F213">
        <v>17960</v>
      </c>
    </row>
    <row r="214" spans="2:6" x14ac:dyDescent="0.2">
      <c r="B214">
        <f t="shared" si="3"/>
        <v>8618665</v>
      </c>
      <c r="E214" t="s">
        <v>1075</v>
      </c>
      <c r="F214">
        <v>8618665</v>
      </c>
    </row>
    <row r="215" spans="2:6" x14ac:dyDescent="0.2">
      <c r="B215">
        <f t="shared" si="3"/>
        <v>54426370</v>
      </c>
      <c r="E215" t="s">
        <v>1076</v>
      </c>
      <c r="F215">
        <v>54426370</v>
      </c>
    </row>
    <row r="216" spans="2:6" x14ac:dyDescent="0.2">
      <c r="B216">
        <f t="shared" si="3"/>
        <v>51945079</v>
      </c>
      <c r="E216" t="s">
        <v>1077</v>
      </c>
      <c r="F216">
        <v>51945079</v>
      </c>
    </row>
    <row r="217" spans="2:6" x14ac:dyDescent="0.2">
      <c r="E217" t="s">
        <v>0</v>
      </c>
      <c r="F217" t="s">
        <v>1000</v>
      </c>
    </row>
    <row r="218" spans="2:6" x14ac:dyDescent="0.2">
      <c r="E218" t="s">
        <v>2</v>
      </c>
      <c r="F218" t="s">
        <v>1001</v>
      </c>
    </row>
    <row r="219" spans="2:6" x14ac:dyDescent="0.2">
      <c r="E219" t="s">
        <v>4</v>
      </c>
      <c r="F219">
        <v>1</v>
      </c>
    </row>
    <row r="220" spans="2:6" x14ac:dyDescent="0.2">
      <c r="E220" t="s">
        <v>5</v>
      </c>
      <c r="F220">
        <v>32</v>
      </c>
    </row>
    <row r="221" spans="2:6" x14ac:dyDescent="0.2">
      <c r="E221" t="s">
        <v>6</v>
      </c>
      <c r="F221">
        <v>16</v>
      </c>
    </row>
    <row r="222" spans="2:6" x14ac:dyDescent="0.2">
      <c r="E222" t="s">
        <v>7</v>
      </c>
      <c r="F222">
        <v>16</v>
      </c>
    </row>
    <row r="223" spans="2:6" x14ac:dyDescent="0.2">
      <c r="E223" t="s">
        <v>8</v>
      </c>
      <c r="F223">
        <v>18</v>
      </c>
    </row>
    <row r="224" spans="2:6" x14ac:dyDescent="0.2">
      <c r="E224" t="s">
        <v>9</v>
      </c>
      <c r="F224">
        <v>6</v>
      </c>
    </row>
    <row r="225" spans="5:6" x14ac:dyDescent="0.2">
      <c r="E225" t="s">
        <v>10</v>
      </c>
      <c r="F225">
        <v>4</v>
      </c>
    </row>
    <row r="226" spans="5:6" x14ac:dyDescent="0.2">
      <c r="E226" t="s">
        <v>11</v>
      </c>
      <c r="F226">
        <v>64</v>
      </c>
    </row>
    <row r="227" spans="5:6" x14ac:dyDescent="0.2">
      <c r="E227" t="s">
        <v>12</v>
      </c>
      <c r="F227">
        <v>8</v>
      </c>
    </row>
    <row r="228" spans="5:6" x14ac:dyDescent="0.2">
      <c r="E228" t="s">
        <v>13</v>
      </c>
      <c r="F228">
        <v>64</v>
      </c>
    </row>
    <row r="229" spans="5:6" x14ac:dyDescent="0.2">
      <c r="E229" t="s">
        <v>14</v>
      </c>
      <c r="F229">
        <v>0</v>
      </c>
    </row>
    <row r="230" spans="5:6" x14ac:dyDescent="0.2">
      <c r="E230" t="s">
        <v>15</v>
      </c>
      <c r="F230">
        <v>1</v>
      </c>
    </row>
    <row r="231" spans="5:6" x14ac:dyDescent="0.2">
      <c r="E231" t="s">
        <v>16</v>
      </c>
      <c r="F231">
        <v>2</v>
      </c>
    </row>
    <row r="232" spans="5:6" x14ac:dyDescent="0.2">
      <c r="E232" t="s">
        <v>17</v>
      </c>
      <c r="F232">
        <v>8</v>
      </c>
    </row>
    <row r="233" spans="5:6" x14ac:dyDescent="0.2">
      <c r="E233" t="s">
        <v>18</v>
      </c>
      <c r="F233">
        <v>32</v>
      </c>
    </row>
    <row r="234" spans="5:6" x14ac:dyDescent="0.2">
      <c r="E234" t="s">
        <v>19</v>
      </c>
      <c r="F234">
        <v>48</v>
      </c>
    </row>
    <row r="235" spans="5:6" x14ac:dyDescent="0.2">
      <c r="E235" t="s">
        <v>20</v>
      </c>
      <c r="F235">
        <v>16</v>
      </c>
    </row>
    <row r="236" spans="5:6" x14ac:dyDescent="0.2">
      <c r="E236" t="s">
        <v>21</v>
      </c>
      <c r="F236">
        <v>16</v>
      </c>
    </row>
    <row r="237" spans="5:6" x14ac:dyDescent="0.2">
      <c r="E237" t="s">
        <v>22</v>
      </c>
      <c r="F237">
        <v>1</v>
      </c>
    </row>
    <row r="238" spans="5:6" x14ac:dyDescent="0.2">
      <c r="E238" t="s">
        <v>23</v>
      </c>
      <c r="F238">
        <v>2</v>
      </c>
    </row>
    <row r="239" spans="5:6" x14ac:dyDescent="0.2">
      <c r="E239" t="s">
        <v>24</v>
      </c>
      <c r="F239">
        <v>1</v>
      </c>
    </row>
    <row r="240" spans="5:6" x14ac:dyDescent="0.2">
      <c r="E240" t="s">
        <v>25</v>
      </c>
      <c r="F240">
        <v>3</v>
      </c>
    </row>
    <row r="241" spans="1:6" x14ac:dyDescent="0.2">
      <c r="E241" t="s">
        <v>26</v>
      </c>
      <c r="F241">
        <v>50</v>
      </c>
    </row>
    <row r="242" spans="1:6" x14ac:dyDescent="0.2">
      <c r="E242" t="s">
        <v>27</v>
      </c>
      <c r="F242">
        <v>0</v>
      </c>
    </row>
    <row r="243" spans="1:6" x14ac:dyDescent="0.2">
      <c r="E243" t="s">
        <v>28</v>
      </c>
      <c r="F243">
        <v>8</v>
      </c>
    </row>
    <row r="244" spans="1:6" x14ac:dyDescent="0.2">
      <c r="E244" t="s">
        <v>29</v>
      </c>
      <c r="F244">
        <v>6</v>
      </c>
    </row>
    <row r="245" spans="1:6" x14ac:dyDescent="0.2">
      <c r="E245" t="s">
        <v>30</v>
      </c>
      <c r="F245">
        <v>0</v>
      </c>
    </row>
    <row r="246" spans="1:6" x14ac:dyDescent="0.2">
      <c r="E246" t="s">
        <v>31</v>
      </c>
      <c r="F246">
        <v>1</v>
      </c>
    </row>
    <row r="247" spans="1:6" x14ac:dyDescent="0.2">
      <c r="E247" t="s">
        <v>32</v>
      </c>
      <c r="F247">
        <v>2048</v>
      </c>
    </row>
    <row r="248" spans="1:6" x14ac:dyDescent="0.2">
      <c r="E248" t="s">
        <v>33</v>
      </c>
      <c r="F248">
        <v>48</v>
      </c>
    </row>
    <row r="249" spans="1:6" x14ac:dyDescent="0.2">
      <c r="E249" t="s">
        <v>34</v>
      </c>
      <c r="F249">
        <v>64</v>
      </c>
    </row>
    <row r="250" spans="1:6" x14ac:dyDescent="0.2">
      <c r="E250" t="s">
        <v>35</v>
      </c>
      <c r="F250">
        <v>0</v>
      </c>
    </row>
    <row r="251" spans="1:6" x14ac:dyDescent="0.2">
      <c r="A251">
        <f>E251+G251</f>
        <v>92690467</v>
      </c>
      <c r="B251">
        <f>SUM(F251,H251)</f>
        <v>350000000</v>
      </c>
      <c r="C251" t="s">
        <v>346</v>
      </c>
      <c r="D251">
        <f>B267/B251*1000</f>
        <v>9.4131428571428574E-2</v>
      </c>
      <c r="E251">
        <v>92690467</v>
      </c>
      <c r="F251">
        <v>350000000</v>
      </c>
    </row>
    <row r="252" spans="1:6" x14ac:dyDescent="0.2">
      <c r="B252">
        <f t="shared" ref="B252:B270" si="4">SUM(F252,H252)</f>
        <v>349999996</v>
      </c>
      <c r="C252" t="s">
        <v>347</v>
      </c>
      <c r="D252" s="1">
        <f>B267/B269</f>
        <v>6.0533156997242329E-4</v>
      </c>
      <c r="E252" t="s">
        <v>1078</v>
      </c>
      <c r="F252">
        <v>349999996</v>
      </c>
    </row>
    <row r="253" spans="1:6" x14ac:dyDescent="0.2">
      <c r="B253">
        <f t="shared" si="4"/>
        <v>3229212</v>
      </c>
      <c r="E253" t="s">
        <v>1079</v>
      </c>
      <c r="F253">
        <v>3229212</v>
      </c>
    </row>
    <row r="254" spans="1:6" x14ac:dyDescent="0.2">
      <c r="B254">
        <f t="shared" si="4"/>
        <v>130027</v>
      </c>
      <c r="C254" t="s">
        <v>348</v>
      </c>
      <c r="D254">
        <f>B254/B251</f>
        <v>3.7150571428571429E-4</v>
      </c>
      <c r="E254" t="s">
        <v>1080</v>
      </c>
      <c r="F254">
        <v>130027</v>
      </c>
    </row>
    <row r="255" spans="1:6" x14ac:dyDescent="0.2">
      <c r="B255">
        <f t="shared" si="4"/>
        <v>99867</v>
      </c>
      <c r="C255" t="s">
        <v>353</v>
      </c>
      <c r="D255">
        <f>B255/B251</f>
        <v>2.8533428571428572E-4</v>
      </c>
      <c r="E255" t="s">
        <v>1081</v>
      </c>
      <c r="F255">
        <v>99867</v>
      </c>
    </row>
    <row r="256" spans="1:6" x14ac:dyDescent="0.2">
      <c r="B256">
        <f t="shared" si="4"/>
        <v>0</v>
      </c>
      <c r="C256" t="s">
        <v>349</v>
      </c>
      <c r="D256">
        <f>B251/A251</f>
        <v>3.7760085942818695</v>
      </c>
      <c r="E256" t="s">
        <v>1082</v>
      </c>
      <c r="F256">
        <v>0</v>
      </c>
    </row>
    <row r="257" spans="2:6" x14ac:dyDescent="0.2">
      <c r="B257">
        <f t="shared" si="4"/>
        <v>0</v>
      </c>
      <c r="C257" t="s">
        <v>350</v>
      </c>
      <c r="D257">
        <f>A251/B251</f>
        <v>0.26482990571428572</v>
      </c>
      <c r="E257" t="s">
        <v>1083</v>
      </c>
      <c r="F257">
        <v>0</v>
      </c>
    </row>
    <row r="258" spans="2:6" x14ac:dyDescent="0.2">
      <c r="B258">
        <f t="shared" si="4"/>
        <v>0</v>
      </c>
      <c r="C258" t="s">
        <v>348</v>
      </c>
      <c r="D258" s="2">
        <f>B253/B251</f>
        <v>9.2263199999999997E-3</v>
      </c>
      <c r="E258" t="s">
        <v>1084</v>
      </c>
      <c r="F258">
        <v>0</v>
      </c>
    </row>
    <row r="259" spans="2:6" x14ac:dyDescent="0.2">
      <c r="B259">
        <f t="shared" si="4"/>
        <v>0</v>
      </c>
      <c r="C259" t="s">
        <v>351</v>
      </c>
      <c r="D259">
        <f>B268/B251*1000</f>
        <v>22.424462857142856</v>
      </c>
      <c r="E259" t="s">
        <v>1085</v>
      </c>
      <c r="F259">
        <v>0</v>
      </c>
    </row>
    <row r="260" spans="2:6" x14ac:dyDescent="0.2">
      <c r="B260">
        <f t="shared" si="4"/>
        <v>0</v>
      </c>
      <c r="C260" t="s">
        <v>352</v>
      </c>
      <c r="D260" s="3">
        <f>B268/B270</f>
        <v>0.15179953606590971</v>
      </c>
      <c r="E260" t="s">
        <v>1086</v>
      </c>
      <c r="F260">
        <v>0</v>
      </c>
    </row>
    <row r="261" spans="2:6" x14ac:dyDescent="0.2">
      <c r="B261">
        <f t="shared" si="4"/>
        <v>0</v>
      </c>
      <c r="C261" t="s">
        <v>354</v>
      </c>
      <c r="D261">
        <f>(A251/B251)-D255-0.25</f>
        <v>1.4544571428571407E-2</v>
      </c>
      <c r="E261" t="s">
        <v>1087</v>
      </c>
      <c r="F261">
        <v>0</v>
      </c>
    </row>
    <row r="262" spans="2:6" x14ac:dyDescent="0.2">
      <c r="B262">
        <f t="shared" si="4"/>
        <v>0</v>
      </c>
      <c r="C262" t="s">
        <v>434</v>
      </c>
      <c r="D262" s="3">
        <f>D255/0.25</f>
        <v>1.1413371428571429E-3</v>
      </c>
      <c r="E262" t="s">
        <v>1088</v>
      </c>
      <c r="F262">
        <v>0</v>
      </c>
    </row>
    <row r="263" spans="2:6" x14ac:dyDescent="0.2">
      <c r="B263">
        <f t="shared" si="4"/>
        <v>0</v>
      </c>
      <c r="D263" s="3"/>
      <c r="E263" t="s">
        <v>1089</v>
      </c>
      <c r="F263">
        <v>0</v>
      </c>
    </row>
    <row r="264" spans="2:6" x14ac:dyDescent="0.2">
      <c r="B264">
        <f t="shared" si="4"/>
        <v>0</v>
      </c>
      <c r="E264" t="s">
        <v>1090</v>
      </c>
      <c r="F264">
        <v>0</v>
      </c>
    </row>
    <row r="265" spans="2:6" x14ac:dyDescent="0.2">
      <c r="B265">
        <f t="shared" si="4"/>
        <v>0</v>
      </c>
      <c r="E265" t="s">
        <v>1091</v>
      </c>
      <c r="F265">
        <v>0</v>
      </c>
    </row>
    <row r="266" spans="2:6" x14ac:dyDescent="0.2">
      <c r="B266">
        <f t="shared" si="4"/>
        <v>0</v>
      </c>
      <c r="E266" t="s">
        <v>1092</v>
      </c>
      <c r="F266">
        <v>0</v>
      </c>
    </row>
    <row r="267" spans="2:6" x14ac:dyDescent="0.2">
      <c r="B267">
        <f t="shared" si="4"/>
        <v>32946</v>
      </c>
      <c r="E267" t="s">
        <v>1093</v>
      </c>
      <c r="F267">
        <v>32946</v>
      </c>
    </row>
    <row r="268" spans="2:6" x14ac:dyDescent="0.2">
      <c r="B268">
        <f t="shared" si="4"/>
        <v>7848562</v>
      </c>
      <c r="E268" t="s">
        <v>1094</v>
      </c>
      <c r="F268">
        <v>7848562</v>
      </c>
    </row>
    <row r="269" spans="2:6" x14ac:dyDescent="0.2">
      <c r="B269">
        <f t="shared" si="4"/>
        <v>54426370</v>
      </c>
      <c r="E269" t="s">
        <v>1095</v>
      </c>
      <c r="F269">
        <v>54426370</v>
      </c>
    </row>
    <row r="270" spans="2:6" x14ac:dyDescent="0.2">
      <c r="B270">
        <f t="shared" si="4"/>
        <v>51703465</v>
      </c>
      <c r="E270" t="s">
        <v>1096</v>
      </c>
      <c r="F270">
        <v>51703465</v>
      </c>
    </row>
    <row r="271" spans="2:6" x14ac:dyDescent="0.2">
      <c r="E271" t="s">
        <v>0</v>
      </c>
      <c r="F271" t="s">
        <v>1000</v>
      </c>
    </row>
    <row r="272" spans="2:6" x14ac:dyDescent="0.2">
      <c r="E272" t="s">
        <v>2</v>
      </c>
      <c r="F272" t="s">
        <v>1001</v>
      </c>
    </row>
    <row r="273" spans="5:6" x14ac:dyDescent="0.2">
      <c r="E273" t="s">
        <v>4</v>
      </c>
      <c r="F273">
        <v>1</v>
      </c>
    </row>
    <row r="274" spans="5:6" x14ac:dyDescent="0.2">
      <c r="E274" t="s">
        <v>5</v>
      </c>
      <c r="F274">
        <v>32</v>
      </c>
    </row>
    <row r="275" spans="5:6" x14ac:dyDescent="0.2">
      <c r="E275" t="s">
        <v>6</v>
      </c>
      <c r="F275">
        <v>16</v>
      </c>
    </row>
    <row r="276" spans="5:6" x14ac:dyDescent="0.2">
      <c r="E276" t="s">
        <v>7</v>
      </c>
      <c r="F276">
        <v>16</v>
      </c>
    </row>
    <row r="277" spans="5:6" x14ac:dyDescent="0.2">
      <c r="E277" t="s">
        <v>8</v>
      </c>
      <c r="F277">
        <v>18</v>
      </c>
    </row>
    <row r="278" spans="5:6" x14ac:dyDescent="0.2">
      <c r="E278" t="s">
        <v>9</v>
      </c>
      <c r="F278">
        <v>6</v>
      </c>
    </row>
    <row r="279" spans="5:6" x14ac:dyDescent="0.2">
      <c r="E279" t="s">
        <v>10</v>
      </c>
      <c r="F279">
        <v>4</v>
      </c>
    </row>
    <row r="280" spans="5:6" x14ac:dyDescent="0.2">
      <c r="E280" t="s">
        <v>11</v>
      </c>
      <c r="F280">
        <v>64</v>
      </c>
    </row>
    <row r="281" spans="5:6" x14ac:dyDescent="0.2">
      <c r="E281" t="s">
        <v>12</v>
      </c>
      <c r="F281">
        <v>8</v>
      </c>
    </row>
    <row r="282" spans="5:6" x14ac:dyDescent="0.2">
      <c r="E282" t="s">
        <v>13</v>
      </c>
      <c r="F282">
        <v>64</v>
      </c>
    </row>
    <row r="283" spans="5:6" x14ac:dyDescent="0.2">
      <c r="E283" t="s">
        <v>14</v>
      </c>
      <c r="F283">
        <v>0</v>
      </c>
    </row>
    <row r="284" spans="5:6" x14ac:dyDescent="0.2">
      <c r="E284" t="s">
        <v>15</v>
      </c>
      <c r="F284">
        <v>1</v>
      </c>
    </row>
    <row r="285" spans="5:6" x14ac:dyDescent="0.2">
      <c r="E285" t="s">
        <v>16</v>
      </c>
      <c r="F285">
        <v>2</v>
      </c>
    </row>
    <row r="286" spans="5:6" x14ac:dyDescent="0.2">
      <c r="E286" t="s">
        <v>17</v>
      </c>
      <c r="F286">
        <v>8</v>
      </c>
    </row>
    <row r="287" spans="5:6" x14ac:dyDescent="0.2">
      <c r="E287" t="s">
        <v>18</v>
      </c>
      <c r="F287">
        <v>32</v>
      </c>
    </row>
    <row r="288" spans="5:6" x14ac:dyDescent="0.2">
      <c r="E288" t="s">
        <v>19</v>
      </c>
      <c r="F288">
        <v>48</v>
      </c>
    </row>
    <row r="289" spans="5:6" x14ac:dyDescent="0.2">
      <c r="E289" t="s">
        <v>20</v>
      </c>
      <c r="F289">
        <v>16</v>
      </c>
    </row>
    <row r="290" spans="5:6" x14ac:dyDescent="0.2">
      <c r="E290" t="s">
        <v>21</v>
      </c>
      <c r="F290">
        <v>16</v>
      </c>
    </row>
    <row r="291" spans="5:6" x14ac:dyDescent="0.2">
      <c r="E291" t="s">
        <v>22</v>
      </c>
      <c r="F291">
        <v>1</v>
      </c>
    </row>
    <row r="292" spans="5:6" x14ac:dyDescent="0.2">
      <c r="E292" t="s">
        <v>23</v>
      </c>
      <c r="F292">
        <v>2</v>
      </c>
    </row>
    <row r="293" spans="5:6" x14ac:dyDescent="0.2">
      <c r="E293" t="s">
        <v>24</v>
      </c>
      <c r="F293">
        <v>1</v>
      </c>
    </row>
    <row r="294" spans="5:6" x14ac:dyDescent="0.2">
      <c r="E294" t="s">
        <v>25</v>
      </c>
      <c r="F294">
        <v>3</v>
      </c>
    </row>
    <row r="295" spans="5:6" x14ac:dyDescent="0.2">
      <c r="E295" t="s">
        <v>26</v>
      </c>
      <c r="F295">
        <v>33</v>
      </c>
    </row>
    <row r="296" spans="5:6" x14ac:dyDescent="0.2">
      <c r="E296" t="s">
        <v>27</v>
      </c>
      <c r="F296">
        <v>0</v>
      </c>
    </row>
    <row r="297" spans="5:6" x14ac:dyDescent="0.2">
      <c r="E297" t="s">
        <v>28</v>
      </c>
      <c r="F297">
        <v>8</v>
      </c>
    </row>
    <row r="298" spans="5:6" x14ac:dyDescent="0.2">
      <c r="E298" t="s">
        <v>29</v>
      </c>
      <c r="F298">
        <v>6</v>
      </c>
    </row>
    <row r="299" spans="5:6" x14ac:dyDescent="0.2">
      <c r="E299" t="s">
        <v>30</v>
      </c>
      <c r="F299">
        <v>0</v>
      </c>
    </row>
    <row r="300" spans="5:6" x14ac:dyDescent="0.2">
      <c r="E300" t="s">
        <v>31</v>
      </c>
      <c r="F300">
        <v>1</v>
      </c>
    </row>
    <row r="301" spans="5:6" x14ac:dyDescent="0.2">
      <c r="E301" t="s">
        <v>32</v>
      </c>
      <c r="F301">
        <v>2048</v>
      </c>
    </row>
    <row r="302" spans="5:6" x14ac:dyDescent="0.2">
      <c r="E302" t="s">
        <v>33</v>
      </c>
      <c r="F302">
        <v>48</v>
      </c>
    </row>
    <row r="303" spans="5:6" x14ac:dyDescent="0.2">
      <c r="E303" t="s">
        <v>34</v>
      </c>
      <c r="F303">
        <v>64</v>
      </c>
    </row>
    <row r="304" spans="5:6" x14ac:dyDescent="0.2">
      <c r="E304" t="s">
        <v>35</v>
      </c>
      <c r="F304">
        <v>0</v>
      </c>
    </row>
    <row r="305" spans="1:6" x14ac:dyDescent="0.2">
      <c r="A305">
        <f>E305+G305</f>
        <v>95088709</v>
      </c>
      <c r="B305">
        <f>SUM(F305,H305)</f>
        <v>350000000</v>
      </c>
      <c r="C305" t="s">
        <v>346</v>
      </c>
      <c r="D305">
        <f>B321/B305*1000</f>
        <v>0.1428457142857143</v>
      </c>
      <c r="E305">
        <v>95088709</v>
      </c>
      <c r="F305">
        <v>350000000</v>
      </c>
    </row>
    <row r="306" spans="1:6" x14ac:dyDescent="0.2">
      <c r="B306">
        <f t="shared" ref="B306:B324" si="5">SUM(F306,H306)</f>
        <v>349999996</v>
      </c>
      <c r="C306" t="s">
        <v>347</v>
      </c>
      <c r="D306" s="1">
        <f>B321/B323</f>
        <v>9.1859883361686625E-4</v>
      </c>
      <c r="E306" t="s">
        <v>1097</v>
      </c>
      <c r="F306">
        <v>349999996</v>
      </c>
    </row>
    <row r="307" spans="1:6" x14ac:dyDescent="0.2">
      <c r="B307">
        <f t="shared" si="5"/>
        <v>2296359</v>
      </c>
      <c r="E307" t="s">
        <v>1098</v>
      </c>
      <c r="F307">
        <v>2296359</v>
      </c>
    </row>
    <row r="308" spans="1:6" x14ac:dyDescent="0.2">
      <c r="B308">
        <f t="shared" si="5"/>
        <v>193137</v>
      </c>
      <c r="C308" t="s">
        <v>348</v>
      </c>
      <c r="D308">
        <f>B308/B305</f>
        <v>5.5181999999999996E-4</v>
      </c>
      <c r="E308" t="s">
        <v>1099</v>
      </c>
      <c r="F308">
        <v>193137</v>
      </c>
    </row>
    <row r="309" spans="1:6" x14ac:dyDescent="0.2">
      <c r="B309">
        <f t="shared" si="5"/>
        <v>149707</v>
      </c>
      <c r="C309" t="s">
        <v>353</v>
      </c>
      <c r="D309">
        <f>B309/B305</f>
        <v>4.2773428571428571E-4</v>
      </c>
      <c r="E309" t="s">
        <v>1100</v>
      </c>
      <c r="F309">
        <v>149707</v>
      </c>
    </row>
    <row r="310" spans="1:6" x14ac:dyDescent="0.2">
      <c r="B310">
        <f t="shared" si="5"/>
        <v>0</v>
      </c>
      <c r="C310" t="s">
        <v>349</v>
      </c>
      <c r="D310">
        <f>B305/A305</f>
        <v>3.6807734975137794</v>
      </c>
      <c r="E310" t="s">
        <v>1101</v>
      </c>
      <c r="F310">
        <v>0</v>
      </c>
    </row>
    <row r="311" spans="1:6" x14ac:dyDescent="0.2">
      <c r="B311">
        <f t="shared" si="5"/>
        <v>0</v>
      </c>
      <c r="C311" t="s">
        <v>350</v>
      </c>
      <c r="D311">
        <f>A305/B305</f>
        <v>0.27168202571428574</v>
      </c>
      <c r="E311" t="s">
        <v>1102</v>
      </c>
      <c r="F311">
        <v>0</v>
      </c>
    </row>
    <row r="312" spans="1:6" x14ac:dyDescent="0.2">
      <c r="B312">
        <f t="shared" si="5"/>
        <v>0</v>
      </c>
      <c r="C312" t="s">
        <v>348</v>
      </c>
      <c r="D312" s="2">
        <f>B307/B305</f>
        <v>6.5610257142857146E-3</v>
      </c>
      <c r="E312" t="s">
        <v>1103</v>
      </c>
      <c r="F312">
        <v>0</v>
      </c>
    </row>
    <row r="313" spans="1:6" x14ac:dyDescent="0.2">
      <c r="B313">
        <f t="shared" si="5"/>
        <v>0</v>
      </c>
      <c r="C313" t="s">
        <v>351</v>
      </c>
      <c r="D313">
        <f>B322/B305*1000</f>
        <v>22.211405714285714</v>
      </c>
      <c r="E313" t="s">
        <v>1104</v>
      </c>
      <c r="F313">
        <v>0</v>
      </c>
    </row>
    <row r="314" spans="1:6" x14ac:dyDescent="0.2">
      <c r="B314">
        <f t="shared" si="5"/>
        <v>0</v>
      </c>
      <c r="C314" t="s">
        <v>352</v>
      </c>
      <c r="D314" s="3">
        <f>B322/B324</f>
        <v>0.14895365601319285</v>
      </c>
      <c r="E314" t="s">
        <v>1105</v>
      </c>
      <c r="F314">
        <v>0</v>
      </c>
    </row>
    <row r="315" spans="1:6" x14ac:dyDescent="0.2">
      <c r="B315">
        <f t="shared" si="5"/>
        <v>0</v>
      </c>
      <c r="C315" t="s">
        <v>354</v>
      </c>
      <c r="D315">
        <f>(A305/B305)-D309-0.25</f>
        <v>2.1254291428571437E-2</v>
      </c>
      <c r="E315" t="s">
        <v>1106</v>
      </c>
      <c r="F315">
        <v>0</v>
      </c>
    </row>
    <row r="316" spans="1:6" x14ac:dyDescent="0.2">
      <c r="B316">
        <f t="shared" si="5"/>
        <v>0</v>
      </c>
      <c r="C316" t="s">
        <v>434</v>
      </c>
      <c r="D316" s="3">
        <f>D309/0.25</f>
        <v>1.7109371428571428E-3</v>
      </c>
      <c r="E316" t="s">
        <v>1107</v>
      </c>
      <c r="F316">
        <v>0</v>
      </c>
    </row>
    <row r="317" spans="1:6" x14ac:dyDescent="0.2">
      <c r="B317">
        <f t="shared" si="5"/>
        <v>0</v>
      </c>
      <c r="D317" s="3"/>
      <c r="E317" t="s">
        <v>1108</v>
      </c>
      <c r="F317">
        <v>0</v>
      </c>
    </row>
    <row r="318" spans="1:6" x14ac:dyDescent="0.2">
      <c r="B318">
        <f t="shared" si="5"/>
        <v>0</v>
      </c>
      <c r="E318" t="s">
        <v>1109</v>
      </c>
      <c r="F318">
        <v>0</v>
      </c>
    </row>
    <row r="319" spans="1:6" x14ac:dyDescent="0.2">
      <c r="B319">
        <f t="shared" si="5"/>
        <v>0</v>
      </c>
      <c r="E319" t="s">
        <v>1110</v>
      </c>
      <c r="F319">
        <v>0</v>
      </c>
    </row>
    <row r="320" spans="1:6" x14ac:dyDescent="0.2">
      <c r="B320">
        <f t="shared" si="5"/>
        <v>0</v>
      </c>
      <c r="E320" t="s">
        <v>1111</v>
      </c>
      <c r="F320">
        <v>0</v>
      </c>
    </row>
    <row r="321" spans="2:6" x14ac:dyDescent="0.2">
      <c r="B321">
        <f t="shared" si="5"/>
        <v>49996</v>
      </c>
      <c r="E321" t="s">
        <v>1112</v>
      </c>
      <c r="F321">
        <v>49996</v>
      </c>
    </row>
    <row r="322" spans="2:6" x14ac:dyDescent="0.2">
      <c r="B322">
        <f t="shared" si="5"/>
        <v>7773992</v>
      </c>
      <c r="E322" t="s">
        <v>1113</v>
      </c>
      <c r="F322">
        <v>7773992</v>
      </c>
    </row>
    <row r="323" spans="2:6" x14ac:dyDescent="0.2">
      <c r="B323">
        <f t="shared" si="5"/>
        <v>54426370</v>
      </c>
      <c r="E323" t="s">
        <v>1114</v>
      </c>
      <c r="F323">
        <v>54426370</v>
      </c>
    </row>
    <row r="324" spans="2:6" x14ac:dyDescent="0.2">
      <c r="B324">
        <f t="shared" si="5"/>
        <v>52190676</v>
      </c>
      <c r="E324" t="s">
        <v>1115</v>
      </c>
      <c r="F324">
        <v>52190676</v>
      </c>
    </row>
    <row r="325" spans="2:6" x14ac:dyDescent="0.2">
      <c r="E325" t="s">
        <v>0</v>
      </c>
      <c r="F325" t="s">
        <v>1000</v>
      </c>
    </row>
    <row r="326" spans="2:6" x14ac:dyDescent="0.2">
      <c r="E326" t="s">
        <v>2</v>
      </c>
      <c r="F326" t="s">
        <v>1001</v>
      </c>
    </row>
    <row r="327" spans="2:6" x14ac:dyDescent="0.2">
      <c r="E327" t="s">
        <v>4</v>
      </c>
      <c r="F327">
        <v>1</v>
      </c>
    </row>
    <row r="328" spans="2:6" x14ac:dyDescent="0.2">
      <c r="E328" t="s">
        <v>5</v>
      </c>
      <c r="F328">
        <v>32</v>
      </c>
    </row>
    <row r="329" spans="2:6" x14ac:dyDescent="0.2">
      <c r="E329" t="s">
        <v>6</v>
      </c>
      <c r="F329">
        <v>16</v>
      </c>
    </row>
    <row r="330" spans="2:6" x14ac:dyDescent="0.2">
      <c r="E330" t="s">
        <v>7</v>
      </c>
      <c r="F330">
        <v>16</v>
      </c>
    </row>
    <row r="331" spans="2:6" x14ac:dyDescent="0.2">
      <c r="E331" t="s">
        <v>8</v>
      </c>
      <c r="F331">
        <v>18</v>
      </c>
    </row>
    <row r="332" spans="2:6" x14ac:dyDescent="0.2">
      <c r="E332" t="s">
        <v>9</v>
      </c>
      <c r="F332">
        <v>6</v>
      </c>
    </row>
    <row r="333" spans="2:6" x14ac:dyDescent="0.2">
      <c r="E333" t="s">
        <v>10</v>
      </c>
      <c r="F333">
        <v>4</v>
      </c>
    </row>
    <row r="334" spans="2:6" x14ac:dyDescent="0.2">
      <c r="E334" t="s">
        <v>11</v>
      </c>
      <c r="F334">
        <v>64</v>
      </c>
    </row>
    <row r="335" spans="2:6" x14ac:dyDescent="0.2">
      <c r="E335" t="s">
        <v>12</v>
      </c>
      <c r="F335">
        <v>8</v>
      </c>
    </row>
    <row r="336" spans="2:6" x14ac:dyDescent="0.2">
      <c r="E336" t="s">
        <v>13</v>
      </c>
      <c r="F336">
        <v>64</v>
      </c>
    </row>
    <row r="337" spans="5:6" x14ac:dyDescent="0.2">
      <c r="E337" t="s">
        <v>14</v>
      </c>
      <c r="F337">
        <v>0</v>
      </c>
    </row>
    <row r="338" spans="5:6" x14ac:dyDescent="0.2">
      <c r="E338" t="s">
        <v>15</v>
      </c>
      <c r="F338">
        <v>1</v>
      </c>
    </row>
    <row r="339" spans="5:6" x14ac:dyDescent="0.2">
      <c r="E339" t="s">
        <v>16</v>
      </c>
      <c r="F339">
        <v>2</v>
      </c>
    </row>
    <row r="340" spans="5:6" x14ac:dyDescent="0.2">
      <c r="E340" t="s">
        <v>17</v>
      </c>
      <c r="F340">
        <v>8</v>
      </c>
    </row>
    <row r="341" spans="5:6" x14ac:dyDescent="0.2">
      <c r="E341" t="s">
        <v>18</v>
      </c>
      <c r="F341">
        <v>32</v>
      </c>
    </row>
    <row r="342" spans="5:6" x14ac:dyDescent="0.2">
      <c r="E342" t="s">
        <v>19</v>
      </c>
      <c r="F342">
        <v>48</v>
      </c>
    </row>
    <row r="343" spans="5:6" x14ac:dyDescent="0.2">
      <c r="E343" t="s">
        <v>20</v>
      </c>
      <c r="F343">
        <v>16</v>
      </c>
    </row>
    <row r="344" spans="5:6" x14ac:dyDescent="0.2">
      <c r="E344" t="s">
        <v>21</v>
      </c>
      <c r="F344">
        <v>16</v>
      </c>
    </row>
    <row r="345" spans="5:6" x14ac:dyDescent="0.2">
      <c r="E345" t="s">
        <v>22</v>
      </c>
      <c r="F345">
        <v>1</v>
      </c>
    </row>
    <row r="346" spans="5:6" x14ac:dyDescent="0.2">
      <c r="E346" t="s">
        <v>23</v>
      </c>
      <c r="F346">
        <v>2</v>
      </c>
    </row>
    <row r="347" spans="5:6" x14ac:dyDescent="0.2">
      <c r="E347" t="s">
        <v>24</v>
      </c>
      <c r="F347">
        <v>1</v>
      </c>
    </row>
    <row r="348" spans="5:6" x14ac:dyDescent="0.2">
      <c r="E348" t="s">
        <v>25</v>
      </c>
      <c r="F348">
        <v>3</v>
      </c>
    </row>
    <row r="349" spans="5:6" x14ac:dyDescent="0.2">
      <c r="E349" t="s">
        <v>26</v>
      </c>
      <c r="F349">
        <v>25</v>
      </c>
    </row>
    <row r="350" spans="5:6" x14ac:dyDescent="0.2">
      <c r="E350" t="s">
        <v>27</v>
      </c>
      <c r="F350">
        <v>0</v>
      </c>
    </row>
    <row r="351" spans="5:6" x14ac:dyDescent="0.2">
      <c r="E351" t="s">
        <v>28</v>
      </c>
      <c r="F351">
        <v>8</v>
      </c>
    </row>
    <row r="352" spans="5:6" x14ac:dyDescent="0.2">
      <c r="E352" t="s">
        <v>29</v>
      </c>
      <c r="F352">
        <v>6</v>
      </c>
    </row>
    <row r="353" spans="1:6" x14ac:dyDescent="0.2">
      <c r="E353" t="s">
        <v>30</v>
      </c>
      <c r="F353">
        <v>0</v>
      </c>
    </row>
    <row r="354" spans="1:6" x14ac:dyDescent="0.2">
      <c r="E354" t="s">
        <v>31</v>
      </c>
      <c r="F354">
        <v>1</v>
      </c>
    </row>
    <row r="355" spans="1:6" x14ac:dyDescent="0.2">
      <c r="E355" t="s">
        <v>32</v>
      </c>
      <c r="F355">
        <v>2048</v>
      </c>
    </row>
    <row r="356" spans="1:6" x14ac:dyDescent="0.2">
      <c r="E356" t="s">
        <v>33</v>
      </c>
      <c r="F356">
        <v>48</v>
      </c>
    </row>
    <row r="357" spans="1:6" x14ac:dyDescent="0.2">
      <c r="E357" t="s">
        <v>34</v>
      </c>
      <c r="F357">
        <v>64</v>
      </c>
    </row>
    <row r="358" spans="1:6" x14ac:dyDescent="0.2">
      <c r="E358" t="s">
        <v>35</v>
      </c>
      <c r="F358">
        <v>0</v>
      </c>
    </row>
    <row r="359" spans="1:6" x14ac:dyDescent="0.2">
      <c r="A359">
        <f>E359+G359</f>
        <v>97216964</v>
      </c>
      <c r="B359">
        <f>SUM(F359,H359)</f>
        <v>350000000</v>
      </c>
      <c r="C359" t="s">
        <v>346</v>
      </c>
      <c r="D359">
        <f>B375/B359*1000</f>
        <v>0.17566571428571429</v>
      </c>
      <c r="E359">
        <v>97216964</v>
      </c>
      <c r="F359">
        <v>350000000</v>
      </c>
    </row>
    <row r="360" spans="1:6" x14ac:dyDescent="0.2">
      <c r="B360">
        <f t="shared" ref="B360:B378" si="6">SUM(F360,H360)</f>
        <v>349999996</v>
      </c>
      <c r="C360" t="s">
        <v>347</v>
      </c>
      <c r="D360" s="1">
        <f>B375/B377</f>
        <v>1.129654614114445E-3</v>
      </c>
      <c r="E360" t="s">
        <v>1116</v>
      </c>
      <c r="F360">
        <v>349999996</v>
      </c>
    </row>
    <row r="361" spans="1:6" x14ac:dyDescent="0.2">
      <c r="B361">
        <f t="shared" si="6"/>
        <v>1539557</v>
      </c>
      <c r="E361" t="s">
        <v>1117</v>
      </c>
      <c r="F361">
        <v>1539557</v>
      </c>
    </row>
    <row r="362" spans="1:6" x14ac:dyDescent="0.2">
      <c r="B362">
        <f t="shared" si="6"/>
        <v>239454</v>
      </c>
      <c r="C362" t="s">
        <v>348</v>
      </c>
      <c r="D362">
        <f>B362/B359</f>
        <v>6.8415428571428575E-4</v>
      </c>
      <c r="E362" t="s">
        <v>1118</v>
      </c>
      <c r="F362">
        <v>239454</v>
      </c>
    </row>
    <row r="363" spans="1:6" x14ac:dyDescent="0.2">
      <c r="B363">
        <f t="shared" si="6"/>
        <v>187537</v>
      </c>
      <c r="C363" t="s">
        <v>353</v>
      </c>
      <c r="D363">
        <f>B363/B359</f>
        <v>5.3582E-4</v>
      </c>
      <c r="E363" t="s">
        <v>1119</v>
      </c>
      <c r="F363">
        <v>187537</v>
      </c>
    </row>
    <row r="364" spans="1:6" x14ac:dyDescent="0.2">
      <c r="B364">
        <f t="shared" si="6"/>
        <v>0</v>
      </c>
      <c r="C364" t="s">
        <v>349</v>
      </c>
      <c r="D364">
        <f>B359/A359</f>
        <v>3.6001947149882194</v>
      </c>
      <c r="E364" t="s">
        <v>1120</v>
      </c>
      <c r="F364">
        <v>0</v>
      </c>
    </row>
    <row r="365" spans="1:6" x14ac:dyDescent="0.2">
      <c r="B365">
        <f t="shared" si="6"/>
        <v>0</v>
      </c>
      <c r="C365" t="s">
        <v>350</v>
      </c>
      <c r="D365">
        <f>A359/B359</f>
        <v>0.27776275428571429</v>
      </c>
      <c r="E365" t="s">
        <v>1121</v>
      </c>
      <c r="F365">
        <v>0</v>
      </c>
    </row>
    <row r="366" spans="1:6" x14ac:dyDescent="0.2">
      <c r="B366">
        <f t="shared" si="6"/>
        <v>0</v>
      </c>
      <c r="C366" t="s">
        <v>348</v>
      </c>
      <c r="D366" s="2">
        <f>B361/B359</f>
        <v>4.3987342857142861E-3</v>
      </c>
      <c r="E366" t="s">
        <v>1122</v>
      </c>
      <c r="F366">
        <v>0</v>
      </c>
    </row>
    <row r="367" spans="1:6" x14ac:dyDescent="0.2">
      <c r="B367">
        <f t="shared" si="6"/>
        <v>0</v>
      </c>
      <c r="C367" t="s">
        <v>351</v>
      </c>
      <c r="D367">
        <f>B376/B359*1000</f>
        <v>21.168594285714285</v>
      </c>
      <c r="E367" t="s">
        <v>1123</v>
      </c>
      <c r="F367">
        <v>0</v>
      </c>
    </row>
    <row r="368" spans="1:6" x14ac:dyDescent="0.2">
      <c r="B368">
        <f t="shared" si="6"/>
        <v>0</v>
      </c>
      <c r="C368" t="s">
        <v>352</v>
      </c>
      <c r="D368" s="3">
        <f>B376/B378</f>
        <v>0.14266629048558399</v>
      </c>
      <c r="E368" t="s">
        <v>1124</v>
      </c>
      <c r="F368">
        <v>0</v>
      </c>
    </row>
    <row r="369" spans="2:6" x14ac:dyDescent="0.2">
      <c r="B369">
        <f t="shared" si="6"/>
        <v>0</v>
      </c>
      <c r="C369" t="s">
        <v>354</v>
      </c>
      <c r="D369">
        <f>(A359/B359)-D363-0.25</f>
        <v>2.7226934285714266E-2</v>
      </c>
      <c r="E369" t="s">
        <v>1125</v>
      </c>
      <c r="F369">
        <v>0</v>
      </c>
    </row>
    <row r="370" spans="2:6" x14ac:dyDescent="0.2">
      <c r="B370">
        <f t="shared" si="6"/>
        <v>0</v>
      </c>
      <c r="C370" t="s">
        <v>434</v>
      </c>
      <c r="D370" s="3">
        <f>D363/0.25</f>
        <v>2.14328E-3</v>
      </c>
      <c r="E370" t="s">
        <v>1126</v>
      </c>
      <c r="F370">
        <v>0</v>
      </c>
    </row>
    <row r="371" spans="2:6" x14ac:dyDescent="0.2">
      <c r="B371">
        <f t="shared" si="6"/>
        <v>0</v>
      </c>
      <c r="D371" s="3"/>
      <c r="E371" t="s">
        <v>1127</v>
      </c>
      <c r="F371">
        <v>0</v>
      </c>
    </row>
    <row r="372" spans="2:6" x14ac:dyDescent="0.2">
      <c r="B372">
        <f t="shared" si="6"/>
        <v>0</v>
      </c>
      <c r="E372" t="s">
        <v>1128</v>
      </c>
      <c r="F372">
        <v>0</v>
      </c>
    </row>
    <row r="373" spans="2:6" x14ac:dyDescent="0.2">
      <c r="B373">
        <f t="shared" si="6"/>
        <v>0</v>
      </c>
      <c r="E373" t="s">
        <v>1129</v>
      </c>
      <c r="F373">
        <v>0</v>
      </c>
    </row>
    <row r="374" spans="2:6" x14ac:dyDescent="0.2">
      <c r="B374">
        <f t="shared" si="6"/>
        <v>0</v>
      </c>
      <c r="E374" t="s">
        <v>1130</v>
      </c>
      <c r="F374">
        <v>0</v>
      </c>
    </row>
    <row r="375" spans="2:6" x14ac:dyDescent="0.2">
      <c r="B375">
        <f t="shared" si="6"/>
        <v>61483</v>
      </c>
      <c r="E375" t="s">
        <v>1131</v>
      </c>
      <c r="F375">
        <v>61483</v>
      </c>
    </row>
    <row r="376" spans="2:6" x14ac:dyDescent="0.2">
      <c r="B376">
        <f t="shared" si="6"/>
        <v>7409008</v>
      </c>
      <c r="E376" t="s">
        <v>1132</v>
      </c>
      <c r="F376">
        <v>7409008</v>
      </c>
    </row>
    <row r="377" spans="2:6" x14ac:dyDescent="0.2">
      <c r="B377">
        <f t="shared" si="6"/>
        <v>54426370</v>
      </c>
      <c r="E377" t="s">
        <v>1133</v>
      </c>
      <c r="F377">
        <v>54426370</v>
      </c>
    </row>
    <row r="378" spans="2:6" x14ac:dyDescent="0.2">
      <c r="B378">
        <f t="shared" si="6"/>
        <v>51932436</v>
      </c>
      <c r="E378" t="s">
        <v>1134</v>
      </c>
      <c r="F378">
        <v>51932436</v>
      </c>
    </row>
    <row r="379" spans="2:6" x14ac:dyDescent="0.2">
      <c r="E379" t="s">
        <v>0</v>
      </c>
      <c r="F379" t="s">
        <v>1000</v>
      </c>
    </row>
    <row r="380" spans="2:6" x14ac:dyDescent="0.2">
      <c r="E380" t="s">
        <v>2</v>
      </c>
      <c r="F380" t="s">
        <v>1001</v>
      </c>
    </row>
    <row r="381" spans="2:6" x14ac:dyDescent="0.2">
      <c r="E381" t="s">
        <v>4</v>
      </c>
      <c r="F381">
        <v>1</v>
      </c>
    </row>
    <row r="382" spans="2:6" x14ac:dyDescent="0.2">
      <c r="E382" t="s">
        <v>5</v>
      </c>
      <c r="F382">
        <v>32</v>
      </c>
    </row>
    <row r="383" spans="2:6" x14ac:dyDescent="0.2">
      <c r="E383" t="s">
        <v>6</v>
      </c>
      <c r="F383">
        <v>16</v>
      </c>
    </row>
    <row r="384" spans="2:6" x14ac:dyDescent="0.2">
      <c r="E384" t="s">
        <v>7</v>
      </c>
      <c r="F384">
        <v>16</v>
      </c>
    </row>
    <row r="385" spans="5:6" x14ac:dyDescent="0.2">
      <c r="E385" t="s">
        <v>8</v>
      </c>
      <c r="F385">
        <v>18</v>
      </c>
    </row>
    <row r="386" spans="5:6" x14ac:dyDescent="0.2">
      <c r="E386" t="s">
        <v>9</v>
      </c>
      <c r="F386">
        <v>6</v>
      </c>
    </row>
    <row r="387" spans="5:6" x14ac:dyDescent="0.2">
      <c r="E387" t="s">
        <v>10</v>
      </c>
      <c r="F387">
        <v>4</v>
      </c>
    </row>
    <row r="388" spans="5:6" x14ac:dyDescent="0.2">
      <c r="E388" t="s">
        <v>11</v>
      </c>
      <c r="F388">
        <v>64</v>
      </c>
    </row>
    <row r="389" spans="5:6" x14ac:dyDescent="0.2">
      <c r="E389" t="s">
        <v>12</v>
      </c>
      <c r="F389">
        <v>8</v>
      </c>
    </row>
    <row r="390" spans="5:6" x14ac:dyDescent="0.2">
      <c r="E390" t="s">
        <v>13</v>
      </c>
      <c r="F390">
        <v>64</v>
      </c>
    </row>
    <row r="391" spans="5:6" x14ac:dyDescent="0.2">
      <c r="E391" t="s">
        <v>14</v>
      </c>
      <c r="F391">
        <v>0</v>
      </c>
    </row>
    <row r="392" spans="5:6" x14ac:dyDescent="0.2">
      <c r="E392" t="s">
        <v>15</v>
      </c>
      <c r="F392">
        <v>1</v>
      </c>
    </row>
    <row r="393" spans="5:6" x14ac:dyDescent="0.2">
      <c r="E393" t="s">
        <v>16</v>
      </c>
      <c r="F393">
        <v>2</v>
      </c>
    </row>
    <row r="394" spans="5:6" x14ac:dyDescent="0.2">
      <c r="E394" t="s">
        <v>17</v>
      </c>
      <c r="F394">
        <v>8</v>
      </c>
    </row>
    <row r="395" spans="5:6" x14ac:dyDescent="0.2">
      <c r="E395" t="s">
        <v>18</v>
      </c>
      <c r="F395">
        <v>32</v>
      </c>
    </row>
    <row r="396" spans="5:6" x14ac:dyDescent="0.2">
      <c r="E396" t="s">
        <v>19</v>
      </c>
      <c r="F396">
        <v>48</v>
      </c>
    </row>
    <row r="397" spans="5:6" x14ac:dyDescent="0.2">
      <c r="E397" t="s">
        <v>20</v>
      </c>
      <c r="F397">
        <v>16</v>
      </c>
    </row>
    <row r="398" spans="5:6" x14ac:dyDescent="0.2">
      <c r="E398" t="s">
        <v>21</v>
      </c>
      <c r="F398">
        <v>16</v>
      </c>
    </row>
    <row r="399" spans="5:6" x14ac:dyDescent="0.2">
      <c r="E399" t="s">
        <v>22</v>
      </c>
      <c r="F399">
        <v>1</v>
      </c>
    </row>
    <row r="400" spans="5:6" x14ac:dyDescent="0.2">
      <c r="E400" t="s">
        <v>23</v>
      </c>
      <c r="F400">
        <v>2</v>
      </c>
    </row>
    <row r="401" spans="1:6" x14ac:dyDescent="0.2">
      <c r="E401" t="s">
        <v>24</v>
      </c>
      <c r="F401">
        <v>1</v>
      </c>
    </row>
    <row r="402" spans="1:6" x14ac:dyDescent="0.2">
      <c r="E402" t="s">
        <v>25</v>
      </c>
      <c r="F402">
        <v>3</v>
      </c>
    </row>
    <row r="403" spans="1:6" x14ac:dyDescent="0.2">
      <c r="E403" t="s">
        <v>26</v>
      </c>
      <c r="F403">
        <v>20</v>
      </c>
    </row>
    <row r="404" spans="1:6" x14ac:dyDescent="0.2">
      <c r="E404" t="s">
        <v>27</v>
      </c>
      <c r="F404">
        <v>0</v>
      </c>
    </row>
    <row r="405" spans="1:6" x14ac:dyDescent="0.2">
      <c r="E405" t="s">
        <v>28</v>
      </c>
      <c r="F405">
        <v>8</v>
      </c>
    </row>
    <row r="406" spans="1:6" x14ac:dyDescent="0.2">
      <c r="E406" t="s">
        <v>29</v>
      </c>
      <c r="F406">
        <v>6</v>
      </c>
    </row>
    <row r="407" spans="1:6" x14ac:dyDescent="0.2">
      <c r="E407" t="s">
        <v>30</v>
      </c>
      <c r="F407">
        <v>0</v>
      </c>
    </row>
    <row r="408" spans="1:6" x14ac:dyDescent="0.2">
      <c r="E408" t="s">
        <v>31</v>
      </c>
      <c r="F408">
        <v>1</v>
      </c>
    </row>
    <row r="409" spans="1:6" x14ac:dyDescent="0.2">
      <c r="E409" t="s">
        <v>32</v>
      </c>
      <c r="F409">
        <v>2048</v>
      </c>
    </row>
    <row r="410" spans="1:6" x14ac:dyDescent="0.2">
      <c r="E410" t="s">
        <v>33</v>
      </c>
      <c r="F410">
        <v>48</v>
      </c>
    </row>
    <row r="411" spans="1:6" x14ac:dyDescent="0.2">
      <c r="E411" t="s">
        <v>34</v>
      </c>
      <c r="F411">
        <v>64</v>
      </c>
    </row>
    <row r="412" spans="1:6" x14ac:dyDescent="0.2">
      <c r="E412" t="s">
        <v>35</v>
      </c>
      <c r="F412">
        <v>0</v>
      </c>
    </row>
    <row r="413" spans="1:6" x14ac:dyDescent="0.2">
      <c r="A413">
        <f>E413+G413</f>
        <v>99356144</v>
      </c>
      <c r="B413">
        <f>SUM(F413,H413)</f>
        <v>350000000</v>
      </c>
      <c r="C413" t="s">
        <v>346</v>
      </c>
      <c r="D413">
        <f>B429/B413*1000</f>
        <v>0.20885142857142855</v>
      </c>
      <c r="E413">
        <v>99356144</v>
      </c>
      <c r="F413">
        <v>350000000</v>
      </c>
    </row>
    <row r="414" spans="1:6" x14ac:dyDescent="0.2">
      <c r="B414">
        <f t="shared" ref="B414:B432" si="7">SUM(F414,H414)</f>
        <v>349999996</v>
      </c>
      <c r="C414" t="s">
        <v>347</v>
      </c>
      <c r="D414" s="1">
        <f>B429/B431</f>
        <v>1.3430621957701754E-3</v>
      </c>
      <c r="E414" t="s">
        <v>1135</v>
      </c>
      <c r="F414">
        <v>349999996</v>
      </c>
    </row>
    <row r="415" spans="1:6" x14ac:dyDescent="0.2">
      <c r="B415">
        <f t="shared" si="7"/>
        <v>1091205</v>
      </c>
      <c r="E415" t="s">
        <v>1136</v>
      </c>
      <c r="F415">
        <v>1091205</v>
      </c>
    </row>
    <row r="416" spans="1:6" x14ac:dyDescent="0.2">
      <c r="B416">
        <f t="shared" si="7"/>
        <v>290019</v>
      </c>
      <c r="C416" t="s">
        <v>348</v>
      </c>
      <c r="D416">
        <f>B416/B413</f>
        <v>8.2862571428571428E-4</v>
      </c>
      <c r="E416" t="s">
        <v>1137</v>
      </c>
      <c r="F416">
        <v>290019</v>
      </c>
    </row>
    <row r="417" spans="2:6" x14ac:dyDescent="0.2">
      <c r="B417">
        <f t="shared" si="7"/>
        <v>229418</v>
      </c>
      <c r="C417" t="s">
        <v>353</v>
      </c>
      <c r="D417">
        <f>B417/B413</f>
        <v>6.5547999999999995E-4</v>
      </c>
      <c r="E417" t="s">
        <v>1138</v>
      </c>
      <c r="F417">
        <v>229418</v>
      </c>
    </row>
    <row r="418" spans="2:6" x14ac:dyDescent="0.2">
      <c r="B418">
        <f t="shared" si="7"/>
        <v>0</v>
      </c>
      <c r="C418" t="s">
        <v>349</v>
      </c>
      <c r="D418">
        <f>B413/A413</f>
        <v>3.5226809929338643</v>
      </c>
      <c r="E418" t="s">
        <v>1139</v>
      </c>
      <c r="F418">
        <v>0</v>
      </c>
    </row>
    <row r="419" spans="2:6" x14ac:dyDescent="0.2">
      <c r="B419">
        <f t="shared" si="7"/>
        <v>0</v>
      </c>
      <c r="C419" t="s">
        <v>350</v>
      </c>
      <c r="D419">
        <f>A413/B413</f>
        <v>0.28387469714285712</v>
      </c>
      <c r="E419" t="s">
        <v>1140</v>
      </c>
      <c r="F419">
        <v>0</v>
      </c>
    </row>
    <row r="420" spans="2:6" x14ac:dyDescent="0.2">
      <c r="B420">
        <f t="shared" si="7"/>
        <v>0</v>
      </c>
      <c r="C420" t="s">
        <v>348</v>
      </c>
      <c r="D420" s="2">
        <f>B415/B413</f>
        <v>3.1177285714285713E-3</v>
      </c>
      <c r="E420" t="s">
        <v>1141</v>
      </c>
      <c r="F420">
        <v>0</v>
      </c>
    </row>
    <row r="421" spans="2:6" x14ac:dyDescent="0.2">
      <c r="B421">
        <f t="shared" si="7"/>
        <v>0</v>
      </c>
      <c r="C421" t="s">
        <v>351</v>
      </c>
      <c r="D421">
        <f>B430/B413*1000</f>
        <v>21.242714285714285</v>
      </c>
      <c r="E421" t="s">
        <v>1142</v>
      </c>
      <c r="F421">
        <v>0</v>
      </c>
    </row>
    <row r="422" spans="2:6" x14ac:dyDescent="0.2">
      <c r="B422">
        <f t="shared" si="7"/>
        <v>0</v>
      </c>
      <c r="C422" t="s">
        <v>352</v>
      </c>
      <c r="D422" s="3">
        <f>B430/B432</f>
        <v>0.14282402238988592</v>
      </c>
      <c r="E422" t="s">
        <v>1143</v>
      </c>
      <c r="F422">
        <v>0</v>
      </c>
    </row>
    <row r="423" spans="2:6" x14ac:dyDescent="0.2">
      <c r="B423">
        <f t="shared" si="7"/>
        <v>0</v>
      </c>
      <c r="C423" t="s">
        <v>354</v>
      </c>
      <c r="D423">
        <f>(A413/B413)-D417-0.25</f>
        <v>3.3219217142857138E-2</v>
      </c>
      <c r="E423" t="s">
        <v>1144</v>
      </c>
      <c r="F423">
        <v>0</v>
      </c>
    </row>
    <row r="424" spans="2:6" x14ac:dyDescent="0.2">
      <c r="B424">
        <f t="shared" si="7"/>
        <v>0</v>
      </c>
      <c r="C424" t="s">
        <v>434</v>
      </c>
      <c r="D424" s="3">
        <f>D417/0.25</f>
        <v>2.6219199999999998E-3</v>
      </c>
      <c r="E424" t="s">
        <v>1145</v>
      </c>
      <c r="F424">
        <v>0</v>
      </c>
    </row>
    <row r="425" spans="2:6" x14ac:dyDescent="0.2">
      <c r="B425">
        <f t="shared" si="7"/>
        <v>0</v>
      </c>
      <c r="D425" s="3"/>
      <c r="E425" t="s">
        <v>1146</v>
      </c>
      <c r="F425">
        <v>0</v>
      </c>
    </row>
    <row r="426" spans="2:6" x14ac:dyDescent="0.2">
      <c r="B426">
        <f t="shared" si="7"/>
        <v>0</v>
      </c>
      <c r="E426" t="s">
        <v>1147</v>
      </c>
      <c r="F426">
        <v>0</v>
      </c>
    </row>
    <row r="427" spans="2:6" x14ac:dyDescent="0.2">
      <c r="B427">
        <f t="shared" si="7"/>
        <v>0</v>
      </c>
      <c r="E427" t="s">
        <v>1148</v>
      </c>
      <c r="F427">
        <v>0</v>
      </c>
    </row>
    <row r="428" spans="2:6" x14ac:dyDescent="0.2">
      <c r="B428">
        <f t="shared" si="7"/>
        <v>0</v>
      </c>
      <c r="E428" t="s">
        <v>1149</v>
      </c>
      <c r="F428">
        <v>0</v>
      </c>
    </row>
    <row r="429" spans="2:6" x14ac:dyDescent="0.2">
      <c r="B429">
        <f t="shared" si="7"/>
        <v>73098</v>
      </c>
      <c r="E429" t="s">
        <v>1150</v>
      </c>
      <c r="F429">
        <v>73098</v>
      </c>
    </row>
    <row r="430" spans="2:6" x14ac:dyDescent="0.2">
      <c r="B430">
        <f t="shared" si="7"/>
        <v>7434950</v>
      </c>
      <c r="E430" t="s">
        <v>1151</v>
      </c>
      <c r="F430">
        <v>7434950</v>
      </c>
    </row>
    <row r="431" spans="2:6" x14ac:dyDescent="0.2">
      <c r="B431">
        <f t="shared" si="7"/>
        <v>54426370</v>
      </c>
      <c r="E431" t="s">
        <v>1152</v>
      </c>
      <c r="F431">
        <v>54426370</v>
      </c>
    </row>
    <row r="432" spans="2:6" x14ac:dyDescent="0.2">
      <c r="B432">
        <f t="shared" si="7"/>
        <v>52056719</v>
      </c>
      <c r="E432" t="s">
        <v>1153</v>
      </c>
      <c r="F432">
        <v>52056719</v>
      </c>
    </row>
    <row r="433" spans="5:6" x14ac:dyDescent="0.2">
      <c r="E433" t="s">
        <v>0</v>
      </c>
      <c r="F433" t="s">
        <v>1000</v>
      </c>
    </row>
    <row r="434" spans="5:6" x14ac:dyDescent="0.2">
      <c r="E434" t="s">
        <v>2</v>
      </c>
      <c r="F434" t="s">
        <v>1001</v>
      </c>
    </row>
    <row r="435" spans="5:6" x14ac:dyDescent="0.2">
      <c r="E435" t="s">
        <v>4</v>
      </c>
      <c r="F435">
        <v>1</v>
      </c>
    </row>
    <row r="436" spans="5:6" x14ac:dyDescent="0.2">
      <c r="E436" t="s">
        <v>5</v>
      </c>
      <c r="F436">
        <v>32</v>
      </c>
    </row>
    <row r="437" spans="5:6" x14ac:dyDescent="0.2">
      <c r="E437" t="s">
        <v>6</v>
      </c>
      <c r="F437">
        <v>16</v>
      </c>
    </row>
    <row r="438" spans="5:6" x14ac:dyDescent="0.2">
      <c r="E438" t="s">
        <v>7</v>
      </c>
      <c r="F438">
        <v>16</v>
      </c>
    </row>
    <row r="439" spans="5:6" x14ac:dyDescent="0.2">
      <c r="E439" t="s">
        <v>8</v>
      </c>
      <c r="F439">
        <v>18</v>
      </c>
    </row>
    <row r="440" spans="5:6" x14ac:dyDescent="0.2">
      <c r="E440" t="s">
        <v>9</v>
      </c>
      <c r="F440">
        <v>6</v>
      </c>
    </row>
    <row r="441" spans="5:6" x14ac:dyDescent="0.2">
      <c r="E441" t="s">
        <v>10</v>
      </c>
      <c r="F441">
        <v>4</v>
      </c>
    </row>
    <row r="442" spans="5:6" x14ac:dyDescent="0.2">
      <c r="E442" t="s">
        <v>11</v>
      </c>
      <c r="F442">
        <v>64</v>
      </c>
    </row>
    <row r="443" spans="5:6" x14ac:dyDescent="0.2">
      <c r="E443" t="s">
        <v>12</v>
      </c>
      <c r="F443">
        <v>8</v>
      </c>
    </row>
    <row r="444" spans="5:6" x14ac:dyDescent="0.2">
      <c r="E444" t="s">
        <v>13</v>
      </c>
      <c r="F444">
        <v>64</v>
      </c>
    </row>
    <row r="445" spans="5:6" x14ac:dyDescent="0.2">
      <c r="E445" t="s">
        <v>14</v>
      </c>
      <c r="F445">
        <v>0</v>
      </c>
    </row>
    <row r="446" spans="5:6" x14ac:dyDescent="0.2">
      <c r="E446" t="s">
        <v>15</v>
      </c>
      <c r="F446">
        <v>1</v>
      </c>
    </row>
    <row r="447" spans="5:6" x14ac:dyDescent="0.2">
      <c r="E447" t="s">
        <v>16</v>
      </c>
      <c r="F447">
        <v>2</v>
      </c>
    </row>
    <row r="448" spans="5:6" x14ac:dyDescent="0.2">
      <c r="E448" t="s">
        <v>17</v>
      </c>
      <c r="F448">
        <v>8</v>
      </c>
    </row>
    <row r="449" spans="5:6" x14ac:dyDescent="0.2">
      <c r="E449" t="s">
        <v>18</v>
      </c>
      <c r="F449">
        <v>32</v>
      </c>
    </row>
    <row r="450" spans="5:6" x14ac:dyDescent="0.2">
      <c r="E450" t="s">
        <v>19</v>
      </c>
      <c r="F450">
        <v>48</v>
      </c>
    </row>
    <row r="451" spans="5:6" x14ac:dyDescent="0.2">
      <c r="E451" t="s">
        <v>20</v>
      </c>
      <c r="F451">
        <v>16</v>
      </c>
    </row>
    <row r="452" spans="5:6" x14ac:dyDescent="0.2">
      <c r="E452" t="s">
        <v>21</v>
      </c>
      <c r="F452">
        <v>16</v>
      </c>
    </row>
    <row r="453" spans="5:6" x14ac:dyDescent="0.2">
      <c r="E453" t="s">
        <v>22</v>
      </c>
      <c r="F453">
        <v>0</v>
      </c>
    </row>
    <row r="454" spans="5:6" x14ac:dyDescent="0.2">
      <c r="E454" t="s">
        <v>23</v>
      </c>
      <c r="F454">
        <v>2</v>
      </c>
    </row>
    <row r="455" spans="5:6" x14ac:dyDescent="0.2">
      <c r="E455" t="s">
        <v>24</v>
      </c>
      <c r="F455">
        <v>1</v>
      </c>
    </row>
    <row r="456" spans="5:6" x14ac:dyDescent="0.2">
      <c r="E456" t="s">
        <v>25</v>
      </c>
      <c r="F456">
        <v>1</v>
      </c>
    </row>
    <row r="457" spans="5:6" x14ac:dyDescent="0.2">
      <c r="E457" t="s">
        <v>26</v>
      </c>
      <c r="F457">
        <v>128</v>
      </c>
    </row>
    <row r="458" spans="5:6" x14ac:dyDescent="0.2">
      <c r="E458" t="s">
        <v>27</v>
      </c>
      <c r="F458">
        <v>0</v>
      </c>
    </row>
    <row r="459" spans="5:6" x14ac:dyDescent="0.2">
      <c r="E459" t="s">
        <v>28</v>
      </c>
      <c r="F459">
        <v>8</v>
      </c>
    </row>
    <row r="460" spans="5:6" x14ac:dyDescent="0.2">
      <c r="E460" t="s">
        <v>29</v>
      </c>
      <c r="F460">
        <v>6</v>
      </c>
    </row>
    <row r="461" spans="5:6" x14ac:dyDescent="0.2">
      <c r="E461" t="s">
        <v>30</v>
      </c>
      <c r="F461">
        <v>0</v>
      </c>
    </row>
    <row r="462" spans="5:6" x14ac:dyDescent="0.2">
      <c r="E462" t="s">
        <v>31</v>
      </c>
      <c r="F462">
        <v>1</v>
      </c>
    </row>
    <row r="463" spans="5:6" x14ac:dyDescent="0.2">
      <c r="E463" t="s">
        <v>32</v>
      </c>
      <c r="F463">
        <v>2048</v>
      </c>
    </row>
    <row r="464" spans="5:6" x14ac:dyDescent="0.2">
      <c r="E464" t="s">
        <v>33</v>
      </c>
      <c r="F464">
        <v>48</v>
      </c>
    </row>
    <row r="465" spans="1:6" x14ac:dyDescent="0.2">
      <c r="E465" t="s">
        <v>34</v>
      </c>
      <c r="F465">
        <v>64</v>
      </c>
    </row>
    <row r="466" spans="1:6" x14ac:dyDescent="0.2">
      <c r="E466" t="s">
        <v>35</v>
      </c>
      <c r="F466">
        <v>0</v>
      </c>
    </row>
    <row r="467" spans="1:6" x14ac:dyDescent="0.2">
      <c r="A467">
        <f>E467+G467</f>
        <v>88500759</v>
      </c>
      <c r="B467">
        <f>SUM(F467,H467)</f>
        <v>350000000</v>
      </c>
      <c r="C467" t="s">
        <v>346</v>
      </c>
      <c r="D467">
        <f>B483/B467*1000</f>
        <v>0.19409142857142855</v>
      </c>
      <c r="E467">
        <v>88500759</v>
      </c>
      <c r="F467">
        <v>350000000</v>
      </c>
    </row>
    <row r="468" spans="1:6" x14ac:dyDescent="0.2">
      <c r="B468">
        <f t="shared" ref="B468:B486" si="8">SUM(F468,H468)</f>
        <v>349999994</v>
      </c>
      <c r="C468" t="s">
        <v>347</v>
      </c>
      <c r="D468" s="1">
        <f>B483/B485</f>
        <v>1.2481449709028914E-3</v>
      </c>
      <c r="E468" t="s">
        <v>1154</v>
      </c>
      <c r="F468">
        <v>349999994</v>
      </c>
    </row>
    <row r="469" spans="1:6" x14ac:dyDescent="0.2">
      <c r="B469">
        <f t="shared" si="8"/>
        <v>5624672</v>
      </c>
      <c r="E469" t="s">
        <v>1155</v>
      </c>
      <c r="F469">
        <v>5624672</v>
      </c>
    </row>
    <row r="470" spans="1:6" x14ac:dyDescent="0.2">
      <c r="B470">
        <f t="shared" si="8"/>
        <v>538158</v>
      </c>
      <c r="C470" t="s">
        <v>348</v>
      </c>
      <c r="D470">
        <f>B470/B467</f>
        <v>1.5375942857142858E-3</v>
      </c>
      <c r="E470" t="s">
        <v>1156</v>
      </c>
      <c r="F470">
        <v>538158</v>
      </c>
    </row>
    <row r="471" spans="1:6" x14ac:dyDescent="0.2">
      <c r="B471">
        <f t="shared" si="8"/>
        <v>434924</v>
      </c>
      <c r="C471" t="s">
        <v>353</v>
      </c>
      <c r="D471">
        <f>B471/B467</f>
        <v>1.2426399999999999E-3</v>
      </c>
      <c r="E471" t="s">
        <v>1157</v>
      </c>
      <c r="F471">
        <v>434924</v>
      </c>
    </row>
    <row r="472" spans="1:6" x14ac:dyDescent="0.2">
      <c r="B472">
        <f t="shared" si="8"/>
        <v>0</v>
      </c>
      <c r="C472" t="s">
        <v>349</v>
      </c>
      <c r="D472">
        <f>B467/A467</f>
        <v>3.954768342721219</v>
      </c>
      <c r="E472" t="s">
        <v>1158</v>
      </c>
      <c r="F472">
        <v>0</v>
      </c>
    </row>
    <row r="473" spans="1:6" x14ac:dyDescent="0.2">
      <c r="B473">
        <f t="shared" si="8"/>
        <v>0</v>
      </c>
      <c r="C473" t="s">
        <v>350</v>
      </c>
      <c r="D473">
        <f>A467/B467</f>
        <v>0.25285931142857143</v>
      </c>
      <c r="E473" t="s">
        <v>1159</v>
      </c>
      <c r="F473">
        <v>0</v>
      </c>
    </row>
    <row r="474" spans="1:6" x14ac:dyDescent="0.2">
      <c r="B474">
        <f t="shared" si="8"/>
        <v>0</v>
      </c>
      <c r="C474" t="s">
        <v>348</v>
      </c>
      <c r="D474" s="2">
        <f>B469/B467</f>
        <v>1.6070491428571428E-2</v>
      </c>
      <c r="E474" t="s">
        <v>1160</v>
      </c>
      <c r="F474">
        <v>0</v>
      </c>
    </row>
    <row r="475" spans="1:6" x14ac:dyDescent="0.2">
      <c r="B475">
        <f t="shared" si="8"/>
        <v>0</v>
      </c>
      <c r="C475" t="s">
        <v>351</v>
      </c>
      <c r="D475">
        <f>B484/B467*1000</f>
        <v>0</v>
      </c>
      <c r="E475" t="s">
        <v>1161</v>
      </c>
      <c r="F475">
        <v>0</v>
      </c>
    </row>
    <row r="476" spans="1:6" x14ac:dyDescent="0.2">
      <c r="B476">
        <f t="shared" si="8"/>
        <v>0</v>
      </c>
      <c r="C476" t="s">
        <v>352</v>
      </c>
      <c r="D476" s="3" t="e">
        <f>B484/B486</f>
        <v>#DIV/0!</v>
      </c>
      <c r="E476" t="s">
        <v>1162</v>
      </c>
      <c r="F476">
        <v>0</v>
      </c>
    </row>
    <row r="477" spans="1:6" x14ac:dyDescent="0.2">
      <c r="B477">
        <f t="shared" si="8"/>
        <v>0</v>
      </c>
      <c r="C477" t="s">
        <v>354</v>
      </c>
      <c r="D477">
        <f>(A467/B467)-D471-0.25</f>
        <v>1.6166714285714145E-3</v>
      </c>
      <c r="E477" t="s">
        <v>1163</v>
      </c>
      <c r="F477">
        <v>0</v>
      </c>
    </row>
    <row r="478" spans="1:6" x14ac:dyDescent="0.2">
      <c r="B478">
        <f t="shared" si="8"/>
        <v>0</v>
      </c>
      <c r="C478" t="s">
        <v>434</v>
      </c>
      <c r="D478" s="3">
        <f>D471/0.25</f>
        <v>4.9705599999999997E-3</v>
      </c>
      <c r="E478" t="s">
        <v>1164</v>
      </c>
      <c r="F478">
        <v>0</v>
      </c>
    </row>
    <row r="479" spans="1:6" x14ac:dyDescent="0.2">
      <c r="B479">
        <f t="shared" si="8"/>
        <v>0</v>
      </c>
      <c r="D479" s="3"/>
      <c r="E479" t="s">
        <v>1165</v>
      </c>
      <c r="F479">
        <v>0</v>
      </c>
    </row>
    <row r="480" spans="1:6" x14ac:dyDescent="0.2">
      <c r="B480">
        <f t="shared" si="8"/>
        <v>0</v>
      </c>
      <c r="E480" t="s">
        <v>1166</v>
      </c>
      <c r="F480">
        <v>0</v>
      </c>
    </row>
    <row r="481" spans="2:6" x14ac:dyDescent="0.2">
      <c r="B481">
        <f t="shared" si="8"/>
        <v>0</v>
      </c>
      <c r="E481" t="s">
        <v>1167</v>
      </c>
      <c r="F481">
        <v>0</v>
      </c>
    </row>
    <row r="482" spans="2:6" x14ac:dyDescent="0.2">
      <c r="B482">
        <f t="shared" si="8"/>
        <v>0</v>
      </c>
      <c r="E482" t="s">
        <v>1168</v>
      </c>
      <c r="F482">
        <v>0</v>
      </c>
    </row>
    <row r="483" spans="2:6" x14ac:dyDescent="0.2">
      <c r="B483">
        <f t="shared" si="8"/>
        <v>67932</v>
      </c>
      <c r="E483" t="s">
        <v>1169</v>
      </c>
      <c r="F483">
        <v>67932</v>
      </c>
    </row>
    <row r="484" spans="2:6" x14ac:dyDescent="0.2">
      <c r="B484">
        <f t="shared" si="8"/>
        <v>0</v>
      </c>
    </row>
    <row r="485" spans="2:6" x14ac:dyDescent="0.2">
      <c r="B485">
        <f t="shared" si="8"/>
        <v>54426370</v>
      </c>
      <c r="E485" t="s">
        <v>1170</v>
      </c>
      <c r="F485">
        <v>54426370</v>
      </c>
    </row>
    <row r="486" spans="2:6" x14ac:dyDescent="0.2">
      <c r="B48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htq1</vt:lpstr>
      <vt:lpstr>htq3</vt:lpstr>
      <vt:lpstr>htq6</vt:lpstr>
      <vt:lpstr>htq14</vt:lpstr>
      <vt:lpstr>htq19</vt:lpstr>
      <vt:lpstr>msq1</vt:lpstr>
      <vt:lpstr>msq3</vt:lpstr>
      <vt:lpstr>msq6</vt:lpstr>
      <vt:lpstr>msq14</vt:lpstr>
      <vt:lpstr>msq19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2016-11-19T02:09:51Z</dcterms:created>
  <dcterms:modified xsi:type="dcterms:W3CDTF">2016-12-05T18:52:54Z</dcterms:modified>
</cp:coreProperties>
</file>