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sjunior/Documents/Projects/ppgmne-mnum7078/"/>
    </mc:Choice>
  </mc:AlternateContent>
  <xr:revisionPtr revIDLastSave="0" documentId="13_ncr:1_{E91E4D76-37AE-2F4F-AC03-252AF33CF7BA}" xr6:coauthVersionLast="47" xr6:coauthVersionMax="47" xr10:uidLastSave="{00000000-0000-0000-0000-000000000000}"/>
  <bookViews>
    <workbookView xWindow="380" yWindow="500" windowWidth="28040" windowHeight="16940" activeTab="2" xr2:uid="{EAF9DF70-EF61-6647-8354-71546881E2E1}"/>
  </bookViews>
  <sheets>
    <sheet name="Simplex" sheetId="1" r:id="rId1"/>
    <sheet name="Simplex revisado" sheetId="3" r:id="rId2"/>
    <sheet name="Dual Simplex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1" i="7" l="1"/>
  <c r="K41" i="7"/>
  <c r="N28" i="7"/>
  <c r="D45" i="7"/>
  <c r="H44" i="7"/>
  <c r="H43" i="7" s="1"/>
  <c r="G44" i="7"/>
  <c r="G43" i="7" s="1"/>
  <c r="F44" i="7"/>
  <c r="F43" i="7" s="1"/>
  <c r="E44" i="7"/>
  <c r="E43" i="7" s="1"/>
  <c r="D44" i="7"/>
  <c r="D43" i="7" s="1"/>
  <c r="G39" i="7"/>
  <c r="D39" i="7"/>
  <c r="H31" i="7"/>
  <c r="E31" i="7"/>
  <c r="H30" i="7"/>
  <c r="E30" i="7"/>
  <c r="D30" i="7"/>
  <c r="H32" i="7"/>
  <c r="G32" i="7"/>
  <c r="G31" i="7" s="1"/>
  <c r="F32" i="7"/>
  <c r="F31" i="7" s="1"/>
  <c r="E32" i="7"/>
  <c r="D32" i="7"/>
  <c r="D31" i="7" s="1"/>
  <c r="H25" i="7"/>
  <c r="E25" i="7"/>
  <c r="D25" i="7"/>
  <c r="H18" i="7"/>
  <c r="G18" i="7"/>
  <c r="F18" i="7"/>
  <c r="E18" i="7"/>
  <c r="D18" i="7"/>
  <c r="H17" i="7"/>
  <c r="G17" i="7"/>
  <c r="F17" i="7"/>
  <c r="E17" i="7"/>
  <c r="D17" i="7"/>
  <c r="F118" i="3"/>
  <c r="F117" i="3"/>
  <c r="F100" i="3"/>
  <c r="F99" i="3"/>
  <c r="F73" i="3"/>
  <c r="F72" i="3"/>
  <c r="F71" i="3"/>
  <c r="F56" i="3"/>
  <c r="F55" i="3"/>
  <c r="F54" i="3"/>
  <c r="F53" i="3"/>
  <c r="F38" i="3"/>
  <c r="F37" i="3"/>
  <c r="F36" i="3"/>
  <c r="F35" i="3"/>
  <c r="F34" i="3"/>
  <c r="F45" i="7" l="1"/>
  <c r="E45" i="7"/>
  <c r="F30" i="7"/>
  <c r="G30" i="7"/>
  <c r="G45" i="7"/>
  <c r="H45" i="7"/>
  <c r="G99" i="3"/>
  <c r="G34" i="3"/>
  <c r="E34" i="3"/>
  <c r="H126" i="3" l="1"/>
  <c r="F129" i="3"/>
  <c r="F128" i="3"/>
  <c r="F127" i="3"/>
  <c r="F126" i="3"/>
  <c r="E129" i="3"/>
  <c r="E128" i="3"/>
  <c r="E127" i="3"/>
  <c r="E126" i="3"/>
  <c r="E112" i="3"/>
  <c r="E109" i="3"/>
  <c r="E111" i="3"/>
  <c r="E110" i="3"/>
  <c r="O102" i="3"/>
  <c r="N102" i="3"/>
  <c r="M102" i="3"/>
  <c r="L102" i="3"/>
  <c r="K102" i="3"/>
  <c r="O101" i="3"/>
  <c r="N101" i="3"/>
  <c r="M101" i="3"/>
  <c r="L101" i="3"/>
  <c r="K101" i="3"/>
  <c r="J101" i="3"/>
  <c r="O100" i="3"/>
  <c r="N100" i="3"/>
  <c r="M100" i="3"/>
  <c r="L100" i="3"/>
  <c r="K100" i="3"/>
  <c r="J100" i="3"/>
  <c r="J102" i="3"/>
  <c r="O99" i="3"/>
  <c r="N99" i="3"/>
  <c r="M99" i="3"/>
  <c r="L99" i="3"/>
  <c r="K99" i="3"/>
  <c r="J99" i="3"/>
  <c r="F115" i="1"/>
  <c r="E115" i="1"/>
  <c r="D115" i="1"/>
  <c r="F119" i="1"/>
  <c r="E119" i="1"/>
  <c r="J118" i="1"/>
  <c r="H118" i="1"/>
  <c r="D118" i="1"/>
  <c r="D119" i="1"/>
  <c r="J116" i="1"/>
  <c r="J115" i="1" s="1"/>
  <c r="I116" i="1"/>
  <c r="I119" i="1" s="1"/>
  <c r="H116" i="1"/>
  <c r="H119" i="1" s="1"/>
  <c r="G116" i="1"/>
  <c r="G118" i="1" s="1"/>
  <c r="F116" i="1"/>
  <c r="F117" i="1" s="1"/>
  <c r="E116" i="1"/>
  <c r="E117" i="1" s="1"/>
  <c r="D116" i="1"/>
  <c r="D117" i="1" s="1"/>
  <c r="O94" i="3"/>
  <c r="O93" i="3"/>
  <c r="O92" i="3"/>
  <c r="O91" i="3"/>
  <c r="O63" i="3"/>
  <c r="H91" i="3"/>
  <c r="N91" i="3" a="1"/>
  <c r="N94" i="3" s="1"/>
  <c r="H94" i="3" s="1"/>
  <c r="G94" i="3"/>
  <c r="G93" i="3"/>
  <c r="G92" i="3"/>
  <c r="G91" i="3"/>
  <c r="G90" i="3"/>
  <c r="E100" i="3"/>
  <c r="E99" i="3"/>
  <c r="G100" i="3"/>
  <c r="E94" i="3"/>
  <c r="E93" i="3"/>
  <c r="E92" i="3"/>
  <c r="K96" i="3" s="1" a="1"/>
  <c r="N96" i="3" s="1"/>
  <c r="E91" i="3"/>
  <c r="M72" i="3"/>
  <c r="M74" i="3" s="1"/>
  <c r="L72" i="3"/>
  <c r="L74" i="3" s="1"/>
  <c r="K72" i="3"/>
  <c r="K74" i="3" s="1"/>
  <c r="J72" i="3"/>
  <c r="J73" i="3" s="1"/>
  <c r="G66" i="3"/>
  <c r="G65" i="3"/>
  <c r="G64" i="3"/>
  <c r="G63" i="3"/>
  <c r="E65" i="3"/>
  <c r="E63" i="3"/>
  <c r="E66" i="3"/>
  <c r="E64" i="3"/>
  <c r="M53" i="3"/>
  <c r="L53" i="3"/>
  <c r="M56" i="3"/>
  <c r="L56" i="3"/>
  <c r="M55" i="3"/>
  <c r="M54" i="3" s="1"/>
  <c r="L55" i="3"/>
  <c r="L54" i="3" s="1"/>
  <c r="K55" i="3"/>
  <c r="K56" i="3" s="1"/>
  <c r="J55" i="3"/>
  <c r="J56" i="3" s="1"/>
  <c r="G48" i="3"/>
  <c r="G47" i="3"/>
  <c r="G46" i="3"/>
  <c r="G45" i="3"/>
  <c r="E45" i="3"/>
  <c r="E48" i="3"/>
  <c r="E47" i="3"/>
  <c r="E46" i="3"/>
  <c r="O29" i="3"/>
  <c r="O37" i="3" s="1"/>
  <c r="O48" i="3" s="1"/>
  <c r="O28" i="3"/>
  <c r="O27" i="3"/>
  <c r="O26" i="3"/>
  <c r="G25" i="3"/>
  <c r="G27" i="3" s="1"/>
  <c r="M29" i="3"/>
  <c r="M37" i="3" s="1"/>
  <c r="L29" i="3"/>
  <c r="L37" i="3" s="1"/>
  <c r="K29" i="3"/>
  <c r="K37" i="3" s="1"/>
  <c r="J29" i="3"/>
  <c r="J37" i="3" s="1"/>
  <c r="M28" i="3"/>
  <c r="L28" i="3"/>
  <c r="K28" i="3"/>
  <c r="J28" i="3"/>
  <c r="M27" i="3"/>
  <c r="L27" i="3"/>
  <c r="K27" i="3"/>
  <c r="K35" i="3" s="1"/>
  <c r="J27" i="3"/>
  <c r="M26" i="3"/>
  <c r="L26" i="3"/>
  <c r="K26" i="3"/>
  <c r="J26" i="3"/>
  <c r="E27" i="3"/>
  <c r="E29" i="3"/>
  <c r="E28" i="3"/>
  <c r="E26" i="3"/>
  <c r="J100" i="1"/>
  <c r="I100" i="1"/>
  <c r="H100" i="1"/>
  <c r="G100" i="1"/>
  <c r="M98" i="1"/>
  <c r="G98" i="1"/>
  <c r="F98" i="1"/>
  <c r="E98" i="1"/>
  <c r="M103" i="1"/>
  <c r="H103" i="1"/>
  <c r="G103" i="1"/>
  <c r="F103" i="1"/>
  <c r="E103" i="1"/>
  <c r="J102" i="1"/>
  <c r="I102" i="1"/>
  <c r="H102" i="1"/>
  <c r="G102" i="1"/>
  <c r="F102" i="1"/>
  <c r="M101" i="1"/>
  <c r="M102" i="1" s="1"/>
  <c r="L101" i="1"/>
  <c r="L103" i="1" s="1"/>
  <c r="K101" i="1"/>
  <c r="K99" i="1" s="1"/>
  <c r="J101" i="1"/>
  <c r="J98" i="1" s="1"/>
  <c r="I101" i="1"/>
  <c r="I103" i="1" s="1"/>
  <c r="H101" i="1"/>
  <c r="H99" i="1" s="1"/>
  <c r="G101" i="1"/>
  <c r="G99" i="1" s="1"/>
  <c r="F101" i="1"/>
  <c r="F100" i="1" s="1"/>
  <c r="E101" i="1"/>
  <c r="E102" i="1" s="1"/>
  <c r="D101" i="1"/>
  <c r="D102" i="1" s="1"/>
  <c r="N94" i="1"/>
  <c r="N93" i="1"/>
  <c r="N92" i="1"/>
  <c r="N91" i="1"/>
  <c r="J83" i="1"/>
  <c r="I83" i="1"/>
  <c r="H83" i="1"/>
  <c r="G83" i="1"/>
  <c r="M81" i="1"/>
  <c r="G81" i="1"/>
  <c r="F81" i="1"/>
  <c r="E81" i="1"/>
  <c r="M80" i="1"/>
  <c r="H80" i="1"/>
  <c r="G80" i="1"/>
  <c r="F80" i="1"/>
  <c r="E80" i="1"/>
  <c r="J85" i="1"/>
  <c r="I85" i="1"/>
  <c r="H85" i="1"/>
  <c r="G85" i="1"/>
  <c r="M84" i="1"/>
  <c r="M82" i="1" s="1"/>
  <c r="L84" i="1"/>
  <c r="L80" i="1" s="1"/>
  <c r="K84" i="1"/>
  <c r="K85" i="1" s="1"/>
  <c r="J84" i="1"/>
  <c r="J81" i="1" s="1"/>
  <c r="I84" i="1"/>
  <c r="I81" i="1" s="1"/>
  <c r="H84" i="1"/>
  <c r="H82" i="1" s="1"/>
  <c r="G84" i="1"/>
  <c r="G82" i="1" s="1"/>
  <c r="F84" i="1"/>
  <c r="F83" i="1" s="1"/>
  <c r="E84" i="1"/>
  <c r="E83" i="1" s="1"/>
  <c r="D84" i="1"/>
  <c r="D80" i="1" s="1"/>
  <c r="N75" i="1"/>
  <c r="N74" i="1"/>
  <c r="N73" i="1"/>
  <c r="N58" i="1"/>
  <c r="N57" i="1"/>
  <c r="N56" i="1"/>
  <c r="N55" i="1"/>
  <c r="M66" i="1"/>
  <c r="L66" i="1"/>
  <c r="K66" i="1"/>
  <c r="J66" i="1"/>
  <c r="E66" i="1"/>
  <c r="M65" i="1"/>
  <c r="K65" i="1"/>
  <c r="J65" i="1"/>
  <c r="E65" i="1"/>
  <c r="M64" i="1"/>
  <c r="J64" i="1"/>
  <c r="I64" i="1"/>
  <c r="H64" i="1"/>
  <c r="G64" i="1"/>
  <c r="E64" i="1"/>
  <c r="K63" i="1"/>
  <c r="J63" i="1"/>
  <c r="I63" i="1"/>
  <c r="M62" i="1"/>
  <c r="L62" i="1"/>
  <c r="K62" i="1"/>
  <c r="J62" i="1"/>
  <c r="I62" i="1"/>
  <c r="E62" i="1"/>
  <c r="D62" i="1"/>
  <c r="D66" i="1"/>
  <c r="M67" i="1"/>
  <c r="M63" i="1" s="1"/>
  <c r="L67" i="1"/>
  <c r="L64" i="1" s="1"/>
  <c r="K67" i="1"/>
  <c r="K64" i="1" s="1"/>
  <c r="J67" i="1"/>
  <c r="I67" i="1"/>
  <c r="I66" i="1" s="1"/>
  <c r="H67" i="1"/>
  <c r="H62" i="1" s="1"/>
  <c r="G67" i="1"/>
  <c r="G62" i="1" s="1"/>
  <c r="F67" i="1"/>
  <c r="F63" i="1" s="1"/>
  <c r="E67" i="1"/>
  <c r="E63" i="1" s="1"/>
  <c r="D67" i="1"/>
  <c r="D64" i="1" s="1"/>
  <c r="I44" i="1"/>
  <c r="H44" i="1"/>
  <c r="K35" i="1"/>
  <c r="K44" i="1" s="1"/>
  <c r="J35" i="1"/>
  <c r="J44" i="1" s="1"/>
  <c r="I35" i="1"/>
  <c r="H35" i="1"/>
  <c r="M26" i="1"/>
  <c r="M35" i="1" s="1"/>
  <c r="M44" i="1" s="1"/>
  <c r="L26" i="1"/>
  <c r="L35" i="1" s="1"/>
  <c r="L44" i="1" s="1"/>
  <c r="K26" i="1"/>
  <c r="J26" i="1"/>
  <c r="I26" i="1"/>
  <c r="H26" i="1"/>
  <c r="G26" i="1"/>
  <c r="G35" i="1" s="1"/>
  <c r="G44" i="1" s="1"/>
  <c r="F26" i="1"/>
  <c r="F35" i="1" s="1"/>
  <c r="F44" i="1" s="1"/>
  <c r="E26" i="1"/>
  <c r="E35" i="1" s="1"/>
  <c r="E44" i="1" s="1"/>
  <c r="D26" i="1"/>
  <c r="D35" i="1" s="1"/>
  <c r="D44" i="1" s="1"/>
  <c r="K111" i="1"/>
  <c r="K110" i="1"/>
  <c r="K109" i="1"/>
  <c r="K108" i="1"/>
  <c r="N76" i="1"/>
  <c r="K114" i="3" l="1" a="1"/>
  <c r="N114" i="3" s="1"/>
  <c r="L114" i="3"/>
  <c r="K82" i="1"/>
  <c r="G63" i="1"/>
  <c r="K81" i="1"/>
  <c r="I82" i="1"/>
  <c r="K98" i="1"/>
  <c r="I99" i="1"/>
  <c r="G117" i="1"/>
  <c r="J119" i="1"/>
  <c r="H63" i="1"/>
  <c r="F64" i="1"/>
  <c r="D65" i="1"/>
  <c r="L65" i="1"/>
  <c r="D81" i="1"/>
  <c r="L81" i="1"/>
  <c r="J82" i="1"/>
  <c r="D98" i="1"/>
  <c r="L98" i="1"/>
  <c r="J99" i="1"/>
  <c r="H117" i="1"/>
  <c r="I118" i="1"/>
  <c r="L99" i="1"/>
  <c r="J117" i="1"/>
  <c r="F66" i="1"/>
  <c r="D63" i="1"/>
  <c r="L63" i="1"/>
  <c r="H65" i="1"/>
  <c r="G66" i="1"/>
  <c r="D85" i="1"/>
  <c r="L85" i="1"/>
  <c r="J80" i="1"/>
  <c r="H81" i="1"/>
  <c r="F82" i="1"/>
  <c r="D83" i="1"/>
  <c r="L83" i="1"/>
  <c r="D103" i="1"/>
  <c r="K102" i="1"/>
  <c r="J103" i="1"/>
  <c r="H98" i="1"/>
  <c r="F99" i="1"/>
  <c r="D100" i="1"/>
  <c r="L100" i="1"/>
  <c r="E118" i="1"/>
  <c r="G119" i="1"/>
  <c r="H115" i="1"/>
  <c r="I117" i="1"/>
  <c r="F65" i="1"/>
  <c r="D82" i="1"/>
  <c r="D99" i="1"/>
  <c r="G65" i="1"/>
  <c r="I80" i="1"/>
  <c r="E82" i="1"/>
  <c r="K83" i="1"/>
  <c r="E99" i="1"/>
  <c r="M99" i="1"/>
  <c r="K100" i="1"/>
  <c r="G115" i="1"/>
  <c r="F62" i="1"/>
  <c r="I65" i="1"/>
  <c r="H66" i="1"/>
  <c r="E85" i="1"/>
  <c r="M85" i="1"/>
  <c r="K80" i="1"/>
  <c r="M83" i="1"/>
  <c r="L102" i="1"/>
  <c r="K103" i="1"/>
  <c r="I98" i="1"/>
  <c r="E100" i="1"/>
  <c r="M100" i="1"/>
  <c r="F118" i="1"/>
  <c r="I115" i="1"/>
  <c r="L82" i="1"/>
  <c r="F85" i="1"/>
  <c r="N93" i="3"/>
  <c r="H93" i="3" s="1"/>
  <c r="N91" i="3"/>
  <c r="N92" i="3"/>
  <c r="H92" i="3" s="1"/>
  <c r="K73" i="3"/>
  <c r="J71" i="3"/>
  <c r="M73" i="3"/>
  <c r="K71" i="3"/>
  <c r="K96" i="3"/>
  <c r="L96" i="3"/>
  <c r="M96" i="3"/>
  <c r="L73" i="3"/>
  <c r="L71" i="3"/>
  <c r="M71" i="3"/>
  <c r="J74" i="3"/>
  <c r="J53" i="3"/>
  <c r="N63" i="3" a="1"/>
  <c r="N63" i="3" s="1"/>
  <c r="K53" i="3"/>
  <c r="O36" i="3"/>
  <c r="O47" i="3" s="1"/>
  <c r="O55" i="3" s="1"/>
  <c r="O65" i="3" s="1"/>
  <c r="J54" i="3"/>
  <c r="L36" i="3"/>
  <c r="K54" i="3"/>
  <c r="K68" i="3" a="1"/>
  <c r="M68" i="3" s="1"/>
  <c r="J36" i="3"/>
  <c r="M36" i="3"/>
  <c r="J35" i="3"/>
  <c r="M34" i="3"/>
  <c r="J34" i="3"/>
  <c r="K36" i="3"/>
  <c r="K34" i="3"/>
  <c r="L35" i="3"/>
  <c r="L34" i="3"/>
  <c r="O34" i="3"/>
  <c r="O45" i="3" s="1"/>
  <c r="O53" i="3" s="1"/>
  <c r="O71" i="3" s="1"/>
  <c r="M35" i="3"/>
  <c r="O35" i="3"/>
  <c r="O46" i="3" s="1"/>
  <c r="O54" i="3" s="1"/>
  <c r="O64" i="3" s="1"/>
  <c r="O72" i="3" s="1"/>
  <c r="K50" i="3" a="1"/>
  <c r="K50" i="3" s="1"/>
  <c r="G28" i="3"/>
  <c r="G29" i="3"/>
  <c r="G26" i="3"/>
  <c r="K31" i="3" a="1"/>
  <c r="M31" i="3" s="1"/>
  <c r="M114" i="3" l="1"/>
  <c r="K114" i="3"/>
  <c r="O73" i="3"/>
  <c r="H63" i="3"/>
  <c r="N64" i="3"/>
  <c r="N72" i="3" s="1"/>
  <c r="N71" i="3" s="1"/>
  <c r="N65" i="3"/>
  <c r="N73" i="3" s="1"/>
  <c r="N66" i="3"/>
  <c r="N74" i="3" s="1"/>
  <c r="O56" i="3"/>
  <c r="O66" i="3" s="1"/>
  <c r="O74" i="3" s="1"/>
  <c r="L68" i="3"/>
  <c r="N68" i="3"/>
  <c r="K68" i="3"/>
  <c r="N26" i="3" a="1"/>
  <c r="N29" i="3" s="1"/>
  <c r="M50" i="3"/>
  <c r="N45" i="3" a="1"/>
  <c r="L50" i="3"/>
  <c r="N50" i="3"/>
  <c r="N31" i="3"/>
  <c r="K31" i="3"/>
  <c r="L31" i="3"/>
  <c r="E118" i="3" l="1"/>
  <c r="G118" i="3" s="1"/>
  <c r="E117" i="3"/>
  <c r="G117" i="3" s="1"/>
  <c r="E54" i="3"/>
  <c r="H64" i="3"/>
  <c r="N28" i="3"/>
  <c r="H28" i="3" s="1"/>
  <c r="E73" i="3"/>
  <c r="G73" i="3" s="1"/>
  <c r="E72" i="3"/>
  <c r="G72" i="3" s="1"/>
  <c r="E71" i="3"/>
  <c r="N27" i="3"/>
  <c r="H65" i="3"/>
  <c r="E56" i="3"/>
  <c r="G56" i="3" s="1"/>
  <c r="N26" i="3"/>
  <c r="E53" i="3"/>
  <c r="G53" i="3" s="1"/>
  <c r="E55" i="3"/>
  <c r="G55" i="3" s="1"/>
  <c r="H66" i="3"/>
  <c r="E35" i="3"/>
  <c r="G35" i="3" s="1"/>
  <c r="N37" i="3"/>
  <c r="H29" i="3"/>
  <c r="N45" i="3"/>
  <c r="N48" i="3"/>
  <c r="N46" i="3"/>
  <c r="N47" i="3"/>
  <c r="N55" i="3" s="1"/>
  <c r="G54" i="3"/>
  <c r="E37" i="3"/>
  <c r="G37" i="3" s="1"/>
  <c r="E36" i="3"/>
  <c r="G36" i="3" s="1"/>
  <c r="E38" i="3"/>
  <c r="G38" i="3" s="1"/>
  <c r="G71" i="3" l="1"/>
  <c r="N36" i="3"/>
  <c r="N35" i="3"/>
  <c r="H27" i="3"/>
  <c r="N34" i="3"/>
  <c r="H26" i="3"/>
  <c r="N54" i="3"/>
  <c r="N56" i="3"/>
  <c r="N53" i="3"/>
  <c r="H47" i="3"/>
  <c r="H46" i="3"/>
  <c r="H48" i="3"/>
  <c r="H45" i="3"/>
</calcChain>
</file>

<file path=xl/sharedStrings.xml><?xml version="1.0" encoding="utf-8"?>
<sst xmlns="http://schemas.openxmlformats.org/spreadsheetml/2006/main" count="446" uniqueCount="86">
  <si>
    <t>Max z = 3x1 + 4x2</t>
  </si>
  <si>
    <t>x1 + 3x2 &gt;= 6</t>
  </si>
  <si>
    <t>2x1 + x2 &gt;= 4</t>
  </si>
  <si>
    <t>2x1 - x2 &gt;= 0</t>
  </si>
  <si>
    <t>Forma padrão:</t>
  </si>
  <si>
    <t>x1 + 3x2 - x4 = 6</t>
  </si>
  <si>
    <t>2x1 - x2 - x6 = 0</t>
  </si>
  <si>
    <t>8x1 + 5x2 &lt;= 40</t>
  </si>
  <si>
    <t>8x1 + 5x2 + x3 = 40</t>
  </si>
  <si>
    <t>x1</t>
  </si>
  <si>
    <t>x2</t>
  </si>
  <si>
    <t>x3</t>
  </si>
  <si>
    <t>x4</t>
  </si>
  <si>
    <t>x5</t>
  </si>
  <si>
    <t>x6</t>
  </si>
  <si>
    <t>z</t>
  </si>
  <si>
    <t>Forma padrão com variáveis artificiais:</t>
  </si>
  <si>
    <t>x7</t>
  </si>
  <si>
    <t>x8</t>
  </si>
  <si>
    <t>x9</t>
  </si>
  <si>
    <t>w/z</t>
  </si>
  <si>
    <t>x1 + 3x2 - x4 + x7 = 6</t>
  </si>
  <si>
    <t>2x1 - x2 - x6 + x9 = 0</t>
  </si>
  <si>
    <t>Solução básica factível artificial</t>
  </si>
  <si>
    <t>pois usa-se variáveis artificial, sem significado</t>
  </si>
  <si>
    <t>Fase 1</t>
  </si>
  <si>
    <t>Max -w = -x7 - x8 - x9</t>
  </si>
  <si>
    <t>Lw' = Lw - L2</t>
  </si>
  <si>
    <t>Lw' = Lw - L3</t>
  </si>
  <si>
    <t>Lw' = Lw - L4</t>
  </si>
  <si>
    <t>Entra</t>
  </si>
  <si>
    <t>Bloqueio</t>
  </si>
  <si>
    <t>bi / aij*</t>
  </si>
  <si>
    <t>Sai</t>
  </si>
  <si>
    <t>Fase 2</t>
  </si>
  <si>
    <t>Base</t>
  </si>
  <si>
    <t>cB</t>
  </si>
  <si>
    <t>y</t>
  </si>
  <si>
    <t>-cj'</t>
  </si>
  <si>
    <t>-cj</t>
  </si>
  <si>
    <t>B^-1</t>
  </si>
  <si>
    <t>Nj'</t>
  </si>
  <si>
    <t>Nbase</t>
  </si>
  <si>
    <t>b'</t>
  </si>
  <si>
    <t>b</t>
  </si>
  <si>
    <t>B^-1'</t>
  </si>
  <si>
    <t>x1'</t>
  </si>
  <si>
    <t>x2'</t>
  </si>
  <si>
    <t>x5'</t>
  </si>
  <si>
    <t>x1 + 2x2 - x5 = 4</t>
  </si>
  <si>
    <t>x1 + 2x2 - x5 + x8 = 4</t>
  </si>
  <si>
    <t>Iteração 1</t>
  </si>
  <si>
    <t>Iteração 2</t>
  </si>
  <si>
    <t>Iteração 3</t>
  </si>
  <si>
    <t>Portanto, fim da primeira fase.</t>
  </si>
  <si>
    <t>Todas as variáveis artificiais saíram da base.</t>
  </si>
  <si>
    <t>x4'</t>
  </si>
  <si>
    <t>Não há mais variáveis para entrar na base.</t>
  </si>
  <si>
    <t>Portanto, fim da segunda fase.</t>
  </si>
  <si>
    <t>1x1 + 2x2 &gt;= 4</t>
  </si>
  <si>
    <t>Min Z = 3x1 + 2x2</t>
  </si>
  <si>
    <t>x1 + x2 &gt;= 10</t>
  </si>
  <si>
    <t>2x1 + 3x2 &gt;= 18</t>
  </si>
  <si>
    <t>x1, x2 &gt;= 0</t>
  </si>
  <si>
    <t>Max -Z = -3x1 - 2x2</t>
  </si>
  <si>
    <t>x1 + x2 - x3 = 10</t>
  </si>
  <si>
    <t>2x1 + 3x2 - x4 = 18</t>
  </si>
  <si>
    <t>x1,...,x4 &gt;= 0</t>
  </si>
  <si>
    <t>Max W = 10y1 + 18y2</t>
  </si>
  <si>
    <t>Primal:</t>
  </si>
  <si>
    <t>Dual:</t>
  </si>
  <si>
    <t>y1</t>
  </si>
  <si>
    <t>y1 + 2y2 &lt;= 3</t>
  </si>
  <si>
    <t>y1 + 3y2 &lt;= 2</t>
  </si>
  <si>
    <t>y1, y2 &gt;= 0</t>
  </si>
  <si>
    <t>y1 + 2y2 + y3 = 3</t>
  </si>
  <si>
    <t>y1 + 3y2 + y4 = 2</t>
  </si>
  <si>
    <t>y1,...,y4 &gt;= 0</t>
  </si>
  <si>
    <t>y2</t>
  </si>
  <si>
    <t>y3</t>
  </si>
  <si>
    <t>y4</t>
  </si>
  <si>
    <t>w</t>
  </si>
  <si>
    <t>*(-1)</t>
  </si>
  <si>
    <t>Bloqueio:</t>
  </si>
  <si>
    <t>Não calcula o bloqueio para quem está na base</t>
  </si>
  <si>
    <t>Teorema da folga complementar: as variáveis originais do primal estão associadas às variáveis de folga do 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</si>
</sst>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applyFill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0" xfId="0" applyFill="1"/>
    <xf numFmtId="0" fontId="0" fillId="5" borderId="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/>
    <xf numFmtId="0" fontId="0" fillId="6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0" xfId="0" applyFill="1"/>
    <xf numFmtId="0" fontId="1" fillId="7" borderId="0" xfId="0" quotePrefix="1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/>
    <xf numFmtId="0" fontId="1" fillId="0" borderId="0" xfId="0" applyFont="1" applyAlignment="1">
      <alignment horizontal="left"/>
    </xf>
    <xf numFmtId="0" fontId="0" fillId="5" borderId="4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10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E0CC4-01A9-D14C-9388-46A784C5AEB8}">
  <dimension ref="A1:P119"/>
  <sheetViews>
    <sheetView workbookViewId="0">
      <selection activeCell="O7" sqref="O7"/>
    </sheetView>
  </sheetViews>
  <sheetFormatPr baseColWidth="10" defaultRowHeight="16" x14ac:dyDescent="0.2"/>
  <cols>
    <col min="1" max="1" width="34" bestFit="1" customWidth="1"/>
  </cols>
  <sheetData>
    <row r="1" spans="1:13" x14ac:dyDescent="0.2">
      <c r="A1" s="1" t="s">
        <v>0</v>
      </c>
    </row>
    <row r="2" spans="1:13" x14ac:dyDescent="0.2">
      <c r="A2" t="s">
        <v>7</v>
      </c>
    </row>
    <row r="3" spans="1:13" x14ac:dyDescent="0.2">
      <c r="A3" t="s">
        <v>1</v>
      </c>
    </row>
    <row r="4" spans="1:13" x14ac:dyDescent="0.2">
      <c r="A4" t="s">
        <v>59</v>
      </c>
    </row>
    <row r="5" spans="1:13" x14ac:dyDescent="0.2">
      <c r="A5" t="s">
        <v>3</v>
      </c>
    </row>
    <row r="8" spans="1:13" x14ac:dyDescent="0.2">
      <c r="A8" s="1" t="s">
        <v>4</v>
      </c>
      <c r="D8" s="13" t="s">
        <v>9</v>
      </c>
      <c r="E8" s="14" t="s">
        <v>10</v>
      </c>
      <c r="F8" s="14" t="s">
        <v>11</v>
      </c>
      <c r="G8" s="14" t="s">
        <v>12</v>
      </c>
      <c r="H8" s="14" t="s">
        <v>13</v>
      </c>
      <c r="I8" s="14" t="s">
        <v>14</v>
      </c>
      <c r="J8" s="15" t="s">
        <v>15</v>
      </c>
    </row>
    <row r="9" spans="1:13" x14ac:dyDescent="0.2">
      <c r="A9" s="1" t="s">
        <v>0</v>
      </c>
      <c r="D9" s="8">
        <v>-3</v>
      </c>
      <c r="E9" s="9">
        <v>-4</v>
      </c>
      <c r="F9" s="9">
        <v>0</v>
      </c>
      <c r="G9" s="9">
        <v>0</v>
      </c>
      <c r="H9" s="9">
        <v>0</v>
      </c>
      <c r="I9" s="9">
        <v>0</v>
      </c>
      <c r="J9" s="10">
        <v>0</v>
      </c>
    </row>
    <row r="10" spans="1:13" x14ac:dyDescent="0.2">
      <c r="A10" t="s">
        <v>8</v>
      </c>
      <c r="D10" s="4">
        <v>8</v>
      </c>
      <c r="E10" s="5">
        <v>5</v>
      </c>
      <c r="F10" s="5">
        <v>1</v>
      </c>
      <c r="G10" s="5">
        <v>0</v>
      </c>
      <c r="H10" s="5">
        <v>0</v>
      </c>
      <c r="I10" s="5">
        <v>0</v>
      </c>
      <c r="J10" s="11">
        <v>40</v>
      </c>
    </row>
    <row r="11" spans="1:13" x14ac:dyDescent="0.2">
      <c r="A11" t="s">
        <v>5</v>
      </c>
      <c r="D11" s="4">
        <v>1</v>
      </c>
      <c r="E11" s="5">
        <v>3</v>
      </c>
      <c r="F11" s="5">
        <v>0</v>
      </c>
      <c r="G11" s="5">
        <v>-1</v>
      </c>
      <c r="H11" s="5">
        <v>0</v>
      </c>
      <c r="I11" s="5">
        <v>0</v>
      </c>
      <c r="J11" s="11">
        <v>6</v>
      </c>
    </row>
    <row r="12" spans="1:13" x14ac:dyDescent="0.2">
      <c r="A12" t="s">
        <v>49</v>
      </c>
      <c r="D12" s="4">
        <v>1</v>
      </c>
      <c r="E12" s="5">
        <v>2</v>
      </c>
      <c r="F12" s="5">
        <v>0</v>
      </c>
      <c r="G12" s="5">
        <v>0</v>
      </c>
      <c r="H12" s="5">
        <v>-1</v>
      </c>
      <c r="I12" s="5">
        <v>0</v>
      </c>
      <c r="J12" s="11">
        <v>4</v>
      </c>
    </row>
    <row r="13" spans="1:13" x14ac:dyDescent="0.2">
      <c r="A13" t="s">
        <v>6</v>
      </c>
      <c r="D13" s="6">
        <v>2</v>
      </c>
      <c r="E13" s="7">
        <v>-1</v>
      </c>
      <c r="F13" s="7">
        <v>0</v>
      </c>
      <c r="G13" s="7">
        <v>0</v>
      </c>
      <c r="H13" s="7">
        <v>0</v>
      </c>
      <c r="I13" s="7">
        <v>-1</v>
      </c>
      <c r="J13" s="12">
        <v>0</v>
      </c>
    </row>
    <row r="14" spans="1:13" x14ac:dyDescent="0.2">
      <c r="J14" s="2"/>
    </row>
    <row r="15" spans="1:13" x14ac:dyDescent="0.2">
      <c r="D15" s="1" t="s">
        <v>25</v>
      </c>
      <c r="J15" s="2"/>
    </row>
    <row r="16" spans="1:13" x14ac:dyDescent="0.2">
      <c r="A16" s="1" t="s">
        <v>16</v>
      </c>
      <c r="D16" s="13" t="s">
        <v>9</v>
      </c>
      <c r="E16" s="14" t="s">
        <v>10</v>
      </c>
      <c r="F16" s="14" t="s">
        <v>11</v>
      </c>
      <c r="G16" s="14" t="s">
        <v>12</v>
      </c>
      <c r="H16" s="14" t="s">
        <v>13</v>
      </c>
      <c r="I16" s="14" t="s">
        <v>14</v>
      </c>
      <c r="J16" s="14" t="s">
        <v>17</v>
      </c>
      <c r="K16" s="14" t="s">
        <v>18</v>
      </c>
      <c r="L16" s="14" t="s">
        <v>19</v>
      </c>
      <c r="M16" s="15" t="s">
        <v>20</v>
      </c>
    </row>
    <row r="17" spans="1:14" x14ac:dyDescent="0.2">
      <c r="A17" s="1" t="s">
        <v>26</v>
      </c>
      <c r="D17" s="4">
        <v>0</v>
      </c>
      <c r="E17" s="5">
        <v>0</v>
      </c>
      <c r="F17" s="5">
        <v>0</v>
      </c>
      <c r="G17" s="16">
        <v>0</v>
      </c>
      <c r="H17" s="16">
        <v>0</v>
      </c>
      <c r="I17" s="16">
        <v>0</v>
      </c>
      <c r="J17" s="16">
        <v>1</v>
      </c>
      <c r="K17" s="16">
        <v>1</v>
      </c>
      <c r="L17" s="16">
        <v>1</v>
      </c>
      <c r="M17" s="10">
        <v>0</v>
      </c>
    </row>
    <row r="18" spans="1:14" x14ac:dyDescent="0.2">
      <c r="A18" s="1" t="s">
        <v>0</v>
      </c>
      <c r="D18" s="20">
        <v>-3</v>
      </c>
      <c r="E18" s="21">
        <v>-4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2">
        <v>0</v>
      </c>
    </row>
    <row r="19" spans="1:14" x14ac:dyDescent="0.2">
      <c r="A19" t="s">
        <v>8</v>
      </c>
      <c r="D19" s="4">
        <v>8</v>
      </c>
      <c r="E19" s="5">
        <v>5</v>
      </c>
      <c r="F19" s="5">
        <v>1</v>
      </c>
      <c r="G19" s="5">
        <v>0</v>
      </c>
      <c r="H19" s="5">
        <v>0</v>
      </c>
      <c r="I19" s="5">
        <v>0</v>
      </c>
      <c r="J19" s="16">
        <v>0</v>
      </c>
      <c r="K19" s="16">
        <v>0</v>
      </c>
      <c r="L19" s="16">
        <v>0</v>
      </c>
      <c r="M19" s="11">
        <v>40</v>
      </c>
    </row>
    <row r="20" spans="1:14" x14ac:dyDescent="0.2">
      <c r="A20" t="s">
        <v>21</v>
      </c>
      <c r="D20" s="4">
        <v>1</v>
      </c>
      <c r="E20" s="5">
        <v>3</v>
      </c>
      <c r="F20" s="5">
        <v>0</v>
      </c>
      <c r="G20" s="5">
        <v>-1</v>
      </c>
      <c r="H20" s="5">
        <v>0</v>
      </c>
      <c r="I20" s="5">
        <v>0</v>
      </c>
      <c r="J20" s="16">
        <v>1</v>
      </c>
      <c r="K20" s="16">
        <v>0</v>
      </c>
      <c r="L20" s="16">
        <v>0</v>
      </c>
      <c r="M20" s="11">
        <v>6</v>
      </c>
    </row>
    <row r="21" spans="1:14" x14ac:dyDescent="0.2">
      <c r="A21" t="s">
        <v>50</v>
      </c>
      <c r="D21" s="4">
        <v>1</v>
      </c>
      <c r="E21" s="5">
        <v>2</v>
      </c>
      <c r="F21" s="5">
        <v>0</v>
      </c>
      <c r="G21" s="5">
        <v>0</v>
      </c>
      <c r="H21" s="5">
        <v>-1</v>
      </c>
      <c r="I21" s="5">
        <v>0</v>
      </c>
      <c r="J21" s="16">
        <v>0</v>
      </c>
      <c r="K21" s="16">
        <v>1</v>
      </c>
      <c r="L21" s="16">
        <v>0</v>
      </c>
      <c r="M21" s="11">
        <v>4</v>
      </c>
    </row>
    <row r="22" spans="1:14" x14ac:dyDescent="0.2">
      <c r="A22" t="s">
        <v>22</v>
      </c>
      <c r="D22" s="6">
        <v>2</v>
      </c>
      <c r="E22" s="7">
        <v>-1</v>
      </c>
      <c r="F22" s="7">
        <v>0</v>
      </c>
      <c r="G22" s="7">
        <v>0</v>
      </c>
      <c r="H22" s="7">
        <v>0</v>
      </c>
      <c r="I22" s="7">
        <v>-1</v>
      </c>
      <c r="J22" s="24">
        <v>0</v>
      </c>
      <c r="K22" s="24">
        <v>0</v>
      </c>
      <c r="L22" s="24">
        <v>1</v>
      </c>
      <c r="M22" s="12">
        <v>0</v>
      </c>
    </row>
    <row r="25" spans="1:14" x14ac:dyDescent="0.2">
      <c r="D25" s="13" t="s">
        <v>9</v>
      </c>
      <c r="E25" s="14" t="s">
        <v>10</v>
      </c>
      <c r="F25" s="14" t="s">
        <v>11</v>
      </c>
      <c r="G25" s="14" t="s">
        <v>12</v>
      </c>
      <c r="H25" s="14" t="s">
        <v>13</v>
      </c>
      <c r="I25" s="14" t="s">
        <v>14</v>
      </c>
      <c r="J25" s="14" t="s">
        <v>17</v>
      </c>
      <c r="K25" s="14" t="s">
        <v>18</v>
      </c>
      <c r="L25" s="14" t="s">
        <v>19</v>
      </c>
      <c r="M25" s="15" t="s">
        <v>20</v>
      </c>
    </row>
    <row r="26" spans="1:14" x14ac:dyDescent="0.2">
      <c r="D26" s="4">
        <f>D17-D20</f>
        <v>-1</v>
      </c>
      <c r="E26" s="5">
        <f t="shared" ref="E26:M26" si="0">E17-E20</f>
        <v>-3</v>
      </c>
      <c r="F26" s="5">
        <f t="shared" si="0"/>
        <v>0</v>
      </c>
      <c r="G26" s="16">
        <f t="shared" si="0"/>
        <v>1</v>
      </c>
      <c r="H26" s="16">
        <f t="shared" si="0"/>
        <v>0</v>
      </c>
      <c r="I26" s="16">
        <f t="shared" si="0"/>
        <v>0</v>
      </c>
      <c r="J26" s="16">
        <f t="shared" si="0"/>
        <v>0</v>
      </c>
      <c r="K26" s="16">
        <f t="shared" si="0"/>
        <v>1</v>
      </c>
      <c r="L26" s="16">
        <f t="shared" si="0"/>
        <v>1</v>
      </c>
      <c r="M26" s="10">
        <f t="shared" si="0"/>
        <v>-6</v>
      </c>
      <c r="N26" t="s">
        <v>27</v>
      </c>
    </row>
    <row r="27" spans="1:14" x14ac:dyDescent="0.2">
      <c r="D27" s="20">
        <v>-3</v>
      </c>
      <c r="E27" s="21">
        <v>-4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2">
        <v>0</v>
      </c>
    </row>
    <row r="28" spans="1:14" x14ac:dyDescent="0.2">
      <c r="D28" s="4">
        <v>8</v>
      </c>
      <c r="E28" s="5">
        <v>5</v>
      </c>
      <c r="F28" s="5">
        <v>1</v>
      </c>
      <c r="G28" s="5">
        <v>0</v>
      </c>
      <c r="H28" s="5">
        <v>0</v>
      </c>
      <c r="I28" s="5">
        <v>0</v>
      </c>
      <c r="J28" s="16">
        <v>0</v>
      </c>
      <c r="K28" s="16">
        <v>0</v>
      </c>
      <c r="L28" s="16">
        <v>0</v>
      </c>
      <c r="M28" s="11">
        <v>40</v>
      </c>
    </row>
    <row r="29" spans="1:14" x14ac:dyDescent="0.2">
      <c r="D29" s="4">
        <v>1</v>
      </c>
      <c r="E29" s="5">
        <v>3</v>
      </c>
      <c r="F29" s="5">
        <v>0</v>
      </c>
      <c r="G29" s="5">
        <v>-1</v>
      </c>
      <c r="H29" s="5">
        <v>0</v>
      </c>
      <c r="I29" s="5">
        <v>0</v>
      </c>
      <c r="J29" s="16">
        <v>1</v>
      </c>
      <c r="K29" s="16">
        <v>0</v>
      </c>
      <c r="L29" s="16">
        <v>0</v>
      </c>
      <c r="M29" s="11">
        <v>6</v>
      </c>
    </row>
    <row r="30" spans="1:14" x14ac:dyDescent="0.2">
      <c r="D30" s="4">
        <v>1</v>
      </c>
      <c r="E30" s="5">
        <v>2</v>
      </c>
      <c r="F30" s="5">
        <v>0</v>
      </c>
      <c r="G30" s="5">
        <v>0</v>
      </c>
      <c r="H30" s="5">
        <v>-1</v>
      </c>
      <c r="I30" s="5">
        <v>0</v>
      </c>
      <c r="J30" s="16">
        <v>0</v>
      </c>
      <c r="K30" s="16">
        <v>1</v>
      </c>
      <c r="L30" s="16">
        <v>0</v>
      </c>
      <c r="M30" s="11">
        <v>4</v>
      </c>
    </row>
    <row r="31" spans="1:14" x14ac:dyDescent="0.2">
      <c r="D31" s="6">
        <v>2</v>
      </c>
      <c r="E31" s="7">
        <v>-1</v>
      </c>
      <c r="F31" s="7">
        <v>0</v>
      </c>
      <c r="G31" s="7">
        <v>0</v>
      </c>
      <c r="H31" s="7">
        <v>0</v>
      </c>
      <c r="I31" s="7">
        <v>-1</v>
      </c>
      <c r="J31" s="24">
        <v>0</v>
      </c>
      <c r="K31" s="24">
        <v>0</v>
      </c>
      <c r="L31" s="24">
        <v>1</v>
      </c>
      <c r="M31" s="12">
        <v>0</v>
      </c>
    </row>
    <row r="34" spans="4:16" x14ac:dyDescent="0.2">
      <c r="D34" s="13" t="s">
        <v>9</v>
      </c>
      <c r="E34" s="14" t="s">
        <v>10</v>
      </c>
      <c r="F34" s="14" t="s">
        <v>11</v>
      </c>
      <c r="G34" s="14" t="s">
        <v>12</v>
      </c>
      <c r="H34" s="14" t="s">
        <v>13</v>
      </c>
      <c r="I34" s="14" t="s">
        <v>14</v>
      </c>
      <c r="J34" s="14" t="s">
        <v>17</v>
      </c>
      <c r="K34" s="14" t="s">
        <v>18</v>
      </c>
      <c r="L34" s="14" t="s">
        <v>19</v>
      </c>
      <c r="M34" s="15" t="s">
        <v>20</v>
      </c>
    </row>
    <row r="35" spans="4:16" x14ac:dyDescent="0.2">
      <c r="D35" s="4">
        <f>D26-D39</f>
        <v>-2</v>
      </c>
      <c r="E35" s="5">
        <f t="shared" ref="E35:M35" si="1">E26-E39</f>
        <v>-5</v>
      </c>
      <c r="F35" s="5">
        <f t="shared" si="1"/>
        <v>0</v>
      </c>
      <c r="G35" s="16">
        <f t="shared" si="1"/>
        <v>1</v>
      </c>
      <c r="H35" s="16">
        <f t="shared" si="1"/>
        <v>1</v>
      </c>
      <c r="I35" s="16">
        <f t="shared" si="1"/>
        <v>0</v>
      </c>
      <c r="J35" s="16">
        <f t="shared" si="1"/>
        <v>0</v>
      </c>
      <c r="K35" s="16">
        <f t="shared" si="1"/>
        <v>0</v>
      </c>
      <c r="L35" s="16">
        <f t="shared" si="1"/>
        <v>1</v>
      </c>
      <c r="M35" s="10">
        <f t="shared" si="1"/>
        <v>-10</v>
      </c>
      <c r="N35" t="s">
        <v>28</v>
      </c>
    </row>
    <row r="36" spans="4:16" x14ac:dyDescent="0.2">
      <c r="D36" s="20">
        <v>-3</v>
      </c>
      <c r="E36" s="21">
        <v>-4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2">
        <v>0</v>
      </c>
    </row>
    <row r="37" spans="4:16" x14ac:dyDescent="0.2">
      <c r="D37" s="4">
        <v>8</v>
      </c>
      <c r="E37" s="5">
        <v>5</v>
      </c>
      <c r="F37" s="16">
        <v>1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23">
        <v>40</v>
      </c>
    </row>
    <row r="38" spans="4:16" x14ac:dyDescent="0.2">
      <c r="D38" s="4">
        <v>1</v>
      </c>
      <c r="E38" s="5">
        <v>3</v>
      </c>
      <c r="F38" s="16">
        <v>0</v>
      </c>
      <c r="G38" s="16">
        <v>-1</v>
      </c>
      <c r="H38" s="16">
        <v>0</v>
      </c>
      <c r="I38" s="16">
        <v>0</v>
      </c>
      <c r="J38" s="16">
        <v>1</v>
      </c>
      <c r="K38" s="16">
        <v>0</v>
      </c>
      <c r="L38" s="16">
        <v>0</v>
      </c>
      <c r="M38" s="23">
        <v>6</v>
      </c>
    </row>
    <row r="39" spans="4:16" x14ac:dyDescent="0.2">
      <c r="D39" s="4">
        <v>1</v>
      </c>
      <c r="E39" s="5">
        <v>2</v>
      </c>
      <c r="F39" s="16">
        <v>0</v>
      </c>
      <c r="G39" s="16">
        <v>0</v>
      </c>
      <c r="H39" s="16">
        <v>-1</v>
      </c>
      <c r="I39" s="16">
        <v>0</v>
      </c>
      <c r="J39" s="16">
        <v>0</v>
      </c>
      <c r="K39" s="16">
        <v>1</v>
      </c>
      <c r="L39" s="16">
        <v>0</v>
      </c>
      <c r="M39" s="23">
        <v>4</v>
      </c>
    </row>
    <row r="40" spans="4:16" x14ac:dyDescent="0.2">
      <c r="D40" s="6">
        <v>2</v>
      </c>
      <c r="E40" s="7">
        <v>-1</v>
      </c>
      <c r="F40" s="24">
        <v>0</v>
      </c>
      <c r="G40" s="24">
        <v>0</v>
      </c>
      <c r="H40" s="24">
        <v>0</v>
      </c>
      <c r="I40" s="24">
        <v>-1</v>
      </c>
      <c r="J40" s="24">
        <v>0</v>
      </c>
      <c r="K40" s="24">
        <v>0</v>
      </c>
      <c r="L40" s="24">
        <v>1</v>
      </c>
      <c r="M40" s="25">
        <v>0</v>
      </c>
    </row>
    <row r="43" spans="4:16" x14ac:dyDescent="0.2">
      <c r="D43" s="13" t="s">
        <v>9</v>
      </c>
      <c r="E43" s="14" t="s">
        <v>10</v>
      </c>
      <c r="F43" s="14" t="s">
        <v>11</v>
      </c>
      <c r="G43" s="14" t="s">
        <v>12</v>
      </c>
      <c r="H43" s="14" t="s">
        <v>13</v>
      </c>
      <c r="I43" s="14" t="s">
        <v>14</v>
      </c>
      <c r="J43" s="14" t="s">
        <v>17</v>
      </c>
      <c r="K43" s="14" t="s">
        <v>18</v>
      </c>
      <c r="L43" s="14" t="s">
        <v>19</v>
      </c>
      <c r="M43" s="15" t="s">
        <v>20</v>
      </c>
    </row>
    <row r="44" spans="4:16" x14ac:dyDescent="0.2">
      <c r="D44" s="4">
        <f>D35-D40</f>
        <v>-4</v>
      </c>
      <c r="E44" s="5">
        <f t="shared" ref="E44:M44" si="2">E35-E40</f>
        <v>-4</v>
      </c>
      <c r="F44" s="17">
        <f t="shared" si="2"/>
        <v>0</v>
      </c>
      <c r="G44" s="16">
        <f t="shared" si="2"/>
        <v>1</v>
      </c>
      <c r="H44" s="16">
        <f t="shared" si="2"/>
        <v>1</v>
      </c>
      <c r="I44" s="16">
        <f t="shared" si="2"/>
        <v>1</v>
      </c>
      <c r="J44" s="17">
        <f t="shared" si="2"/>
        <v>0</v>
      </c>
      <c r="K44" s="17">
        <f t="shared" si="2"/>
        <v>0</v>
      </c>
      <c r="L44" s="17">
        <f t="shared" si="2"/>
        <v>0</v>
      </c>
      <c r="M44" s="10">
        <f t="shared" si="2"/>
        <v>-10</v>
      </c>
      <c r="N44" t="s">
        <v>29</v>
      </c>
      <c r="P44" s="19"/>
    </row>
    <row r="45" spans="4:16" x14ac:dyDescent="0.2">
      <c r="D45" s="20">
        <v>-3</v>
      </c>
      <c r="E45" s="21">
        <v>-4</v>
      </c>
      <c r="F45" s="21">
        <v>0</v>
      </c>
      <c r="G45" s="21">
        <v>0</v>
      </c>
      <c r="H45" s="21">
        <v>0</v>
      </c>
      <c r="I45" s="21">
        <v>0</v>
      </c>
      <c r="J45" s="26">
        <v>0</v>
      </c>
      <c r="K45" s="26">
        <v>0</v>
      </c>
      <c r="L45" s="26">
        <v>0</v>
      </c>
      <c r="M45" s="22">
        <v>0</v>
      </c>
    </row>
    <row r="46" spans="4:16" x14ac:dyDescent="0.2">
      <c r="D46" s="4">
        <v>8</v>
      </c>
      <c r="E46" s="5">
        <v>5</v>
      </c>
      <c r="F46" s="17">
        <v>1</v>
      </c>
      <c r="G46" s="16">
        <v>0</v>
      </c>
      <c r="H46" s="16">
        <v>0</v>
      </c>
      <c r="I46" s="16">
        <v>0</v>
      </c>
      <c r="J46" s="17">
        <v>0</v>
      </c>
      <c r="K46" s="17">
        <v>0</v>
      </c>
      <c r="L46" s="17">
        <v>0</v>
      </c>
      <c r="M46" s="23">
        <v>40</v>
      </c>
    </row>
    <row r="47" spans="4:16" x14ac:dyDescent="0.2">
      <c r="D47" s="4">
        <v>1</v>
      </c>
      <c r="E47" s="5">
        <v>3</v>
      </c>
      <c r="F47" s="17">
        <v>0</v>
      </c>
      <c r="G47" s="16">
        <v>-1</v>
      </c>
      <c r="H47" s="16">
        <v>0</v>
      </c>
      <c r="I47" s="16">
        <v>0</v>
      </c>
      <c r="J47" s="17">
        <v>1</v>
      </c>
      <c r="K47" s="17">
        <v>0</v>
      </c>
      <c r="L47" s="17">
        <v>0</v>
      </c>
      <c r="M47" s="23">
        <v>6</v>
      </c>
    </row>
    <row r="48" spans="4:16" x14ac:dyDescent="0.2">
      <c r="D48" s="4">
        <v>1</v>
      </c>
      <c r="E48" s="5">
        <v>2</v>
      </c>
      <c r="F48" s="17">
        <v>0</v>
      </c>
      <c r="G48" s="16">
        <v>0</v>
      </c>
      <c r="H48" s="16">
        <v>-1</v>
      </c>
      <c r="I48" s="16">
        <v>0</v>
      </c>
      <c r="J48" s="17">
        <v>0</v>
      </c>
      <c r="K48" s="17">
        <v>1</v>
      </c>
      <c r="L48" s="17">
        <v>0</v>
      </c>
      <c r="M48" s="23">
        <v>4</v>
      </c>
      <c r="P48" t="s">
        <v>23</v>
      </c>
    </row>
    <row r="49" spans="3:16" x14ac:dyDescent="0.2">
      <c r="D49" s="6">
        <v>2</v>
      </c>
      <c r="E49" s="7">
        <v>-1</v>
      </c>
      <c r="F49" s="18">
        <v>0</v>
      </c>
      <c r="G49" s="24">
        <v>0</v>
      </c>
      <c r="H49" s="24">
        <v>0</v>
      </c>
      <c r="I49" s="24">
        <v>-1</v>
      </c>
      <c r="J49" s="18">
        <v>0</v>
      </c>
      <c r="K49" s="18">
        <v>0</v>
      </c>
      <c r="L49" s="18">
        <v>1</v>
      </c>
      <c r="M49" s="25">
        <v>0</v>
      </c>
      <c r="P49" t="s">
        <v>24</v>
      </c>
    </row>
    <row r="51" spans="3:16" x14ac:dyDescent="0.2">
      <c r="D51" s="2" t="s">
        <v>30</v>
      </c>
      <c r="L51" s="2" t="s">
        <v>33</v>
      </c>
    </row>
    <row r="52" spans="3:16" x14ac:dyDescent="0.2">
      <c r="D52" s="13" t="s">
        <v>9</v>
      </c>
      <c r="E52" s="14" t="s">
        <v>10</v>
      </c>
      <c r="F52" s="14" t="s">
        <v>11</v>
      </c>
      <c r="G52" s="14" t="s">
        <v>12</v>
      </c>
      <c r="H52" s="14" t="s">
        <v>13</v>
      </c>
      <c r="I52" s="14" t="s">
        <v>14</v>
      </c>
      <c r="J52" s="14" t="s">
        <v>17</v>
      </c>
      <c r="K52" s="14" t="s">
        <v>18</v>
      </c>
      <c r="L52" s="14" t="s">
        <v>19</v>
      </c>
      <c r="M52" s="15" t="s">
        <v>20</v>
      </c>
    </row>
    <row r="53" spans="3:16" x14ac:dyDescent="0.2">
      <c r="D53" s="27">
        <v>-4</v>
      </c>
      <c r="E53" s="5">
        <v>-4</v>
      </c>
      <c r="F53" s="16">
        <v>0</v>
      </c>
      <c r="G53" s="16">
        <v>1</v>
      </c>
      <c r="H53" s="16">
        <v>1</v>
      </c>
      <c r="I53" s="16">
        <v>1</v>
      </c>
      <c r="J53" s="16">
        <v>0</v>
      </c>
      <c r="K53" s="16">
        <v>0</v>
      </c>
      <c r="L53" s="16">
        <v>0</v>
      </c>
      <c r="M53" s="10">
        <v>-10</v>
      </c>
    </row>
    <row r="54" spans="3:16" x14ac:dyDescent="0.2">
      <c r="D54" s="28">
        <v>-3</v>
      </c>
      <c r="E54" s="21">
        <v>-4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2">
        <v>0</v>
      </c>
      <c r="N54" s="1" t="s">
        <v>31</v>
      </c>
    </row>
    <row r="55" spans="3:16" x14ac:dyDescent="0.2">
      <c r="D55" s="27">
        <v>8</v>
      </c>
      <c r="E55" s="5">
        <v>5</v>
      </c>
      <c r="F55" s="16">
        <v>1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23">
        <v>40</v>
      </c>
      <c r="N55">
        <f>M55/D55</f>
        <v>5</v>
      </c>
      <c r="O55" t="s">
        <v>32</v>
      </c>
    </row>
    <row r="56" spans="3:16" x14ac:dyDescent="0.2">
      <c r="D56" s="27">
        <v>1</v>
      </c>
      <c r="E56" s="5">
        <v>3</v>
      </c>
      <c r="F56" s="16">
        <v>0</v>
      </c>
      <c r="G56" s="16">
        <v>-1</v>
      </c>
      <c r="H56" s="16">
        <v>0</v>
      </c>
      <c r="I56" s="16">
        <v>0</v>
      </c>
      <c r="J56" s="16">
        <v>1</v>
      </c>
      <c r="K56" s="16">
        <v>0</v>
      </c>
      <c r="L56" s="16">
        <v>0</v>
      </c>
      <c r="M56" s="23">
        <v>6</v>
      </c>
      <c r="N56">
        <f>M56/D56</f>
        <v>6</v>
      </c>
    </row>
    <row r="57" spans="3:16" x14ac:dyDescent="0.2">
      <c r="D57" s="27">
        <v>1</v>
      </c>
      <c r="E57" s="5">
        <v>2</v>
      </c>
      <c r="F57" s="16">
        <v>0</v>
      </c>
      <c r="G57" s="16">
        <v>0</v>
      </c>
      <c r="H57" s="16">
        <v>-1</v>
      </c>
      <c r="I57" s="16">
        <v>0</v>
      </c>
      <c r="J57" s="16">
        <v>0</v>
      </c>
      <c r="K57" s="16">
        <v>1</v>
      </c>
      <c r="L57" s="16">
        <v>0</v>
      </c>
      <c r="M57" s="23">
        <v>4</v>
      </c>
      <c r="N57">
        <f>M57/D57</f>
        <v>4</v>
      </c>
    </row>
    <row r="58" spans="3:16" x14ac:dyDescent="0.2">
      <c r="D58" s="29">
        <v>2</v>
      </c>
      <c r="E58" s="30">
        <v>-1</v>
      </c>
      <c r="F58" s="30">
        <v>0</v>
      </c>
      <c r="G58" s="30">
        <v>0</v>
      </c>
      <c r="H58" s="30">
        <v>0</v>
      </c>
      <c r="I58" s="30">
        <v>-1</v>
      </c>
      <c r="J58" s="30">
        <v>0</v>
      </c>
      <c r="K58" s="30">
        <v>0</v>
      </c>
      <c r="L58" s="30">
        <v>1</v>
      </c>
      <c r="M58" s="31">
        <v>0</v>
      </c>
      <c r="N58">
        <f>M58/D58</f>
        <v>0</v>
      </c>
    </row>
    <row r="61" spans="3:16" x14ac:dyDescent="0.2">
      <c r="D61" s="13" t="s">
        <v>9</v>
      </c>
      <c r="E61" s="14" t="s">
        <v>10</v>
      </c>
      <c r="F61" s="14" t="s">
        <v>11</v>
      </c>
      <c r="G61" s="14" t="s">
        <v>12</v>
      </c>
      <c r="H61" s="14" t="s">
        <v>13</v>
      </c>
      <c r="I61" s="14" t="s">
        <v>14</v>
      </c>
      <c r="J61" s="14" t="s">
        <v>17</v>
      </c>
      <c r="K61" s="14" t="s">
        <v>18</v>
      </c>
      <c r="L61" s="14" t="s">
        <v>19</v>
      </c>
      <c r="M61" s="15" t="s">
        <v>20</v>
      </c>
    </row>
    <row r="62" spans="3:16" x14ac:dyDescent="0.2">
      <c r="C62" s="27">
        <v>-4</v>
      </c>
      <c r="D62" s="39">
        <f t="shared" ref="D62:M62" si="3">D53-$C62*D$67</f>
        <v>0</v>
      </c>
      <c r="E62" s="16">
        <f t="shared" si="3"/>
        <v>-6</v>
      </c>
      <c r="F62" s="17">
        <f t="shared" si="3"/>
        <v>0</v>
      </c>
      <c r="G62" s="16">
        <f t="shared" si="3"/>
        <v>1</v>
      </c>
      <c r="H62" s="16">
        <f t="shared" si="3"/>
        <v>1</v>
      </c>
      <c r="I62" s="16">
        <f t="shared" si="3"/>
        <v>-1</v>
      </c>
      <c r="J62" s="17">
        <f t="shared" si="3"/>
        <v>0</v>
      </c>
      <c r="K62" s="17">
        <f t="shared" si="3"/>
        <v>0</v>
      </c>
      <c r="L62" s="16">
        <f t="shared" si="3"/>
        <v>2</v>
      </c>
      <c r="M62" s="33">
        <f t="shared" si="3"/>
        <v>-10</v>
      </c>
    </row>
    <row r="63" spans="3:16" x14ac:dyDescent="0.2">
      <c r="C63" s="28">
        <v>-3</v>
      </c>
      <c r="D63" s="34">
        <f t="shared" ref="D63:M63" si="4">D54-$C63*D$67</f>
        <v>0</v>
      </c>
      <c r="E63" s="26">
        <f t="shared" si="4"/>
        <v>-5.5</v>
      </c>
      <c r="F63" s="26">
        <f t="shared" si="4"/>
        <v>0</v>
      </c>
      <c r="G63" s="26">
        <f t="shared" si="4"/>
        <v>0</v>
      </c>
      <c r="H63" s="26">
        <f t="shared" si="4"/>
        <v>0</v>
      </c>
      <c r="I63" s="26">
        <f t="shared" si="4"/>
        <v>-1.5</v>
      </c>
      <c r="J63" s="26">
        <f t="shared" si="4"/>
        <v>0</v>
      </c>
      <c r="K63" s="26">
        <f t="shared" si="4"/>
        <v>0</v>
      </c>
      <c r="L63" s="26">
        <f t="shared" si="4"/>
        <v>1.5</v>
      </c>
      <c r="M63" s="35">
        <f t="shared" si="4"/>
        <v>0</v>
      </c>
    </row>
    <row r="64" spans="3:16" x14ac:dyDescent="0.2">
      <c r="C64" s="27">
        <v>8</v>
      </c>
      <c r="D64" s="39">
        <f t="shared" ref="D64:M64" si="5">D55-$C64*D$67</f>
        <v>0</v>
      </c>
      <c r="E64" s="16">
        <f t="shared" si="5"/>
        <v>9</v>
      </c>
      <c r="F64" s="17">
        <f t="shared" si="5"/>
        <v>1</v>
      </c>
      <c r="G64" s="16">
        <f t="shared" si="5"/>
        <v>0</v>
      </c>
      <c r="H64" s="16">
        <f t="shared" si="5"/>
        <v>0</v>
      </c>
      <c r="I64" s="16">
        <f t="shared" si="5"/>
        <v>4</v>
      </c>
      <c r="J64" s="17">
        <f t="shared" si="5"/>
        <v>0</v>
      </c>
      <c r="K64" s="17">
        <f t="shared" si="5"/>
        <v>0</v>
      </c>
      <c r="L64" s="16">
        <f t="shared" si="5"/>
        <v>-4</v>
      </c>
      <c r="M64" s="23">
        <f t="shared" si="5"/>
        <v>40</v>
      </c>
    </row>
    <row r="65" spans="3:14" x14ac:dyDescent="0.2">
      <c r="C65" s="27">
        <v>1</v>
      </c>
      <c r="D65" s="39">
        <f t="shared" ref="D65:M65" si="6">D56-$C65*D$67</f>
        <v>0</v>
      </c>
      <c r="E65" s="16">
        <f t="shared" si="6"/>
        <v>3.5</v>
      </c>
      <c r="F65" s="17">
        <f t="shared" si="6"/>
        <v>0</v>
      </c>
      <c r="G65" s="16">
        <f t="shared" si="6"/>
        <v>-1</v>
      </c>
      <c r="H65" s="16">
        <f t="shared" si="6"/>
        <v>0</v>
      </c>
      <c r="I65" s="16">
        <f t="shared" si="6"/>
        <v>0.5</v>
      </c>
      <c r="J65" s="17">
        <f t="shared" si="6"/>
        <v>1</v>
      </c>
      <c r="K65" s="17">
        <f t="shared" si="6"/>
        <v>0</v>
      </c>
      <c r="L65" s="16">
        <f t="shared" si="6"/>
        <v>-0.5</v>
      </c>
      <c r="M65" s="23">
        <f t="shared" si="6"/>
        <v>6</v>
      </c>
    </row>
    <row r="66" spans="3:14" x14ac:dyDescent="0.2">
      <c r="C66" s="27">
        <v>1</v>
      </c>
      <c r="D66" s="39">
        <f>D57-$C66*D$67</f>
        <v>0</v>
      </c>
      <c r="E66" s="16">
        <f t="shared" ref="E66:M66" si="7">E57-$C66*E$67</f>
        <v>2.5</v>
      </c>
      <c r="F66" s="17">
        <f t="shared" si="7"/>
        <v>0</v>
      </c>
      <c r="G66" s="16">
        <f t="shared" si="7"/>
        <v>0</v>
      </c>
      <c r="H66" s="16">
        <f t="shared" si="7"/>
        <v>-1</v>
      </c>
      <c r="I66" s="16">
        <f t="shared" si="7"/>
        <v>0.5</v>
      </c>
      <c r="J66" s="17">
        <f t="shared" si="7"/>
        <v>0</v>
      </c>
      <c r="K66" s="17">
        <f t="shared" si="7"/>
        <v>1</v>
      </c>
      <c r="L66" s="16">
        <f t="shared" si="7"/>
        <v>-0.5</v>
      </c>
      <c r="M66" s="23">
        <f t="shared" si="7"/>
        <v>4</v>
      </c>
    </row>
    <row r="67" spans="3:14" x14ac:dyDescent="0.2">
      <c r="C67" s="29">
        <v>2</v>
      </c>
      <c r="D67" s="40">
        <f>D58/$C67</f>
        <v>1</v>
      </c>
      <c r="E67" s="37">
        <f t="shared" ref="E67:M67" si="8">E58/$C67</f>
        <v>-0.5</v>
      </c>
      <c r="F67" s="18">
        <f t="shared" si="8"/>
        <v>0</v>
      </c>
      <c r="G67" s="37">
        <f t="shared" si="8"/>
        <v>0</v>
      </c>
      <c r="H67" s="37">
        <f t="shared" si="8"/>
        <v>0</v>
      </c>
      <c r="I67" s="37">
        <f t="shared" si="8"/>
        <v>-0.5</v>
      </c>
      <c r="J67" s="18">
        <f t="shared" si="8"/>
        <v>0</v>
      </c>
      <c r="K67" s="18">
        <f t="shared" si="8"/>
        <v>0</v>
      </c>
      <c r="L67" s="37">
        <f t="shared" si="8"/>
        <v>0.5</v>
      </c>
      <c r="M67" s="38">
        <f t="shared" si="8"/>
        <v>0</v>
      </c>
    </row>
    <row r="69" spans="3:14" x14ac:dyDescent="0.2">
      <c r="E69" s="2" t="s">
        <v>30</v>
      </c>
      <c r="J69" s="2"/>
      <c r="K69" s="2" t="s">
        <v>33</v>
      </c>
    </row>
    <row r="70" spans="3:14" x14ac:dyDescent="0.2">
      <c r="D70" s="13" t="s">
        <v>9</v>
      </c>
      <c r="E70" s="14" t="s">
        <v>10</v>
      </c>
      <c r="F70" s="14" t="s">
        <v>11</v>
      </c>
      <c r="G70" s="14" t="s">
        <v>12</v>
      </c>
      <c r="H70" s="14" t="s">
        <v>13</v>
      </c>
      <c r="I70" s="14" t="s">
        <v>14</v>
      </c>
      <c r="J70" s="14" t="s">
        <v>17</v>
      </c>
      <c r="K70" s="14" t="s">
        <v>18</v>
      </c>
      <c r="L70" s="14" t="s">
        <v>19</v>
      </c>
      <c r="M70" s="15" t="s">
        <v>20</v>
      </c>
    </row>
    <row r="71" spans="3:14" x14ac:dyDescent="0.2">
      <c r="D71" s="32">
        <v>0</v>
      </c>
      <c r="E71" s="41">
        <v>-6</v>
      </c>
      <c r="F71" s="16">
        <v>0</v>
      </c>
      <c r="G71" s="16">
        <v>1</v>
      </c>
      <c r="H71" s="16">
        <v>1</v>
      </c>
      <c r="I71" s="16">
        <v>-1</v>
      </c>
      <c r="J71" s="16">
        <v>0</v>
      </c>
      <c r="K71" s="16">
        <v>0</v>
      </c>
      <c r="L71" s="16">
        <v>2</v>
      </c>
      <c r="M71" s="33">
        <v>-10</v>
      </c>
    </row>
    <row r="72" spans="3:14" x14ac:dyDescent="0.2">
      <c r="D72" s="34">
        <v>0</v>
      </c>
      <c r="E72" s="42">
        <v>-5.5</v>
      </c>
      <c r="F72" s="26">
        <v>0</v>
      </c>
      <c r="G72" s="26">
        <v>0</v>
      </c>
      <c r="H72" s="26">
        <v>0</v>
      </c>
      <c r="I72" s="26">
        <v>-1.5</v>
      </c>
      <c r="J72" s="26">
        <v>0</v>
      </c>
      <c r="K72" s="26">
        <v>0</v>
      </c>
      <c r="L72" s="26">
        <v>1.5</v>
      </c>
      <c r="M72" s="35">
        <v>0</v>
      </c>
      <c r="N72" s="1" t="s">
        <v>31</v>
      </c>
    </row>
    <row r="73" spans="3:14" x14ac:dyDescent="0.2">
      <c r="D73" s="32">
        <v>0</v>
      </c>
      <c r="E73" s="41">
        <v>9</v>
      </c>
      <c r="F73" s="16">
        <v>1</v>
      </c>
      <c r="G73" s="16">
        <v>0</v>
      </c>
      <c r="H73" s="16">
        <v>0</v>
      </c>
      <c r="I73" s="16">
        <v>4</v>
      </c>
      <c r="J73" s="16">
        <v>0</v>
      </c>
      <c r="K73" s="16">
        <v>0</v>
      </c>
      <c r="L73" s="16">
        <v>-4</v>
      </c>
      <c r="M73" s="23">
        <v>40</v>
      </c>
      <c r="N73">
        <f>M73/E73</f>
        <v>4.4444444444444446</v>
      </c>
    </row>
    <row r="74" spans="3:14" x14ac:dyDescent="0.2">
      <c r="D74" s="32">
        <v>0</v>
      </c>
      <c r="E74" s="41">
        <v>3.5</v>
      </c>
      <c r="F74" s="16">
        <v>0</v>
      </c>
      <c r="G74" s="16">
        <v>-1</v>
      </c>
      <c r="H74" s="16">
        <v>0</v>
      </c>
      <c r="I74" s="16">
        <v>0.5</v>
      </c>
      <c r="J74" s="16">
        <v>1</v>
      </c>
      <c r="K74" s="16">
        <v>0</v>
      </c>
      <c r="L74" s="16">
        <v>-0.5</v>
      </c>
      <c r="M74" s="23">
        <v>6</v>
      </c>
      <c r="N74">
        <f>M74/E74</f>
        <v>1.7142857142857142</v>
      </c>
    </row>
    <row r="75" spans="3:14" x14ac:dyDescent="0.2">
      <c r="D75" s="27">
        <v>0</v>
      </c>
      <c r="E75" s="41">
        <v>2.5</v>
      </c>
      <c r="F75" s="41">
        <v>0</v>
      </c>
      <c r="G75" s="41">
        <v>0</v>
      </c>
      <c r="H75" s="41">
        <v>-1</v>
      </c>
      <c r="I75" s="41">
        <v>0.5</v>
      </c>
      <c r="J75" s="41">
        <v>0</v>
      </c>
      <c r="K75" s="41">
        <v>1</v>
      </c>
      <c r="L75" s="41">
        <v>-0.5</v>
      </c>
      <c r="M75" s="43">
        <v>4</v>
      </c>
      <c r="N75">
        <f>M75/E75</f>
        <v>1.6</v>
      </c>
    </row>
    <row r="76" spans="3:14" x14ac:dyDescent="0.2">
      <c r="D76" s="36">
        <v>1</v>
      </c>
      <c r="E76" s="30">
        <v>-0.5</v>
      </c>
      <c r="F76" s="24">
        <v>0</v>
      </c>
      <c r="G76" s="24">
        <v>0</v>
      </c>
      <c r="H76" s="24">
        <v>0</v>
      </c>
      <c r="I76" s="24">
        <v>-0.5</v>
      </c>
      <c r="J76" s="24">
        <v>0</v>
      </c>
      <c r="K76" s="24">
        <v>0</v>
      </c>
      <c r="L76" s="24">
        <v>0.5</v>
      </c>
      <c r="M76" s="25">
        <v>0</v>
      </c>
      <c r="N76">
        <f>M76/E76</f>
        <v>0</v>
      </c>
    </row>
    <row r="79" spans="3:14" x14ac:dyDescent="0.2">
      <c r="D79" s="13" t="s">
        <v>9</v>
      </c>
      <c r="E79" s="14" t="s">
        <v>10</v>
      </c>
      <c r="F79" s="14" t="s">
        <v>11</v>
      </c>
      <c r="G79" s="14" t="s">
        <v>12</v>
      </c>
      <c r="H79" s="14" t="s">
        <v>13</v>
      </c>
      <c r="I79" s="14" t="s">
        <v>14</v>
      </c>
      <c r="J79" s="14" t="s">
        <v>17</v>
      </c>
      <c r="K79" s="14" t="s">
        <v>18</v>
      </c>
      <c r="L79" s="14" t="s">
        <v>19</v>
      </c>
      <c r="M79" s="15" t="s">
        <v>20</v>
      </c>
    </row>
    <row r="80" spans="3:14" x14ac:dyDescent="0.2">
      <c r="C80" s="41">
        <v>-6</v>
      </c>
      <c r="D80" s="32">
        <f t="shared" ref="D80:M80" si="9">D71-$C80*D$84</f>
        <v>0</v>
      </c>
      <c r="E80" s="16">
        <f t="shared" si="9"/>
        <v>0</v>
      </c>
      <c r="F80" s="16">
        <f t="shared" si="9"/>
        <v>0</v>
      </c>
      <c r="G80" s="16">
        <f t="shared" si="9"/>
        <v>1</v>
      </c>
      <c r="H80" s="16">
        <f t="shared" si="9"/>
        <v>-1.4000000000000004</v>
      </c>
      <c r="I80" s="16">
        <f t="shared" si="9"/>
        <v>0.20000000000000018</v>
      </c>
      <c r="J80" s="16">
        <f t="shared" si="9"/>
        <v>0</v>
      </c>
      <c r="K80" s="16">
        <f t="shared" si="9"/>
        <v>2.4000000000000004</v>
      </c>
      <c r="L80" s="16">
        <f t="shared" si="9"/>
        <v>0.79999999999999982</v>
      </c>
      <c r="M80" s="33">
        <f t="shared" si="9"/>
        <v>-0.39999999999999858</v>
      </c>
    </row>
    <row r="81" spans="3:14" x14ac:dyDescent="0.2">
      <c r="C81" s="42">
        <v>-5.5</v>
      </c>
      <c r="D81" s="34">
        <f t="shared" ref="D81:M81" si="10">D72-$C81*D$84</f>
        <v>0</v>
      </c>
      <c r="E81" s="26">
        <f t="shared" si="10"/>
        <v>0</v>
      </c>
      <c r="F81" s="26">
        <f t="shared" si="10"/>
        <v>0</v>
      </c>
      <c r="G81" s="26">
        <f t="shared" si="10"/>
        <v>0</v>
      </c>
      <c r="H81" s="26">
        <f t="shared" si="10"/>
        <v>-2.2000000000000002</v>
      </c>
      <c r="I81" s="26">
        <f t="shared" si="10"/>
        <v>-0.39999999999999991</v>
      </c>
      <c r="J81" s="26">
        <f t="shared" si="10"/>
        <v>0</v>
      </c>
      <c r="K81" s="26">
        <f t="shared" si="10"/>
        <v>2.2000000000000002</v>
      </c>
      <c r="L81" s="26">
        <f t="shared" si="10"/>
        <v>0.39999999999999991</v>
      </c>
      <c r="M81" s="35">
        <f t="shared" si="10"/>
        <v>8.8000000000000007</v>
      </c>
    </row>
    <row r="82" spans="3:14" x14ac:dyDescent="0.2">
      <c r="C82" s="41">
        <v>9</v>
      </c>
      <c r="D82" s="32">
        <f t="shared" ref="D82:M82" si="11">D73-$C82*D$84</f>
        <v>0</v>
      </c>
      <c r="E82" s="16">
        <f t="shared" si="11"/>
        <v>0</v>
      </c>
      <c r="F82" s="16">
        <f t="shared" si="11"/>
        <v>1</v>
      </c>
      <c r="G82" s="16">
        <f t="shared" si="11"/>
        <v>0</v>
      </c>
      <c r="H82" s="16">
        <f t="shared" si="11"/>
        <v>3.6</v>
      </c>
      <c r="I82" s="16">
        <f t="shared" si="11"/>
        <v>2.2000000000000002</v>
      </c>
      <c r="J82" s="16">
        <f t="shared" si="11"/>
        <v>0</v>
      </c>
      <c r="K82" s="16">
        <f t="shared" si="11"/>
        <v>-3.6</v>
      </c>
      <c r="L82" s="16">
        <f t="shared" si="11"/>
        <v>-2.2000000000000002</v>
      </c>
      <c r="M82" s="23">
        <f t="shared" si="11"/>
        <v>25.6</v>
      </c>
    </row>
    <row r="83" spans="3:14" x14ac:dyDescent="0.2">
      <c r="C83" s="41">
        <v>3.5</v>
      </c>
      <c r="D83" s="32">
        <f t="shared" ref="D83:M83" si="12">D74-$C83*D$84</f>
        <v>0</v>
      </c>
      <c r="E83" s="16">
        <f t="shared" si="12"/>
        <v>0</v>
      </c>
      <c r="F83" s="16">
        <f t="shared" si="12"/>
        <v>0</v>
      </c>
      <c r="G83" s="16">
        <f t="shared" si="12"/>
        <v>-1</v>
      </c>
      <c r="H83" s="16">
        <f t="shared" si="12"/>
        <v>1.4000000000000001</v>
      </c>
      <c r="I83" s="16">
        <f t="shared" si="12"/>
        <v>-0.20000000000000007</v>
      </c>
      <c r="J83" s="16">
        <f t="shared" si="12"/>
        <v>1</v>
      </c>
      <c r="K83" s="16">
        <f t="shared" si="12"/>
        <v>-1.4000000000000001</v>
      </c>
      <c r="L83" s="16">
        <f t="shared" si="12"/>
        <v>0.20000000000000007</v>
      </c>
      <c r="M83" s="23">
        <f t="shared" si="12"/>
        <v>0.39999999999999947</v>
      </c>
    </row>
    <row r="84" spans="3:14" x14ac:dyDescent="0.2">
      <c r="C84" s="41">
        <v>2.5</v>
      </c>
      <c r="D84" s="74">
        <f>D75/$C84</f>
        <v>0</v>
      </c>
      <c r="E84" s="45">
        <f t="shared" ref="E84:M84" si="13">E75/$C84</f>
        <v>1</v>
      </c>
      <c r="F84" s="45">
        <f t="shared" si="13"/>
        <v>0</v>
      </c>
      <c r="G84" s="45">
        <f t="shared" si="13"/>
        <v>0</v>
      </c>
      <c r="H84" s="45">
        <f t="shared" si="13"/>
        <v>-0.4</v>
      </c>
      <c r="I84" s="45">
        <f t="shared" si="13"/>
        <v>0.2</v>
      </c>
      <c r="J84" s="45">
        <f t="shared" si="13"/>
        <v>0</v>
      </c>
      <c r="K84" s="45">
        <f t="shared" si="13"/>
        <v>0.4</v>
      </c>
      <c r="L84" s="45">
        <f t="shared" si="13"/>
        <v>-0.2</v>
      </c>
      <c r="M84" s="46">
        <f t="shared" si="13"/>
        <v>1.6</v>
      </c>
    </row>
    <row r="85" spans="3:14" x14ac:dyDescent="0.2">
      <c r="C85" s="30">
        <v>-0.5</v>
      </c>
      <c r="D85" s="36">
        <f>D76-$C85*D$84</f>
        <v>1</v>
      </c>
      <c r="E85" s="24">
        <f t="shared" ref="E85:M85" si="14">E76-$C85*E$84</f>
        <v>0</v>
      </c>
      <c r="F85" s="24">
        <f t="shared" si="14"/>
        <v>0</v>
      </c>
      <c r="G85" s="24">
        <f t="shared" si="14"/>
        <v>0</v>
      </c>
      <c r="H85" s="24">
        <f t="shared" si="14"/>
        <v>-0.2</v>
      </c>
      <c r="I85" s="24">
        <f t="shared" si="14"/>
        <v>-0.4</v>
      </c>
      <c r="J85" s="24">
        <f t="shared" si="14"/>
        <v>0</v>
      </c>
      <c r="K85" s="24">
        <f t="shared" si="14"/>
        <v>0.2</v>
      </c>
      <c r="L85" s="24">
        <f t="shared" si="14"/>
        <v>0.4</v>
      </c>
      <c r="M85" s="25">
        <f t="shared" si="14"/>
        <v>0.8</v>
      </c>
    </row>
    <row r="86" spans="3:14" x14ac:dyDescent="0.2">
      <c r="D86" s="44"/>
      <c r="E86" s="44"/>
      <c r="F86" s="44"/>
      <c r="G86" s="44"/>
      <c r="H86" s="44"/>
      <c r="I86" s="44"/>
      <c r="J86" s="44"/>
      <c r="K86" s="44"/>
      <c r="L86" s="44"/>
      <c r="M86" s="44"/>
    </row>
    <row r="87" spans="3:14" x14ac:dyDescent="0.2">
      <c r="H87" s="2" t="s">
        <v>30</v>
      </c>
      <c r="I87" s="2"/>
      <c r="J87" s="2" t="s">
        <v>33</v>
      </c>
      <c r="K87" s="2"/>
    </row>
    <row r="88" spans="3:14" x14ac:dyDescent="0.2">
      <c r="D88" s="13" t="s">
        <v>9</v>
      </c>
      <c r="E88" s="14" t="s">
        <v>10</v>
      </c>
      <c r="F88" s="14" t="s">
        <v>11</v>
      </c>
      <c r="G88" s="14" t="s">
        <v>12</v>
      </c>
      <c r="H88" s="14" t="s">
        <v>13</v>
      </c>
      <c r="I88" s="14" t="s">
        <v>14</v>
      </c>
      <c r="J88" s="14" t="s">
        <v>17</v>
      </c>
      <c r="K88" s="14" t="s">
        <v>18</v>
      </c>
      <c r="L88" s="14" t="s">
        <v>19</v>
      </c>
      <c r="M88" s="15" t="s">
        <v>20</v>
      </c>
    </row>
    <row r="89" spans="3:14" x14ac:dyDescent="0.2">
      <c r="D89" s="32">
        <v>0</v>
      </c>
      <c r="E89" s="16">
        <v>0</v>
      </c>
      <c r="F89" s="16">
        <v>0</v>
      </c>
      <c r="G89" s="16">
        <v>1</v>
      </c>
      <c r="H89" s="41">
        <v>-1.4000000000000004</v>
      </c>
      <c r="I89" s="16">
        <v>0.20000000000000018</v>
      </c>
      <c r="J89" s="16">
        <v>0</v>
      </c>
      <c r="K89" s="16">
        <v>2.4000000000000004</v>
      </c>
      <c r="L89" s="16">
        <v>0.79999999999999982</v>
      </c>
      <c r="M89" s="33">
        <v>-0.39999999999999858</v>
      </c>
    </row>
    <row r="90" spans="3:14" x14ac:dyDescent="0.2">
      <c r="D90" s="34">
        <v>0</v>
      </c>
      <c r="E90" s="26">
        <v>0</v>
      </c>
      <c r="F90" s="26">
        <v>0</v>
      </c>
      <c r="G90" s="26">
        <v>0</v>
      </c>
      <c r="H90" s="42">
        <v>-2.2000000000000002</v>
      </c>
      <c r="I90" s="26">
        <v>-0.39999999999999991</v>
      </c>
      <c r="J90" s="26">
        <v>0</v>
      </c>
      <c r="K90" s="26">
        <v>2.2000000000000002</v>
      </c>
      <c r="L90" s="26">
        <v>0.39999999999999991</v>
      </c>
      <c r="M90" s="35">
        <v>8.8000000000000007</v>
      </c>
      <c r="N90" s="1" t="s">
        <v>31</v>
      </c>
    </row>
    <row r="91" spans="3:14" x14ac:dyDescent="0.2">
      <c r="D91" s="32">
        <v>0</v>
      </c>
      <c r="E91" s="16">
        <v>0</v>
      </c>
      <c r="F91" s="16">
        <v>1</v>
      </c>
      <c r="G91" s="16">
        <v>0</v>
      </c>
      <c r="H91" s="41">
        <v>3.6</v>
      </c>
      <c r="I91" s="16">
        <v>2.2000000000000002</v>
      </c>
      <c r="J91" s="16">
        <v>0</v>
      </c>
      <c r="K91" s="16">
        <v>-3.6</v>
      </c>
      <c r="L91" s="16">
        <v>-2.2000000000000002</v>
      </c>
      <c r="M91" s="23">
        <v>25.6</v>
      </c>
      <c r="N91">
        <f>M91/H91</f>
        <v>7.1111111111111116</v>
      </c>
    </row>
    <row r="92" spans="3:14" x14ac:dyDescent="0.2">
      <c r="D92" s="27">
        <v>0</v>
      </c>
      <c r="E92" s="41">
        <v>0</v>
      </c>
      <c r="F92" s="41">
        <v>0</v>
      </c>
      <c r="G92" s="41">
        <v>-1</v>
      </c>
      <c r="H92" s="41">
        <v>1.4000000000000001</v>
      </c>
      <c r="I92" s="41">
        <v>-0.20000000000000007</v>
      </c>
      <c r="J92" s="41">
        <v>1</v>
      </c>
      <c r="K92" s="41">
        <v>-1.4000000000000001</v>
      </c>
      <c r="L92" s="41">
        <v>0.20000000000000007</v>
      </c>
      <c r="M92" s="43">
        <v>0.39999999999999947</v>
      </c>
      <c r="N92">
        <f>M92/H92</f>
        <v>0.28571428571428531</v>
      </c>
    </row>
    <row r="93" spans="3:14" x14ac:dyDescent="0.2">
      <c r="D93" s="32">
        <v>0</v>
      </c>
      <c r="E93" s="16">
        <v>1</v>
      </c>
      <c r="F93" s="16">
        <v>0</v>
      </c>
      <c r="G93" s="16">
        <v>0</v>
      </c>
      <c r="H93" s="41">
        <v>-0.4</v>
      </c>
      <c r="I93" s="16">
        <v>0.2</v>
      </c>
      <c r="J93" s="16">
        <v>0</v>
      </c>
      <c r="K93" s="16">
        <v>0.4</v>
      </c>
      <c r="L93" s="16">
        <v>-0.2</v>
      </c>
      <c r="M93" s="23">
        <v>1.6</v>
      </c>
      <c r="N93">
        <f>M93/H93</f>
        <v>-4</v>
      </c>
    </row>
    <row r="94" spans="3:14" x14ac:dyDescent="0.2">
      <c r="D94" s="36">
        <v>1</v>
      </c>
      <c r="E94" s="24">
        <v>0</v>
      </c>
      <c r="F94" s="24">
        <v>0</v>
      </c>
      <c r="G94" s="24">
        <v>0</v>
      </c>
      <c r="H94" s="30">
        <v>-0.2</v>
      </c>
      <c r="I94" s="24">
        <v>-0.4</v>
      </c>
      <c r="J94" s="24">
        <v>0</v>
      </c>
      <c r="K94" s="24">
        <v>0.2</v>
      </c>
      <c r="L94" s="24">
        <v>0.4</v>
      </c>
      <c r="M94" s="25">
        <v>0.8</v>
      </c>
      <c r="N94">
        <f>M94/H94</f>
        <v>-4</v>
      </c>
    </row>
    <row r="97" spans="3:13" x14ac:dyDescent="0.2">
      <c r="D97" s="13" t="s">
        <v>9</v>
      </c>
      <c r="E97" s="14" t="s">
        <v>10</v>
      </c>
      <c r="F97" s="14" t="s">
        <v>11</v>
      </c>
      <c r="G97" s="14" t="s">
        <v>12</v>
      </c>
      <c r="H97" s="14" t="s">
        <v>13</v>
      </c>
      <c r="I97" s="14" t="s">
        <v>14</v>
      </c>
      <c r="J97" s="14" t="s">
        <v>17</v>
      </c>
      <c r="K97" s="14" t="s">
        <v>18</v>
      </c>
      <c r="L97" s="14" t="s">
        <v>19</v>
      </c>
      <c r="M97" s="15" t="s">
        <v>20</v>
      </c>
    </row>
    <row r="98" spans="3:13" x14ac:dyDescent="0.2">
      <c r="C98" s="41">
        <v>-1.4000000000000004</v>
      </c>
      <c r="D98" s="32">
        <f t="shared" ref="D98:M98" si="15">D89-$C98*D$101</f>
        <v>0</v>
      </c>
      <c r="E98" s="16">
        <f t="shared" si="15"/>
        <v>0</v>
      </c>
      <c r="F98" s="16">
        <f t="shared" si="15"/>
        <v>0</v>
      </c>
      <c r="G98" s="16">
        <f t="shared" si="15"/>
        <v>0</v>
      </c>
      <c r="H98" s="16">
        <f t="shared" si="15"/>
        <v>0</v>
      </c>
      <c r="I98" s="16">
        <f t="shared" si="15"/>
        <v>0</v>
      </c>
      <c r="J98" s="16">
        <f t="shared" si="15"/>
        <v>1.0000000000000002</v>
      </c>
      <c r="K98" s="16">
        <f t="shared" si="15"/>
        <v>1</v>
      </c>
      <c r="L98" s="16">
        <f t="shared" si="15"/>
        <v>1</v>
      </c>
      <c r="M98" s="33">
        <f t="shared" si="15"/>
        <v>9.4368957093138306E-16</v>
      </c>
    </row>
    <row r="99" spans="3:13" x14ac:dyDescent="0.2">
      <c r="C99" s="42">
        <v>-2.2000000000000002</v>
      </c>
      <c r="D99" s="34">
        <f t="shared" ref="D99:M99" si="16">D90-$C99*D$101</f>
        <v>0</v>
      </c>
      <c r="E99" s="26">
        <f t="shared" si="16"/>
        <v>0</v>
      </c>
      <c r="F99" s="26">
        <f t="shared" si="16"/>
        <v>0</v>
      </c>
      <c r="G99" s="26">
        <f t="shared" si="16"/>
        <v>-1.5714285714285714</v>
      </c>
      <c r="H99" s="26">
        <f t="shared" si="16"/>
        <v>0</v>
      </c>
      <c r="I99" s="26">
        <f t="shared" si="16"/>
        <v>-0.7142857142857143</v>
      </c>
      <c r="J99" s="26">
        <f t="shared" si="16"/>
        <v>1.5714285714285714</v>
      </c>
      <c r="K99" s="26">
        <f t="shared" si="16"/>
        <v>0</v>
      </c>
      <c r="L99" s="26">
        <f t="shared" si="16"/>
        <v>0.7142857142857143</v>
      </c>
      <c r="M99" s="35">
        <f t="shared" si="16"/>
        <v>9.4285714285714288</v>
      </c>
    </row>
    <row r="100" spans="3:13" x14ac:dyDescent="0.2">
      <c r="C100" s="41">
        <v>3.6</v>
      </c>
      <c r="D100" s="32">
        <f t="shared" ref="D100:M100" si="17">D91-$C100*D$101</f>
        <v>0</v>
      </c>
      <c r="E100" s="16">
        <f t="shared" si="17"/>
        <v>0</v>
      </c>
      <c r="F100" s="16">
        <f t="shared" si="17"/>
        <v>1</v>
      </c>
      <c r="G100" s="16">
        <f t="shared" si="17"/>
        <v>2.5714285714285712</v>
      </c>
      <c r="H100" s="16">
        <f t="shared" si="17"/>
        <v>0</v>
      </c>
      <c r="I100" s="16">
        <f t="shared" si="17"/>
        <v>2.7142857142857144</v>
      </c>
      <c r="J100" s="16">
        <f t="shared" si="17"/>
        <v>-2.5714285714285712</v>
      </c>
      <c r="K100" s="16">
        <f t="shared" si="17"/>
        <v>0</v>
      </c>
      <c r="L100" s="16">
        <f t="shared" si="17"/>
        <v>-2.7142857142857144</v>
      </c>
      <c r="M100" s="23">
        <f t="shared" si="17"/>
        <v>24.571428571428573</v>
      </c>
    </row>
    <row r="101" spans="3:13" x14ac:dyDescent="0.2">
      <c r="C101" s="41">
        <v>1.4000000000000001</v>
      </c>
      <c r="D101" s="74">
        <f>D92/$C101</f>
        <v>0</v>
      </c>
      <c r="E101" s="45">
        <f t="shared" ref="E101:M101" si="18">E92/$C101</f>
        <v>0</v>
      </c>
      <c r="F101" s="45">
        <f t="shared" si="18"/>
        <v>0</v>
      </c>
      <c r="G101" s="45">
        <f t="shared" si="18"/>
        <v>-0.71428571428571419</v>
      </c>
      <c r="H101" s="45">
        <f t="shared" si="18"/>
        <v>1</v>
      </c>
      <c r="I101" s="45">
        <f t="shared" si="18"/>
        <v>-0.1428571428571429</v>
      </c>
      <c r="J101" s="45">
        <f t="shared" si="18"/>
        <v>0.71428571428571419</v>
      </c>
      <c r="K101" s="45">
        <f t="shared" si="18"/>
        <v>-1</v>
      </c>
      <c r="L101" s="45">
        <f t="shared" si="18"/>
        <v>0.1428571428571429</v>
      </c>
      <c r="M101" s="46">
        <f t="shared" si="18"/>
        <v>0.28571428571428531</v>
      </c>
    </row>
    <row r="102" spans="3:13" x14ac:dyDescent="0.2">
      <c r="C102" s="41">
        <v>-0.4</v>
      </c>
      <c r="D102" s="32">
        <f t="shared" ref="D102:M102" si="19">D93-$C102*D$101</f>
        <v>0</v>
      </c>
      <c r="E102" s="16">
        <f t="shared" si="19"/>
        <v>1</v>
      </c>
      <c r="F102" s="16">
        <f t="shared" si="19"/>
        <v>0</v>
      </c>
      <c r="G102" s="16">
        <f t="shared" si="19"/>
        <v>-0.2857142857142857</v>
      </c>
      <c r="H102" s="16">
        <f t="shared" si="19"/>
        <v>0</v>
      </c>
      <c r="I102" s="16">
        <f t="shared" si="19"/>
        <v>0.14285714285714285</v>
      </c>
      <c r="J102" s="16">
        <f t="shared" si="19"/>
        <v>0.2857142857142857</v>
      </c>
      <c r="K102" s="16">
        <f t="shared" si="19"/>
        <v>0</v>
      </c>
      <c r="L102" s="16">
        <f t="shared" si="19"/>
        <v>-0.14285714285714285</v>
      </c>
      <c r="M102" s="23">
        <f t="shared" si="19"/>
        <v>1.7142857142857142</v>
      </c>
    </row>
    <row r="103" spans="3:13" x14ac:dyDescent="0.2">
      <c r="C103" s="30">
        <v>-0.2</v>
      </c>
      <c r="D103" s="36">
        <f>D94-$C103*D$101</f>
        <v>1</v>
      </c>
      <c r="E103" s="24">
        <f t="shared" ref="E103:M103" si="20">E94-$C103*E$101</f>
        <v>0</v>
      </c>
      <c r="F103" s="24">
        <f t="shared" si="20"/>
        <v>0</v>
      </c>
      <c r="G103" s="24">
        <f t="shared" si="20"/>
        <v>-0.14285714285714285</v>
      </c>
      <c r="H103" s="24">
        <f t="shared" si="20"/>
        <v>0</v>
      </c>
      <c r="I103" s="24">
        <f t="shared" si="20"/>
        <v>-0.4285714285714286</v>
      </c>
      <c r="J103" s="24">
        <f t="shared" si="20"/>
        <v>0.14285714285714285</v>
      </c>
      <c r="K103" s="24">
        <f t="shared" si="20"/>
        <v>0</v>
      </c>
      <c r="L103" s="24">
        <f t="shared" si="20"/>
        <v>0.4285714285714286</v>
      </c>
      <c r="M103" s="25">
        <f t="shared" si="20"/>
        <v>0.8571428571428571</v>
      </c>
    </row>
    <row r="105" spans="3:13" x14ac:dyDescent="0.2">
      <c r="D105" s="1" t="s">
        <v>34</v>
      </c>
      <c r="F105" t="s">
        <v>33</v>
      </c>
      <c r="G105" s="2" t="s">
        <v>30</v>
      </c>
      <c r="I105" s="2"/>
    </row>
    <row r="106" spans="3:13" x14ac:dyDescent="0.2">
      <c r="D106" s="13" t="s">
        <v>9</v>
      </c>
      <c r="E106" s="14" t="s">
        <v>10</v>
      </c>
      <c r="F106" s="14" t="s">
        <v>11</v>
      </c>
      <c r="G106" s="14" t="s">
        <v>12</v>
      </c>
      <c r="H106" s="14" t="s">
        <v>13</v>
      </c>
      <c r="I106" s="14" t="s">
        <v>14</v>
      </c>
      <c r="J106" s="15" t="s">
        <v>15</v>
      </c>
    </row>
    <row r="107" spans="3:13" x14ac:dyDescent="0.2">
      <c r="D107" s="47">
        <v>0</v>
      </c>
      <c r="E107" s="48">
        <v>0</v>
      </c>
      <c r="F107" s="48">
        <v>0</v>
      </c>
      <c r="G107" s="58">
        <v>-1.5714285714285714</v>
      </c>
      <c r="H107" s="48">
        <v>0</v>
      </c>
      <c r="I107" s="48">
        <v>-0.7142857142857143</v>
      </c>
      <c r="J107" s="49">
        <v>9.4285714285714288</v>
      </c>
      <c r="K107" s="1" t="s">
        <v>31</v>
      </c>
    </row>
    <row r="108" spans="3:13" x14ac:dyDescent="0.2">
      <c r="D108" s="61">
        <v>0</v>
      </c>
      <c r="E108" s="59">
        <v>0</v>
      </c>
      <c r="F108" s="59">
        <v>1</v>
      </c>
      <c r="G108" s="59">
        <v>2.5714285714285712</v>
      </c>
      <c r="H108" s="59">
        <v>0</v>
      </c>
      <c r="I108" s="59">
        <v>2.7142857142857144</v>
      </c>
      <c r="J108" s="62">
        <v>24.571428571428573</v>
      </c>
      <c r="K108">
        <f>J108/G108</f>
        <v>9.5555555555555571</v>
      </c>
    </row>
    <row r="109" spans="3:13" x14ac:dyDescent="0.2">
      <c r="D109" s="56">
        <v>0</v>
      </c>
      <c r="E109" s="50">
        <v>0</v>
      </c>
      <c r="F109" s="50">
        <v>0</v>
      </c>
      <c r="G109" s="59">
        <v>-0.71428571428571419</v>
      </c>
      <c r="H109" s="50">
        <v>1</v>
      </c>
      <c r="I109" s="50">
        <v>-0.1428571428571429</v>
      </c>
      <c r="J109" s="51">
        <v>0.28571428571428531</v>
      </c>
      <c r="K109">
        <f>J109/G109</f>
        <v>-0.39999999999999947</v>
      </c>
    </row>
    <row r="110" spans="3:13" x14ac:dyDescent="0.2">
      <c r="D110" s="56">
        <v>0</v>
      </c>
      <c r="E110" s="50">
        <v>1</v>
      </c>
      <c r="F110" s="50">
        <v>0</v>
      </c>
      <c r="G110" s="59">
        <v>-0.2857142857142857</v>
      </c>
      <c r="H110" s="50">
        <v>0</v>
      </c>
      <c r="I110" s="50">
        <v>0.14285714285714285</v>
      </c>
      <c r="J110" s="51">
        <v>1.7142857142857142</v>
      </c>
      <c r="K110">
        <f>J110/G110</f>
        <v>-6</v>
      </c>
    </row>
    <row r="111" spans="3:13" x14ac:dyDescent="0.2">
      <c r="D111" s="57">
        <v>1</v>
      </c>
      <c r="E111" s="54">
        <v>0</v>
      </c>
      <c r="F111" s="54">
        <v>0</v>
      </c>
      <c r="G111" s="60">
        <v>-0.14285714285714285</v>
      </c>
      <c r="H111" s="54">
        <v>0</v>
      </c>
      <c r="I111" s="54">
        <v>-0.4285714285714286</v>
      </c>
      <c r="J111" s="55">
        <v>0.8571428571428571</v>
      </c>
      <c r="K111">
        <f>J111/G111</f>
        <v>-6</v>
      </c>
    </row>
    <row r="114" spans="3:10" x14ac:dyDescent="0.2">
      <c r="D114" s="13" t="s">
        <v>9</v>
      </c>
      <c r="E114" s="14" t="s">
        <v>10</v>
      </c>
      <c r="F114" s="14" t="s">
        <v>11</v>
      </c>
      <c r="G114" s="14" t="s">
        <v>12</v>
      </c>
      <c r="H114" s="14" t="s">
        <v>13</v>
      </c>
      <c r="I114" s="14" t="s">
        <v>14</v>
      </c>
      <c r="J114" s="15" t="s">
        <v>15</v>
      </c>
    </row>
    <row r="115" spans="3:10" x14ac:dyDescent="0.2">
      <c r="C115" s="58">
        <v>-1.5714285714285714</v>
      </c>
      <c r="D115" s="47">
        <f t="shared" ref="D115:J115" si="21">D107-$C115*D$116</f>
        <v>0</v>
      </c>
      <c r="E115" s="48">
        <f t="shared" si="21"/>
        <v>0</v>
      </c>
      <c r="F115" s="48">
        <f t="shared" si="21"/>
        <v>0.61111111111111116</v>
      </c>
      <c r="G115" s="48">
        <f t="shared" si="21"/>
        <v>0</v>
      </c>
      <c r="H115" s="48">
        <f t="shared" si="21"/>
        <v>0</v>
      </c>
      <c r="I115" s="48">
        <f t="shared" si="21"/>
        <v>0.94444444444444475</v>
      </c>
      <c r="J115" s="49">
        <f t="shared" si="21"/>
        <v>24.444444444444446</v>
      </c>
    </row>
    <row r="116" spans="3:10" x14ac:dyDescent="0.2">
      <c r="C116" s="59">
        <v>2.5714285714285712</v>
      </c>
      <c r="D116" s="80">
        <f>D108/$C116</f>
        <v>0</v>
      </c>
      <c r="E116" s="52">
        <f t="shared" ref="E116:J116" si="22">E108/$C116</f>
        <v>0</v>
      </c>
      <c r="F116" s="52">
        <f t="shared" si="22"/>
        <v>0.38888888888888895</v>
      </c>
      <c r="G116" s="52">
        <f t="shared" si="22"/>
        <v>1</v>
      </c>
      <c r="H116" s="52">
        <f t="shared" si="22"/>
        <v>0</v>
      </c>
      <c r="I116" s="52">
        <f t="shared" si="22"/>
        <v>1.0555555555555558</v>
      </c>
      <c r="J116" s="53">
        <f t="shared" si="22"/>
        <v>9.5555555555555571</v>
      </c>
    </row>
    <row r="117" spans="3:10" x14ac:dyDescent="0.2">
      <c r="C117" s="59">
        <v>-0.71428571428571419</v>
      </c>
      <c r="D117" s="56">
        <f t="shared" ref="D117:J117" si="23">D109-$C117*D$116</f>
        <v>0</v>
      </c>
      <c r="E117" s="50">
        <f t="shared" si="23"/>
        <v>0</v>
      </c>
      <c r="F117" s="50">
        <f t="shared" si="23"/>
        <v>0.27777777777777779</v>
      </c>
      <c r="G117" s="50">
        <f t="shared" si="23"/>
        <v>0</v>
      </c>
      <c r="H117" s="50">
        <f t="shared" si="23"/>
        <v>1</v>
      </c>
      <c r="I117" s="50">
        <f t="shared" si="23"/>
        <v>0.61111111111111116</v>
      </c>
      <c r="J117" s="51">
        <f t="shared" si="23"/>
        <v>7.1111111111111116</v>
      </c>
    </row>
    <row r="118" spans="3:10" x14ac:dyDescent="0.2">
      <c r="C118" s="59">
        <v>-0.2857142857142857</v>
      </c>
      <c r="D118" s="56">
        <f t="shared" ref="D118:J118" si="24">D110-$C118*D$116</f>
        <v>0</v>
      </c>
      <c r="E118" s="50">
        <f t="shared" si="24"/>
        <v>1</v>
      </c>
      <c r="F118" s="50">
        <f t="shared" si="24"/>
        <v>0.11111111111111112</v>
      </c>
      <c r="G118" s="50">
        <f t="shared" si="24"/>
        <v>0</v>
      </c>
      <c r="H118" s="50">
        <f t="shared" si="24"/>
        <v>0</v>
      </c>
      <c r="I118" s="50">
        <f t="shared" si="24"/>
        <v>0.44444444444444448</v>
      </c>
      <c r="J118" s="51">
        <f t="shared" si="24"/>
        <v>4.4444444444444446</v>
      </c>
    </row>
    <row r="119" spans="3:10" x14ac:dyDescent="0.2">
      <c r="C119" s="60">
        <v>-0.14285714285714285</v>
      </c>
      <c r="D119" s="57">
        <f>D111-$C119*D$116</f>
        <v>1</v>
      </c>
      <c r="E119" s="54">
        <f t="shared" ref="E119:J119" si="25">E111-$C119*E$116</f>
        <v>0</v>
      </c>
      <c r="F119" s="54">
        <f t="shared" si="25"/>
        <v>5.5555555555555559E-2</v>
      </c>
      <c r="G119" s="54">
        <f t="shared" si="25"/>
        <v>0</v>
      </c>
      <c r="H119" s="54">
        <f t="shared" si="25"/>
        <v>0</v>
      </c>
      <c r="I119" s="54">
        <f t="shared" si="25"/>
        <v>-0.27777777777777779</v>
      </c>
      <c r="J119" s="55">
        <f t="shared" si="25"/>
        <v>2.2222222222222223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1435-9D0E-2B44-A85C-07D10F261D9D}">
  <dimension ref="A1:O130"/>
  <sheetViews>
    <sheetView workbookViewId="0">
      <selection activeCell="K31" sqref="K31"/>
    </sheetView>
  </sheetViews>
  <sheetFormatPr baseColWidth="10" defaultRowHeight="16" x14ac:dyDescent="0.2"/>
  <cols>
    <col min="1" max="1" width="34" bestFit="1" customWidth="1"/>
  </cols>
  <sheetData>
    <row r="1" spans="1:13" x14ac:dyDescent="0.2">
      <c r="A1" s="1" t="s">
        <v>0</v>
      </c>
    </row>
    <row r="2" spans="1:13" x14ac:dyDescent="0.2">
      <c r="A2" t="s">
        <v>7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8" spans="1:13" x14ac:dyDescent="0.2">
      <c r="A8" s="1" t="s">
        <v>4</v>
      </c>
      <c r="D8" s="13" t="s">
        <v>9</v>
      </c>
      <c r="E8" s="14" t="s">
        <v>10</v>
      </c>
      <c r="F8" s="14" t="s">
        <v>11</v>
      </c>
      <c r="G8" s="14" t="s">
        <v>12</v>
      </c>
      <c r="H8" s="14" t="s">
        <v>13</v>
      </c>
      <c r="I8" s="14" t="s">
        <v>14</v>
      </c>
      <c r="J8" s="15" t="s">
        <v>15</v>
      </c>
    </row>
    <row r="9" spans="1:13" x14ac:dyDescent="0.2">
      <c r="A9" s="1" t="s">
        <v>0</v>
      </c>
      <c r="D9" s="8">
        <v>-3</v>
      </c>
      <c r="E9" s="9">
        <v>-4</v>
      </c>
      <c r="F9" s="9">
        <v>0</v>
      </c>
      <c r="G9" s="9">
        <v>0</v>
      </c>
      <c r="H9" s="9">
        <v>0</v>
      </c>
      <c r="I9" s="9">
        <v>0</v>
      </c>
      <c r="J9" s="10">
        <v>0</v>
      </c>
    </row>
    <row r="10" spans="1:13" x14ac:dyDescent="0.2">
      <c r="A10" t="s">
        <v>8</v>
      </c>
      <c r="D10" s="4">
        <v>8</v>
      </c>
      <c r="E10" s="5">
        <v>5</v>
      </c>
      <c r="F10" s="5">
        <v>1</v>
      </c>
      <c r="G10" s="5">
        <v>0</v>
      </c>
      <c r="H10" s="5">
        <v>0</v>
      </c>
      <c r="I10" s="5">
        <v>0</v>
      </c>
      <c r="J10" s="11">
        <v>40</v>
      </c>
    </row>
    <row r="11" spans="1:13" x14ac:dyDescent="0.2">
      <c r="A11" t="s">
        <v>5</v>
      </c>
      <c r="D11" s="4">
        <v>1</v>
      </c>
      <c r="E11" s="5">
        <v>3</v>
      </c>
      <c r="F11" s="5">
        <v>0</v>
      </c>
      <c r="G11" s="5">
        <v>-1</v>
      </c>
      <c r="H11" s="5">
        <v>0</v>
      </c>
      <c r="I11" s="5">
        <v>0</v>
      </c>
      <c r="J11" s="11">
        <v>6</v>
      </c>
    </row>
    <row r="12" spans="1:13" x14ac:dyDescent="0.2">
      <c r="A12" t="s">
        <v>49</v>
      </c>
      <c r="D12" s="4">
        <v>1</v>
      </c>
      <c r="E12" s="5">
        <v>2</v>
      </c>
      <c r="F12" s="5">
        <v>0</v>
      </c>
      <c r="G12" s="5">
        <v>0</v>
      </c>
      <c r="H12" s="5">
        <v>-1</v>
      </c>
      <c r="I12" s="5">
        <v>0</v>
      </c>
      <c r="J12" s="11">
        <v>4</v>
      </c>
    </row>
    <row r="13" spans="1:13" x14ac:dyDescent="0.2">
      <c r="A13" t="s">
        <v>6</v>
      </c>
      <c r="D13" s="6">
        <v>2</v>
      </c>
      <c r="E13" s="7">
        <v>-1</v>
      </c>
      <c r="F13" s="7">
        <v>0</v>
      </c>
      <c r="G13" s="7">
        <v>0</v>
      </c>
      <c r="H13" s="7">
        <v>0</v>
      </c>
      <c r="I13" s="7">
        <v>-1</v>
      </c>
      <c r="J13" s="12">
        <v>0</v>
      </c>
    </row>
    <row r="14" spans="1:13" x14ac:dyDescent="0.2">
      <c r="J14" s="2"/>
    </row>
    <row r="15" spans="1:13" x14ac:dyDescent="0.2">
      <c r="D15" s="1" t="s">
        <v>25</v>
      </c>
      <c r="J15" s="2"/>
    </row>
    <row r="16" spans="1:13" x14ac:dyDescent="0.2">
      <c r="A16" s="1" t="s">
        <v>16</v>
      </c>
      <c r="D16" s="13" t="s">
        <v>9</v>
      </c>
      <c r="E16" s="14" t="s">
        <v>10</v>
      </c>
      <c r="F16" s="14" t="s">
        <v>11</v>
      </c>
      <c r="G16" s="14" t="s">
        <v>12</v>
      </c>
      <c r="H16" s="14" t="s">
        <v>13</v>
      </c>
      <c r="I16" s="14" t="s">
        <v>14</v>
      </c>
      <c r="J16" s="14" t="s">
        <v>17</v>
      </c>
      <c r="K16" s="14" t="s">
        <v>18</v>
      </c>
      <c r="L16" s="14" t="s">
        <v>19</v>
      </c>
      <c r="M16" s="15" t="s">
        <v>20</v>
      </c>
    </row>
    <row r="17" spans="1:15" x14ac:dyDescent="0.2">
      <c r="A17" s="1" t="s">
        <v>26</v>
      </c>
      <c r="D17" s="4">
        <v>0</v>
      </c>
      <c r="E17" s="5">
        <v>0</v>
      </c>
      <c r="F17" s="5">
        <v>0</v>
      </c>
      <c r="G17" s="16">
        <v>0</v>
      </c>
      <c r="H17" s="16">
        <v>0</v>
      </c>
      <c r="I17" s="16">
        <v>0</v>
      </c>
      <c r="J17" s="16">
        <v>1</v>
      </c>
      <c r="K17" s="16">
        <v>1</v>
      </c>
      <c r="L17" s="16">
        <v>1</v>
      </c>
      <c r="M17" s="10">
        <v>0</v>
      </c>
    </row>
    <row r="18" spans="1:15" x14ac:dyDescent="0.2">
      <c r="A18" s="1" t="s">
        <v>0</v>
      </c>
      <c r="D18" s="20">
        <v>-3</v>
      </c>
      <c r="E18" s="21">
        <v>-4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2">
        <v>0</v>
      </c>
    </row>
    <row r="19" spans="1:15" x14ac:dyDescent="0.2">
      <c r="A19" t="s">
        <v>8</v>
      </c>
      <c r="D19" s="4">
        <v>8</v>
      </c>
      <c r="E19" s="5">
        <v>5</v>
      </c>
      <c r="F19" s="5">
        <v>1</v>
      </c>
      <c r="G19" s="5">
        <v>0</v>
      </c>
      <c r="H19" s="5">
        <v>0</v>
      </c>
      <c r="I19" s="5">
        <v>0</v>
      </c>
      <c r="J19" s="16">
        <v>0</v>
      </c>
      <c r="K19" s="16">
        <v>0</v>
      </c>
      <c r="L19" s="16">
        <v>0</v>
      </c>
      <c r="M19" s="11">
        <v>40</v>
      </c>
    </row>
    <row r="20" spans="1:15" x14ac:dyDescent="0.2">
      <c r="A20" t="s">
        <v>21</v>
      </c>
      <c r="D20" s="4">
        <v>1</v>
      </c>
      <c r="E20" s="5">
        <v>3</v>
      </c>
      <c r="F20" s="5">
        <v>0</v>
      </c>
      <c r="G20" s="5">
        <v>-1</v>
      </c>
      <c r="H20" s="5">
        <v>0</v>
      </c>
      <c r="I20" s="5">
        <v>0</v>
      </c>
      <c r="J20" s="16">
        <v>1</v>
      </c>
      <c r="K20" s="16">
        <v>0</v>
      </c>
      <c r="L20" s="16">
        <v>0</v>
      </c>
      <c r="M20" s="11">
        <v>6</v>
      </c>
    </row>
    <row r="21" spans="1:15" x14ac:dyDescent="0.2">
      <c r="A21" t="s">
        <v>50</v>
      </c>
      <c r="D21" s="4">
        <v>1</v>
      </c>
      <c r="E21" s="5">
        <v>2</v>
      </c>
      <c r="F21" s="5">
        <v>0</v>
      </c>
      <c r="G21" s="5">
        <v>0</v>
      </c>
      <c r="H21" s="5">
        <v>-1</v>
      </c>
      <c r="I21" s="5">
        <v>0</v>
      </c>
      <c r="J21" s="16">
        <v>0</v>
      </c>
      <c r="K21" s="16">
        <v>1</v>
      </c>
      <c r="L21" s="16">
        <v>0</v>
      </c>
      <c r="M21" s="11">
        <v>4</v>
      </c>
    </row>
    <row r="22" spans="1:15" x14ac:dyDescent="0.2">
      <c r="A22" t="s">
        <v>22</v>
      </c>
      <c r="D22" s="6">
        <v>2</v>
      </c>
      <c r="E22" s="7">
        <v>-1</v>
      </c>
      <c r="F22" s="7">
        <v>0</v>
      </c>
      <c r="G22" s="7">
        <v>0</v>
      </c>
      <c r="H22" s="7">
        <v>0</v>
      </c>
      <c r="I22" s="7">
        <v>-1</v>
      </c>
      <c r="J22" s="24">
        <v>0</v>
      </c>
      <c r="K22" s="24">
        <v>0</v>
      </c>
      <c r="L22" s="24">
        <v>1</v>
      </c>
      <c r="M22" s="12">
        <v>0</v>
      </c>
    </row>
    <row r="25" spans="1:15" x14ac:dyDescent="0.2">
      <c r="B25" s="73" t="s">
        <v>51</v>
      </c>
      <c r="D25" s="63" t="s">
        <v>35</v>
      </c>
      <c r="E25" s="63" t="s">
        <v>36</v>
      </c>
      <c r="G25" s="76" t="str">
        <f>D34</f>
        <v>x1</v>
      </c>
      <c r="H25" s="63" t="s">
        <v>31</v>
      </c>
      <c r="J25" s="63" t="s">
        <v>40</v>
      </c>
      <c r="K25" s="68"/>
      <c r="L25" s="68"/>
      <c r="M25" s="68"/>
      <c r="N25" s="65" t="s">
        <v>46</v>
      </c>
      <c r="O25" s="63" t="s">
        <v>44</v>
      </c>
    </row>
    <row r="26" spans="1:15" x14ac:dyDescent="0.2">
      <c r="B26" s="73" t="s">
        <v>25</v>
      </c>
      <c r="D26" s="3" t="s">
        <v>11</v>
      </c>
      <c r="E26" s="2">
        <f>HLOOKUP(D26,$D$16:$M$17,2,0)*-1</f>
        <v>0</v>
      </c>
      <c r="G26" s="2">
        <f>HLOOKUP(G$25,$D$16:$M$22,4,0)</f>
        <v>8</v>
      </c>
      <c r="H26" s="2">
        <f>O26/N26</f>
        <v>5</v>
      </c>
      <c r="J26" s="2">
        <f>F19</f>
        <v>1</v>
      </c>
      <c r="K26" s="2">
        <f t="shared" ref="K26:M29" si="0">J19</f>
        <v>0</v>
      </c>
      <c r="L26" s="2">
        <f t="shared" si="0"/>
        <v>0</v>
      </c>
      <c r="M26" s="2">
        <f t="shared" si="0"/>
        <v>0</v>
      </c>
      <c r="N26" s="2">
        <f t="array" ref="N26:N29">MMULT(J26:M29,G26:G29)</f>
        <v>8</v>
      </c>
      <c r="O26" s="2">
        <f>M19</f>
        <v>40</v>
      </c>
    </row>
    <row r="27" spans="1:15" x14ac:dyDescent="0.2">
      <c r="D27" s="3" t="s">
        <v>17</v>
      </c>
      <c r="E27" s="2">
        <f>HLOOKUP(D27,$D$16:$M$17,2,0)*-1</f>
        <v>-1</v>
      </c>
      <c r="G27" s="2">
        <f>HLOOKUP(G$25,$D$16:$M$22,5,0)</f>
        <v>1</v>
      </c>
      <c r="H27" s="2">
        <f t="shared" ref="H27:H29" si="1">O27/N27</f>
        <v>6</v>
      </c>
      <c r="J27" s="2">
        <f>F20</f>
        <v>0</v>
      </c>
      <c r="K27" s="2">
        <f t="shared" si="0"/>
        <v>1</v>
      </c>
      <c r="L27" s="2">
        <f t="shared" si="0"/>
        <v>0</v>
      </c>
      <c r="M27" s="2">
        <f t="shared" si="0"/>
        <v>0</v>
      </c>
      <c r="N27" s="2">
        <v>1</v>
      </c>
      <c r="O27" s="2">
        <f t="shared" ref="O27:O29" si="2">M20</f>
        <v>6</v>
      </c>
    </row>
    <row r="28" spans="1:15" x14ac:dyDescent="0.2">
      <c r="D28" s="3" t="s">
        <v>18</v>
      </c>
      <c r="E28" s="2">
        <f>HLOOKUP(D28,$D$16:$M$17,2,0)*-1</f>
        <v>-1</v>
      </c>
      <c r="G28" s="2">
        <f>HLOOKUP(G$25,$D$16:$M$22,6,0)</f>
        <v>1</v>
      </c>
      <c r="H28" s="2">
        <f t="shared" si="1"/>
        <v>4</v>
      </c>
      <c r="J28" s="2">
        <f>F21</f>
        <v>0</v>
      </c>
      <c r="K28" s="2">
        <f t="shared" si="0"/>
        <v>0</v>
      </c>
      <c r="L28" s="2">
        <f t="shared" si="0"/>
        <v>1</v>
      </c>
      <c r="M28" s="2">
        <f t="shared" si="0"/>
        <v>0</v>
      </c>
      <c r="N28" s="2">
        <v>1</v>
      </c>
      <c r="O28" s="2">
        <f t="shared" si="2"/>
        <v>4</v>
      </c>
    </row>
    <row r="29" spans="1:15" x14ac:dyDescent="0.2">
      <c r="C29" s="2" t="s">
        <v>33</v>
      </c>
      <c r="D29" s="70" t="s">
        <v>19</v>
      </c>
      <c r="E29" s="69">
        <f>HLOOKUP(D29,$D$16:$M$17,2,0)*-1</f>
        <v>-1</v>
      </c>
      <c r="G29" s="69">
        <f>HLOOKUP(G$25,$D$16:$M$22,7,0)</f>
        <v>2</v>
      </c>
      <c r="H29" s="69">
        <f t="shared" si="1"/>
        <v>0</v>
      </c>
      <c r="J29" s="69">
        <f>F22</f>
        <v>0</v>
      </c>
      <c r="K29" s="69">
        <f t="shared" si="0"/>
        <v>0</v>
      </c>
      <c r="L29" s="69">
        <f t="shared" si="0"/>
        <v>0</v>
      </c>
      <c r="M29" s="69">
        <f t="shared" si="0"/>
        <v>1</v>
      </c>
      <c r="N29" s="69">
        <v>2</v>
      </c>
      <c r="O29" s="69">
        <f t="shared" si="2"/>
        <v>0</v>
      </c>
    </row>
    <row r="30" spans="1:15" x14ac:dyDescent="0.2">
      <c r="H30" s="2"/>
      <c r="K30" s="2"/>
      <c r="L30" s="2"/>
      <c r="M30" s="2"/>
      <c r="N30" s="2"/>
    </row>
    <row r="31" spans="1:15" x14ac:dyDescent="0.2">
      <c r="J31" s="63" t="s">
        <v>37</v>
      </c>
      <c r="K31" s="2">
        <f t="array" ref="K31:N31">MMULT(TRANSPOSE(E26:E29),J26:M29)</f>
        <v>0</v>
      </c>
      <c r="L31" s="2">
        <v>-1</v>
      </c>
      <c r="M31" s="2">
        <v>-1</v>
      </c>
      <c r="N31" s="2">
        <v>-1</v>
      </c>
    </row>
    <row r="33" spans="2:15" x14ac:dyDescent="0.2">
      <c r="D33" s="63" t="s">
        <v>42</v>
      </c>
      <c r="E33" s="63" t="s">
        <v>41</v>
      </c>
      <c r="F33" s="64" t="s">
        <v>39</v>
      </c>
      <c r="G33" s="64" t="s">
        <v>38</v>
      </c>
      <c r="J33" s="63" t="s">
        <v>45</v>
      </c>
      <c r="K33" s="68"/>
      <c r="L33" s="68"/>
      <c r="M33" s="68"/>
      <c r="N33" s="65" t="s">
        <v>46</v>
      </c>
      <c r="O33" s="63" t="s">
        <v>43</v>
      </c>
    </row>
    <row r="34" spans="2:15" x14ac:dyDescent="0.2">
      <c r="C34" s="2" t="s">
        <v>30</v>
      </c>
      <c r="D34" s="65" t="s">
        <v>9</v>
      </c>
      <c r="E34" s="66">
        <f>MMULT($K$31:$N$31,D19:D22)</f>
        <v>-4</v>
      </c>
      <c r="F34" s="66">
        <f>HLOOKUP(D34,$D$16:$L$17,2,0)*-1</f>
        <v>0</v>
      </c>
      <c r="G34" s="66">
        <f>-(F34-E34)</f>
        <v>-4</v>
      </c>
      <c r="I34" s="77">
        <v>8</v>
      </c>
      <c r="J34" s="2">
        <f t="shared" ref="J34:O34" si="3">J26-$I34*J$37</f>
        <v>1</v>
      </c>
      <c r="K34" s="2">
        <f t="shared" si="3"/>
        <v>0</v>
      </c>
      <c r="L34" s="2">
        <f t="shared" si="3"/>
        <v>0</v>
      </c>
      <c r="M34" s="2">
        <f t="shared" si="3"/>
        <v>-4</v>
      </c>
      <c r="N34" s="2">
        <f t="shared" si="3"/>
        <v>0</v>
      </c>
      <c r="O34" s="2">
        <f t="shared" si="3"/>
        <v>40</v>
      </c>
    </row>
    <row r="35" spans="2:15" x14ac:dyDescent="0.2">
      <c r="D35" s="3" t="s">
        <v>10</v>
      </c>
      <c r="E35" s="2">
        <f>MMULT($K$31:$N$31,E19:E22)</f>
        <v>-4</v>
      </c>
      <c r="F35" s="2">
        <f t="shared" ref="F35:F38" si="4">HLOOKUP(D35,$D$16:$L$17,2,0)*-1</f>
        <v>0</v>
      </c>
      <c r="G35" s="2">
        <f>-(F35-E35)</f>
        <v>-4</v>
      </c>
      <c r="I35" s="77">
        <v>1</v>
      </c>
      <c r="J35" s="2">
        <f t="shared" ref="J35:O35" si="5">J27-$I35*J$37</f>
        <v>0</v>
      </c>
      <c r="K35" s="2">
        <f t="shared" si="5"/>
        <v>1</v>
      </c>
      <c r="L35" s="2">
        <f t="shared" si="5"/>
        <v>0</v>
      </c>
      <c r="M35" s="2">
        <f t="shared" si="5"/>
        <v>-0.5</v>
      </c>
      <c r="N35" s="2">
        <f t="shared" si="5"/>
        <v>0</v>
      </c>
      <c r="O35" s="2">
        <f t="shared" si="5"/>
        <v>6</v>
      </c>
    </row>
    <row r="36" spans="2:15" x14ac:dyDescent="0.2">
      <c r="D36" s="3" t="s">
        <v>12</v>
      </c>
      <c r="E36" s="2">
        <f>MMULT($K$31:$N$31,G19:G22)</f>
        <v>1</v>
      </c>
      <c r="F36" s="2">
        <f t="shared" si="4"/>
        <v>0</v>
      </c>
      <c r="G36" s="2">
        <f>-(F36-E36)</f>
        <v>1</v>
      </c>
      <c r="I36" s="77">
        <v>1</v>
      </c>
      <c r="J36" s="2">
        <f>J28-$I36*J$37</f>
        <v>0</v>
      </c>
      <c r="K36" s="2">
        <f t="shared" ref="K36:O36" si="6">K28-$I36*K$37</f>
        <v>0</v>
      </c>
      <c r="L36" s="2">
        <f t="shared" si="6"/>
        <v>1</v>
      </c>
      <c r="M36" s="2">
        <f t="shared" si="6"/>
        <v>-0.5</v>
      </c>
      <c r="N36" s="2">
        <f t="shared" si="6"/>
        <v>0</v>
      </c>
      <c r="O36" s="2">
        <f t="shared" si="6"/>
        <v>4</v>
      </c>
    </row>
    <row r="37" spans="2:15" x14ac:dyDescent="0.2">
      <c r="D37" s="3" t="s">
        <v>13</v>
      </c>
      <c r="E37" s="2">
        <f>MMULT($K$31:$N$31,H19:H22)</f>
        <v>1</v>
      </c>
      <c r="F37" s="2">
        <f t="shared" si="4"/>
        <v>0</v>
      </c>
      <c r="G37" s="2">
        <f>-(F37-E37)</f>
        <v>1</v>
      </c>
      <c r="I37" s="77">
        <v>2</v>
      </c>
      <c r="J37" s="77">
        <f>J29/$I37</f>
        <v>0</v>
      </c>
      <c r="K37" s="77">
        <f t="shared" ref="K37:O37" si="7">K29/$I37</f>
        <v>0</v>
      </c>
      <c r="L37" s="77">
        <f t="shared" si="7"/>
        <v>0</v>
      </c>
      <c r="M37" s="77">
        <f t="shared" si="7"/>
        <v>0.5</v>
      </c>
      <c r="N37" s="77">
        <f t="shared" si="7"/>
        <v>1</v>
      </c>
      <c r="O37" s="77">
        <f t="shared" si="7"/>
        <v>0</v>
      </c>
    </row>
    <row r="38" spans="2:15" x14ac:dyDescent="0.2">
      <c r="D38" s="3" t="s">
        <v>14</v>
      </c>
      <c r="E38" s="2">
        <f>MMULT($K$31:$N$31,I19:I22)</f>
        <v>1</v>
      </c>
      <c r="F38" s="2">
        <f t="shared" si="4"/>
        <v>0</v>
      </c>
      <c r="G38" s="2">
        <f>-(F38-E38)</f>
        <v>1</v>
      </c>
    </row>
    <row r="44" spans="2:15" x14ac:dyDescent="0.2">
      <c r="B44" s="73" t="s">
        <v>52</v>
      </c>
      <c r="D44" s="63" t="s">
        <v>35</v>
      </c>
      <c r="E44" s="63" t="s">
        <v>36</v>
      </c>
      <c r="G44" s="76" t="s">
        <v>10</v>
      </c>
      <c r="H44" s="63" t="s">
        <v>31</v>
      </c>
      <c r="J44" s="63" t="s">
        <v>40</v>
      </c>
      <c r="K44" s="68"/>
      <c r="L44" s="68"/>
      <c r="M44" s="68"/>
      <c r="N44" s="65" t="s">
        <v>47</v>
      </c>
      <c r="O44" s="63" t="s">
        <v>44</v>
      </c>
    </row>
    <row r="45" spans="2:15" x14ac:dyDescent="0.2">
      <c r="B45" s="73" t="s">
        <v>25</v>
      </c>
      <c r="D45" s="72" t="s">
        <v>11</v>
      </c>
      <c r="E45" s="71">
        <f>HLOOKUP(D45,$D$16:$M$17,2,0)*-1</f>
        <v>0</v>
      </c>
      <c r="F45" s="44"/>
      <c r="G45" s="71">
        <f>HLOOKUP(G$44,$D$16:$M$22,4,0)</f>
        <v>5</v>
      </c>
      <c r="H45" s="71">
        <f>O45/N45</f>
        <v>4.4444444444444446</v>
      </c>
      <c r="I45" s="44"/>
      <c r="J45" s="71">
        <v>1</v>
      </c>
      <c r="K45" s="71">
        <v>0</v>
      </c>
      <c r="L45" s="71">
        <v>0</v>
      </c>
      <c r="M45" s="71">
        <v>-4</v>
      </c>
      <c r="N45" s="71">
        <f t="array" ref="N45:N48">MMULT(J45:M48,G45:G48)</f>
        <v>9</v>
      </c>
      <c r="O45" s="71">
        <f>O34</f>
        <v>40</v>
      </c>
    </row>
    <row r="46" spans="2:15" x14ac:dyDescent="0.2">
      <c r="D46" s="72" t="s">
        <v>17</v>
      </c>
      <c r="E46" s="71">
        <f>HLOOKUP(D46,$D$16:$M$17,2,0)*-1</f>
        <v>-1</v>
      </c>
      <c r="F46" s="44"/>
      <c r="G46" s="71">
        <f>HLOOKUP(G$44,$D$16:$M$22,5,0)</f>
        <v>3</v>
      </c>
      <c r="H46" s="71">
        <f t="shared" ref="H46:H48" si="8">O46/N46</f>
        <v>1.7142857142857142</v>
      </c>
      <c r="I46" s="44"/>
      <c r="J46" s="71">
        <v>0</v>
      </c>
      <c r="K46" s="71">
        <v>1</v>
      </c>
      <c r="L46" s="71">
        <v>0</v>
      </c>
      <c r="M46" s="71">
        <v>-0.5</v>
      </c>
      <c r="N46" s="71">
        <v>3.5</v>
      </c>
      <c r="O46" s="71">
        <f>O35</f>
        <v>6</v>
      </c>
    </row>
    <row r="47" spans="2:15" x14ac:dyDescent="0.2">
      <c r="C47" s="2" t="s">
        <v>33</v>
      </c>
      <c r="D47" s="70" t="s">
        <v>18</v>
      </c>
      <c r="E47" s="69">
        <f>HLOOKUP(D47,$D$16:$M$17,2,0)*-1</f>
        <v>-1</v>
      </c>
      <c r="F47" s="44"/>
      <c r="G47" s="69">
        <f>HLOOKUP(G$44,$D$16:$M$22,6,0)</f>
        <v>2</v>
      </c>
      <c r="H47" s="69">
        <f t="shared" si="8"/>
        <v>1.6</v>
      </c>
      <c r="I47" s="44"/>
      <c r="J47" s="69">
        <v>0</v>
      </c>
      <c r="K47" s="69">
        <v>0</v>
      </c>
      <c r="L47" s="69">
        <v>1</v>
      </c>
      <c r="M47" s="69">
        <v>-0.5</v>
      </c>
      <c r="N47" s="69">
        <v>2.5</v>
      </c>
      <c r="O47" s="69">
        <f>O36</f>
        <v>4</v>
      </c>
    </row>
    <row r="48" spans="2:15" x14ac:dyDescent="0.2">
      <c r="C48" s="2"/>
      <c r="D48" s="72" t="s">
        <v>9</v>
      </c>
      <c r="E48" s="71">
        <f>HLOOKUP(D48,$D$16:$M$17,2,0)*-1</f>
        <v>0</v>
      </c>
      <c r="F48" s="44"/>
      <c r="G48" s="71">
        <f>HLOOKUP(G$44,$D$16:$M$22,7,0)</f>
        <v>-1</v>
      </c>
      <c r="H48" s="71">
        <f t="shared" si="8"/>
        <v>0</v>
      </c>
      <c r="I48" s="44"/>
      <c r="J48" s="71">
        <v>0</v>
      </c>
      <c r="K48" s="71">
        <v>0</v>
      </c>
      <c r="L48" s="71">
        <v>0</v>
      </c>
      <c r="M48" s="71">
        <v>0.5</v>
      </c>
      <c r="N48" s="71">
        <v>-0.5</v>
      </c>
      <c r="O48" s="71">
        <f>O37</f>
        <v>0</v>
      </c>
    </row>
    <row r="49" spans="2:15" x14ac:dyDescent="0.2">
      <c r="H49" s="2"/>
      <c r="K49" s="2"/>
      <c r="L49" s="2"/>
      <c r="M49" s="2"/>
      <c r="N49" s="2"/>
    </row>
    <row r="50" spans="2:15" x14ac:dyDescent="0.2">
      <c r="J50" s="63" t="s">
        <v>37</v>
      </c>
      <c r="K50" s="2">
        <f t="array" ref="K50:N50">MMULT(TRANSPOSE(E45:E48),J45:M48)</f>
        <v>0</v>
      </c>
      <c r="L50" s="2">
        <v>-1</v>
      </c>
      <c r="M50" s="2">
        <v>-1</v>
      </c>
      <c r="N50" s="2">
        <v>1</v>
      </c>
    </row>
    <row r="52" spans="2:15" x14ac:dyDescent="0.2">
      <c r="D52" s="63" t="s">
        <v>42</v>
      </c>
      <c r="E52" s="63" t="s">
        <v>41</v>
      </c>
      <c r="F52" s="64" t="s">
        <v>39</v>
      </c>
      <c r="G52" s="64" t="s">
        <v>38</v>
      </c>
      <c r="J52" s="63" t="s">
        <v>45</v>
      </c>
      <c r="K52" s="68"/>
      <c r="L52" s="68"/>
      <c r="M52" s="68"/>
      <c r="N52" s="65" t="s">
        <v>47</v>
      </c>
      <c r="O52" s="63" t="s">
        <v>43</v>
      </c>
    </row>
    <row r="53" spans="2:15" x14ac:dyDescent="0.2">
      <c r="C53" s="2" t="s">
        <v>30</v>
      </c>
      <c r="D53" s="65" t="s">
        <v>10</v>
      </c>
      <c r="E53" s="66">
        <f>MMULT($K$50:$N$50,E19:E22)</f>
        <v>-6</v>
      </c>
      <c r="F53" s="66">
        <f>HLOOKUP(D53,$D$16:$L$17,2,0)*-1</f>
        <v>0</v>
      </c>
      <c r="G53" s="66">
        <f>-(F53-E53)</f>
        <v>-6</v>
      </c>
      <c r="I53" s="77">
        <v>9</v>
      </c>
      <c r="J53" s="71">
        <f t="shared" ref="J53:O53" si="9">J45-$I53*J$55</f>
        <v>1</v>
      </c>
      <c r="K53" s="71">
        <f t="shared" si="9"/>
        <v>0</v>
      </c>
      <c r="L53" s="71">
        <f t="shared" si="9"/>
        <v>-3.6</v>
      </c>
      <c r="M53" s="71">
        <f t="shared" si="9"/>
        <v>-2.2000000000000002</v>
      </c>
      <c r="N53" s="71">
        <f t="shared" si="9"/>
        <v>0</v>
      </c>
      <c r="O53" s="71">
        <f t="shared" si="9"/>
        <v>25.6</v>
      </c>
    </row>
    <row r="54" spans="2:15" x14ac:dyDescent="0.2">
      <c r="D54" s="3" t="s">
        <v>12</v>
      </c>
      <c r="E54" s="2">
        <f>MMULT($K$50:$N$50,G19:G22)</f>
        <v>1</v>
      </c>
      <c r="F54" s="2">
        <f t="shared" ref="F54:F56" si="10">HLOOKUP(D54,$D$16:$L$17,2,0)*-1</f>
        <v>0</v>
      </c>
      <c r="G54" s="2">
        <f>-(F54-E54)</f>
        <v>1</v>
      </c>
      <c r="I54" s="77">
        <v>3.5</v>
      </c>
      <c r="J54" s="71">
        <f t="shared" ref="J54:O54" si="11">J46-$I54*J$55</f>
        <v>0</v>
      </c>
      <c r="K54" s="71">
        <f t="shared" si="11"/>
        <v>1</v>
      </c>
      <c r="L54" s="71">
        <f t="shared" si="11"/>
        <v>-1.4000000000000001</v>
      </c>
      <c r="M54" s="71">
        <f t="shared" si="11"/>
        <v>0.20000000000000007</v>
      </c>
      <c r="N54" s="71">
        <f t="shared" si="11"/>
        <v>0</v>
      </c>
      <c r="O54" s="71">
        <f t="shared" si="11"/>
        <v>0.39999999999999947</v>
      </c>
    </row>
    <row r="55" spans="2:15" x14ac:dyDescent="0.2">
      <c r="D55" s="3" t="s">
        <v>13</v>
      </c>
      <c r="E55" s="2">
        <f>MMULT($K$50:$N$50,H19:H22)</f>
        <v>1</v>
      </c>
      <c r="F55" s="2">
        <f t="shared" si="10"/>
        <v>0</v>
      </c>
      <c r="G55" s="2">
        <f>-(F55-E55)</f>
        <v>1</v>
      </c>
      <c r="I55" s="77">
        <v>2.5</v>
      </c>
      <c r="J55" s="77">
        <f>J47/$I55</f>
        <v>0</v>
      </c>
      <c r="K55" s="77">
        <f t="shared" ref="K55:O55" si="12">K47/$I55</f>
        <v>0</v>
      </c>
      <c r="L55" s="77">
        <f t="shared" si="12"/>
        <v>0.4</v>
      </c>
      <c r="M55" s="77">
        <f t="shared" si="12"/>
        <v>-0.2</v>
      </c>
      <c r="N55" s="77">
        <f t="shared" si="12"/>
        <v>1</v>
      </c>
      <c r="O55" s="77">
        <f t="shared" si="12"/>
        <v>1.6</v>
      </c>
    </row>
    <row r="56" spans="2:15" x14ac:dyDescent="0.2">
      <c r="D56" s="3" t="s">
        <v>14</v>
      </c>
      <c r="E56" s="2">
        <f>MMULT($K$50:$N$50,I19:I22)</f>
        <v>-1</v>
      </c>
      <c r="F56" s="2">
        <f t="shared" si="10"/>
        <v>0</v>
      </c>
      <c r="G56" s="2">
        <f>-(F56-E56)</f>
        <v>-1</v>
      </c>
      <c r="I56" s="77">
        <v>-0.5</v>
      </c>
      <c r="J56" s="71">
        <f>J48-$I56*J$55</f>
        <v>0</v>
      </c>
      <c r="K56" s="71">
        <f t="shared" ref="K56:O56" si="13">K48-$I56*K$55</f>
        <v>0</v>
      </c>
      <c r="L56" s="71">
        <f t="shared" si="13"/>
        <v>0.2</v>
      </c>
      <c r="M56" s="71">
        <f t="shared" si="13"/>
        <v>0.4</v>
      </c>
      <c r="N56" s="71">
        <f t="shared" si="13"/>
        <v>0</v>
      </c>
      <c r="O56" s="71">
        <f t="shared" si="13"/>
        <v>0.8</v>
      </c>
    </row>
    <row r="62" spans="2:15" x14ac:dyDescent="0.2">
      <c r="B62" s="73" t="s">
        <v>53</v>
      </c>
      <c r="D62" s="63" t="s">
        <v>35</v>
      </c>
      <c r="E62" s="63" t="s">
        <v>36</v>
      </c>
      <c r="G62" s="76" t="s">
        <v>13</v>
      </c>
      <c r="H62" s="63" t="s">
        <v>31</v>
      </c>
      <c r="J62" s="63" t="s">
        <v>40</v>
      </c>
      <c r="K62" s="68"/>
      <c r="L62" s="68"/>
      <c r="M62" s="68"/>
      <c r="N62" s="65" t="s">
        <v>48</v>
      </c>
      <c r="O62" s="63" t="s">
        <v>44</v>
      </c>
    </row>
    <row r="63" spans="2:15" x14ac:dyDescent="0.2">
      <c r="B63" s="73" t="s">
        <v>25</v>
      </c>
      <c r="D63" s="72" t="s">
        <v>11</v>
      </c>
      <c r="E63" s="71">
        <f>HLOOKUP(D63,$D$16:$M$17,2,0)*-1</f>
        <v>0</v>
      </c>
      <c r="F63" s="44"/>
      <c r="G63" s="71">
        <f>HLOOKUP(G$62,$D$16:$M$22,4,0)</f>
        <v>0</v>
      </c>
      <c r="H63" s="71">
        <f>O63/N63</f>
        <v>7.1111111111111116</v>
      </c>
      <c r="I63" s="44"/>
      <c r="J63" s="71">
        <v>1</v>
      </c>
      <c r="K63" s="71">
        <v>0</v>
      </c>
      <c r="L63" s="71">
        <v>-3.6</v>
      </c>
      <c r="M63" s="71">
        <v>-2.2000000000000002</v>
      </c>
      <c r="N63" s="71">
        <f t="array" ref="N63:N66">MMULT(J63:M66,G63:G66)</f>
        <v>3.6</v>
      </c>
      <c r="O63" s="71">
        <f>O53</f>
        <v>25.6</v>
      </c>
    </row>
    <row r="64" spans="2:15" x14ac:dyDescent="0.2">
      <c r="C64" s="2" t="s">
        <v>33</v>
      </c>
      <c r="D64" s="70" t="s">
        <v>17</v>
      </c>
      <c r="E64" s="69">
        <f>HLOOKUP(D64,$D$16:$M$17,2,0)*-1</f>
        <v>-1</v>
      </c>
      <c r="F64" s="44"/>
      <c r="G64" s="69">
        <f>HLOOKUP(G$62,$D$16:$M$22,5,0)</f>
        <v>0</v>
      </c>
      <c r="H64" s="69">
        <f t="shared" ref="H64:H66" si="14">O64/N64</f>
        <v>0.28571428571428531</v>
      </c>
      <c r="I64" s="44"/>
      <c r="J64" s="69">
        <v>0</v>
      </c>
      <c r="K64" s="69">
        <v>1</v>
      </c>
      <c r="L64" s="69">
        <v>-1.4000000000000001</v>
      </c>
      <c r="M64" s="69">
        <v>0.20000000000000007</v>
      </c>
      <c r="N64" s="69">
        <v>1.4000000000000001</v>
      </c>
      <c r="O64" s="69">
        <f>O54</f>
        <v>0.39999999999999947</v>
      </c>
    </row>
    <row r="65" spans="3:15" x14ac:dyDescent="0.2">
      <c r="C65" s="2"/>
      <c r="D65" s="72" t="s">
        <v>10</v>
      </c>
      <c r="E65" s="71">
        <f>HLOOKUP(D65,$D$16:$M$17,2,0)*-1</f>
        <v>0</v>
      </c>
      <c r="F65" s="44"/>
      <c r="G65" s="71">
        <f>HLOOKUP(G$62,$D$16:$M$22,6,0)</f>
        <v>-1</v>
      </c>
      <c r="H65" s="71">
        <f t="shared" si="14"/>
        <v>-4</v>
      </c>
      <c r="I65" s="44"/>
      <c r="J65" s="71">
        <v>0</v>
      </c>
      <c r="K65" s="71">
        <v>0</v>
      </c>
      <c r="L65" s="71">
        <v>0.4</v>
      </c>
      <c r="M65" s="71">
        <v>-0.2</v>
      </c>
      <c r="N65" s="71">
        <v>-0.4</v>
      </c>
      <c r="O65" s="71">
        <f>O55</f>
        <v>1.6</v>
      </c>
    </row>
    <row r="66" spans="3:15" x14ac:dyDescent="0.2">
      <c r="C66" s="2"/>
      <c r="D66" s="72" t="s">
        <v>9</v>
      </c>
      <c r="E66" s="71">
        <f>HLOOKUP(D66,$D$16:$M$17,2,0)*-1</f>
        <v>0</v>
      </c>
      <c r="F66" s="44"/>
      <c r="G66" s="71">
        <f>HLOOKUP(G$62,$D$16:$M$22,7,0)</f>
        <v>0</v>
      </c>
      <c r="H66" s="71">
        <f t="shared" si="14"/>
        <v>-4</v>
      </c>
      <c r="I66" s="44"/>
      <c r="J66" s="71">
        <v>0</v>
      </c>
      <c r="K66" s="71">
        <v>0</v>
      </c>
      <c r="L66" s="71">
        <v>0.2</v>
      </c>
      <c r="M66" s="71">
        <v>0.4</v>
      </c>
      <c r="N66" s="71">
        <v>-0.2</v>
      </c>
      <c r="O66" s="71">
        <f>O56</f>
        <v>0.8</v>
      </c>
    </row>
    <row r="67" spans="3:15" x14ac:dyDescent="0.2">
      <c r="H67" s="2"/>
      <c r="K67" s="2"/>
      <c r="L67" s="2"/>
      <c r="M67" s="2"/>
      <c r="N67" s="2"/>
    </row>
    <row r="68" spans="3:15" x14ac:dyDescent="0.2">
      <c r="J68" s="63" t="s">
        <v>37</v>
      </c>
      <c r="K68" s="2">
        <f t="array" ref="K68:N68">MMULT(TRANSPOSE(E63:E66),J63:M66)</f>
        <v>0</v>
      </c>
      <c r="L68" s="2">
        <v>-1</v>
      </c>
      <c r="M68" s="2">
        <v>1.4000000000000001</v>
      </c>
      <c r="N68" s="2">
        <v>-0.20000000000000007</v>
      </c>
    </row>
    <row r="70" spans="3:15" x14ac:dyDescent="0.2">
      <c r="D70" s="63" t="s">
        <v>42</v>
      </c>
      <c r="E70" s="63" t="s">
        <v>41</v>
      </c>
      <c r="F70" s="64" t="s">
        <v>39</v>
      </c>
      <c r="G70" s="64" t="s">
        <v>38</v>
      </c>
      <c r="J70" s="63" t="s">
        <v>40</v>
      </c>
      <c r="K70" s="68"/>
      <c r="L70" s="68"/>
      <c r="M70" s="68"/>
      <c r="N70" s="65" t="s">
        <v>48</v>
      </c>
      <c r="O70" s="63" t="s">
        <v>43</v>
      </c>
    </row>
    <row r="71" spans="3:15" x14ac:dyDescent="0.2">
      <c r="D71" s="3" t="s">
        <v>12</v>
      </c>
      <c r="E71" s="2">
        <f>MMULT($K$68:$N$68,G19:G22)</f>
        <v>1</v>
      </c>
      <c r="F71" s="2">
        <f>HLOOKUP(D71,$D$16:$L$17,2,0)*-1</f>
        <v>0</v>
      </c>
      <c r="G71" s="2">
        <f>-(F71-E71)</f>
        <v>1</v>
      </c>
      <c r="I71" s="77">
        <v>3.6</v>
      </c>
      <c r="J71" s="71">
        <f t="shared" ref="J71:O71" si="15">J63-$I71*J$72</f>
        <v>1</v>
      </c>
      <c r="K71" s="71">
        <f t="shared" si="15"/>
        <v>-2.5714285714285712</v>
      </c>
      <c r="L71" s="71">
        <f t="shared" si="15"/>
        <v>0</v>
      </c>
      <c r="M71" s="71">
        <f t="shared" si="15"/>
        <v>-2.7142857142857144</v>
      </c>
      <c r="N71" s="71">
        <f t="shared" si="15"/>
        <v>0</v>
      </c>
      <c r="O71" s="71">
        <f t="shared" si="15"/>
        <v>24.571428571428573</v>
      </c>
    </row>
    <row r="72" spans="3:15" x14ac:dyDescent="0.2">
      <c r="C72" s="2" t="s">
        <v>30</v>
      </c>
      <c r="D72" s="65" t="s">
        <v>13</v>
      </c>
      <c r="E72" s="66">
        <f>MMULT($K$68:$N$68,H19:H22)</f>
        <v>-1.4000000000000001</v>
      </c>
      <c r="F72" s="66">
        <f t="shared" ref="F72:F73" si="16">HLOOKUP(D72,$D$16:$L$17,2,0)*-1</f>
        <v>0</v>
      </c>
      <c r="G72" s="66">
        <f>-(F72-E72)</f>
        <v>-1.4000000000000001</v>
      </c>
      <c r="I72" s="77">
        <v>1.4000000000000001</v>
      </c>
      <c r="J72" s="77">
        <f>J64/$I72</f>
        <v>0</v>
      </c>
      <c r="K72" s="77">
        <f t="shared" ref="K72:O72" si="17">K64/$I72</f>
        <v>0.71428571428571419</v>
      </c>
      <c r="L72" s="77">
        <f t="shared" si="17"/>
        <v>-1</v>
      </c>
      <c r="M72" s="77">
        <f t="shared" si="17"/>
        <v>0.1428571428571429</v>
      </c>
      <c r="N72" s="77">
        <f t="shared" si="17"/>
        <v>1</v>
      </c>
      <c r="O72" s="77">
        <f t="shared" si="17"/>
        <v>0.28571428571428531</v>
      </c>
    </row>
    <row r="73" spans="3:15" x14ac:dyDescent="0.2">
      <c r="D73" s="3" t="s">
        <v>14</v>
      </c>
      <c r="E73" s="2">
        <f>MMULT($K$68:$N$68,I19:I22)</f>
        <v>0.20000000000000007</v>
      </c>
      <c r="F73" s="2">
        <f t="shared" si="16"/>
        <v>0</v>
      </c>
      <c r="G73" s="2">
        <f>-(F73-E73)</f>
        <v>0.20000000000000007</v>
      </c>
      <c r="I73" s="77">
        <v>-0.4</v>
      </c>
      <c r="J73" s="71">
        <f t="shared" ref="J73:O73" si="18">J65-$I73*J$72</f>
        <v>0</v>
      </c>
      <c r="K73" s="71">
        <f t="shared" si="18"/>
        <v>0.2857142857142857</v>
      </c>
      <c r="L73" s="71">
        <f t="shared" si="18"/>
        <v>0</v>
      </c>
      <c r="M73" s="71">
        <f t="shared" si="18"/>
        <v>-0.14285714285714285</v>
      </c>
      <c r="N73" s="71">
        <f t="shared" si="18"/>
        <v>0</v>
      </c>
      <c r="O73" s="71">
        <f t="shared" si="18"/>
        <v>1.7142857142857142</v>
      </c>
    </row>
    <row r="74" spans="3:15" x14ac:dyDescent="0.2">
      <c r="I74" s="77">
        <v>-0.2</v>
      </c>
      <c r="J74" s="71">
        <f>J66-$I74*J$72</f>
        <v>0</v>
      </c>
      <c r="K74" s="71">
        <f t="shared" ref="K74:O74" si="19">K66-$I74*K$72</f>
        <v>0.14285714285714285</v>
      </c>
      <c r="L74" s="71">
        <f t="shared" si="19"/>
        <v>0</v>
      </c>
      <c r="M74" s="71">
        <f t="shared" si="19"/>
        <v>0.4285714285714286</v>
      </c>
      <c r="N74" s="71">
        <f t="shared" si="19"/>
        <v>0</v>
      </c>
      <c r="O74" s="71">
        <f t="shared" si="19"/>
        <v>0.8571428571428571</v>
      </c>
    </row>
    <row r="76" spans="3:15" x14ac:dyDescent="0.2">
      <c r="D76" s="1" t="s">
        <v>55</v>
      </c>
      <c r="E76" s="1"/>
      <c r="F76" s="1"/>
      <c r="G76" s="1"/>
    </row>
    <row r="77" spans="3:15" x14ac:dyDescent="0.2">
      <c r="D77" s="1" t="s">
        <v>54</v>
      </c>
      <c r="E77" s="1"/>
      <c r="F77" s="1"/>
      <c r="G77" s="1"/>
    </row>
    <row r="81" spans="2:15" x14ac:dyDescent="0.2">
      <c r="D81" s="79" t="s">
        <v>34</v>
      </c>
    </row>
    <row r="82" spans="2:15" x14ac:dyDescent="0.2">
      <c r="D82" s="13" t="s">
        <v>9</v>
      </c>
      <c r="E82" s="14" t="s">
        <v>10</v>
      </c>
      <c r="F82" s="14" t="s">
        <v>11</v>
      </c>
      <c r="G82" s="14" t="s">
        <v>12</v>
      </c>
      <c r="H82" s="14" t="s">
        <v>13</v>
      </c>
      <c r="I82" s="14" t="s">
        <v>14</v>
      </c>
      <c r="J82" s="15" t="s">
        <v>15</v>
      </c>
    </row>
    <row r="83" spans="2:15" x14ac:dyDescent="0.2">
      <c r="D83" s="8">
        <v>-3</v>
      </c>
      <c r="E83" s="9">
        <v>-4</v>
      </c>
      <c r="F83" s="9">
        <v>0</v>
      </c>
      <c r="G83" s="9">
        <v>0</v>
      </c>
      <c r="H83" s="9">
        <v>0</v>
      </c>
      <c r="I83" s="9">
        <v>0</v>
      </c>
      <c r="J83" s="10">
        <v>0</v>
      </c>
    </row>
    <row r="84" spans="2:15" x14ac:dyDescent="0.2">
      <c r="D84" s="4">
        <v>8</v>
      </c>
      <c r="E84" s="5">
        <v>5</v>
      </c>
      <c r="F84" s="5">
        <v>1</v>
      </c>
      <c r="G84" s="5">
        <v>0</v>
      </c>
      <c r="H84" s="5">
        <v>0</v>
      </c>
      <c r="I84" s="5">
        <v>0</v>
      </c>
      <c r="J84" s="11">
        <v>40</v>
      </c>
    </row>
    <row r="85" spans="2:15" x14ac:dyDescent="0.2">
      <c r="D85" s="4">
        <v>1</v>
      </c>
      <c r="E85" s="5">
        <v>3</v>
      </c>
      <c r="F85" s="5">
        <v>0</v>
      </c>
      <c r="G85" s="5">
        <v>-1</v>
      </c>
      <c r="H85" s="5">
        <v>0</v>
      </c>
      <c r="I85" s="5">
        <v>0</v>
      </c>
      <c r="J85" s="11">
        <v>6</v>
      </c>
    </row>
    <row r="86" spans="2:15" x14ac:dyDescent="0.2">
      <c r="D86" s="4">
        <v>1</v>
      </c>
      <c r="E86" s="5">
        <v>2</v>
      </c>
      <c r="F86" s="5">
        <v>0</v>
      </c>
      <c r="G86" s="5">
        <v>0</v>
      </c>
      <c r="H86" s="5">
        <v>-1</v>
      </c>
      <c r="I86" s="5">
        <v>0</v>
      </c>
      <c r="J86" s="11">
        <v>4</v>
      </c>
    </row>
    <row r="87" spans="2:15" x14ac:dyDescent="0.2">
      <c r="D87" s="6">
        <v>2</v>
      </c>
      <c r="E87" s="7">
        <v>-1</v>
      </c>
      <c r="F87" s="7">
        <v>0</v>
      </c>
      <c r="G87" s="7">
        <v>0</v>
      </c>
      <c r="H87" s="7">
        <v>0</v>
      </c>
      <c r="I87" s="7">
        <v>-1</v>
      </c>
      <c r="J87" s="12">
        <v>0</v>
      </c>
    </row>
    <row r="90" spans="2:15" x14ac:dyDescent="0.2">
      <c r="B90" s="73" t="s">
        <v>51</v>
      </c>
      <c r="D90" s="63" t="s">
        <v>35</v>
      </c>
      <c r="E90" s="63" t="s">
        <v>36</v>
      </c>
      <c r="G90" s="76" t="str">
        <f>D99</f>
        <v>x4</v>
      </c>
      <c r="H90" s="63" t="s">
        <v>31</v>
      </c>
      <c r="J90" s="63" t="s">
        <v>40</v>
      </c>
      <c r="K90" s="68"/>
      <c r="L90" s="68"/>
      <c r="M90" s="68"/>
      <c r="N90" s="65" t="s">
        <v>56</v>
      </c>
      <c r="O90" s="63" t="s">
        <v>44</v>
      </c>
    </row>
    <row r="91" spans="2:15" x14ac:dyDescent="0.2">
      <c r="B91" s="73" t="s">
        <v>34</v>
      </c>
      <c r="C91" s="2" t="s">
        <v>33</v>
      </c>
      <c r="D91" s="70" t="s">
        <v>11</v>
      </c>
      <c r="E91" s="69">
        <f>HLOOKUP(D91,$D$82:$J$83,2,0)*-1</f>
        <v>0</v>
      </c>
      <c r="G91" s="69">
        <f>G84</f>
        <v>0</v>
      </c>
      <c r="H91" s="69">
        <f>O91/N91</f>
        <v>9.5555555555555571</v>
      </c>
      <c r="J91" s="69">
        <v>1</v>
      </c>
      <c r="K91" s="69">
        <v>-2.5714285714285712</v>
      </c>
      <c r="L91" s="69">
        <v>0</v>
      </c>
      <c r="M91" s="69">
        <v>-2.7142857142857144</v>
      </c>
      <c r="N91" s="69">
        <f t="array" ref="N91:N94">MMULT(J91:M94,G91:G94)</f>
        <v>2.5714285714285712</v>
      </c>
      <c r="O91" s="78">
        <f>O71</f>
        <v>24.571428571428573</v>
      </c>
    </row>
    <row r="92" spans="2:15" x14ac:dyDescent="0.2">
      <c r="D92" s="72" t="s">
        <v>13</v>
      </c>
      <c r="E92" s="71">
        <f>HLOOKUP(D92,$D$16:$M$17,2,0)*-1</f>
        <v>0</v>
      </c>
      <c r="G92" s="71">
        <f t="shared" ref="G92:G94" si="20">G85</f>
        <v>-1</v>
      </c>
      <c r="H92" s="71">
        <f t="shared" ref="H92:H94" si="21">O92/N92</f>
        <v>-0.39999999999999947</v>
      </c>
      <c r="J92" s="71">
        <v>0</v>
      </c>
      <c r="K92" s="71">
        <v>0.71428571428571419</v>
      </c>
      <c r="L92" s="71">
        <v>-1</v>
      </c>
      <c r="M92" s="71">
        <v>0.1428571428571429</v>
      </c>
      <c r="N92" s="71">
        <v>-0.71428571428571419</v>
      </c>
      <c r="O92">
        <f t="shared" ref="O92:O94" si="22">O72</f>
        <v>0.28571428571428531</v>
      </c>
    </row>
    <row r="93" spans="2:15" x14ac:dyDescent="0.2">
      <c r="D93" s="72" t="s">
        <v>10</v>
      </c>
      <c r="E93" s="71">
        <f>HLOOKUP(D93,$D$82:$J$83,2,0)*-1</f>
        <v>4</v>
      </c>
      <c r="G93" s="71">
        <f t="shared" si="20"/>
        <v>0</v>
      </c>
      <c r="H93" s="71">
        <f t="shared" si="21"/>
        <v>-6</v>
      </c>
      <c r="J93" s="71">
        <v>0</v>
      </c>
      <c r="K93" s="71">
        <v>0.2857142857142857</v>
      </c>
      <c r="L93" s="71">
        <v>0</v>
      </c>
      <c r="M93" s="71">
        <v>-0.14285714285714285</v>
      </c>
      <c r="N93" s="71">
        <v>-0.2857142857142857</v>
      </c>
      <c r="O93">
        <f t="shared" si="22"/>
        <v>1.7142857142857142</v>
      </c>
    </row>
    <row r="94" spans="2:15" x14ac:dyDescent="0.2">
      <c r="D94" s="72" t="s">
        <v>9</v>
      </c>
      <c r="E94" s="71">
        <f>HLOOKUP(D94,$D$82:$J$83,2,0)*-1</f>
        <v>3</v>
      </c>
      <c r="G94" s="71">
        <f t="shared" si="20"/>
        <v>0</v>
      </c>
      <c r="H94" s="71">
        <f t="shared" si="21"/>
        <v>-6</v>
      </c>
      <c r="J94" s="71">
        <v>0</v>
      </c>
      <c r="K94" s="71">
        <v>0.14285714285714285</v>
      </c>
      <c r="L94" s="71">
        <v>0</v>
      </c>
      <c r="M94" s="71">
        <v>0.4285714285714286</v>
      </c>
      <c r="N94" s="71">
        <v>-0.14285714285714285</v>
      </c>
      <c r="O94">
        <f t="shared" si="22"/>
        <v>0.8571428571428571</v>
      </c>
    </row>
    <row r="96" spans="2:15" x14ac:dyDescent="0.2">
      <c r="J96" s="63" t="s">
        <v>37</v>
      </c>
      <c r="K96" s="2">
        <f t="array" ref="K96:N96">MMULT(TRANSPOSE(E91:E94),J91:M94)</f>
        <v>0</v>
      </c>
      <c r="L96" s="2">
        <v>1.5714285714285714</v>
      </c>
      <c r="M96" s="2">
        <v>0</v>
      </c>
      <c r="N96" s="2">
        <v>0.71428571428571441</v>
      </c>
    </row>
    <row r="98" spans="2:15" x14ac:dyDescent="0.2">
      <c r="D98" s="63" t="s">
        <v>42</v>
      </c>
      <c r="E98" s="63" t="s">
        <v>41</v>
      </c>
      <c r="F98" s="64" t="s">
        <v>39</v>
      </c>
      <c r="G98" s="64" t="s">
        <v>38</v>
      </c>
      <c r="J98" s="63" t="s">
        <v>45</v>
      </c>
      <c r="K98" s="68"/>
      <c r="L98" s="68"/>
      <c r="M98" s="68"/>
      <c r="N98" s="65" t="s">
        <v>56</v>
      </c>
      <c r="O98" s="63" t="s">
        <v>43</v>
      </c>
    </row>
    <row r="99" spans="2:15" x14ac:dyDescent="0.2">
      <c r="C99" s="2" t="s">
        <v>30</v>
      </c>
      <c r="D99" s="65" t="s">
        <v>12</v>
      </c>
      <c r="E99" s="66">
        <f>MMULT($K$96:$N$96,G84:G87)</f>
        <v>-1.5714285714285714</v>
      </c>
      <c r="F99" s="66">
        <f>HLOOKUP(D99,$D$82:$J$83,2,0)*-1</f>
        <v>0</v>
      </c>
      <c r="G99" s="66">
        <f>-(F99-E99)</f>
        <v>-1.5714285714285714</v>
      </c>
      <c r="I99" s="75">
        <v>2.5714285714285712</v>
      </c>
      <c r="J99" s="77">
        <f>J91/$I99</f>
        <v>0.38888888888888895</v>
      </c>
      <c r="K99" s="77">
        <f t="shared" ref="K99:O99" si="23">K91/$I99</f>
        <v>-1</v>
      </c>
      <c r="L99" s="77">
        <f t="shared" si="23"/>
        <v>0</v>
      </c>
      <c r="M99" s="77">
        <f t="shared" si="23"/>
        <v>-1.0555555555555558</v>
      </c>
      <c r="N99" s="77">
        <f t="shared" si="23"/>
        <v>1</v>
      </c>
      <c r="O99" s="77">
        <f t="shared" si="23"/>
        <v>9.5555555555555571</v>
      </c>
    </row>
    <row r="100" spans="2:15" x14ac:dyDescent="0.2">
      <c r="D100" s="3" t="s">
        <v>14</v>
      </c>
      <c r="E100" s="2">
        <f>MMULT($K$96:$N$96,I84:I87)</f>
        <v>-0.71428571428571441</v>
      </c>
      <c r="F100" s="2">
        <f t="shared" ref="F100" si="24">HLOOKUP(D100,$D$82:$J$83,2,0)*-1</f>
        <v>0</v>
      </c>
      <c r="G100" s="2">
        <f>-(F100-E100)</f>
        <v>-0.71428571428571441</v>
      </c>
      <c r="I100" s="75">
        <v>-0.71428571428571419</v>
      </c>
      <c r="J100" s="71">
        <f t="shared" ref="J100:O100" si="25">J92-$I100*J$99</f>
        <v>0.27777777777777779</v>
      </c>
      <c r="K100" s="71">
        <f t="shared" si="25"/>
        <v>0</v>
      </c>
      <c r="L100" s="71">
        <f t="shared" si="25"/>
        <v>-1</v>
      </c>
      <c r="M100" s="71">
        <f t="shared" si="25"/>
        <v>-0.61111111111111116</v>
      </c>
      <c r="N100" s="71">
        <f t="shared" si="25"/>
        <v>0</v>
      </c>
      <c r="O100" s="71">
        <f t="shared" si="25"/>
        <v>7.1111111111111116</v>
      </c>
    </row>
    <row r="101" spans="2:15" x14ac:dyDescent="0.2">
      <c r="I101" s="75">
        <v>-0.2857142857142857</v>
      </c>
      <c r="J101" s="71">
        <f t="shared" ref="J101:O101" si="26">J93-$I101*J$99</f>
        <v>0.11111111111111112</v>
      </c>
      <c r="K101" s="71">
        <f t="shared" si="26"/>
        <v>0</v>
      </c>
      <c r="L101" s="71">
        <f t="shared" si="26"/>
        <v>0</v>
      </c>
      <c r="M101" s="71">
        <f t="shared" si="26"/>
        <v>-0.44444444444444448</v>
      </c>
      <c r="N101" s="71">
        <f t="shared" si="26"/>
        <v>0</v>
      </c>
      <c r="O101" s="71">
        <f t="shared" si="26"/>
        <v>4.4444444444444446</v>
      </c>
    </row>
    <row r="102" spans="2:15" x14ac:dyDescent="0.2">
      <c r="I102" s="75">
        <v>-0.14285714285714285</v>
      </c>
      <c r="J102" s="71">
        <f>J94-$I102*J$99</f>
        <v>5.5555555555555559E-2</v>
      </c>
      <c r="K102" s="71">
        <f t="shared" ref="K102:O102" si="27">K94-$I102*K$99</f>
        <v>0</v>
      </c>
      <c r="L102" s="71">
        <f t="shared" si="27"/>
        <v>0</v>
      </c>
      <c r="M102" s="71">
        <f t="shared" si="27"/>
        <v>0.27777777777777779</v>
      </c>
      <c r="N102" s="71">
        <f t="shared" si="27"/>
        <v>0</v>
      </c>
      <c r="O102" s="71">
        <f t="shared" si="27"/>
        <v>2.2222222222222223</v>
      </c>
    </row>
    <row r="108" spans="2:15" x14ac:dyDescent="0.2">
      <c r="B108" s="73" t="s">
        <v>52</v>
      </c>
      <c r="D108" s="63" t="s">
        <v>35</v>
      </c>
      <c r="E108" s="63" t="s">
        <v>36</v>
      </c>
      <c r="J108" s="63" t="s">
        <v>40</v>
      </c>
      <c r="K108" s="68"/>
      <c r="L108" s="68"/>
      <c r="M108" s="68"/>
    </row>
    <row r="109" spans="2:15" x14ac:dyDescent="0.2">
      <c r="B109" s="73" t="s">
        <v>34</v>
      </c>
      <c r="C109" s="2" t="s">
        <v>33</v>
      </c>
      <c r="D109" s="72" t="s">
        <v>12</v>
      </c>
      <c r="E109" s="71">
        <f>HLOOKUP(D109,$D$82:$J$83,2,0)*-1</f>
        <v>0</v>
      </c>
      <c r="J109" s="71">
        <v>0.38888888888888895</v>
      </c>
      <c r="K109" s="71">
        <v>-1</v>
      </c>
      <c r="L109" s="71">
        <v>0</v>
      </c>
      <c r="M109" s="71">
        <v>-1.0555555555555558</v>
      </c>
    </row>
    <row r="110" spans="2:15" x14ac:dyDescent="0.2">
      <c r="D110" s="72" t="s">
        <v>13</v>
      </c>
      <c r="E110" s="71">
        <f>HLOOKUP(D110,$D$16:$M$17,2,0)*-1</f>
        <v>0</v>
      </c>
      <c r="J110" s="71">
        <v>0.27777777777777779</v>
      </c>
      <c r="K110" s="71">
        <v>0</v>
      </c>
      <c r="L110" s="71">
        <v>-1</v>
      </c>
      <c r="M110" s="71">
        <v>-0.61111111111111116</v>
      </c>
    </row>
    <row r="111" spans="2:15" x14ac:dyDescent="0.2">
      <c r="D111" s="72" t="s">
        <v>10</v>
      </c>
      <c r="E111" s="71">
        <f>HLOOKUP(D111,$D$82:$J$83,2,0)*-1</f>
        <v>4</v>
      </c>
      <c r="J111" s="71">
        <v>0.11111111111111112</v>
      </c>
      <c r="K111" s="71">
        <v>0</v>
      </c>
      <c r="L111" s="71">
        <v>0</v>
      </c>
      <c r="M111" s="71">
        <v>-0.44444444444444448</v>
      </c>
    </row>
    <row r="112" spans="2:15" x14ac:dyDescent="0.2">
      <c r="D112" s="72" t="s">
        <v>9</v>
      </c>
      <c r="E112" s="71">
        <f>HLOOKUP(D112,$D$82:$J$83,2,0)*-1</f>
        <v>3</v>
      </c>
      <c r="J112" s="71">
        <v>5.5555555555555559E-2</v>
      </c>
      <c r="K112" s="71">
        <v>0</v>
      </c>
      <c r="L112" s="71">
        <v>0</v>
      </c>
      <c r="M112" s="71">
        <v>0.27777777777777779</v>
      </c>
    </row>
    <row r="114" spans="2:14" x14ac:dyDescent="0.2">
      <c r="J114" s="63" t="s">
        <v>37</v>
      </c>
      <c r="K114" s="2">
        <f t="array" ref="K114:N114">MMULT(TRANSPOSE(E109:E112),J109:M112)</f>
        <v>0.61111111111111116</v>
      </c>
      <c r="L114" s="2">
        <v>0</v>
      </c>
      <c r="M114" s="2">
        <v>0</v>
      </c>
      <c r="N114" s="2">
        <v>-0.94444444444444453</v>
      </c>
    </row>
    <row r="116" spans="2:14" x14ac:dyDescent="0.2">
      <c r="D116" s="63" t="s">
        <v>42</v>
      </c>
      <c r="E116" s="63" t="s">
        <v>41</v>
      </c>
      <c r="F116" s="64" t="s">
        <v>39</v>
      </c>
      <c r="G116" s="64" t="s">
        <v>38</v>
      </c>
    </row>
    <row r="117" spans="2:14" x14ac:dyDescent="0.2">
      <c r="C117" s="2" t="s">
        <v>30</v>
      </c>
      <c r="D117" s="72" t="s">
        <v>11</v>
      </c>
      <c r="E117" s="71">
        <f>MMULT($K$114:$N$114,F84:F87)</f>
        <v>0.61111111111111116</v>
      </c>
      <c r="F117" s="71">
        <f>HLOOKUP(D117,$D$82:$J$83,2,0)*-1</f>
        <v>0</v>
      </c>
      <c r="G117" s="71">
        <f>-(F117-E117)</f>
        <v>0.61111111111111116</v>
      </c>
    </row>
    <row r="118" spans="2:14" x14ac:dyDescent="0.2">
      <c r="D118" s="3" t="s">
        <v>14</v>
      </c>
      <c r="E118" s="2">
        <f>MMULT($K$114:$N$114,I84:I87)</f>
        <v>0.94444444444444453</v>
      </c>
      <c r="F118" s="2">
        <f>HLOOKUP(D118,$D$82:$J$83,2,0)*-1</f>
        <v>0</v>
      </c>
      <c r="G118" s="2">
        <f>-(F118-E118)</f>
        <v>0.94444444444444453</v>
      </c>
    </row>
    <row r="122" spans="2:14" x14ac:dyDescent="0.2">
      <c r="B122" s="1" t="s">
        <v>57</v>
      </c>
    </row>
    <row r="123" spans="2:14" x14ac:dyDescent="0.2">
      <c r="B123" s="1" t="s">
        <v>58</v>
      </c>
    </row>
    <row r="125" spans="2:14" x14ac:dyDescent="0.2">
      <c r="D125" s="63" t="s">
        <v>35</v>
      </c>
      <c r="E125" s="63" t="s">
        <v>36</v>
      </c>
      <c r="F125" s="63" t="s">
        <v>44</v>
      </c>
      <c r="H125" s="63" t="s">
        <v>15</v>
      </c>
    </row>
    <row r="126" spans="2:14" x14ac:dyDescent="0.2">
      <c r="B126" s="3"/>
      <c r="C126" s="3"/>
      <c r="D126" s="72" t="s">
        <v>12</v>
      </c>
      <c r="E126" s="71">
        <f>HLOOKUP(D126,$D$82:$J$83,2,0)*-1</f>
        <v>0</v>
      </c>
      <c r="F126" s="67">
        <f>O99</f>
        <v>9.5555555555555571</v>
      </c>
      <c r="G126" s="3"/>
      <c r="H126" s="3">
        <f>SUMPRODUCT(E126:E129,F126:F129)</f>
        <v>24.444444444444446</v>
      </c>
    </row>
    <row r="127" spans="2:14" x14ac:dyDescent="0.2">
      <c r="B127" s="3"/>
      <c r="D127" s="72" t="s">
        <v>13</v>
      </c>
      <c r="E127" s="71">
        <f>HLOOKUP(D127,$D$82:$J$83,2,0)*-1</f>
        <v>0</v>
      </c>
      <c r="F127" s="67">
        <f t="shared" ref="F127:F129" si="28">O100</f>
        <v>7.1111111111111116</v>
      </c>
    </row>
    <row r="128" spans="2:14" x14ac:dyDescent="0.2">
      <c r="B128" s="3"/>
      <c r="D128" s="72" t="s">
        <v>10</v>
      </c>
      <c r="E128" s="71">
        <f>HLOOKUP(D128,$D$82:$J$83,2,0)*-1</f>
        <v>4</v>
      </c>
      <c r="F128" s="67">
        <f t="shared" si="28"/>
        <v>4.4444444444444446</v>
      </c>
    </row>
    <row r="129" spans="2:6" x14ac:dyDescent="0.2">
      <c r="B129" s="3"/>
      <c r="D129" s="72" t="s">
        <v>9</v>
      </c>
      <c r="E129" s="71">
        <f>HLOOKUP(D129,$D$82:$J$83,2,0)*-1</f>
        <v>3</v>
      </c>
      <c r="F129" s="67">
        <f t="shared" si="28"/>
        <v>2.2222222222222223</v>
      </c>
    </row>
    <row r="130" spans="2:6" x14ac:dyDescent="0.2">
      <c r="B13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E8F10-8089-6A4C-98F6-160240CF6619}">
  <dimension ref="A2:Y57"/>
  <sheetViews>
    <sheetView tabSelected="1" topLeftCell="A24" workbookViewId="0">
      <selection activeCell="M49" sqref="M49"/>
    </sheetView>
  </sheetViews>
  <sheetFormatPr baseColWidth="10" defaultRowHeight="16" x14ac:dyDescent="0.2"/>
  <cols>
    <col min="1" max="1" width="17.5" bestFit="1" customWidth="1"/>
    <col min="2" max="2" width="10.83203125" customWidth="1"/>
    <col min="3" max="16" width="10.83203125" style="2"/>
    <col min="18" max="25" width="10.83203125" style="2"/>
  </cols>
  <sheetData>
    <row r="2" spans="1:24" x14ac:dyDescent="0.2">
      <c r="A2" t="s">
        <v>69</v>
      </c>
      <c r="P2" t="s">
        <v>70</v>
      </c>
    </row>
    <row r="3" spans="1:24" x14ac:dyDescent="0.2">
      <c r="A3" s="1" t="s">
        <v>60</v>
      </c>
      <c r="P3" s="1" t="s">
        <v>68</v>
      </c>
    </row>
    <row r="4" spans="1:24" x14ac:dyDescent="0.2">
      <c r="A4" t="s">
        <v>61</v>
      </c>
      <c r="P4" t="s">
        <v>72</v>
      </c>
    </row>
    <row r="5" spans="1:24" x14ac:dyDescent="0.2">
      <c r="A5" t="s">
        <v>62</v>
      </c>
      <c r="P5" t="s">
        <v>73</v>
      </c>
    </row>
    <row r="6" spans="1:24" x14ac:dyDescent="0.2">
      <c r="A6" t="s">
        <v>63</v>
      </c>
      <c r="P6" t="s">
        <v>74</v>
      </c>
    </row>
    <row r="7" spans="1:24" x14ac:dyDescent="0.2">
      <c r="P7"/>
    </row>
    <row r="8" spans="1:24" x14ac:dyDescent="0.2">
      <c r="P8"/>
    </row>
    <row r="9" spans="1:24" x14ac:dyDescent="0.2">
      <c r="D9" s="3" t="s">
        <v>9</v>
      </c>
      <c r="E9" s="3" t="s">
        <v>10</v>
      </c>
      <c r="F9" s="3" t="s">
        <v>11</v>
      </c>
      <c r="G9" s="3" t="s">
        <v>12</v>
      </c>
      <c r="H9" s="81" t="s">
        <v>15</v>
      </c>
      <c r="T9" s="3" t="s">
        <v>71</v>
      </c>
      <c r="U9" s="3" t="s">
        <v>78</v>
      </c>
      <c r="V9" s="3" t="s">
        <v>79</v>
      </c>
      <c r="W9" s="3" t="s">
        <v>80</v>
      </c>
      <c r="X9" s="81" t="s">
        <v>81</v>
      </c>
    </row>
    <row r="10" spans="1:24" x14ac:dyDescent="0.2">
      <c r="A10" s="1" t="s">
        <v>64</v>
      </c>
      <c r="D10" s="8">
        <v>3</v>
      </c>
      <c r="E10" s="9">
        <v>2</v>
      </c>
      <c r="F10" s="9">
        <v>0</v>
      </c>
      <c r="G10" s="9">
        <v>0</v>
      </c>
      <c r="H10" s="10">
        <v>0</v>
      </c>
      <c r="P10" s="1" t="s">
        <v>68</v>
      </c>
      <c r="T10" s="84">
        <v>-10</v>
      </c>
      <c r="U10" s="85">
        <v>-18</v>
      </c>
      <c r="V10" s="9">
        <v>0</v>
      </c>
      <c r="W10" s="9">
        <v>0</v>
      </c>
      <c r="X10" s="10">
        <v>0</v>
      </c>
    </row>
    <row r="11" spans="1:24" x14ac:dyDescent="0.2">
      <c r="A11" t="s">
        <v>65</v>
      </c>
      <c r="D11" s="2">
        <v>1</v>
      </c>
      <c r="E11" s="2">
        <v>1</v>
      </c>
      <c r="F11" s="69">
        <v>-1</v>
      </c>
      <c r="G11" s="2">
        <v>0</v>
      </c>
      <c r="H11" s="11">
        <v>10</v>
      </c>
      <c r="P11" t="s">
        <v>75</v>
      </c>
      <c r="T11" s="2">
        <v>1</v>
      </c>
      <c r="U11" s="2">
        <v>2</v>
      </c>
      <c r="V11" s="2">
        <v>1</v>
      </c>
      <c r="W11" s="2">
        <v>0</v>
      </c>
      <c r="X11" s="88">
        <v>3</v>
      </c>
    </row>
    <row r="12" spans="1:24" x14ac:dyDescent="0.2">
      <c r="A12" t="s">
        <v>66</v>
      </c>
      <c r="D12" s="2">
        <v>2</v>
      </c>
      <c r="E12" s="2">
        <v>3</v>
      </c>
      <c r="F12" s="2">
        <v>0</v>
      </c>
      <c r="G12" s="69">
        <v>-1</v>
      </c>
      <c r="H12" s="12">
        <v>18</v>
      </c>
      <c r="P12" t="s">
        <v>76</v>
      </c>
      <c r="T12" s="2">
        <v>1</v>
      </c>
      <c r="U12" s="2">
        <v>3</v>
      </c>
      <c r="V12" s="2">
        <v>0</v>
      </c>
      <c r="W12" s="2">
        <v>1</v>
      </c>
      <c r="X12" s="38">
        <v>2</v>
      </c>
    </row>
    <row r="13" spans="1:24" x14ac:dyDescent="0.2">
      <c r="A13" t="s">
        <v>67</v>
      </c>
      <c r="P13" t="s">
        <v>77</v>
      </c>
    </row>
    <row r="14" spans="1:24" x14ac:dyDescent="0.2">
      <c r="J14" s="3" t="s">
        <v>15</v>
      </c>
      <c r="K14" s="2">
        <v>0</v>
      </c>
      <c r="M14" s="3" t="s">
        <v>81</v>
      </c>
      <c r="N14" s="2">
        <v>0</v>
      </c>
    </row>
    <row r="15" spans="1:24" x14ac:dyDescent="0.2">
      <c r="D15" s="3" t="s">
        <v>9</v>
      </c>
      <c r="E15" s="3" t="s">
        <v>10</v>
      </c>
      <c r="F15" s="3" t="s">
        <v>11</v>
      </c>
      <c r="G15" s="3" t="s">
        <v>12</v>
      </c>
      <c r="H15" s="81" t="s">
        <v>15</v>
      </c>
      <c r="J15" s="3" t="s">
        <v>9</v>
      </c>
      <c r="K15" s="2">
        <v>0</v>
      </c>
      <c r="M15" s="3" t="s">
        <v>79</v>
      </c>
      <c r="N15" s="2">
        <v>3</v>
      </c>
    </row>
    <row r="16" spans="1:24" x14ac:dyDescent="0.2">
      <c r="A16" s="1" t="s">
        <v>64</v>
      </c>
      <c r="D16" s="86">
        <v>3</v>
      </c>
      <c r="E16" s="87">
        <v>2</v>
      </c>
      <c r="F16" s="9">
        <v>0</v>
      </c>
      <c r="G16" s="9">
        <v>0</v>
      </c>
      <c r="H16" s="10">
        <v>0</v>
      </c>
      <c r="J16" s="3" t="s">
        <v>10</v>
      </c>
      <c r="K16" s="2">
        <v>0</v>
      </c>
      <c r="M16" s="3" t="s">
        <v>80</v>
      </c>
      <c r="N16" s="2">
        <v>2</v>
      </c>
    </row>
    <row r="17" spans="1:15" x14ac:dyDescent="0.2">
      <c r="A17" t="s">
        <v>65</v>
      </c>
      <c r="D17" s="2">
        <f>D11*-1</f>
        <v>-1</v>
      </c>
      <c r="E17" s="2">
        <f t="shared" ref="E17:H17" si="0">E11*-1</f>
        <v>-1</v>
      </c>
      <c r="F17" s="66">
        <f t="shared" si="0"/>
        <v>1</v>
      </c>
      <c r="G17" s="2">
        <f t="shared" si="0"/>
        <v>0</v>
      </c>
      <c r="H17" s="82">
        <f t="shared" si="0"/>
        <v>-10</v>
      </c>
      <c r="I17" s="2" t="s">
        <v>82</v>
      </c>
      <c r="J17" s="3" t="s">
        <v>11</v>
      </c>
      <c r="K17" s="2">
        <v>-10</v>
      </c>
      <c r="M17" s="3" t="s">
        <v>71</v>
      </c>
      <c r="N17" s="2">
        <v>0</v>
      </c>
    </row>
    <row r="18" spans="1:15" x14ac:dyDescent="0.2">
      <c r="A18" t="s">
        <v>66</v>
      </c>
      <c r="D18" s="2">
        <f t="shared" ref="D18:H18" si="1">D12*-1</f>
        <v>-2</v>
      </c>
      <c r="E18" s="2">
        <f t="shared" si="1"/>
        <v>-3</v>
      </c>
      <c r="F18" s="2">
        <f t="shared" si="1"/>
        <v>0</v>
      </c>
      <c r="G18" s="66">
        <f t="shared" si="1"/>
        <v>1</v>
      </c>
      <c r="H18" s="83">
        <f t="shared" si="1"/>
        <v>-18</v>
      </c>
      <c r="I18" s="2" t="s">
        <v>82</v>
      </c>
      <c r="J18" s="3" t="s">
        <v>12</v>
      </c>
      <c r="K18" s="2">
        <v>-18</v>
      </c>
      <c r="M18" s="3" t="s">
        <v>78</v>
      </c>
      <c r="N18" s="2">
        <v>0</v>
      </c>
    </row>
    <row r="19" spans="1:15" x14ac:dyDescent="0.2">
      <c r="A19" t="s">
        <v>67</v>
      </c>
    </row>
    <row r="20" spans="1:15" x14ac:dyDescent="0.2">
      <c r="E20" s="2" t="s">
        <v>30</v>
      </c>
      <c r="G20" s="2" t="s">
        <v>33</v>
      </c>
    </row>
    <row r="21" spans="1:15" x14ac:dyDescent="0.2">
      <c r="D21" s="72" t="s">
        <v>9</v>
      </c>
      <c r="E21" s="94" t="s">
        <v>10</v>
      </c>
      <c r="F21" s="72" t="s">
        <v>11</v>
      </c>
      <c r="G21" s="72" t="s">
        <v>12</v>
      </c>
      <c r="H21" s="89" t="s">
        <v>15</v>
      </c>
    </row>
    <row r="22" spans="1:15" x14ac:dyDescent="0.2">
      <c r="D22" s="90">
        <v>3</v>
      </c>
      <c r="E22" s="95">
        <v>2</v>
      </c>
      <c r="F22" s="91">
        <v>0</v>
      </c>
      <c r="G22" s="91">
        <v>0</v>
      </c>
      <c r="H22" s="33">
        <v>0</v>
      </c>
    </row>
    <row r="23" spans="1:15" x14ac:dyDescent="0.2">
      <c r="D23" s="71">
        <v>-1</v>
      </c>
      <c r="E23" s="77">
        <v>-1</v>
      </c>
      <c r="F23" s="71">
        <v>1</v>
      </c>
      <c r="G23" s="71">
        <v>0</v>
      </c>
      <c r="H23" s="23">
        <v>-10</v>
      </c>
    </row>
    <row r="24" spans="1:15" x14ac:dyDescent="0.2">
      <c r="D24" s="77">
        <v>-2</v>
      </c>
      <c r="E24" s="97">
        <v>-3</v>
      </c>
      <c r="F24" s="77">
        <v>0</v>
      </c>
      <c r="G24" s="77">
        <v>1</v>
      </c>
      <c r="H24" s="31">
        <v>-18</v>
      </c>
      <c r="O24" s="92"/>
    </row>
    <row r="25" spans="1:15" x14ac:dyDescent="0.2">
      <c r="C25" s="3" t="s">
        <v>83</v>
      </c>
      <c r="D25" s="3">
        <f>D22/D24</f>
        <v>-1.5</v>
      </c>
      <c r="E25" s="3">
        <f t="shared" ref="E25:H25" si="2">E22/E24</f>
        <v>-0.66666666666666663</v>
      </c>
      <c r="F25" s="93"/>
      <c r="G25" s="93"/>
      <c r="H25" s="3">
        <f t="shared" si="2"/>
        <v>0</v>
      </c>
    </row>
    <row r="26" spans="1:15" x14ac:dyDescent="0.2">
      <c r="F26" s="92" t="s">
        <v>84</v>
      </c>
    </row>
    <row r="28" spans="1:15" x14ac:dyDescent="0.2">
      <c r="J28" s="3" t="s">
        <v>15</v>
      </c>
      <c r="K28" s="2">
        <v>12</v>
      </c>
      <c r="M28" s="3" t="s">
        <v>81</v>
      </c>
      <c r="N28" s="2">
        <f>N32*18</f>
        <v>11.988000000000001</v>
      </c>
    </row>
    <row r="29" spans="1:15" x14ac:dyDescent="0.2">
      <c r="C29" s="94" t="s">
        <v>10</v>
      </c>
      <c r="D29" s="72" t="s">
        <v>9</v>
      </c>
      <c r="E29" s="72" t="s">
        <v>10</v>
      </c>
      <c r="F29" s="72" t="s">
        <v>11</v>
      </c>
      <c r="G29" s="72" t="s">
        <v>12</v>
      </c>
      <c r="H29" s="89" t="s">
        <v>15</v>
      </c>
      <c r="J29" s="3" t="s">
        <v>9</v>
      </c>
      <c r="K29" s="2">
        <v>0</v>
      </c>
      <c r="M29" s="3" t="s">
        <v>79</v>
      </c>
      <c r="N29" s="2">
        <v>1.6659999999999999</v>
      </c>
    </row>
    <row r="30" spans="1:15" x14ac:dyDescent="0.2">
      <c r="C30" s="95">
        <v>2</v>
      </c>
      <c r="D30" s="47">
        <f t="shared" ref="D30:H30" si="3">D22-$C30*D$32</f>
        <v>1.6666666666666667</v>
      </c>
      <c r="E30" s="48">
        <f t="shared" si="3"/>
        <v>0</v>
      </c>
      <c r="F30" s="48">
        <f t="shared" si="3"/>
        <v>0</v>
      </c>
      <c r="G30" s="48">
        <f t="shared" si="3"/>
        <v>0.66666666666666663</v>
      </c>
      <c r="H30" s="49">
        <f t="shared" si="3"/>
        <v>-12</v>
      </c>
      <c r="J30" s="3" t="s">
        <v>10</v>
      </c>
      <c r="K30" s="2">
        <v>6</v>
      </c>
      <c r="M30" s="3" t="s">
        <v>80</v>
      </c>
      <c r="N30" s="2">
        <v>0</v>
      </c>
    </row>
    <row r="31" spans="1:15" x14ac:dyDescent="0.2">
      <c r="C31" s="77">
        <v>-1</v>
      </c>
      <c r="D31" s="96">
        <f>D23-$C31*D$32</f>
        <v>-0.33333333333333337</v>
      </c>
      <c r="E31" s="96">
        <f t="shared" ref="E31:H31" si="4">E23-$C31*E$32</f>
        <v>0</v>
      </c>
      <c r="F31" s="96">
        <f t="shared" si="4"/>
        <v>1</v>
      </c>
      <c r="G31" s="96">
        <f t="shared" si="4"/>
        <v>-0.33333333333333331</v>
      </c>
      <c r="H31" s="51">
        <f t="shared" si="4"/>
        <v>-4</v>
      </c>
      <c r="J31" s="3" t="s">
        <v>11</v>
      </c>
      <c r="K31" s="2">
        <v>-4</v>
      </c>
      <c r="M31" s="3" t="s">
        <v>71</v>
      </c>
      <c r="N31" s="2">
        <v>0</v>
      </c>
    </row>
    <row r="32" spans="1:15" x14ac:dyDescent="0.2">
      <c r="C32" s="97">
        <v>-3</v>
      </c>
      <c r="D32" s="97">
        <f>D24/$C32</f>
        <v>0.66666666666666663</v>
      </c>
      <c r="E32" s="97">
        <f t="shared" ref="E32:H32" si="5">E24/$C32</f>
        <v>1</v>
      </c>
      <c r="F32" s="97">
        <f t="shared" si="5"/>
        <v>0</v>
      </c>
      <c r="G32" s="97">
        <f t="shared" si="5"/>
        <v>-0.33333333333333331</v>
      </c>
      <c r="H32" s="98">
        <f t="shared" si="5"/>
        <v>6</v>
      </c>
      <c r="J32" s="3" t="s">
        <v>12</v>
      </c>
      <c r="K32" s="2">
        <v>0</v>
      </c>
      <c r="M32" s="3" t="s">
        <v>78</v>
      </c>
      <c r="N32" s="2">
        <v>0.66600000000000004</v>
      </c>
    </row>
    <row r="34" spans="3:14" x14ac:dyDescent="0.2">
      <c r="F34" s="2" t="s">
        <v>33</v>
      </c>
      <c r="G34" s="2" t="s">
        <v>30</v>
      </c>
    </row>
    <row r="35" spans="3:14" x14ac:dyDescent="0.2">
      <c r="D35" s="72" t="s">
        <v>9</v>
      </c>
      <c r="E35" s="72" t="s">
        <v>10</v>
      </c>
      <c r="F35" s="72" t="s">
        <v>11</v>
      </c>
      <c r="G35" s="94" t="s">
        <v>12</v>
      </c>
      <c r="H35" s="89" t="s">
        <v>15</v>
      </c>
    </row>
    <row r="36" spans="3:14" x14ac:dyDescent="0.2">
      <c r="D36" s="47">
        <v>1.6666666666666667</v>
      </c>
      <c r="E36" s="48">
        <v>0</v>
      </c>
      <c r="F36" s="48">
        <v>0</v>
      </c>
      <c r="G36" s="58">
        <v>0.66666666666666663</v>
      </c>
      <c r="H36" s="49">
        <v>-12</v>
      </c>
    </row>
    <row r="37" spans="3:14" x14ac:dyDescent="0.2">
      <c r="D37" s="97">
        <v>-0.33333333333333337</v>
      </c>
      <c r="E37" s="97">
        <v>0</v>
      </c>
      <c r="F37" s="97">
        <v>1</v>
      </c>
      <c r="G37" s="97">
        <v>-0.33333333333333331</v>
      </c>
      <c r="H37" s="62">
        <v>-4</v>
      </c>
    </row>
    <row r="38" spans="3:14" x14ac:dyDescent="0.2">
      <c r="D38" s="96">
        <v>0.66666666666666663</v>
      </c>
      <c r="E38" s="96">
        <v>1</v>
      </c>
      <c r="F38" s="96">
        <v>0</v>
      </c>
      <c r="G38" s="97">
        <v>-0.33333333333333331</v>
      </c>
      <c r="H38" s="55">
        <v>6</v>
      </c>
    </row>
    <row r="39" spans="3:14" x14ac:dyDescent="0.2">
      <c r="C39" s="3" t="s">
        <v>83</v>
      </c>
      <c r="D39" s="3">
        <f>D36/D37</f>
        <v>-5</v>
      </c>
      <c r="E39" s="3"/>
      <c r="F39" s="3"/>
      <c r="G39" s="3">
        <f>G36/G37</f>
        <v>-2</v>
      </c>
      <c r="H39" s="3"/>
    </row>
    <row r="41" spans="3:14" x14ac:dyDescent="0.2">
      <c r="J41" s="3" t="s">
        <v>15</v>
      </c>
      <c r="K41" s="2">
        <f>K43*2</f>
        <v>20</v>
      </c>
      <c r="M41" s="3" t="s">
        <v>81</v>
      </c>
      <c r="N41" s="2">
        <f>10*N44</f>
        <v>20</v>
      </c>
    </row>
    <row r="42" spans="3:14" x14ac:dyDescent="0.2">
      <c r="C42" s="94" t="s">
        <v>12</v>
      </c>
      <c r="D42" s="72" t="s">
        <v>9</v>
      </c>
      <c r="E42" s="72" t="s">
        <v>10</v>
      </c>
      <c r="F42" s="72" t="s">
        <v>11</v>
      </c>
      <c r="G42" s="72" t="s">
        <v>12</v>
      </c>
      <c r="H42" s="89" t="s">
        <v>15</v>
      </c>
      <c r="J42" s="3" t="s">
        <v>9</v>
      </c>
      <c r="K42" s="2">
        <v>0</v>
      </c>
      <c r="M42" s="3" t="s">
        <v>79</v>
      </c>
      <c r="N42" s="2">
        <v>1</v>
      </c>
    </row>
    <row r="43" spans="3:14" x14ac:dyDescent="0.2">
      <c r="C43" s="58">
        <v>0.66666666666666663</v>
      </c>
      <c r="D43" s="47">
        <f t="shared" ref="D43:H43" si="6">D36-$C43*D$44</f>
        <v>1</v>
      </c>
      <c r="E43" s="48">
        <f t="shared" si="6"/>
        <v>0</v>
      </c>
      <c r="F43" s="48">
        <f t="shared" si="6"/>
        <v>2</v>
      </c>
      <c r="G43" s="48">
        <f t="shared" si="6"/>
        <v>0</v>
      </c>
      <c r="H43" s="49">
        <f t="shared" si="6"/>
        <v>-20</v>
      </c>
      <c r="J43" s="3" t="s">
        <v>10</v>
      </c>
      <c r="K43" s="2">
        <v>10</v>
      </c>
      <c r="M43" s="3" t="s">
        <v>80</v>
      </c>
      <c r="N43" s="2">
        <v>0</v>
      </c>
    </row>
    <row r="44" spans="3:14" x14ac:dyDescent="0.2">
      <c r="C44" s="97">
        <v>-0.33333333333333331</v>
      </c>
      <c r="D44" s="97">
        <f>D37/$C44</f>
        <v>1.0000000000000002</v>
      </c>
      <c r="E44" s="97">
        <f t="shared" ref="E44:H44" si="7">E37/$C44</f>
        <v>0</v>
      </c>
      <c r="F44" s="97">
        <f t="shared" si="7"/>
        <v>-3</v>
      </c>
      <c r="G44" s="97">
        <f t="shared" si="7"/>
        <v>1</v>
      </c>
      <c r="H44" s="62">
        <f t="shared" si="7"/>
        <v>12</v>
      </c>
      <c r="J44" s="3" t="s">
        <v>11</v>
      </c>
      <c r="K44" s="2">
        <v>0</v>
      </c>
      <c r="M44" s="3" t="s">
        <v>71</v>
      </c>
      <c r="N44" s="2">
        <v>2</v>
      </c>
    </row>
    <row r="45" spans="3:14" x14ac:dyDescent="0.2">
      <c r="C45" s="97">
        <v>-0.33333333333333331</v>
      </c>
      <c r="D45" s="96">
        <f>D38-$C45*D$44</f>
        <v>1</v>
      </c>
      <c r="E45" s="96">
        <f t="shared" ref="E45:H45" si="8">E38-$C45*E$44</f>
        <v>1</v>
      </c>
      <c r="F45" s="96">
        <f t="shared" si="8"/>
        <v>-1</v>
      </c>
      <c r="G45" s="96">
        <f t="shared" si="8"/>
        <v>0</v>
      </c>
      <c r="H45" s="55">
        <f t="shared" si="8"/>
        <v>10</v>
      </c>
      <c r="J45" s="3" t="s">
        <v>12</v>
      </c>
      <c r="K45" s="2">
        <v>12</v>
      </c>
      <c r="M45" s="3" t="s">
        <v>78</v>
      </c>
      <c r="N45" s="2">
        <v>0</v>
      </c>
    </row>
    <row r="50" spans="3:6" x14ac:dyDescent="0.2">
      <c r="C50" s="3" t="s">
        <v>15</v>
      </c>
      <c r="F50" s="3" t="s">
        <v>81</v>
      </c>
    </row>
    <row r="51" spans="3:6" x14ac:dyDescent="0.2">
      <c r="C51" s="3" t="s">
        <v>9</v>
      </c>
      <c r="F51" s="3" t="s">
        <v>79</v>
      </c>
    </row>
    <row r="52" spans="3:6" x14ac:dyDescent="0.2">
      <c r="C52" s="3" t="s">
        <v>10</v>
      </c>
      <c r="F52" s="3" t="s">
        <v>80</v>
      </c>
    </row>
    <row r="53" spans="3:6" x14ac:dyDescent="0.2">
      <c r="C53" s="3" t="s">
        <v>11</v>
      </c>
      <c r="F53" s="3" t="s">
        <v>71</v>
      </c>
    </row>
    <row r="54" spans="3:6" x14ac:dyDescent="0.2">
      <c r="C54" s="3" t="s">
        <v>12</v>
      </c>
      <c r="F54" s="3" t="s">
        <v>78</v>
      </c>
    </row>
    <row r="57" spans="3:6" x14ac:dyDescent="0.2">
      <c r="C57" s="9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Simplex</vt:lpstr>
      <vt:lpstr>Simplex revisado</vt:lpstr>
      <vt:lpstr>Dual Simplex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 da Silva Junior</dc:creator>
  <cp:lastModifiedBy>Antonio Carlos da Silva Junior</cp:lastModifiedBy>
  <dcterms:created xsi:type="dcterms:W3CDTF">2021-05-18T00:58:55Z</dcterms:created>
  <dcterms:modified xsi:type="dcterms:W3CDTF">2021-05-30T15:40:19Z</dcterms:modified>
</cp:coreProperties>
</file>