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D79ACEE1-A48C-4CBB-BE5B-B9EBB047DA5F}" xr6:coauthVersionLast="47" xr6:coauthVersionMax="47" xr10:uidLastSave="{00000000-0000-0000-0000-000000000000}"/>
  <bookViews>
    <workbookView xWindow="-108" yWindow="-108" windowWidth="23256" windowHeight="12456" tabRatio="862" firstSheet="4" activeTab="20" xr2:uid="{BF4EE783-D743-4B41-B65A-54CFF4809DA7}"/>
  </bookViews>
  <sheets>
    <sheet name="modele" sheetId="136" r:id="rId1"/>
    <sheet name="enums" sheetId="110" r:id="rId2"/>
    <sheet name="correspondance" sheetId="121" r:id="rId3"/>
    <sheet name="configuration" sheetId="107" r:id="rId4"/>
    <sheet name="dimensionnement" sheetId="146" r:id="rId5"/>
    <sheet name="generateur" sheetId="130" r:id="rId6"/>
    <sheet name="signaletique" sheetId="145" r:id="rId7"/>
    <sheet name="systeme" sheetId="137" r:id="rId8"/>
    <sheet name="emission" sheetId="118" r:id="rId9"/>
    <sheet name="intermittence" sheetId="142" r:id="rId10"/>
    <sheet name="pn" sheetId="139" r:id="rId11"/>
    <sheet name="paux" sheetId="144" r:id="rId12"/>
    <sheet name="fch" sheetId="88" r:id="rId13"/>
    <sheet name="i0" sheetId="135" r:id="rId14"/>
    <sheet name="combustion" sheetId="131" r:id="rId15"/>
    <sheet name="scop" sheetId="74" r:id="rId16"/>
    <sheet name="rg" sheetId="76" r:id="rId17"/>
    <sheet name="rd" sheetId="79" r:id="rId18"/>
    <sheet name="re" sheetId="77" r:id="rId19"/>
    <sheet name="rr" sheetId="78" r:id="rId20"/>
    <sheet name="tfonc30" sheetId="72" r:id="rId21"/>
    <sheet name="tfonc100" sheetId="7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46" l="1"/>
  <c r="J4" i="146"/>
  <c r="K4" i="146" s="1"/>
  <c r="K16" i="146"/>
  <c r="K5" i="146"/>
  <c r="K6" i="146"/>
  <c r="K7" i="146"/>
  <c r="K8" i="146"/>
  <c r="K9" i="146"/>
  <c r="K10" i="146"/>
  <c r="K11" i="146"/>
  <c r="K12" i="146"/>
  <c r="K13" i="146"/>
  <c r="K14" i="146"/>
  <c r="K15" i="146"/>
  <c r="J5" i="146"/>
  <c r="J6" i="146"/>
  <c r="J7" i="146"/>
  <c r="J8" i="146"/>
  <c r="J9" i="146"/>
  <c r="J10" i="146"/>
  <c r="J11" i="146"/>
  <c r="J12" i="146"/>
  <c r="J13" i="146"/>
  <c r="J14" i="146"/>
  <c r="J15" i="146"/>
  <c r="G4" i="146"/>
  <c r="E14" i="146" l="1"/>
  <c r="P16" i="146"/>
  <c r="C5" i="146"/>
  <c r="E13" i="146" l="1"/>
  <c r="E5" i="146"/>
  <c r="C8" i="146"/>
  <c r="E15" i="146"/>
  <c r="E12" i="146"/>
  <c r="E11" i="146"/>
  <c r="E9" i="146"/>
  <c r="E8" i="146"/>
  <c r="E10" i="146"/>
  <c r="E7" i="146"/>
  <c r="E6" i="146"/>
  <c r="E4" i="146"/>
  <c r="F4" i="146" s="1"/>
  <c r="N16" i="146"/>
  <c r="O16" i="146"/>
  <c r="Q16" i="146"/>
  <c r="F14" i="146" l="1"/>
  <c r="F5" i="146"/>
  <c r="F6" i="146"/>
  <c r="F7" i="146"/>
  <c r="F12" i="146"/>
  <c r="F8" i="146"/>
  <c r="F9" i="146"/>
  <c r="F10" i="146"/>
  <c r="F11" i="146"/>
  <c r="F13" i="146"/>
  <c r="F15" i="146"/>
  <c r="L2" i="130" a="1"/>
  <c r="L2" i="130" s="1"/>
  <c r="E16" i="146" l="1"/>
  <c r="F16" i="146"/>
  <c r="C11" i="146" s="1"/>
  <c r="L8" i="146" s="1"/>
  <c r="M2" i="130" a="1"/>
  <c r="M2" i="130" s="1"/>
  <c r="M3" i="130" a="1"/>
  <c r="M3" i="130" s="1"/>
  <c r="M4" i="130" a="1"/>
  <c r="M4" i="130" s="1"/>
  <c r="M5" i="130" a="1"/>
  <c r="M5" i="130" s="1"/>
  <c r="M6" i="130" a="1"/>
  <c r="M6" i="130" s="1"/>
  <c r="M7" i="130" a="1"/>
  <c r="M7" i="130" s="1"/>
  <c r="M8" i="130" a="1"/>
  <c r="M8" i="130" s="1"/>
  <c r="M9" i="130" a="1"/>
  <c r="M9" i="130" s="1"/>
  <c r="M10" i="130" a="1"/>
  <c r="M10" i="130" s="1"/>
  <c r="M14" i="130" a="1"/>
  <c r="M14" i="130" s="1"/>
  <c r="M15" i="130" a="1"/>
  <c r="M15" i="130" s="1"/>
  <c r="M16" i="130" a="1"/>
  <c r="M16" i="130" s="1"/>
  <c r="M18" i="130" a="1"/>
  <c r="M18" i="130" s="1"/>
  <c r="M19" i="130" a="1"/>
  <c r="M19" i="130" s="1"/>
  <c r="M20" i="130" a="1"/>
  <c r="M20" i="130" s="1"/>
  <c r="M21" i="130" a="1"/>
  <c r="M21" i="130" s="1"/>
  <c r="M22" i="130" a="1"/>
  <c r="M22" i="130" s="1"/>
  <c r="M23" i="130" a="1"/>
  <c r="M23" i="130" s="1"/>
  <c r="M24" i="130" a="1"/>
  <c r="M24" i="130" s="1"/>
  <c r="M25" i="130" a="1"/>
  <c r="M25" i="130" s="1"/>
  <c r="M11" i="130" a="1"/>
  <c r="M11" i="130" s="1"/>
  <c r="M12" i="130" a="1"/>
  <c r="M12" i="130" s="1"/>
  <c r="M13" i="130" a="1"/>
  <c r="M13" i="130" s="1"/>
  <c r="M27" i="130" a="1"/>
  <c r="M27" i="130" s="1"/>
  <c r="M17" i="130" a="1"/>
  <c r="M17" i="130" s="1"/>
  <c r="M28" i="130" a="1"/>
  <c r="M28" i="130" s="1"/>
  <c r="M29" i="130" a="1"/>
  <c r="M29" i="130" s="1"/>
  <c r="M30" i="130" a="1"/>
  <c r="M30" i="130" s="1"/>
  <c r="M70" i="130" a="1"/>
  <c r="M70" i="130" s="1"/>
  <c r="M71" i="130" a="1"/>
  <c r="M71" i="130" s="1"/>
  <c r="M79" i="130" a="1"/>
  <c r="M79" i="130" s="1"/>
  <c r="M80" i="130" a="1"/>
  <c r="M80" i="130" s="1"/>
  <c r="M81" i="130" a="1"/>
  <c r="M81" i="130" s="1"/>
  <c r="M91" i="130" a="1"/>
  <c r="M91" i="130" s="1"/>
  <c r="M92" i="130" a="1"/>
  <c r="M92" i="130" s="1"/>
  <c r="M93" i="130" a="1"/>
  <c r="M93" i="130" s="1"/>
  <c r="M94" i="130" a="1"/>
  <c r="M94" i="130" s="1"/>
  <c r="M82" i="130" a="1"/>
  <c r="M82" i="130" s="1"/>
  <c r="M83" i="130" a="1"/>
  <c r="M83" i="130" s="1"/>
  <c r="M84" i="130" a="1"/>
  <c r="M84" i="130" s="1"/>
  <c r="M95" i="130" a="1"/>
  <c r="M95" i="130" s="1"/>
  <c r="M96" i="130" a="1"/>
  <c r="M96" i="130" s="1"/>
  <c r="M97" i="130" a="1"/>
  <c r="M97" i="130" s="1"/>
  <c r="M98" i="130" a="1"/>
  <c r="M98" i="130" s="1"/>
  <c r="M31" i="130" a="1"/>
  <c r="M31" i="130" s="1"/>
  <c r="M32" i="130" a="1"/>
  <c r="M32" i="130" s="1"/>
  <c r="M33" i="130" a="1"/>
  <c r="M33" i="130" s="1"/>
  <c r="M77" i="130" a="1"/>
  <c r="M77" i="130" s="1"/>
  <c r="M34" i="130" a="1"/>
  <c r="M34" i="130" s="1"/>
  <c r="M35" i="130" a="1"/>
  <c r="M35" i="130" s="1"/>
  <c r="M36" i="130" a="1"/>
  <c r="M36" i="130" s="1"/>
  <c r="M85" i="130" a="1"/>
  <c r="M85" i="130" s="1"/>
  <c r="M86" i="130" a="1"/>
  <c r="M86" i="130" s="1"/>
  <c r="M87" i="130" a="1"/>
  <c r="M87" i="130" s="1"/>
  <c r="M99" i="130" a="1"/>
  <c r="M99" i="130" s="1"/>
  <c r="M100" i="130" a="1"/>
  <c r="M100" i="130" s="1"/>
  <c r="M101" i="130" a="1"/>
  <c r="M101" i="130" s="1"/>
  <c r="M102" i="130" a="1"/>
  <c r="M102" i="130" s="1"/>
  <c r="M78" i="130" a="1"/>
  <c r="M78" i="130" s="1"/>
  <c r="M37" i="130" a="1"/>
  <c r="M37" i="130" s="1"/>
  <c r="M38" i="130" a="1"/>
  <c r="M38" i="130" s="1"/>
  <c r="M39" i="130" a="1"/>
  <c r="M39" i="130" s="1"/>
  <c r="M40" i="130" a="1"/>
  <c r="M40" i="130" s="1"/>
  <c r="M41" i="130" a="1"/>
  <c r="M41" i="130" s="1"/>
  <c r="M42" i="130" a="1"/>
  <c r="M42" i="130" s="1"/>
  <c r="M43" i="130" a="1"/>
  <c r="M43" i="130" s="1"/>
  <c r="M44" i="130" a="1"/>
  <c r="M44" i="130" s="1"/>
  <c r="M45" i="130" a="1"/>
  <c r="M45" i="130" s="1"/>
  <c r="M46" i="130" a="1"/>
  <c r="M46" i="130" s="1"/>
  <c r="M47" i="130" a="1"/>
  <c r="M47" i="130" s="1"/>
  <c r="M48" i="130" a="1"/>
  <c r="M48" i="130" s="1"/>
  <c r="M49" i="130" a="1"/>
  <c r="M49" i="130" s="1"/>
  <c r="M50" i="130" a="1"/>
  <c r="M50" i="130" s="1"/>
  <c r="M51" i="130" a="1"/>
  <c r="M51" i="130" s="1"/>
  <c r="M52" i="130" a="1"/>
  <c r="M52" i="130" s="1"/>
  <c r="M53" i="130" a="1"/>
  <c r="M53" i="130" s="1"/>
  <c r="M54" i="130" a="1"/>
  <c r="M54" i="130" s="1"/>
  <c r="M55" i="130" a="1"/>
  <c r="M55" i="130" s="1"/>
  <c r="M56" i="130" a="1"/>
  <c r="M56" i="130" s="1"/>
  <c r="M57" i="130" a="1"/>
  <c r="M57" i="130" s="1"/>
  <c r="M58" i="130" a="1"/>
  <c r="M58" i="130" s="1"/>
  <c r="M59" i="130" a="1"/>
  <c r="M59" i="130" s="1"/>
  <c r="M60" i="130" a="1"/>
  <c r="M60" i="130" s="1"/>
  <c r="M61" i="130" a="1"/>
  <c r="M61" i="130" s="1"/>
  <c r="M62" i="130" a="1"/>
  <c r="M62" i="130" s="1"/>
  <c r="M63" i="130" a="1"/>
  <c r="M63" i="130" s="1"/>
  <c r="M64" i="130" a="1"/>
  <c r="M64" i="130" s="1"/>
  <c r="M65" i="130" a="1"/>
  <c r="M65" i="130" s="1"/>
  <c r="M72" i="130" a="1"/>
  <c r="M72" i="130" s="1"/>
  <c r="M73" i="130" a="1"/>
  <c r="M73" i="130" s="1"/>
  <c r="M74" i="130" a="1"/>
  <c r="M74" i="130" s="1"/>
  <c r="M88" i="130" a="1"/>
  <c r="M88" i="130" s="1"/>
  <c r="M89" i="130" a="1"/>
  <c r="M89" i="130" s="1"/>
  <c r="M90" i="130" a="1"/>
  <c r="M90" i="130" s="1"/>
  <c r="M103" i="130" a="1"/>
  <c r="M103" i="130" s="1"/>
  <c r="M104" i="130" a="1"/>
  <c r="M104" i="130" s="1"/>
  <c r="M105" i="130" a="1"/>
  <c r="M105" i="130" s="1"/>
  <c r="M106" i="130" a="1"/>
  <c r="M106" i="130" s="1"/>
  <c r="M66" i="130" a="1"/>
  <c r="M66" i="130" s="1"/>
  <c r="M67" i="130" a="1"/>
  <c r="M67" i="130" s="1"/>
  <c r="M68" i="130" a="1"/>
  <c r="M68" i="130" s="1"/>
  <c r="M75" i="130" a="1"/>
  <c r="M75" i="130" s="1"/>
  <c r="M76" i="130" a="1"/>
  <c r="M76" i="130" s="1"/>
  <c r="M107" i="130" a="1"/>
  <c r="M107" i="130" s="1"/>
  <c r="M108" i="130" a="1"/>
  <c r="M108" i="130" s="1"/>
  <c r="M69" i="130" a="1"/>
  <c r="M69" i="130" s="1"/>
  <c r="M26" i="130" a="1"/>
  <c r="M26" i="130" s="1"/>
  <c r="L15" i="146" l="1"/>
  <c r="M15" i="146" s="1"/>
  <c r="L3" i="130" a="1"/>
  <c r="L3" i="130" s="1"/>
  <c r="L4" i="130" a="1"/>
  <c r="L4" i="130" s="1"/>
  <c r="L5" i="130" a="1"/>
  <c r="L5" i="130" s="1"/>
  <c r="L6" i="130" a="1"/>
  <c r="L6" i="130" s="1"/>
  <c r="L7" i="130" a="1"/>
  <c r="L7" i="130" s="1"/>
  <c r="L8" i="130" a="1"/>
  <c r="L8" i="130" s="1"/>
  <c r="L9" i="130" a="1"/>
  <c r="L9" i="130" s="1"/>
  <c r="L10" i="130" a="1"/>
  <c r="L10" i="130" s="1"/>
  <c r="L14" i="130" a="1"/>
  <c r="L14" i="130" s="1"/>
  <c r="L15" i="130" a="1"/>
  <c r="L15" i="130" s="1"/>
  <c r="L16" i="130" a="1"/>
  <c r="L16" i="130" s="1"/>
  <c r="L18" i="130" a="1"/>
  <c r="L18" i="130" s="1"/>
  <c r="L19" i="130" a="1"/>
  <c r="L19" i="130" s="1"/>
  <c r="L20" i="130" a="1"/>
  <c r="L20" i="130" s="1"/>
  <c r="L21" i="130" a="1"/>
  <c r="L21" i="130" s="1"/>
  <c r="L22" i="130" a="1"/>
  <c r="L22" i="130" s="1"/>
  <c r="L23" i="130" a="1"/>
  <c r="L23" i="130" s="1"/>
  <c r="L24" i="130" a="1"/>
  <c r="L24" i="130" s="1"/>
  <c r="L25" i="130" a="1"/>
  <c r="L25" i="130" s="1"/>
  <c r="L11" i="130" a="1"/>
  <c r="L11" i="130" s="1"/>
  <c r="L12" i="130" a="1"/>
  <c r="L12" i="130" s="1"/>
  <c r="L13" i="130" a="1"/>
  <c r="L13" i="130" s="1"/>
  <c r="L27" i="130" a="1"/>
  <c r="L27" i="130" s="1"/>
  <c r="L17" i="130" a="1"/>
  <c r="L17" i="130" s="1"/>
  <c r="L28" i="130" a="1"/>
  <c r="L28" i="130" s="1"/>
  <c r="L29" i="130" a="1"/>
  <c r="L29" i="130" s="1"/>
  <c r="L30" i="130" a="1"/>
  <c r="L30" i="130" s="1"/>
  <c r="L70" i="130" a="1"/>
  <c r="L70" i="130" s="1"/>
  <c r="L71" i="130" a="1"/>
  <c r="L71" i="130" s="1"/>
  <c r="L79" i="130" a="1"/>
  <c r="L79" i="130" s="1"/>
  <c r="L80" i="130" a="1"/>
  <c r="L80" i="130" s="1"/>
  <c r="L81" i="130" a="1"/>
  <c r="L81" i="130" s="1"/>
  <c r="L91" i="130" a="1"/>
  <c r="L91" i="130" s="1"/>
  <c r="L92" i="130" a="1"/>
  <c r="L92" i="130" s="1"/>
  <c r="L93" i="130" a="1"/>
  <c r="L93" i="130" s="1"/>
  <c r="L94" i="130" a="1"/>
  <c r="L94" i="130" s="1"/>
  <c r="L82" i="130" a="1"/>
  <c r="L82" i="130" s="1"/>
  <c r="L83" i="130" a="1"/>
  <c r="L83" i="130" s="1"/>
  <c r="L84" i="130" a="1"/>
  <c r="L84" i="130" s="1"/>
  <c r="L95" i="130" a="1"/>
  <c r="L95" i="130" s="1"/>
  <c r="L96" i="130" a="1"/>
  <c r="L96" i="130" s="1"/>
  <c r="L97" i="130" a="1"/>
  <c r="L97" i="130" s="1"/>
  <c r="L98" i="130" a="1"/>
  <c r="L98" i="130" s="1"/>
  <c r="L77" i="130" a="1"/>
  <c r="L77" i="130" s="1"/>
  <c r="L31" i="130" a="1"/>
  <c r="L31" i="130" s="1"/>
  <c r="L32" i="130" a="1"/>
  <c r="L32" i="130" s="1"/>
  <c r="L33" i="130" a="1"/>
  <c r="L33" i="130" s="1"/>
  <c r="L34" i="130" a="1"/>
  <c r="L34" i="130" s="1"/>
  <c r="L35" i="130" a="1"/>
  <c r="L35" i="130" s="1"/>
  <c r="L36" i="130" a="1"/>
  <c r="L36" i="130" s="1"/>
  <c r="L85" i="130" a="1"/>
  <c r="L85" i="130" s="1"/>
  <c r="L86" i="130" a="1"/>
  <c r="L86" i="130" s="1"/>
  <c r="L87" i="130" a="1"/>
  <c r="L87" i="130" s="1"/>
  <c r="L99" i="130" a="1"/>
  <c r="L99" i="130" s="1"/>
  <c r="L100" i="130" a="1"/>
  <c r="L100" i="130" s="1"/>
  <c r="L101" i="130" a="1"/>
  <c r="L101" i="130" s="1"/>
  <c r="L102" i="130" a="1"/>
  <c r="L102" i="130" s="1"/>
  <c r="L78" i="130" a="1"/>
  <c r="L78" i="130" s="1"/>
  <c r="L37" i="130" a="1"/>
  <c r="L37" i="130" s="1"/>
  <c r="L38" i="130" a="1"/>
  <c r="L38" i="130" s="1"/>
  <c r="L39" i="130" a="1"/>
  <c r="L39" i="130" s="1"/>
  <c r="L40" i="130" a="1"/>
  <c r="L40" i="130" s="1"/>
  <c r="L41" i="130" a="1"/>
  <c r="L41" i="130" s="1"/>
  <c r="L42" i="130" a="1"/>
  <c r="L42" i="130" s="1"/>
  <c r="L43" i="130" a="1"/>
  <c r="L43" i="130" s="1"/>
  <c r="L44" i="130" a="1"/>
  <c r="L44" i="130" s="1"/>
  <c r="L45" i="130" a="1"/>
  <c r="L45" i="130" s="1"/>
  <c r="L46" i="130" a="1"/>
  <c r="L46" i="130" s="1"/>
  <c r="L47" i="130" a="1"/>
  <c r="L47" i="130" s="1"/>
  <c r="L48" i="130" a="1"/>
  <c r="L48" i="130" s="1"/>
  <c r="L49" i="130" a="1"/>
  <c r="L49" i="130" s="1"/>
  <c r="L50" i="130" a="1"/>
  <c r="L50" i="130" s="1"/>
  <c r="L51" i="130" a="1"/>
  <c r="L51" i="130" s="1"/>
  <c r="L52" i="130" a="1"/>
  <c r="L52" i="130" s="1"/>
  <c r="L53" i="130" a="1"/>
  <c r="L53" i="130" s="1"/>
  <c r="L54" i="130" a="1"/>
  <c r="L54" i="130" s="1"/>
  <c r="L55" i="130" a="1"/>
  <c r="L55" i="130" s="1"/>
  <c r="L56" i="130" a="1"/>
  <c r="L56" i="130" s="1"/>
  <c r="L57" i="130" a="1"/>
  <c r="L57" i="130" s="1"/>
  <c r="L58" i="130" a="1"/>
  <c r="L58" i="130" s="1"/>
  <c r="L59" i="130" a="1"/>
  <c r="L59" i="130" s="1"/>
  <c r="L60" i="130" a="1"/>
  <c r="L60" i="130" s="1"/>
  <c r="L61" i="130" a="1"/>
  <c r="L61" i="130" s="1"/>
  <c r="L62" i="130" a="1"/>
  <c r="L62" i="130" s="1"/>
  <c r="L63" i="130" a="1"/>
  <c r="L63" i="130" s="1"/>
  <c r="L64" i="130" a="1"/>
  <c r="L64" i="130" s="1"/>
  <c r="L72" i="130" a="1"/>
  <c r="L72" i="130" s="1"/>
  <c r="L73" i="130" a="1"/>
  <c r="L73" i="130" s="1"/>
  <c r="L74" i="130" a="1"/>
  <c r="L74" i="130" s="1"/>
  <c r="L88" i="130" a="1"/>
  <c r="L88" i="130" s="1"/>
  <c r="L89" i="130" a="1"/>
  <c r="L89" i="130" s="1"/>
  <c r="L90" i="130" a="1"/>
  <c r="L90" i="130" s="1"/>
  <c r="L103" i="130" a="1"/>
  <c r="L103" i="130" s="1"/>
  <c r="L104" i="130" a="1"/>
  <c r="L104" i="130" s="1"/>
  <c r="L105" i="130" a="1"/>
  <c r="L105" i="130" s="1"/>
  <c r="L106" i="130" a="1"/>
  <c r="L106" i="130" s="1"/>
  <c r="L66" i="130" a="1"/>
  <c r="L66" i="130" s="1"/>
  <c r="L67" i="130" a="1"/>
  <c r="L67" i="130" s="1"/>
  <c r="L68" i="130" a="1"/>
  <c r="L68" i="130" s="1"/>
  <c r="L65" i="130" a="1"/>
  <c r="L65" i="130" s="1"/>
  <c r="L75" i="130" a="1"/>
  <c r="L75" i="130" s="1"/>
  <c r="L76" i="130" a="1"/>
  <c r="L76" i="130" s="1"/>
  <c r="L107" i="130" a="1"/>
  <c r="L107" i="130" s="1"/>
  <c r="L108" i="130" a="1"/>
  <c r="L108" i="130" s="1"/>
  <c r="L69" i="130" a="1"/>
  <c r="L69" i="130" s="1"/>
  <c r="L26" i="130" a="1"/>
  <c r="L26" i="130" s="1"/>
  <c r="H115" i="121" a="1"/>
  <c r="H115" i="121" s="1"/>
  <c r="H152" i="121" a="1"/>
  <c r="H152" i="121" s="1"/>
  <c r="H153" i="121" a="1"/>
  <c r="H153" i="121" s="1"/>
  <c r="H154" i="121" a="1"/>
  <c r="H154" i="121" s="1"/>
  <c r="H155" i="121" a="1"/>
  <c r="H155" i="121" s="1"/>
  <c r="H151" i="121" a="1"/>
  <c r="H151" i="121" s="1"/>
  <c r="H143" i="121" a="1"/>
  <c r="H143" i="121" s="1"/>
  <c r="H144" i="121" a="1"/>
  <c r="H144" i="121" s="1"/>
  <c r="H145" i="121" a="1"/>
  <c r="H145" i="121" s="1"/>
  <c r="G15" i="146" l="1"/>
  <c r="H15" i="146"/>
  <c r="I15" i="146" s="1"/>
  <c r="L13" i="146"/>
  <c r="M13" i="146" s="1"/>
  <c r="L7" i="146"/>
  <c r="M7" i="146" s="1"/>
  <c r="L10" i="146"/>
  <c r="M10" i="146" s="1"/>
  <c r="L4" i="146"/>
  <c r="L12" i="146"/>
  <c r="M12" i="146" s="1"/>
  <c r="L9" i="146"/>
  <c r="M9" i="146" s="1"/>
  <c r="L5" i="146"/>
  <c r="M5" i="146" s="1"/>
  <c r="H5" i="146" s="1"/>
  <c r="I5" i="146" s="1"/>
  <c r="L14" i="146"/>
  <c r="M14" i="146" s="1"/>
  <c r="L11" i="146"/>
  <c r="M11" i="146" s="1"/>
  <c r="M8" i="146"/>
  <c r="H8" i="146" s="1"/>
  <c r="I8" i="146" s="1"/>
  <c r="L6" i="146"/>
  <c r="H575" i="121" a="1"/>
  <c r="H575" i="121" s="1"/>
  <c r="H576" i="121" a="1"/>
  <c r="H576" i="121" s="1"/>
  <c r="H577" i="121" a="1"/>
  <c r="H577" i="121" s="1"/>
  <c r="H578" i="121" a="1"/>
  <c r="H578" i="121" s="1"/>
  <c r="H579" i="121" a="1"/>
  <c r="H579" i="121" s="1"/>
  <c r="H580" i="121" a="1"/>
  <c r="H580" i="121" s="1"/>
  <c r="H581" i="121" a="1"/>
  <c r="H581" i="121" s="1"/>
  <c r="H561" i="121" a="1"/>
  <c r="H561" i="121" s="1"/>
  <c r="H562" i="121" a="1"/>
  <c r="H562" i="121" s="1"/>
  <c r="H563" i="121" a="1"/>
  <c r="H563" i="121" s="1"/>
  <c r="H564" i="121" a="1"/>
  <c r="H564" i="121" s="1"/>
  <c r="H565" i="121" a="1"/>
  <c r="H565" i="121" s="1"/>
  <c r="H566" i="121" a="1"/>
  <c r="H566" i="121" s="1"/>
  <c r="H567" i="121" a="1"/>
  <c r="H567" i="121" s="1"/>
  <c r="H568" i="121" a="1"/>
  <c r="H568" i="121" s="1"/>
  <c r="H569" i="121" a="1"/>
  <c r="H569" i="121" s="1"/>
  <c r="H570" i="121" a="1"/>
  <c r="H570" i="121" s="1"/>
  <c r="H571" i="121" a="1"/>
  <c r="H571" i="121" s="1"/>
  <c r="H572" i="121" a="1"/>
  <c r="H572" i="121" s="1"/>
  <c r="H573" i="121" a="1"/>
  <c r="H573" i="121" s="1"/>
  <c r="H574" i="121" a="1"/>
  <c r="H574" i="121" s="1"/>
  <c r="H550" i="121" a="1"/>
  <c r="H550" i="121" s="1"/>
  <c r="H551" i="121" a="1"/>
  <c r="H551" i="121" s="1"/>
  <c r="H552" i="121" a="1"/>
  <c r="H552" i="121" s="1"/>
  <c r="H553" i="121" a="1"/>
  <c r="H553" i="121" s="1"/>
  <c r="H554" i="121" a="1"/>
  <c r="H554" i="121" s="1"/>
  <c r="H555" i="121" a="1"/>
  <c r="H555" i="121" s="1"/>
  <c r="H556" i="121" a="1"/>
  <c r="H556" i="121" s="1"/>
  <c r="H557" i="121" a="1"/>
  <c r="H557" i="121" s="1"/>
  <c r="H558" i="121" a="1"/>
  <c r="H558" i="121" s="1"/>
  <c r="H559" i="121" a="1"/>
  <c r="H559" i="121" s="1"/>
  <c r="H560" i="121" a="1"/>
  <c r="H560" i="121" s="1"/>
  <c r="H512" i="121" a="1"/>
  <c r="H512" i="121" s="1"/>
  <c r="H513" i="121" a="1"/>
  <c r="H513" i="121" s="1"/>
  <c r="H514" i="121" a="1"/>
  <c r="H514" i="121" s="1"/>
  <c r="H515" i="121" a="1"/>
  <c r="H515" i="121" s="1"/>
  <c r="H516" i="121" a="1"/>
  <c r="H516" i="121" s="1"/>
  <c r="H517" i="121" a="1"/>
  <c r="H517" i="121" s="1"/>
  <c r="H518" i="121" a="1"/>
  <c r="H518" i="121" s="1"/>
  <c r="H519" i="121" a="1"/>
  <c r="H519" i="121" s="1"/>
  <c r="H520" i="121" a="1"/>
  <c r="H520" i="121" s="1"/>
  <c r="H521" i="121" a="1"/>
  <c r="H521" i="121" s="1"/>
  <c r="H522" i="121" a="1"/>
  <c r="H522" i="121" s="1"/>
  <c r="H523" i="121" a="1"/>
  <c r="H523" i="121" s="1"/>
  <c r="H524" i="121" a="1"/>
  <c r="H524" i="121" s="1"/>
  <c r="H525" i="121" a="1"/>
  <c r="H525" i="121" s="1"/>
  <c r="H526" i="121" a="1"/>
  <c r="H526" i="121" s="1"/>
  <c r="H527" i="121" a="1"/>
  <c r="H527" i="121" s="1"/>
  <c r="H528" i="121" a="1"/>
  <c r="H528" i="121" s="1"/>
  <c r="H529" i="121" a="1"/>
  <c r="H529" i="121" s="1"/>
  <c r="H530" i="121" a="1"/>
  <c r="H530" i="121" s="1"/>
  <c r="H531" i="121" a="1"/>
  <c r="H531" i="121" s="1"/>
  <c r="H532" i="121" a="1"/>
  <c r="H532" i="121" s="1"/>
  <c r="H533" i="121" a="1"/>
  <c r="H533" i="121" s="1"/>
  <c r="H534" i="121" a="1"/>
  <c r="H534" i="121" s="1"/>
  <c r="H535" i="121" a="1"/>
  <c r="H535" i="121" s="1"/>
  <c r="H536" i="121" a="1"/>
  <c r="H536" i="121" s="1"/>
  <c r="H537" i="121" a="1"/>
  <c r="H537" i="121" s="1"/>
  <c r="H538" i="121" a="1"/>
  <c r="H538" i="121" s="1"/>
  <c r="H539" i="121" a="1"/>
  <c r="H539" i="121" s="1"/>
  <c r="H540" i="121" a="1"/>
  <c r="H540" i="121" s="1"/>
  <c r="H541" i="121" a="1"/>
  <c r="H541" i="121" s="1"/>
  <c r="H542" i="121" a="1"/>
  <c r="H542" i="121" s="1"/>
  <c r="H543" i="121" a="1"/>
  <c r="H543" i="121" s="1"/>
  <c r="H544" i="121" a="1"/>
  <c r="H544" i="121" s="1"/>
  <c r="H545" i="121" a="1"/>
  <c r="H545" i="121" s="1"/>
  <c r="H546" i="121" a="1"/>
  <c r="H546" i="121" s="1"/>
  <c r="H547" i="121" a="1"/>
  <c r="H547" i="121" s="1"/>
  <c r="H548" i="121" a="1"/>
  <c r="H548" i="121" s="1"/>
  <c r="H549" i="121" a="1"/>
  <c r="H549" i="121" s="1"/>
  <c r="H80" i="121" a="1"/>
  <c r="H80" i="121" s="1"/>
  <c r="H81" i="121" a="1"/>
  <c r="H81" i="121" s="1"/>
  <c r="H82" i="121" a="1"/>
  <c r="H82" i="121" s="1"/>
  <c r="H83" i="121" a="1"/>
  <c r="H83" i="121" s="1"/>
  <c r="H84" i="121" a="1"/>
  <c r="H84" i="121" s="1"/>
  <c r="H85" i="121" a="1"/>
  <c r="H85" i="121" s="1"/>
  <c r="H86" i="121" a="1"/>
  <c r="H86" i="121" s="1"/>
  <c r="H78" i="121" a="1"/>
  <c r="H78" i="121" s="1"/>
  <c r="H79" i="121" a="1"/>
  <c r="H79" i="121" s="1"/>
  <c r="H71" i="121" a="1"/>
  <c r="H71" i="121" s="1"/>
  <c r="H72" i="121" a="1"/>
  <c r="H72" i="121" s="1"/>
  <c r="H73" i="121" a="1"/>
  <c r="H73" i="121" s="1"/>
  <c r="H74" i="121" a="1"/>
  <c r="H74" i="121" s="1"/>
  <c r="H75" i="121" a="1"/>
  <c r="H75" i="121" s="1"/>
  <c r="H76" i="121" a="1"/>
  <c r="H76" i="121" s="1"/>
  <c r="H77" i="121" a="1"/>
  <c r="H77" i="121" s="1"/>
  <c r="H55" i="121" a="1"/>
  <c r="H55" i="121" s="1"/>
  <c r="H56" i="121" a="1"/>
  <c r="H56" i="121" s="1"/>
  <c r="H57" i="121" a="1"/>
  <c r="H57" i="121" s="1"/>
  <c r="H58" i="121" a="1"/>
  <c r="H58" i="121" s="1"/>
  <c r="H59" i="121" a="1"/>
  <c r="H59" i="121" s="1"/>
  <c r="H60" i="121" a="1"/>
  <c r="H60" i="121" s="1"/>
  <c r="H61" i="121" a="1"/>
  <c r="H61" i="121" s="1"/>
  <c r="H62" i="121" a="1"/>
  <c r="H62" i="121" s="1"/>
  <c r="H63" i="121" a="1"/>
  <c r="H63" i="121" s="1"/>
  <c r="H64" i="121" a="1"/>
  <c r="H64" i="121" s="1"/>
  <c r="H65" i="121" a="1"/>
  <c r="H65" i="121" s="1"/>
  <c r="H66" i="121" a="1"/>
  <c r="H66" i="121" s="1"/>
  <c r="H67" i="121" a="1"/>
  <c r="H67" i="121" s="1"/>
  <c r="H68" i="121" a="1"/>
  <c r="H68" i="121" s="1"/>
  <c r="H69" i="121" a="1"/>
  <c r="H69" i="121" s="1"/>
  <c r="H70" i="121" a="1"/>
  <c r="H70" i="121" s="1"/>
  <c r="H341" i="121" a="1"/>
  <c r="H341" i="121" s="1"/>
  <c r="H342" i="121" a="1"/>
  <c r="H342" i="121" s="1"/>
  <c r="H343" i="121" a="1"/>
  <c r="H343" i="121" s="1"/>
  <c r="H344" i="121" a="1"/>
  <c r="H344" i="121" s="1"/>
  <c r="H345" i="121" a="1"/>
  <c r="H345" i="121" s="1"/>
  <c r="H346" i="121" a="1"/>
  <c r="H346" i="121" s="1"/>
  <c r="H347" i="121" a="1"/>
  <c r="H347" i="121" s="1"/>
  <c r="H348" i="121" a="1"/>
  <c r="H348" i="121" s="1"/>
  <c r="H349" i="121" a="1"/>
  <c r="H349" i="121" s="1"/>
  <c r="H350" i="121" a="1"/>
  <c r="H350" i="121" s="1"/>
  <c r="H351" i="121" a="1"/>
  <c r="H351" i="121" s="1"/>
  <c r="H352" i="121" a="1"/>
  <c r="H352" i="121" s="1"/>
  <c r="H353" i="121" a="1"/>
  <c r="H353" i="121" s="1"/>
  <c r="H354" i="121" a="1"/>
  <c r="H354" i="121" s="1"/>
  <c r="H355" i="121" a="1"/>
  <c r="H355" i="121" s="1"/>
  <c r="H356" i="121" a="1"/>
  <c r="H356" i="121" s="1"/>
  <c r="H357" i="121" a="1"/>
  <c r="H357" i="121" s="1"/>
  <c r="H358" i="121" a="1"/>
  <c r="H358" i="121" s="1"/>
  <c r="H359" i="121" a="1"/>
  <c r="H359" i="121" s="1"/>
  <c r="H360" i="121" a="1"/>
  <c r="H360" i="121" s="1"/>
  <c r="H361" i="121" a="1"/>
  <c r="H361" i="121" s="1"/>
  <c r="H362" i="121" a="1"/>
  <c r="H362" i="121" s="1"/>
  <c r="H363" i="121" a="1"/>
  <c r="H363" i="121" s="1"/>
  <c r="H364" i="121" a="1"/>
  <c r="H364" i="121" s="1"/>
  <c r="H365" i="121" a="1"/>
  <c r="H365" i="121" s="1"/>
  <c r="H366" i="121" a="1"/>
  <c r="H366" i="121" s="1"/>
  <c r="H367" i="121" a="1"/>
  <c r="H367" i="121" s="1"/>
  <c r="H368" i="121" a="1"/>
  <c r="H368" i="121" s="1"/>
  <c r="H369" i="121" a="1"/>
  <c r="H369" i="121" s="1"/>
  <c r="H370" i="121" a="1"/>
  <c r="H370" i="121" s="1"/>
  <c r="H371" i="121" a="1"/>
  <c r="H371" i="121" s="1"/>
  <c r="H372" i="121" a="1"/>
  <c r="H372" i="121" s="1"/>
  <c r="H373" i="121" a="1"/>
  <c r="H373" i="121" s="1"/>
  <c r="H374" i="121" a="1"/>
  <c r="H374" i="121" s="1"/>
  <c r="H375" i="121" a="1"/>
  <c r="H375" i="121" s="1"/>
  <c r="H376" i="121" a="1"/>
  <c r="H376" i="121" s="1"/>
  <c r="H377" i="121" a="1"/>
  <c r="H377" i="121" s="1"/>
  <c r="H378" i="121" a="1"/>
  <c r="H378" i="121" s="1"/>
  <c r="H379" i="121" a="1"/>
  <c r="H379" i="121" s="1"/>
  <c r="H380" i="121" a="1"/>
  <c r="H380" i="121" s="1"/>
  <c r="H381" i="121" a="1"/>
  <c r="H381" i="121" s="1"/>
  <c r="H382" i="121" a="1"/>
  <c r="H382" i="121" s="1"/>
  <c r="H383" i="121" a="1"/>
  <c r="H383" i="121" s="1"/>
  <c r="H384" i="121" a="1"/>
  <c r="H384" i="121" s="1"/>
  <c r="H385" i="121" a="1"/>
  <c r="H385" i="121" s="1"/>
  <c r="H386" i="121" a="1"/>
  <c r="H386" i="121" s="1"/>
  <c r="H387" i="121" a="1"/>
  <c r="H387" i="121" s="1"/>
  <c r="H388" i="121" a="1"/>
  <c r="H388" i="121" s="1"/>
  <c r="H389" i="121" a="1"/>
  <c r="H389" i="121" s="1"/>
  <c r="H390" i="121" a="1"/>
  <c r="H390" i="121" s="1"/>
  <c r="H391" i="121" a="1"/>
  <c r="H391" i="121" s="1"/>
  <c r="H392" i="121" a="1"/>
  <c r="H392" i="121" s="1"/>
  <c r="H393" i="121" a="1"/>
  <c r="H393" i="121" s="1"/>
  <c r="H394" i="121" a="1"/>
  <c r="H394" i="121" s="1"/>
  <c r="H395" i="121" a="1"/>
  <c r="H395" i="121" s="1"/>
  <c r="H396" i="121" a="1"/>
  <c r="H396" i="121" s="1"/>
  <c r="H397" i="121" a="1"/>
  <c r="H397" i="121" s="1"/>
  <c r="H398" i="121" a="1"/>
  <c r="H398" i="121" s="1"/>
  <c r="H399" i="121" a="1"/>
  <c r="H399" i="121" s="1"/>
  <c r="H400" i="121" a="1"/>
  <c r="H400" i="121" s="1"/>
  <c r="H401" i="121" a="1"/>
  <c r="H401" i="121" s="1"/>
  <c r="H402" i="121" a="1"/>
  <c r="H402" i="121" s="1"/>
  <c r="H403" i="121" a="1"/>
  <c r="H403" i="121" s="1"/>
  <c r="H404" i="121" a="1"/>
  <c r="H404" i="121" s="1"/>
  <c r="H405" i="121" a="1"/>
  <c r="H405" i="121" s="1"/>
  <c r="H406" i="121" a="1"/>
  <c r="H406" i="121" s="1"/>
  <c r="H407" i="121" a="1"/>
  <c r="H407" i="121" s="1"/>
  <c r="H408" i="121" a="1"/>
  <c r="H408" i="121" s="1"/>
  <c r="H409" i="121" a="1"/>
  <c r="H409" i="121" s="1"/>
  <c r="H410" i="121" a="1"/>
  <c r="H410" i="121" s="1"/>
  <c r="H411" i="121" a="1"/>
  <c r="H411" i="121" s="1"/>
  <c r="H412" i="121" a="1"/>
  <c r="H412" i="121" s="1"/>
  <c r="H413" i="121" a="1"/>
  <c r="H413" i="121" s="1"/>
  <c r="H414" i="121" a="1"/>
  <c r="H414" i="121" s="1"/>
  <c r="H415" i="121" a="1"/>
  <c r="H415" i="121" s="1"/>
  <c r="H416" i="121" a="1"/>
  <c r="H416" i="121" s="1"/>
  <c r="H417" i="121" a="1"/>
  <c r="H417" i="121" s="1"/>
  <c r="H418" i="121" a="1"/>
  <c r="H418" i="121" s="1"/>
  <c r="H419" i="121" a="1"/>
  <c r="H419" i="121" s="1"/>
  <c r="H420" i="121" a="1"/>
  <c r="H420" i="121" s="1"/>
  <c r="H421" i="121" a="1"/>
  <c r="H421" i="121" s="1"/>
  <c r="H422" i="121" a="1"/>
  <c r="H422" i="121" s="1"/>
  <c r="H423" i="121" a="1"/>
  <c r="H423" i="121" s="1"/>
  <c r="H424" i="121" a="1"/>
  <c r="H424" i="121" s="1"/>
  <c r="H425" i="121" a="1"/>
  <c r="H425" i="121" s="1"/>
  <c r="H426" i="121" a="1"/>
  <c r="H426" i="121" s="1"/>
  <c r="H427" i="121" a="1"/>
  <c r="H427" i="121" s="1"/>
  <c r="H428" i="121" a="1"/>
  <c r="H428" i="121" s="1"/>
  <c r="H429" i="121" a="1"/>
  <c r="H429" i="121" s="1"/>
  <c r="H430" i="121" a="1"/>
  <c r="H430" i="121" s="1"/>
  <c r="H431" i="121" a="1"/>
  <c r="H431" i="121" s="1"/>
  <c r="H432" i="121" a="1"/>
  <c r="H432" i="121" s="1"/>
  <c r="H433" i="121" a="1"/>
  <c r="H433" i="121" s="1"/>
  <c r="H434" i="121" a="1"/>
  <c r="H434" i="121" s="1"/>
  <c r="H435" i="121" a="1"/>
  <c r="H435" i="121" s="1"/>
  <c r="H436" i="121" a="1"/>
  <c r="H436" i="121" s="1"/>
  <c r="H437" i="121" a="1"/>
  <c r="H437" i="121" s="1"/>
  <c r="H438" i="121" a="1"/>
  <c r="H438" i="121" s="1"/>
  <c r="H439" i="121" a="1"/>
  <c r="H439" i="121" s="1"/>
  <c r="H440" i="121" a="1"/>
  <c r="H440" i="121" s="1"/>
  <c r="H441" i="121" a="1"/>
  <c r="H441" i="121" s="1"/>
  <c r="H442" i="121" a="1"/>
  <c r="H442" i="121" s="1"/>
  <c r="H443" i="121" a="1"/>
  <c r="H443" i="121" s="1"/>
  <c r="H444" i="121" a="1"/>
  <c r="H444" i="121" s="1"/>
  <c r="H445" i="121" a="1"/>
  <c r="H445" i="121" s="1"/>
  <c r="H446" i="121" a="1"/>
  <c r="H446" i="121" s="1"/>
  <c r="H447" i="121" a="1"/>
  <c r="H447" i="121" s="1"/>
  <c r="H448" i="121" a="1"/>
  <c r="H448" i="121" s="1"/>
  <c r="H449" i="121" a="1"/>
  <c r="H449" i="121" s="1"/>
  <c r="H450" i="121" a="1"/>
  <c r="H450" i="121" s="1"/>
  <c r="H451" i="121" a="1"/>
  <c r="H451" i="121" s="1"/>
  <c r="H452" i="121" a="1"/>
  <c r="H452" i="121" s="1"/>
  <c r="H453" i="121" a="1"/>
  <c r="H453" i="121" s="1"/>
  <c r="H454" i="121" a="1"/>
  <c r="H454" i="121" s="1"/>
  <c r="H455" i="121" a="1"/>
  <c r="H455" i="121" s="1"/>
  <c r="H456" i="121" a="1"/>
  <c r="H456" i="121" s="1"/>
  <c r="H457" i="121" a="1"/>
  <c r="H457" i="121" s="1"/>
  <c r="H458" i="121" a="1"/>
  <c r="H458" i="121" s="1"/>
  <c r="H459" i="121" a="1"/>
  <c r="H459" i="121" s="1"/>
  <c r="H460" i="121" a="1"/>
  <c r="H460" i="121" s="1"/>
  <c r="H461" i="121" a="1"/>
  <c r="H461" i="121" s="1"/>
  <c r="H462" i="121" a="1"/>
  <c r="H462" i="121" s="1"/>
  <c r="H463" i="121" a="1"/>
  <c r="H463" i="121" s="1"/>
  <c r="H464" i="121" a="1"/>
  <c r="H464" i="121" s="1"/>
  <c r="H465" i="121" a="1"/>
  <c r="H465" i="121" s="1"/>
  <c r="H466" i="121" a="1"/>
  <c r="H466" i="121" s="1"/>
  <c r="H467" i="121" a="1"/>
  <c r="H467" i="121" s="1"/>
  <c r="H468" i="121" a="1"/>
  <c r="H468" i="121" s="1"/>
  <c r="H469" i="121" a="1"/>
  <c r="H469" i="121" s="1"/>
  <c r="H470" i="121" a="1"/>
  <c r="H470" i="121" s="1"/>
  <c r="H471" i="121" a="1"/>
  <c r="H471" i="121" s="1"/>
  <c r="H472" i="121" a="1"/>
  <c r="H472" i="121" s="1"/>
  <c r="H473" i="121" a="1"/>
  <c r="H473" i="121" s="1"/>
  <c r="H474" i="121" a="1"/>
  <c r="H474" i="121" s="1"/>
  <c r="H475" i="121" a="1"/>
  <c r="H475" i="121" s="1"/>
  <c r="H476" i="121" a="1"/>
  <c r="H476" i="121" s="1"/>
  <c r="H477" i="121" a="1"/>
  <c r="H477" i="121" s="1"/>
  <c r="H478" i="121" a="1"/>
  <c r="H478" i="121" s="1"/>
  <c r="H479" i="121" a="1"/>
  <c r="H479" i="121" s="1"/>
  <c r="H480" i="121" a="1"/>
  <c r="H480" i="121" s="1"/>
  <c r="H481" i="121" a="1"/>
  <c r="H481" i="121" s="1"/>
  <c r="H482" i="121" a="1"/>
  <c r="H482" i="121" s="1"/>
  <c r="H483" i="121" a="1"/>
  <c r="H483" i="121" s="1"/>
  <c r="H484" i="121" a="1"/>
  <c r="H484" i="121" s="1"/>
  <c r="H485" i="121" a="1"/>
  <c r="H485" i="121" s="1"/>
  <c r="H486" i="121" a="1"/>
  <c r="H486" i="121" s="1"/>
  <c r="H487" i="121" a="1"/>
  <c r="H487" i="121" s="1"/>
  <c r="H488" i="121" a="1"/>
  <c r="H488" i="121" s="1"/>
  <c r="H489" i="121" a="1"/>
  <c r="H489" i="121" s="1"/>
  <c r="H490" i="121" a="1"/>
  <c r="H490" i="121" s="1"/>
  <c r="H491" i="121" a="1"/>
  <c r="H491" i="121" s="1"/>
  <c r="H492" i="121" a="1"/>
  <c r="H492" i="121" s="1"/>
  <c r="H493" i="121" a="1"/>
  <c r="H493" i="121" s="1"/>
  <c r="H494" i="121" a="1"/>
  <c r="H494" i="121" s="1"/>
  <c r="H495" i="121" a="1"/>
  <c r="H495" i="121" s="1"/>
  <c r="H496" i="121" a="1"/>
  <c r="H496" i="121" s="1"/>
  <c r="H497" i="121" a="1"/>
  <c r="H497" i="121" s="1"/>
  <c r="H498" i="121" a="1"/>
  <c r="H498" i="121" s="1"/>
  <c r="H499" i="121" a="1"/>
  <c r="H499" i="121" s="1"/>
  <c r="H500" i="121" a="1"/>
  <c r="H500" i="121" s="1"/>
  <c r="H501" i="121" a="1"/>
  <c r="H501" i="121" s="1"/>
  <c r="H502" i="121" a="1"/>
  <c r="H502" i="121" s="1"/>
  <c r="H503" i="121" a="1"/>
  <c r="H503" i="121" s="1"/>
  <c r="H504" i="121" a="1"/>
  <c r="H504" i="121" s="1"/>
  <c r="H505" i="121" a="1"/>
  <c r="H505" i="121" s="1"/>
  <c r="H506" i="121" a="1"/>
  <c r="H506" i="121" s="1"/>
  <c r="H507" i="121" a="1"/>
  <c r="H507" i="121" s="1"/>
  <c r="H508" i="121" a="1"/>
  <c r="H508" i="121" s="1"/>
  <c r="H509" i="121" a="1"/>
  <c r="H509" i="121" s="1"/>
  <c r="H510" i="121" a="1"/>
  <c r="H510" i="121" s="1"/>
  <c r="H511" i="121" a="1"/>
  <c r="H511" i="121" s="1"/>
  <c r="H304" i="121" a="1"/>
  <c r="H304" i="121" s="1"/>
  <c r="H306" i="121" a="1"/>
  <c r="H306" i="121" s="1"/>
  <c r="H308" i="121" a="1"/>
  <c r="H308" i="121" s="1"/>
  <c r="H310" i="121" a="1"/>
  <c r="H310" i="121" s="1"/>
  <c r="H312" i="121" a="1"/>
  <c r="H312" i="121" s="1"/>
  <c r="H314" i="121" a="1"/>
  <c r="H314" i="121" s="1"/>
  <c r="H316" i="121" a="1"/>
  <c r="H316" i="121" s="1"/>
  <c r="H318" i="121" a="1"/>
  <c r="H318" i="121" s="1"/>
  <c r="H320" i="121" a="1"/>
  <c r="H320" i="121" s="1"/>
  <c r="H322" i="121" a="1"/>
  <c r="H322" i="121" s="1"/>
  <c r="H324" i="121" a="1"/>
  <c r="H324" i="121" s="1"/>
  <c r="H326" i="121" a="1"/>
  <c r="H326" i="121" s="1"/>
  <c r="H328" i="121" a="1"/>
  <c r="H328" i="121" s="1"/>
  <c r="H330" i="121" a="1"/>
  <c r="H330" i="121" s="1"/>
  <c r="H119" i="121" a="1"/>
  <c r="H119" i="121" s="1"/>
  <c r="H120" i="121" a="1"/>
  <c r="H120" i="121" s="1"/>
  <c r="H121" i="121" a="1"/>
  <c r="H121" i="121" s="1"/>
  <c r="H122" i="121" a="1"/>
  <c r="H122" i="121" s="1"/>
  <c r="H123" i="121" a="1"/>
  <c r="H123" i="121" s="1"/>
  <c r="H124" i="121" a="1"/>
  <c r="H124" i="121" s="1"/>
  <c r="H125" i="121" a="1"/>
  <c r="H125" i="121" s="1"/>
  <c r="H126" i="121" a="1"/>
  <c r="H126" i="121" s="1"/>
  <c r="H127" i="121" a="1"/>
  <c r="H127" i="121" s="1"/>
  <c r="H128" i="121" a="1"/>
  <c r="H128" i="121" s="1"/>
  <c r="H87" i="121" a="1"/>
  <c r="H87" i="121" s="1"/>
  <c r="H88" i="121" a="1"/>
  <c r="H88" i="121" s="1"/>
  <c r="H89" i="121" a="1"/>
  <c r="H89" i="121" s="1"/>
  <c r="H90" i="121" a="1"/>
  <c r="H90" i="121" s="1"/>
  <c r="H91" i="121" a="1"/>
  <c r="H91" i="121" s="1"/>
  <c r="H92" i="121" a="1"/>
  <c r="H92" i="121" s="1"/>
  <c r="H93" i="121" a="1"/>
  <c r="H93" i="121" s="1"/>
  <c r="H94" i="121" a="1"/>
  <c r="H94" i="121" s="1"/>
  <c r="H95" i="121" a="1"/>
  <c r="H95" i="121" s="1"/>
  <c r="H96" i="121" a="1"/>
  <c r="H96" i="121" s="1"/>
  <c r="H97" i="121" a="1"/>
  <c r="H97" i="121" s="1"/>
  <c r="H98" i="121" a="1"/>
  <c r="H98" i="121" s="1"/>
  <c r="H99" i="121" a="1"/>
  <c r="H99" i="121" s="1"/>
  <c r="H100" i="121" a="1"/>
  <c r="H100" i="121" s="1"/>
  <c r="H101" i="121" a="1"/>
  <c r="H101" i="121" s="1"/>
  <c r="H102" i="121" a="1"/>
  <c r="H102" i="121" s="1"/>
  <c r="H103" i="121" a="1"/>
  <c r="H103" i="121" s="1"/>
  <c r="H104" i="121" a="1"/>
  <c r="H104" i="121" s="1"/>
  <c r="H105" i="121" a="1"/>
  <c r="H105" i="121" s="1"/>
  <c r="H106" i="121" a="1"/>
  <c r="H106" i="121" s="1"/>
  <c r="H107" i="121" a="1"/>
  <c r="H107" i="121" s="1"/>
  <c r="H108" i="121" a="1"/>
  <c r="H108" i="121" s="1"/>
  <c r="H109" i="121" a="1"/>
  <c r="H109" i="121" s="1"/>
  <c r="H110" i="121" a="1"/>
  <c r="H110" i="121" s="1"/>
  <c r="H111" i="121" a="1"/>
  <c r="H111" i="121" s="1"/>
  <c r="H112" i="121" a="1"/>
  <c r="H112" i="121" s="1"/>
  <c r="H113" i="121" a="1"/>
  <c r="H113" i="121" s="1"/>
  <c r="H114" i="121" a="1"/>
  <c r="H114" i="121" s="1"/>
  <c r="H116" i="121" a="1"/>
  <c r="H116" i="121" s="1"/>
  <c r="H117" i="121" a="1"/>
  <c r="H117" i="121" s="1"/>
  <c r="H118" i="121" a="1"/>
  <c r="H118" i="121" s="1"/>
  <c r="H146" i="121" a="1"/>
  <c r="H146" i="121" s="1"/>
  <c r="H147" i="121" a="1"/>
  <c r="H147" i="121" s="1"/>
  <c r="H148" i="121" a="1"/>
  <c r="H148" i="121" s="1"/>
  <c r="H149" i="121" a="1"/>
  <c r="H149" i="121" s="1"/>
  <c r="H129" i="121" a="1"/>
  <c r="H129" i="121" s="1"/>
  <c r="H130" i="121" a="1"/>
  <c r="H130" i="121" s="1"/>
  <c r="H131" i="121" a="1"/>
  <c r="H131" i="121" s="1"/>
  <c r="H132" i="121" a="1"/>
  <c r="H132" i="121" s="1"/>
  <c r="H133" i="121" a="1"/>
  <c r="H133" i="121" s="1"/>
  <c r="H134" i="121" a="1"/>
  <c r="H134" i="121" s="1"/>
  <c r="H135" i="121" a="1"/>
  <c r="H135" i="121" s="1"/>
  <c r="H136" i="121" a="1"/>
  <c r="H136" i="121" s="1"/>
  <c r="H137" i="121" a="1"/>
  <c r="H137" i="121" s="1"/>
  <c r="H138" i="121" a="1"/>
  <c r="H138" i="121" s="1"/>
  <c r="H139" i="121" a="1"/>
  <c r="H139" i="121" s="1"/>
  <c r="H140" i="121" a="1"/>
  <c r="H140" i="121" s="1"/>
  <c r="H150" i="121" a="1"/>
  <c r="H150" i="121" s="1"/>
  <c r="H141" i="121" a="1"/>
  <c r="H141" i="121" s="1"/>
  <c r="H142" i="121" a="1"/>
  <c r="H142" i="121" s="1"/>
  <c r="H585" i="121" a="1"/>
  <c r="H585" i="121" s="1"/>
  <c r="H582" i="121" a="1"/>
  <c r="H582" i="121" s="1"/>
  <c r="H583" i="121" a="1"/>
  <c r="H583" i="121" s="1"/>
  <c r="H584" i="121" a="1"/>
  <c r="H584" i="121" s="1"/>
  <c r="H2" i="121" a="1"/>
  <c r="H2" i="121" s="1"/>
  <c r="H3" i="121" a="1"/>
  <c r="H3" i="121" s="1"/>
  <c r="H4" i="121" a="1"/>
  <c r="H4" i="121" s="1"/>
  <c r="H274" i="121" a="1"/>
  <c r="H274" i="121" s="1"/>
  <c r="H262" i="121" a="1"/>
  <c r="H262" i="121" s="1"/>
  <c r="H263" i="121" a="1"/>
  <c r="H263" i="121" s="1"/>
  <c r="H297" i="121" a="1"/>
  <c r="H297" i="121" s="1"/>
  <c r="H208" i="121" a="1"/>
  <c r="H208" i="121" s="1"/>
  <c r="H209" i="121" a="1"/>
  <c r="H209" i="121" s="1"/>
  <c r="H259" i="121" a="1"/>
  <c r="H259" i="121" s="1"/>
  <c r="H255" i="121" a="1"/>
  <c r="H255" i="121" s="1"/>
  <c r="H203" i="121" a="1"/>
  <c r="H203" i="121" s="1"/>
  <c r="H204" i="121" a="1"/>
  <c r="H204" i="121" s="1"/>
  <c r="H295" i="121" a="1"/>
  <c r="H295" i="121" s="1"/>
  <c r="H296" i="121" a="1"/>
  <c r="H296" i="121" s="1"/>
  <c r="H177" i="121" a="1"/>
  <c r="H177" i="121" s="1"/>
  <c r="H181" i="121" a="1"/>
  <c r="H181" i="121" s="1"/>
  <c r="H185" i="121" a="1"/>
  <c r="H185" i="121" s="1"/>
  <c r="H189" i="121" a="1"/>
  <c r="H189" i="121" s="1"/>
  <c r="H193" i="121" a="1"/>
  <c r="H193" i="121" s="1"/>
  <c r="H197" i="121" a="1"/>
  <c r="H197" i="121" s="1"/>
  <c r="H199" i="121" a="1"/>
  <c r="H199" i="121" s="1"/>
  <c r="H200" i="121" a="1"/>
  <c r="H200" i="121" s="1"/>
  <c r="H201" i="121" a="1"/>
  <c r="H201" i="121" s="1"/>
  <c r="H202" i="121" a="1"/>
  <c r="H202" i="121" s="1"/>
  <c r="H257" i="121" a="1"/>
  <c r="H257" i="121" s="1"/>
  <c r="H258" i="121" a="1"/>
  <c r="H258" i="121" s="1"/>
  <c r="H254" i="121" a="1"/>
  <c r="H254" i="121" s="1"/>
  <c r="H267" i="121" a="1"/>
  <c r="H267" i="121" s="1"/>
  <c r="H171" i="121" a="1"/>
  <c r="H171" i="121" s="1"/>
  <c r="H172" i="121" a="1"/>
  <c r="H172" i="121" s="1"/>
  <c r="H173" i="121" a="1"/>
  <c r="H173" i="121" s="1"/>
  <c r="H174" i="121" a="1"/>
  <c r="H174" i="121" s="1"/>
  <c r="H167" i="121" a="1"/>
  <c r="H167" i="121" s="1"/>
  <c r="H168" i="121" a="1"/>
  <c r="H168" i="121" s="1"/>
  <c r="H169" i="121" a="1"/>
  <c r="H169" i="121" s="1"/>
  <c r="H170" i="121" a="1"/>
  <c r="H170" i="121" s="1"/>
  <c r="H163" i="121" a="1"/>
  <c r="H163" i="121" s="1"/>
  <c r="H164" i="121" a="1"/>
  <c r="H164" i="121" s="1"/>
  <c r="H165" i="121" a="1"/>
  <c r="H165" i="121" s="1"/>
  <c r="H166" i="121" a="1"/>
  <c r="H166" i="121" s="1"/>
  <c r="H159" i="121" a="1"/>
  <c r="H159" i="121" s="1"/>
  <c r="H160" i="121" a="1"/>
  <c r="H160" i="121" s="1"/>
  <c r="H161" i="121" a="1"/>
  <c r="H161" i="121" s="1"/>
  <c r="H162" i="121" a="1"/>
  <c r="H162" i="121" s="1"/>
  <c r="H156" i="121" a="1"/>
  <c r="H156" i="121" s="1"/>
  <c r="H157" i="121" a="1"/>
  <c r="H157" i="121" s="1"/>
  <c r="H158" i="121" a="1"/>
  <c r="H158" i="121" s="1"/>
  <c r="H178" i="121" a="1"/>
  <c r="H178" i="121" s="1"/>
  <c r="H182" i="121" a="1"/>
  <c r="H182" i="121" s="1"/>
  <c r="H186" i="121" a="1"/>
  <c r="H186" i="121" s="1"/>
  <c r="H190" i="121" a="1"/>
  <c r="H190" i="121" s="1"/>
  <c r="H194" i="121" a="1"/>
  <c r="H194" i="121" s="1"/>
  <c r="H198" i="121" a="1"/>
  <c r="H198" i="121" s="1"/>
  <c r="H207" i="121" a="1"/>
  <c r="H207" i="121" s="1"/>
  <c r="H205" i="121" a="1"/>
  <c r="H205" i="121" s="1"/>
  <c r="H206" i="121" a="1"/>
  <c r="H206" i="121" s="1"/>
  <c r="H176" i="121" a="1"/>
  <c r="H176" i="121" s="1"/>
  <c r="H180" i="121" a="1"/>
  <c r="H180" i="121" s="1"/>
  <c r="H184" i="121" a="1"/>
  <c r="H184" i="121" s="1"/>
  <c r="H188" i="121" a="1"/>
  <c r="H188" i="121" s="1"/>
  <c r="H192" i="121" a="1"/>
  <c r="H192" i="121" s="1"/>
  <c r="H196" i="121" a="1"/>
  <c r="H196" i="121" s="1"/>
  <c r="H175" i="121" a="1"/>
  <c r="H175" i="121" s="1"/>
  <c r="H179" i="121" a="1"/>
  <c r="H179" i="121" s="1"/>
  <c r="H183" i="121" a="1"/>
  <c r="H183" i="121" s="1"/>
  <c r="H187" i="121" a="1"/>
  <c r="H187" i="121" s="1"/>
  <c r="H191" i="121" a="1"/>
  <c r="H191" i="121" s="1"/>
  <c r="H195" i="121" a="1"/>
  <c r="H195" i="121" s="1"/>
  <c r="H253" i="121" a="1"/>
  <c r="H253" i="121" s="1"/>
  <c r="H260" i="121" a="1"/>
  <c r="H260" i="121" s="1"/>
  <c r="H210" i="121" a="1"/>
  <c r="H210" i="121" s="1"/>
  <c r="H211" i="121" a="1"/>
  <c r="H211" i="121" s="1"/>
  <c r="H212" i="121" a="1"/>
  <c r="H212" i="121" s="1"/>
  <c r="H213" i="121" a="1"/>
  <c r="H213" i="121" s="1"/>
  <c r="H214" i="121" a="1"/>
  <c r="H214" i="121" s="1"/>
  <c r="H215" i="121" a="1"/>
  <c r="H215" i="121" s="1"/>
  <c r="H216" i="121" a="1"/>
  <c r="H216" i="121" s="1"/>
  <c r="H217" i="121" a="1"/>
  <c r="H217" i="121" s="1"/>
  <c r="H218" i="121" a="1"/>
  <c r="H218" i="121" s="1"/>
  <c r="H219" i="121" a="1"/>
  <c r="H219" i="121" s="1"/>
  <c r="H220" i="121" a="1"/>
  <c r="H220" i="121" s="1"/>
  <c r="H221" i="121" a="1"/>
  <c r="H221" i="121" s="1"/>
  <c r="H222" i="121" a="1"/>
  <c r="H222" i="121" s="1"/>
  <c r="H223" i="121" a="1"/>
  <c r="H223" i="121" s="1"/>
  <c r="H224" i="121" a="1"/>
  <c r="H224" i="121" s="1"/>
  <c r="H225" i="121" a="1"/>
  <c r="H225" i="121" s="1"/>
  <c r="H226" i="121" a="1"/>
  <c r="H226" i="121" s="1"/>
  <c r="H227" i="121" a="1"/>
  <c r="H227" i="121" s="1"/>
  <c r="H228" i="121" a="1"/>
  <c r="H228" i="121" s="1"/>
  <c r="H229" i="121" a="1"/>
  <c r="H229" i="121" s="1"/>
  <c r="H230" i="121" a="1"/>
  <c r="H230" i="121" s="1"/>
  <c r="H231" i="121" a="1"/>
  <c r="H231" i="121" s="1"/>
  <c r="H232" i="121" a="1"/>
  <c r="H232" i="121" s="1"/>
  <c r="H233" i="121" a="1"/>
  <c r="H233" i="121" s="1"/>
  <c r="H234" i="121" a="1"/>
  <c r="H234" i="121" s="1"/>
  <c r="H235" i="121" a="1"/>
  <c r="H235" i="121" s="1"/>
  <c r="H240" i="121" a="1"/>
  <c r="H240" i="121" s="1"/>
  <c r="H241" i="121" a="1"/>
  <c r="H241" i="121" s="1"/>
  <c r="H242" i="121" a="1"/>
  <c r="H242" i="121" s="1"/>
  <c r="H243" i="121" a="1"/>
  <c r="H243" i="121" s="1"/>
  <c r="H244" i="121" a="1"/>
  <c r="H244" i="121" s="1"/>
  <c r="H245" i="121" a="1"/>
  <c r="H245" i="121" s="1"/>
  <c r="H261" i="121" a="1"/>
  <c r="H261" i="121" s="1"/>
  <c r="H275" i="121" a="1"/>
  <c r="H275" i="121" s="1"/>
  <c r="H276" i="121" a="1"/>
  <c r="H276" i="121" s="1"/>
  <c r="H277" i="121" a="1"/>
  <c r="H277" i="121" s="1"/>
  <c r="H278" i="121" a="1"/>
  <c r="H278" i="121" s="1"/>
  <c r="H279" i="121" a="1"/>
  <c r="H279" i="121" s="1"/>
  <c r="H280" i="121" a="1"/>
  <c r="H280" i="121" s="1"/>
  <c r="H281" i="121" a="1"/>
  <c r="H281" i="121" s="1"/>
  <c r="H282" i="121" a="1"/>
  <c r="H282" i="121" s="1"/>
  <c r="H283" i="121" a="1"/>
  <c r="H283" i="121" s="1"/>
  <c r="H284" i="121" a="1"/>
  <c r="H284" i="121" s="1"/>
  <c r="H285" i="121" a="1"/>
  <c r="H285" i="121" s="1"/>
  <c r="H286" i="121" a="1"/>
  <c r="H286" i="121" s="1"/>
  <c r="H287" i="121" a="1"/>
  <c r="H287" i="121" s="1"/>
  <c r="H264" i="121" a="1"/>
  <c r="H264" i="121" s="1"/>
  <c r="H265" i="121" a="1"/>
  <c r="H265" i="121" s="1"/>
  <c r="H266" i="121" a="1"/>
  <c r="H266" i="121" s="1"/>
  <c r="H340" i="121" a="1"/>
  <c r="H340" i="121" s="1"/>
  <c r="H238" i="121" a="1"/>
  <c r="H238" i="121" s="1"/>
  <c r="H239" i="121" a="1"/>
  <c r="H239" i="121" s="1"/>
  <c r="H249" i="121" a="1"/>
  <c r="H249" i="121" s="1"/>
  <c r="H250" i="121" a="1"/>
  <c r="H250" i="121" s="1"/>
  <c r="H251" i="121" a="1"/>
  <c r="H251" i="121" s="1"/>
  <c r="H252" i="121" a="1"/>
  <c r="H252" i="121" s="1"/>
  <c r="H291" i="121" a="1"/>
  <c r="H291" i="121" s="1"/>
  <c r="H292" i="121" a="1"/>
  <c r="H292" i="121" s="1"/>
  <c r="H293" i="121" a="1"/>
  <c r="H293" i="121" s="1"/>
  <c r="H294" i="121" a="1"/>
  <c r="H294" i="121" s="1"/>
  <c r="H236" i="121" a="1"/>
  <c r="H236" i="121" s="1"/>
  <c r="H237" i="121" a="1"/>
  <c r="H237" i="121" s="1"/>
  <c r="H246" i="121" a="1"/>
  <c r="H246" i="121" s="1"/>
  <c r="H247" i="121" a="1"/>
  <c r="H247" i="121" s="1"/>
  <c r="H248" i="121" a="1"/>
  <c r="H248" i="121" s="1"/>
  <c r="H288" i="121" a="1"/>
  <c r="H288" i="121" s="1"/>
  <c r="H289" i="121" a="1"/>
  <c r="H289" i="121" s="1"/>
  <c r="H290" i="121" a="1"/>
  <c r="H290" i="121" s="1"/>
  <c r="H256" i="121" a="1"/>
  <c r="H256" i="121" s="1"/>
  <c r="H268" i="121" a="1"/>
  <c r="H268" i="121" s="1"/>
  <c r="H269" i="121" a="1"/>
  <c r="H269" i="121" s="1"/>
  <c r="H270" i="121" a="1"/>
  <c r="H270" i="121" s="1"/>
  <c r="H271" i="121" a="1"/>
  <c r="H271" i="121" s="1"/>
  <c r="H272" i="121" a="1"/>
  <c r="H272" i="121" s="1"/>
  <c r="H273" i="121" a="1"/>
  <c r="H273" i="121" s="1"/>
  <c r="H298" i="121" a="1"/>
  <c r="H298" i="121" s="1"/>
  <c r="H299" i="121" a="1"/>
  <c r="H299" i="121" s="1"/>
  <c r="H300" i="121" a="1"/>
  <c r="H300" i="121" s="1"/>
  <c r="H301" i="121" a="1"/>
  <c r="H301" i="121" s="1"/>
  <c r="H302" i="121" a="1"/>
  <c r="H302" i="121" s="1"/>
  <c r="H303" i="121" a="1"/>
  <c r="H303" i="121" s="1"/>
  <c r="H305" i="121" a="1"/>
  <c r="H305" i="121" s="1"/>
  <c r="H307" i="121" a="1"/>
  <c r="H307" i="121" s="1"/>
  <c r="H309" i="121" a="1"/>
  <c r="H309" i="121" s="1"/>
  <c r="H311" i="121" a="1"/>
  <c r="H311" i="121" s="1"/>
  <c r="H313" i="121" a="1"/>
  <c r="H313" i="121" s="1"/>
  <c r="H315" i="121" a="1"/>
  <c r="H315" i="121" s="1"/>
  <c r="H317" i="121" a="1"/>
  <c r="H317" i="121" s="1"/>
  <c r="H319" i="121" a="1"/>
  <c r="H319" i="121" s="1"/>
  <c r="H321" i="121" a="1"/>
  <c r="H321" i="121" s="1"/>
  <c r="H323" i="121" a="1"/>
  <c r="H323" i="121" s="1"/>
  <c r="H325" i="121" a="1"/>
  <c r="H325" i="121" s="1"/>
  <c r="H327" i="121" a="1"/>
  <c r="H327" i="121" s="1"/>
  <c r="H329" i="121" a="1"/>
  <c r="H329" i="121" s="1"/>
  <c r="H331" i="121" a="1"/>
  <c r="H331" i="121" s="1"/>
  <c r="H332" i="121" a="1"/>
  <c r="H332" i="121" s="1"/>
  <c r="H333" i="121" a="1"/>
  <c r="H333" i="121" s="1"/>
  <c r="H334" i="121" a="1"/>
  <c r="H334" i="121" s="1"/>
  <c r="H335" i="121" a="1"/>
  <c r="H335" i="121" s="1"/>
  <c r="H336" i="121" a="1"/>
  <c r="H336" i="121" s="1"/>
  <c r="H337" i="121" a="1"/>
  <c r="H337" i="121" s="1"/>
  <c r="H338" i="121" a="1"/>
  <c r="H338" i="121" s="1"/>
  <c r="H339" i="121" a="1"/>
  <c r="H339" i="121" s="1"/>
  <c r="H5" i="121" a="1"/>
  <c r="H5" i="121" s="1"/>
  <c r="H6" i="121" a="1"/>
  <c r="H6" i="121" s="1"/>
  <c r="H7" i="121" a="1"/>
  <c r="H7" i="121" s="1"/>
  <c r="H8" i="121" a="1"/>
  <c r="H8" i="121" s="1"/>
  <c r="H9" i="121" a="1"/>
  <c r="H9" i="121" s="1"/>
  <c r="H10" i="121" a="1"/>
  <c r="H10" i="121" s="1"/>
  <c r="H11" i="121" a="1"/>
  <c r="H11" i="121" s="1"/>
  <c r="H12" i="121" a="1"/>
  <c r="H12" i="121" s="1"/>
  <c r="H13" i="121" a="1"/>
  <c r="H13" i="121" s="1"/>
  <c r="H14" i="121" a="1"/>
  <c r="H14" i="121" s="1"/>
  <c r="H23" i="121" a="1"/>
  <c r="H23" i="121" s="1"/>
  <c r="H24" i="121" a="1"/>
  <c r="H24" i="121" s="1"/>
  <c r="H25" i="121" a="1"/>
  <c r="H25" i="121" s="1"/>
  <c r="H26" i="121" a="1"/>
  <c r="H26" i="121" s="1"/>
  <c r="H27" i="121" a="1"/>
  <c r="H27" i="121" s="1"/>
  <c r="H44" i="121" a="1"/>
  <c r="H44" i="121" s="1"/>
  <c r="H46" i="121" a="1"/>
  <c r="H46" i="121" s="1"/>
  <c r="H50" i="121" a="1"/>
  <c r="H50" i="121" s="1"/>
  <c r="H51" i="121" a="1"/>
  <c r="H51" i="121" s="1"/>
  <c r="H52" i="121" a="1"/>
  <c r="H52" i="121" s="1"/>
  <c r="H53" i="121" a="1"/>
  <c r="H53" i="121" s="1"/>
  <c r="H54" i="121" a="1"/>
  <c r="H54" i="121" s="1"/>
  <c r="H15" i="121" a="1"/>
  <c r="H15" i="121" s="1"/>
  <c r="H16" i="121" a="1"/>
  <c r="H16" i="121" s="1"/>
  <c r="H17" i="121" a="1"/>
  <c r="H17" i="121" s="1"/>
  <c r="H18" i="121" a="1"/>
  <c r="H18" i="121" s="1"/>
  <c r="H47" i="121" a="1"/>
  <c r="H47" i="121" s="1"/>
  <c r="H19" i="121" a="1"/>
  <c r="H19" i="121" s="1"/>
  <c r="H20" i="121" a="1"/>
  <c r="H20" i="121" s="1"/>
  <c r="H21" i="121" a="1"/>
  <c r="H21" i="121" s="1"/>
  <c r="H22" i="121" a="1"/>
  <c r="H22" i="121" s="1"/>
  <c r="H48" i="121" a="1"/>
  <c r="H48" i="121" s="1"/>
  <c r="H28" i="121" a="1"/>
  <c r="H28" i="121" s="1"/>
  <c r="H29" i="121" a="1"/>
  <c r="H29" i="121" s="1"/>
  <c r="H30" i="121" a="1"/>
  <c r="H30" i="121" s="1"/>
  <c r="H31" i="121" a="1"/>
  <c r="H31" i="121" s="1"/>
  <c r="H32" i="121" a="1"/>
  <c r="H32" i="121" s="1"/>
  <c r="H33" i="121" a="1"/>
  <c r="H33" i="121" s="1"/>
  <c r="H34" i="121" a="1"/>
  <c r="H34" i="121" s="1"/>
  <c r="H35" i="121" a="1"/>
  <c r="H35" i="121" s="1"/>
  <c r="H36" i="121" a="1"/>
  <c r="H36" i="121" s="1"/>
  <c r="H37" i="121" a="1"/>
  <c r="H37" i="121" s="1"/>
  <c r="H38" i="121" a="1"/>
  <c r="H38" i="121" s="1"/>
  <c r="H39" i="121" a="1"/>
  <c r="H39" i="121" s="1"/>
  <c r="H40" i="121" a="1"/>
  <c r="H40" i="121" s="1"/>
  <c r="H41" i="121" a="1"/>
  <c r="H41" i="121" s="1"/>
  <c r="H42" i="121" a="1"/>
  <c r="H42" i="121" s="1"/>
  <c r="H43" i="121" a="1"/>
  <c r="H43" i="121" s="1"/>
  <c r="H45" i="121" a="1"/>
  <c r="H45" i="121" s="1"/>
  <c r="H49" i="121" a="1"/>
  <c r="H49" i="121" s="1"/>
  <c r="H586" i="121" a="1"/>
  <c r="H586" i="121" s="1"/>
  <c r="H587" i="121" a="1"/>
  <c r="H587" i="121" s="1"/>
  <c r="H588" i="121" a="1"/>
  <c r="H588" i="121" s="1"/>
  <c r="H589" i="121" a="1"/>
  <c r="H589" i="121" s="1"/>
  <c r="H591" i="121" a="1"/>
  <c r="H591" i="121" s="1"/>
  <c r="H592" i="121" a="1"/>
  <c r="H592" i="121" s="1"/>
  <c r="H593" i="121" a="1"/>
  <c r="H593" i="121" s="1"/>
  <c r="H594" i="121" a="1"/>
  <c r="H594" i="121" s="1"/>
  <c r="H595" i="121" a="1"/>
  <c r="H595" i="121" s="1"/>
  <c r="H604" i="121" a="1"/>
  <c r="H604" i="121" s="1"/>
  <c r="H605" i="121" a="1"/>
  <c r="H605" i="121" s="1"/>
  <c r="H606" i="121" a="1"/>
  <c r="H606" i="121" s="1"/>
  <c r="H607" i="121" a="1"/>
  <c r="H607" i="121" s="1"/>
  <c r="H608" i="121" a="1"/>
  <c r="H608" i="121" s="1"/>
  <c r="H625" i="121" a="1"/>
  <c r="H625" i="121" s="1"/>
  <c r="H635" i="121" a="1"/>
  <c r="H635" i="121" s="1"/>
  <c r="H590" i="121" a="1"/>
  <c r="H590" i="121" s="1"/>
  <c r="H631" i="121" a="1"/>
  <c r="H631" i="121" s="1"/>
  <c r="H632" i="121" a="1"/>
  <c r="H632" i="121" s="1"/>
  <c r="H633" i="121" a="1"/>
  <c r="H633" i="121" s="1"/>
  <c r="H634" i="121" a="1"/>
  <c r="H634" i="121" s="1"/>
  <c r="H596" i="121" a="1"/>
  <c r="H596" i="121" s="1"/>
  <c r="H597" i="121" a="1"/>
  <c r="H597" i="121" s="1"/>
  <c r="H598" i="121" a="1"/>
  <c r="H598" i="121" s="1"/>
  <c r="H599" i="121" a="1"/>
  <c r="H599" i="121" s="1"/>
  <c r="H628" i="121" a="1"/>
  <c r="H628" i="121" s="1"/>
  <c r="H600" i="121" a="1"/>
  <c r="H600" i="121" s="1"/>
  <c r="H601" i="121" a="1"/>
  <c r="H601" i="121" s="1"/>
  <c r="H602" i="121" a="1"/>
  <c r="H602" i="121" s="1"/>
  <c r="H603" i="121" a="1"/>
  <c r="H603" i="121" s="1"/>
  <c r="H629" i="121" a="1"/>
  <c r="H629" i="121" s="1"/>
  <c r="H609" i="121" a="1"/>
  <c r="H609" i="121" s="1"/>
  <c r="H610" i="121" a="1"/>
  <c r="H610" i="121" s="1"/>
  <c r="H611" i="121" a="1"/>
  <c r="H611" i="121" s="1"/>
  <c r="H612" i="121" a="1"/>
  <c r="H612" i="121" s="1"/>
  <c r="H613" i="121" a="1"/>
  <c r="H613" i="121" s="1"/>
  <c r="H614" i="121" a="1"/>
  <c r="H614" i="121" s="1"/>
  <c r="H615" i="121" a="1"/>
  <c r="H615" i="121" s="1"/>
  <c r="H616" i="121" a="1"/>
  <c r="H616" i="121" s="1"/>
  <c r="H617" i="121" a="1"/>
  <c r="H617" i="121" s="1"/>
  <c r="H618" i="121" a="1"/>
  <c r="H618" i="121" s="1"/>
  <c r="H619" i="121" a="1"/>
  <c r="H619" i="121" s="1"/>
  <c r="H620" i="121" a="1"/>
  <c r="H620" i="121" s="1"/>
  <c r="H621" i="121" a="1"/>
  <c r="H621" i="121" s="1"/>
  <c r="H622" i="121" a="1"/>
  <c r="H622" i="121" s="1"/>
  <c r="H623" i="121" a="1"/>
  <c r="H623" i="121" s="1"/>
  <c r="H624" i="121" a="1"/>
  <c r="H624" i="121" s="1"/>
  <c r="H627" i="121" a="1"/>
  <c r="H627" i="121" s="1"/>
  <c r="H630" i="121" a="1"/>
  <c r="H630" i="121" s="1"/>
  <c r="H626" i="121" a="1"/>
  <c r="H626" i="121" s="1"/>
  <c r="G11" i="146" l="1"/>
  <c r="H11" i="146"/>
  <c r="I11" i="146" s="1"/>
  <c r="G9" i="146"/>
  <c r="H9" i="146"/>
  <c r="I9" i="146" s="1"/>
  <c r="G14" i="146"/>
  <c r="H14" i="146"/>
  <c r="I14" i="146" s="1"/>
  <c r="G12" i="146"/>
  <c r="H12" i="146"/>
  <c r="I12" i="146" s="1"/>
  <c r="G10" i="146"/>
  <c r="H10" i="146"/>
  <c r="I10" i="146" s="1"/>
  <c r="G7" i="146"/>
  <c r="H7" i="146"/>
  <c r="I7" i="146" s="1"/>
  <c r="G13" i="146"/>
  <c r="H13" i="146"/>
  <c r="I13" i="146" s="1"/>
  <c r="M6" i="146"/>
  <c r="M4" i="146"/>
  <c r="H4" i="146" s="1"/>
  <c r="I4" i="146" s="1"/>
  <c r="G8" i="146"/>
  <c r="L16" i="146"/>
  <c r="G5" i="146"/>
  <c r="M16" i="146" l="1"/>
  <c r="G16" i="146"/>
  <c r="J16" i="146" s="1"/>
  <c r="G6" i="146"/>
  <c r="H6" i="146"/>
  <c r="I6" i="1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<sst xmlns="http://schemas.openxmlformats.org/spreadsheetml/2006/main" count="8343" uniqueCount="1060">
  <si>
    <t>id</t>
  </si>
  <si>
    <t>type_batiment</t>
  </si>
  <si>
    <t>variables_requises</t>
  </si>
  <si>
    <t>variables_interdites</t>
  </si>
  <si>
    <t>cop</t>
  </si>
  <si>
    <t>Chauffage + ECS</t>
  </si>
  <si>
    <t>type_generateur</t>
  </si>
  <si>
    <t>deprecated</t>
  </si>
  <si>
    <t>rd</t>
  </si>
  <si>
    <t>zone_climatique</t>
  </si>
  <si>
    <t>scop</t>
  </si>
  <si>
    <t>H1</t>
  </si>
  <si>
    <t>H2</t>
  </si>
  <si>
    <t>H3</t>
  </si>
  <si>
    <t>rpn</t>
  </si>
  <si>
    <t>rpint</t>
  </si>
  <si>
    <t/>
  </si>
  <si>
    <t>pn[lte]</t>
  </si>
  <si>
    <t>pn[gt]</t>
  </si>
  <si>
    <t>84 + 2 * logPn</t>
  </si>
  <si>
    <t>87.5 + 1.5 * logPn</t>
  </si>
  <si>
    <t>91 + 3 * logPn</t>
  </si>
  <si>
    <t>47 + 6 * logPn</t>
  </si>
  <si>
    <t>57 + 6 * logPn</t>
  </si>
  <si>
    <t>67 + 6 * logPn</t>
  </si>
  <si>
    <t>80 + 2 * logPn</t>
  </si>
  <si>
    <t>89 + 2 * logPn</t>
  </si>
  <si>
    <t>90 + 2 * logPn</t>
  </si>
  <si>
    <t>91 + 2 * logPn</t>
  </si>
  <si>
    <t>92 + 2 * logPn</t>
  </si>
  <si>
    <t>80 + 3 * logPn</t>
  </si>
  <si>
    <t>103 + 2.5 * logPn</t>
  </si>
  <si>
    <t>105 + 0.5 * logPn</t>
  </si>
  <si>
    <t>48 + 6 * logPn</t>
  </si>
  <si>
    <t>58 + 6 * logPn</t>
  </si>
  <si>
    <t>68 + 6 * logPn</t>
  </si>
  <si>
    <t>88 + 2 * logPn</t>
  </si>
  <si>
    <t>qp0</t>
  </si>
  <si>
    <t>Chauffage</t>
  </si>
  <si>
    <t>Installation de chauffage simple</t>
  </si>
  <si>
    <t>Installation de chauffage avec insert ou poêle bois en appoint</t>
  </si>
  <si>
    <t>Installation de chauffage avec chauffage solaire et insert ou poêle bois en appoint</t>
  </si>
  <si>
    <t>Installation de chauffage collectif avec Base + appoint</t>
  </si>
  <si>
    <t>Absent</t>
  </si>
  <si>
    <t>Poêle charbon</t>
  </si>
  <si>
    <t>Poêle fioul</t>
  </si>
  <si>
    <t>Poêle GPL</t>
  </si>
  <si>
    <t>Convecteur bi-jonction</t>
  </si>
  <si>
    <t>Poêle fioul ou GPL ou charbon</t>
  </si>
  <si>
    <t>convecteur bi-jonction</t>
  </si>
  <si>
    <t>Insert</t>
  </si>
  <si>
    <t>Basse</t>
  </si>
  <si>
    <t>Moyenne</t>
  </si>
  <si>
    <t>Haute</t>
  </si>
  <si>
    <t>temperature_distribution</t>
  </si>
  <si>
    <t>annee_installation_emetteur[lte]</t>
  </si>
  <si>
    <t>annee_installation_emetteur[gte]</t>
  </si>
  <si>
    <t>type_generateur_ch</t>
  </si>
  <si>
    <t>rg</t>
  </si>
  <si>
    <t>type_emission</t>
  </si>
  <si>
    <t>re</t>
  </si>
  <si>
    <t>Plancher chauffant</t>
  </si>
  <si>
    <t>Plafond chauffant</t>
  </si>
  <si>
    <t>rr</t>
  </si>
  <si>
    <t>tv_intermittence_id</t>
  </si>
  <si>
    <t>configuration_chauffage</t>
  </si>
  <si>
    <t>equipement_intermittence</t>
  </si>
  <si>
    <t>type_emission_simple</t>
  </si>
  <si>
    <t>comptage_individuel</t>
  </si>
  <si>
    <t>i0</t>
  </si>
  <si>
    <t>maison individuelle chauffage individuel</t>
  </si>
  <si>
    <t>Radiateur / Convecteur</t>
  </si>
  <si>
    <t xml:space="preserve">Radiateur </t>
  </si>
  <si>
    <t>immeuble collectif chauffage individuel</t>
  </si>
  <si>
    <t>immeuble collectif chauffage collectif</t>
  </si>
  <si>
    <t>inertie_lourde</t>
  </si>
  <si>
    <t>pn_max</t>
  </si>
  <si>
    <t>type_distribution</t>
  </si>
  <si>
    <t>tfonc30</t>
  </si>
  <si>
    <t>anne_installation_generateur[gte]</t>
  </si>
  <si>
    <t>anne_installation_generateur[lte]</t>
  </si>
  <si>
    <t>annee_installation_generateur[gte]</t>
  </si>
  <si>
    <t>annee_installation_generateur[lte]</t>
  </si>
  <si>
    <t>tv_facteur_couverture_solaire_id</t>
  </si>
  <si>
    <t>type_installation_solaire</t>
  </si>
  <si>
    <t>type_installation_solaire_id</t>
  </si>
  <si>
    <t>fch</t>
  </si>
  <si>
    <t>Pompe à chaleur</t>
  </si>
  <si>
    <t>Poêles et inserts</t>
  </si>
  <si>
    <t>Poêle à bois bouilleur</t>
  </si>
  <si>
    <t>Radiateur à gaz</t>
  </si>
  <si>
    <t>effet_joule</t>
  </si>
  <si>
    <t>1 - DHTj / DHTj14</t>
  </si>
  <si>
    <t>DHTj / DHTj14</t>
  </si>
  <si>
    <t>description</t>
  </si>
  <si>
    <t>enum</t>
  </si>
  <si>
    <t>presence_robinet_thermostatique</t>
  </si>
  <si>
    <t>Radiateur monotube</t>
  </si>
  <si>
    <t>Radiateur bitube</t>
  </si>
  <si>
    <t>presence_robinet_thermostatique|temperature_distribution|annee_installation_emetteur</t>
  </si>
  <si>
    <t>presence_robinet_thermostatique|type_reseau_distribution|temperature_distribution|annee_installation_emetteur</t>
  </si>
  <si>
    <t>presence_regulation_terminale</t>
  </si>
  <si>
    <t>central collectif</t>
  </si>
  <si>
    <t>basse</t>
  </si>
  <si>
    <t>moyenne</t>
  </si>
  <si>
    <t>haute</t>
  </si>
  <si>
    <t>Avant 1981</t>
  </si>
  <si>
    <t>Entre 1981 et 2000</t>
  </si>
  <si>
    <t>periode_installation_emetteur</t>
  </si>
  <si>
    <t>pompe à chaleur hybride : partie pompe à chaleur (SUPPRIME)</t>
  </si>
  <si>
    <t>Autres</t>
  </si>
  <si>
    <t>91 + logPn</t>
  </si>
  <si>
    <t>97 + logPn</t>
  </si>
  <si>
    <t>94 + logPn</t>
  </si>
  <si>
    <t>77 + 3 * logPn</t>
  </si>
  <si>
    <t>85 + 2 * logPn</t>
  </si>
  <si>
    <t>0.08 * Pn * (Pn ^ -0.27)</t>
  </si>
  <si>
    <t>0.07 * Pn * (Pn ^ -0.3)</t>
  </si>
  <si>
    <t>0.085 * Pn * (Pn ^ -0.4)</t>
  </si>
  <si>
    <t>0.08 * Pn * (Pn ^ -0.3)</t>
  </si>
  <si>
    <t>Chauffage central</t>
  </si>
  <si>
    <t>regulation_terminale</t>
  </si>
  <si>
    <t>minimum_temperature</t>
  </si>
  <si>
    <t>detection_presence</t>
  </si>
  <si>
    <t>Panneau rayonnant NFC, NF** et NF***</t>
  </si>
  <si>
    <t>Poêle bois</t>
  </si>
  <si>
    <t>type_emission_distribution</t>
  </si>
  <si>
    <t>Chaudiere multi bâtiment</t>
  </si>
  <si>
    <t>Chaudiere standard</t>
  </si>
  <si>
    <t>Chaudiere à condensation</t>
  </si>
  <si>
    <t>Cuisiniere</t>
  </si>
  <si>
    <t>Apres 2000</t>
  </si>
  <si>
    <t>Chaudiere bois plaquette avant 1978</t>
  </si>
  <si>
    <t>Chaudiere bois plaquette 1978-1994</t>
  </si>
  <si>
    <t>Chaudiere bois plaquette 1995-2003</t>
  </si>
  <si>
    <t>Chaudiere bois plaquette 2004-2012</t>
  </si>
  <si>
    <t>Chaudiere bois plaquette 2013-2017</t>
  </si>
  <si>
    <t>Chaudiere bois plaquette 2018-2019</t>
  </si>
  <si>
    <t>Chaudiere bois plaquette apres 2019</t>
  </si>
  <si>
    <t>Chaudiere fioul classique avant 1970</t>
  </si>
  <si>
    <t>Chaudiere fioul classique 1970-1975</t>
  </si>
  <si>
    <t>Chaudiere fioul classique 1976-1980</t>
  </si>
  <si>
    <t>Chaudiere fioul classique 1981-1990</t>
  </si>
  <si>
    <t>Chaudiere fioul standard 1991-2015</t>
  </si>
  <si>
    <t>Chaudiere fioul standard apres 2015</t>
  </si>
  <si>
    <t>Chaudiere fioul à condensation 1996-2015</t>
  </si>
  <si>
    <t>Chaudiere fioul à condensation apres 2015</t>
  </si>
  <si>
    <t>Chaudiere gaz classique avant 1981</t>
  </si>
  <si>
    <t>Chaudiere gaz classique 1981-1985</t>
  </si>
  <si>
    <t>Chaudiere gaz classique 1986-1990</t>
  </si>
  <si>
    <t>Chaudiere gaz standard 1991-2000</t>
  </si>
  <si>
    <t>Chaudiere gaz standard 2001-2015</t>
  </si>
  <si>
    <t>Chaudiere gaz standard apres 2015</t>
  </si>
  <si>
    <t>Chaudiere gaz à condensation 1981-1985</t>
  </si>
  <si>
    <t>Chaudiere gaz à condensation 1986-2000</t>
  </si>
  <si>
    <t>Chaudiere gaz à condensation 2001-2015</t>
  </si>
  <si>
    <t>Chaudiere gaz à condensation apres 2015</t>
  </si>
  <si>
    <t>autre systeme à combustion gaz</t>
  </si>
  <si>
    <t>autre systeme à combustion fioul</t>
  </si>
  <si>
    <t>autre systeme à combustion bois</t>
  </si>
  <si>
    <t>autre systeme thermodynamique gaz</t>
  </si>
  <si>
    <t>Chaudiere charbon avant 1978</t>
  </si>
  <si>
    <t>Chaudiere charbon 1978-1994</t>
  </si>
  <si>
    <t>Chaudiere charbon 1995-2003</t>
  </si>
  <si>
    <t>Chaudiere charbon 2004-2012</t>
  </si>
  <si>
    <t>Chaudiere charbon 2013-2017</t>
  </si>
  <si>
    <t>Chaudiere charbon 2018-2019</t>
  </si>
  <si>
    <t>Chaudiere charbon apres 2019</t>
  </si>
  <si>
    <t>Chaudiere gpl/propane/butane classique avant 1981</t>
  </si>
  <si>
    <t>Chaudiere gpl/propane/butane classique 1981-1985</t>
  </si>
  <si>
    <t>Chaudiere gpl/propane/butane classique 1986-1990</t>
  </si>
  <si>
    <t>Chaudiere gpl/propane/butane standard 1991-2000</t>
  </si>
  <si>
    <t>Chaudiere gpl/propane/butane standard 2001-2015</t>
  </si>
  <si>
    <t>Chaudiere gpl/propane/butane standard apres 2015</t>
  </si>
  <si>
    <t>Chaudiere gpl/propane/butane à condensation 1981-1985</t>
  </si>
  <si>
    <t>Chaudiere gpl/propane/butane à condensation 1986-2000</t>
  </si>
  <si>
    <t>Chaudiere gpl/propane/butane à condensation 2001-2015</t>
  </si>
  <si>
    <t>Chaudiere gpl/propane/butane à condensation apres 2015</t>
  </si>
  <si>
    <t>pompe à chaleur hybride : partie chaudiere (SUPPRIME)</t>
  </si>
  <si>
    <t>pompe à chaleur hybride : partie chaudiere Chaudiere gaz à condensation 2001-2015</t>
  </si>
  <si>
    <t>pompe à chaleur hybride : partie chaudiere Chaudiere gaz à condensation apres 2015</t>
  </si>
  <si>
    <t>pompe à chaleur hybride : partie chaudiere Chaudiere fioul à condensation 1996-2015</t>
  </si>
  <si>
    <t>pompe à chaleur hybride : partie chaudiere Chaudiere fioul à condensation apres 2015</t>
  </si>
  <si>
    <t>pompe à chaleur hybride : partie chaudiere Chaudiere bois plaquette 2013-2017</t>
  </si>
  <si>
    <t>pompe à chaleur hybride : partie chaudiere Chaudiere bois plaquette 2018-2019</t>
  </si>
  <si>
    <t>pompe à chaleur hybride : partie chaudiere Chaudiere bois plaquette apres 2019</t>
  </si>
  <si>
    <t>pompe à chaleur hybride : partie chaudiere Chaudiere gpl/propane/butane à condensation 2001-2015</t>
  </si>
  <si>
    <t>pompe à chaleur hybride : partie chaudiere Chaudiere gpl/propane/butane à condensation apres 2015</t>
  </si>
  <si>
    <t>Chaudiere electrique</t>
  </si>
  <si>
    <t>Chauffage electrique</t>
  </si>
  <si>
    <t>Generateur à air chaud</t>
  </si>
  <si>
    <t>Reseau de chaleur</t>
  </si>
  <si>
    <t>Central sans minimum de temperature</t>
  </si>
  <si>
    <t>Central avec minimum de temperature</t>
  </si>
  <si>
    <t>Par piece avec minimum de temperature</t>
  </si>
  <si>
    <t>Par piece avec minimum de temperature et detection de presence</t>
  </si>
  <si>
    <t>Chaudiere basse temperature</t>
  </si>
  <si>
    <t>Chauffage divise</t>
  </si>
  <si>
    <t>Sans - emission directe</t>
  </si>
  <si>
    <t>Reseau aeraulique</t>
  </si>
  <si>
    <t>Reseau hydraulique</t>
  </si>
  <si>
    <t>Reseau par fluide frigorigene</t>
  </si>
  <si>
    <t>Air souffle</t>
  </si>
  <si>
    <t>Chaudiere(s) bois multi bâtiment modelisee comme un reseau de chaleur</t>
  </si>
  <si>
    <t>Chaudiere(s) fioul multi bâtiment modelisee comme un reseau de chaleur</t>
  </si>
  <si>
    <t>Chaudiere(s) gaz multi bâtiment modelisee comme un reseau de chaleur</t>
  </si>
  <si>
    <t>Pompe(s) à chaleur multi bâtiment modelisee comme un reseau de chaleur</t>
  </si>
  <si>
    <t>Chaudiere(s) charbon multi bâtiment modelisee comme un reseau de chaleur</t>
  </si>
  <si>
    <t>Convecteur electrique NFC, NF** et NF***</t>
  </si>
  <si>
    <t>Panneau rayonnant electrique NFC, NF** et NF***</t>
  </si>
  <si>
    <t>Autres emetteurs à effet joule</t>
  </si>
  <si>
    <t>Plancher rayonnant electrique</t>
  </si>
  <si>
    <t>Plafond rayonnant electrique</t>
  </si>
  <si>
    <t>Radiateur electrique à accumulation</t>
  </si>
  <si>
    <t>Foyer ferme</t>
  </si>
  <si>
    <t>Reseau de chaleur non isole</t>
  </si>
  <si>
    <t>Reseau de chaleur isole</t>
  </si>
  <si>
    <t>Systeme collectif par defaut en abscence d'information : chaudiere fioul penalisante</t>
  </si>
  <si>
    <t>central collectif avec detection de presence</t>
  </si>
  <si>
    <t>abscence de reseau de distribution</t>
  </si>
  <si>
    <t>PAC air/air installee avant 2008</t>
  </si>
  <si>
    <t>PAC air/air installee entre 2008 et 2014</t>
  </si>
  <si>
    <t>PAC air/air installee à partir de 2015</t>
  </si>
  <si>
    <t>PAC air/eau installee avant 2008</t>
  </si>
  <si>
    <t>PAC air/eau installee entre 2008 et 2014</t>
  </si>
  <si>
    <t>PAC air/eau installee entre 2015 et 2016</t>
  </si>
  <si>
    <t>PAC air/eau installee apres 2017</t>
  </si>
  <si>
    <t>PAC eau/eau installee avant 2008</t>
  </si>
  <si>
    <t>PAC eau/eau installee entre 2008 et 2014</t>
  </si>
  <si>
    <t>PAC eau/eau installee entre 2015 et 2016</t>
  </si>
  <si>
    <t>PAC eau/eau installee apres 2017</t>
  </si>
  <si>
    <t>PAC eau glycolee/eau installee avant 2008</t>
  </si>
  <si>
    <t>PAC eau glycolee/eau installee entre 2008 et 2014</t>
  </si>
  <si>
    <t>PAC eau glycolee/eau installee entre 2015 et 2016</t>
  </si>
  <si>
    <t>PAC eau glycolee/eau installee apres 2017</t>
  </si>
  <si>
    <t>PAC geothermique installee avant 2008</t>
  </si>
  <si>
    <t>PAC geothermique installee entre 2008 et 2014</t>
  </si>
  <si>
    <t>PAC geothermique installee entre 2015 et 2016</t>
  </si>
  <si>
    <t>PAC geothermique installee apres 2017</t>
  </si>
  <si>
    <t>Cuisiniere installe avant 1990</t>
  </si>
  <si>
    <t>Foyer ferme installe avant 1990</t>
  </si>
  <si>
    <t>insert installe avant 1990</t>
  </si>
  <si>
    <t>Cuisiniere installe entre 1990 et 2004</t>
  </si>
  <si>
    <t>Foyer ferme installe entre 1990 et 2004</t>
  </si>
  <si>
    <t>insert installe entre 1990 et 2004</t>
  </si>
  <si>
    <t>Cuisiniere installe à partir de 2005 sans label flamme verte</t>
  </si>
  <si>
    <t>Foyer ferme installe à partir de 2005 sans label flamme verte</t>
  </si>
  <si>
    <t>insert installe à partir de 2005 sans label flamme verte</t>
  </si>
  <si>
    <t>Cuisiniere installe installe de 2005 à 2006 avec label flamme verte</t>
  </si>
  <si>
    <t>Foyer ferme installe installe de 2005 à 2006 avec label flamme verte</t>
  </si>
  <si>
    <t>insert installe installe de 2005 à 2006 avec label flamme verte</t>
  </si>
  <si>
    <t>Cuisiniere installe installe de 2007 à 2017 avec label flamme verte</t>
  </si>
  <si>
    <t>Foyer ferme installe installe de 2007 à 2017 avec label flamme verte</t>
  </si>
  <si>
    <t>insert installe installe de 2007 à 2017 avec label flamme verte</t>
  </si>
  <si>
    <t>Cuisiniere installe installe à partir de 2018 avec label flamme verte</t>
  </si>
  <si>
    <t>Foyer ferme installe installe à partir de 2018 avec label flamme verte</t>
  </si>
  <si>
    <t>insert installe installe à partir de 2018 avec label flamme verte</t>
  </si>
  <si>
    <t>Poêle à granules installee avant 2012 ou sans label flamme verte</t>
  </si>
  <si>
    <t>Poêle à granules flamme verte installe entre 2012 et 2019</t>
  </si>
  <si>
    <t>Poêle à granules flamme verte installe à partir de 2020</t>
  </si>
  <si>
    <t>generateur à air chaud à combustion avant 2006</t>
  </si>
  <si>
    <t>generateur à air chaud à combustion standard a partir de 2006</t>
  </si>
  <si>
    <t>generateur à air chaud à combustion à condensation a partir de 2006</t>
  </si>
  <si>
    <t>radiateur à gaz independant ou autonome avant 2006</t>
  </si>
  <si>
    <t>radiateur à gaz independant ou autonome apres 2006</t>
  </si>
  <si>
    <t>Chaudiere bois granules avant 1978</t>
  </si>
  <si>
    <t>Chaudiere bois granules 1978-1994</t>
  </si>
  <si>
    <t>Chaudiere bois granules 1995-2003</t>
  </si>
  <si>
    <t>Chaudiere bois granules 2004-2012</t>
  </si>
  <si>
    <t>Chaudiere bois granules 2013-2019</t>
  </si>
  <si>
    <t>Chaudiere bois granules apres 2019</t>
  </si>
  <si>
    <t>Chaudiere fioul basse temperature 1991-2015</t>
  </si>
  <si>
    <t>Chaudiere fioul basse temperature apres 2015</t>
  </si>
  <si>
    <t>Chaudiere gaz basse temperature 1991-2000</t>
  </si>
  <si>
    <t>Chaudiere gaz basse temperature 2001-2015</t>
  </si>
  <si>
    <t>Chaudiere gaz basse temperature apres 2015</t>
  </si>
  <si>
    <t>radiateur electrique NFC, NF** et NF***</t>
  </si>
  <si>
    <t>Plancher ou plafond rayonnant electrique avec regulation terminale</t>
  </si>
  <si>
    <t>Plancher ou plafond rayonnant electrique sans regulation terminale</t>
  </si>
  <si>
    <t>autre systeme à combustion autres energies fossiles (charbon,petrole etc…)</t>
  </si>
  <si>
    <t>autre systeme thermodynamique electrique</t>
  </si>
  <si>
    <t>systeme collectif par defaut en abscence d'information : chaudiere fioul penalisante</t>
  </si>
  <si>
    <t>Chaudiere gpl/propane/butane basse temperature 1991-2000</t>
  </si>
  <si>
    <t>Chaudiere gpl/propane/butane basse temperature 2001-2015</t>
  </si>
  <si>
    <t>Chaudiere gpl/propane/butane basse temperature apres 2015</t>
  </si>
  <si>
    <t>poêle à bois bouilleur granules installe avant 2012</t>
  </si>
  <si>
    <t>poêle à bois bouilleur granules installe à partir de 2012</t>
  </si>
  <si>
    <t>reseau de chaleur non repertorie ou inconnu</t>
  </si>
  <si>
    <t>pompe à chaleur hybride : partie pompe à chaleur PAC air/eau installee entre 2008 et 2014</t>
  </si>
  <si>
    <t>pompe à chaleur hybride : partie pompe à chaleur PAC air/eau installee entre 2015 et 2016</t>
  </si>
  <si>
    <t>pompe à chaleur hybride : partie pompe à chaleur PAC air/eau installee apres 2017</t>
  </si>
  <si>
    <t>pompe à chaleur hybride : partie chaudiere Chaudiere bois granules 2013-2019</t>
  </si>
  <si>
    <t>pompe à chaleur hybride : partie chaudiere Chaudiere bois granules apres 2019</t>
  </si>
  <si>
    <t>pompe à chaleur hybride : partie pompe à chaleur PAC eau/eau installee entre 2008 et 2014</t>
  </si>
  <si>
    <t>pompe à chaleur hybride : partie pompe à chaleur PAC eau/eau installee entre 2015 et 2016</t>
  </si>
  <si>
    <t>pompe à chaleur hybride : partie pompe à chaleur PAC eau/eau installee apres 2017</t>
  </si>
  <si>
    <t>pompe à chaleur hybride : partie pompe à chaleur PAC eau glycolee/eau installee entre 2008 et 2014</t>
  </si>
  <si>
    <t>pompe à chaleur hybride : partie pompe à chaleur PAC eau glycolee/eau installee entre 2015 et 2016</t>
  </si>
  <si>
    <t>pompe à chaleur hybride : partie pompe à chaleur PAC eau glycolee/eau installee apres 2017</t>
  </si>
  <si>
    <t>pompe à chaleur hybride : partie pompe à chaleur PAC geothermique installee entre 2008 et 2014</t>
  </si>
  <si>
    <t>pompe à chaleur hybride : partie pompe à chaleur PAC geothermique installee entre 2015 et 2016</t>
  </si>
  <si>
    <t>pompe à chaleur hybride : partie pompe à chaleur PAC geothermique installee apres 2017</t>
  </si>
  <si>
    <t>Soufflage d'air chaud (air souffle) avec distribution par reseau aeraulique</t>
  </si>
  <si>
    <t>Plafond rayonnant electrique avec regulation terminale</t>
  </si>
  <si>
    <t>Plafond rayonnant electrique sans regulation</t>
  </si>
  <si>
    <t>Plancher rayonnant electrique avec regulation terminale</t>
  </si>
  <si>
    <t>Plancher rayonnant electrique sans regulation</t>
  </si>
  <si>
    <t>Radiateur gaz à ventouse ou sur conduit de fumee</t>
  </si>
  <si>
    <t>Soufflage d'air chaud (air souffle) avec distribution par fluide frigorigene</t>
  </si>
  <si>
    <t>Soufflage d'air chaud (Ventiloconvecteur) sur reseau collectif eau chaude haute temperature(sup ou egal 65°C)</t>
  </si>
  <si>
    <t>Soufflage d'air chaud (Ventiloconvecteur) sur reseau collectif eau chaude basse ou moyenne temperature(inf 65°C)</t>
  </si>
  <si>
    <t>Soufflage d'air chaud (Ventiloconvecteur) sur reseau individuel eau chaude haute temperature(sup ou egal 65°C)</t>
  </si>
  <si>
    <t>Soufflage d'air chaud (Ventiloconvecteur) sur reseau individuel eau chaude basse ou moyenne temperature(inf 65°C)</t>
  </si>
  <si>
    <t>Soufflage d'air chaud sans reseau de distribution (ventiloconvecteur electrique)</t>
  </si>
  <si>
    <t>Plancher chauffant sur reseau collectif eau chaude haute temperature(sup ou egal 65°C)</t>
  </si>
  <si>
    <t>Plancher chauffant sur reseau collectif eau chaude basse ou moyenne temperature(inf 65°C)</t>
  </si>
  <si>
    <t>Plancher chauffant sur reseau individuel eau chaude haute temperature(sup ou egal 65°C)</t>
  </si>
  <si>
    <t>Plancher chauffant sur reseau individuel eau chaude basse ou moyenne temperature(inf 65°C)</t>
  </si>
  <si>
    <t>Plancher chauffant avec distribution par fluide frigorigene (plancher chauffant à detente directe)</t>
  </si>
  <si>
    <t>Plafond chauffant sur reseau collectif eau chaude haute temperature(sup ou egal 65°C)</t>
  </si>
  <si>
    <t>Plafond chauffant sur reseau collectif eau chaude basse ou moyenne temperature(inf 65°C)</t>
  </si>
  <si>
    <t>Plafond chauffant sur reseau individuel eau chaude haute temperature(sup ou egal 65°C)</t>
  </si>
  <si>
    <t>Plafond chauffant sur reseau individuel eau chaude basse ou moyenne temperature(inf 65°C)</t>
  </si>
  <si>
    <t>Plafond chauffant avec distribution par fluide frigorigene (Plafond chauffant à detente directe)</t>
  </si>
  <si>
    <t>Radiateur monotube sans robinet thermostatique sur reseau collectif eau chaude haute temperature(sup ou egal 65°C)</t>
  </si>
  <si>
    <t>Radiateur monotube sans robinet thermostatique sur reseau collectif eau chaude basse ou moyenne temperature(inf 65°C)</t>
  </si>
  <si>
    <t>Radiateur monotube sans robinet thermostatique sur reseau individuel eau chaude haute temperature(sup ou egal 65°C)</t>
  </si>
  <si>
    <t>Radiateur monotube sans robinet thermostatique sur reseau individuel eau chaude basse ou moyenne temperature(inf 65°C)</t>
  </si>
  <si>
    <t>Radiateur monotube avec robinet thermostatique sur reseau collectif eau chaude haute temperature(sup ou egal 65°C)</t>
  </si>
  <si>
    <t>Radiateur monotube avec robinet thermostatique sur reseau collectif eau chaude basse ou moyenne temperature(inf 65°C)</t>
  </si>
  <si>
    <t>Radiateur monotube avec robinet thermostatique sur reseau individuel eau chaude haute temperature(sup ou egal 65°C)</t>
  </si>
  <si>
    <t>Radiateur monotube avec robinet thermostatique sur reseau individuel eau chaude basse ou moyenne temperature(inf 65°C)</t>
  </si>
  <si>
    <t>Radiateur bitube sans robinet thermostatique sur reseau collectif eau chaude haute temperature(sup ou egal 65°C)</t>
  </si>
  <si>
    <t>Radiateur bitube sans robinet thermostatique sur reseau collectif eau chaude basse ou moyenne temperature(inf 65°C)</t>
  </si>
  <si>
    <t>Radiateur bitube sans robinet thermostatique sur reseau individuel eau chaude haute temperature(sup ou egal 65°C)</t>
  </si>
  <si>
    <t>Radiateur bitube sans robinet thermostatique sur reseau individuel eau chaude basse ou moyenne temperature(inf 65°C)</t>
  </si>
  <si>
    <t>Radiateur bitube avec robinet thermostatique sur reseau collectif eau chaude haute temperature(sup ou egal 65°C)</t>
  </si>
  <si>
    <t>Radiateur bitube avec robinet thermostatique sur reseau collectif eau chaude basse ou moyenne temperature(inf 65°C)</t>
  </si>
  <si>
    <t>Radiateur bitube avec robinet thermostatique sur reseau individuel eau chaude haute temperature(sup ou egal 65°C)</t>
  </si>
  <si>
    <t>Radiateur bitube avec robinet thermostatique sur reseau individuel eau chaude basse ou moyenne temperature(inf 65°C)</t>
  </si>
  <si>
    <t>Autres equipements</t>
  </si>
  <si>
    <t>Radiateur avec distribution par fluide frigorigene (à detente directe)</t>
  </si>
  <si>
    <t>Chauffage solaire (seul ou combine)</t>
  </si>
  <si>
    <t>Poêle buche installe avant 1990</t>
  </si>
  <si>
    <t>Poêle buche installe entre 1990 et 2004</t>
  </si>
  <si>
    <t>Poêle buche installe à partir de 2005 sans label flamme verte</t>
  </si>
  <si>
    <t>Poêle buche installe installe de 2005 à 2006 avec label flamme verte</t>
  </si>
  <si>
    <t>Poêle buche installe installe de 2007 à 2017 avec label flamme verte</t>
  </si>
  <si>
    <t>Poêle buche installe installe à partir de 2018 avec label flamme verte</t>
  </si>
  <si>
    <t>poêle à bois bouilleur buche installe avant 2012</t>
  </si>
  <si>
    <t>poêle à bois bouilleur buche installe à partir de 2012</t>
  </si>
  <si>
    <t>Chaudiere bois buche avant 1978</t>
  </si>
  <si>
    <t>Chaudiere bois buche 1978-1994</t>
  </si>
  <si>
    <t>Chaudiere bois buche 1995-2003</t>
  </si>
  <si>
    <t>Chaudiere bois buche 2004-2012</t>
  </si>
  <si>
    <t>Chaudiere bois buche 2013-2017</t>
  </si>
  <si>
    <t>Chaudiere bois buche 2018-2019</t>
  </si>
  <si>
    <t>Chaudiere bois buche apres 2019</t>
  </si>
  <si>
    <t>pompe à chaleur hybride : partie chaudiere Chaudiere bois buche 2013-2017</t>
  </si>
  <si>
    <t>pompe à chaleur hybride : partie chaudiere Chaudiere bois buche 2018-2019</t>
  </si>
  <si>
    <t>pompe à chaleur hybride : partie chaudiere Chaudiere bois buche apres 2019</t>
  </si>
  <si>
    <t>const</t>
  </si>
  <si>
    <t>CHAUFFAGE</t>
  </si>
  <si>
    <t>CHAUFFAGE_ECS</t>
  </si>
  <si>
    <t>PAC</t>
  </si>
  <si>
    <t>CHAUDIERE_BOIS</t>
  </si>
  <si>
    <t>CHAUFFAGE_ELECTRIQUE</t>
  </si>
  <si>
    <t>CHAUDIERE_STANDARD</t>
  </si>
  <si>
    <t>CHAUFFAGE_DIVISE</t>
  </si>
  <si>
    <t>CHAUFFAGE_CENTRAL</t>
  </si>
  <si>
    <t>RESEAU_AERAULIQUE</t>
  </si>
  <si>
    <t>CHAUDIERE_MULTI_BATIMENT</t>
  </si>
  <si>
    <t>GENERATEUR_AIR_CHAUD</t>
  </si>
  <si>
    <t>POELE_BOIS_BOUILLEUR</t>
  </si>
  <si>
    <t>POELE_INSERT</t>
  </si>
  <si>
    <t>RADIATEUR_GAZ</t>
  </si>
  <si>
    <t>RESEAU_CHALEUR</t>
  </si>
  <si>
    <t>ABSENT</t>
  </si>
  <si>
    <t>BASSE</t>
  </si>
  <si>
    <t>MOYENNE</t>
  </si>
  <si>
    <t>HAUTE</t>
  </si>
  <si>
    <t>CHAUDIERE_BASSE_TEMPERATURE</t>
  </si>
  <si>
    <t>CHAUDIERE_CONDENSATION</t>
  </si>
  <si>
    <t>SANS</t>
  </si>
  <si>
    <t>RESEAU_HYDRAULIQUE</t>
  </si>
  <si>
    <t>RESEAU_FLUIDE_FRIGORIGENE</t>
  </si>
  <si>
    <t>AIR_SOUFFLE</t>
  </si>
  <si>
    <t>PLANCHER_CHAUFFANT</t>
  </si>
  <si>
    <t>PLAFOND_CHAUFFANT</t>
  </si>
  <si>
    <t>RADIATEUR_MONOTUBE</t>
  </si>
  <si>
    <t>RADIATEUR_BITUBE</t>
  </si>
  <si>
    <t>PAC_AIR_AIR</t>
  </si>
  <si>
    <t>PAC_AIR_EAU</t>
  </si>
  <si>
    <t>PAC_EAU_EAU</t>
  </si>
  <si>
    <t>PAC_EAU_GLYCOLEE_EAU</t>
  </si>
  <si>
    <t>PAC_GEOTHERMIQUE</t>
  </si>
  <si>
    <t>CONVECTEUR_ELECTRIQUE</t>
  </si>
  <si>
    <t>PANNEAU_RAYONNANT_ELECTRIQUE</t>
  </si>
  <si>
    <t>RADIATEUR_ELECTRIQUE</t>
  </si>
  <si>
    <t>PLANCHER_RAYONNANT_ELECTRIQUE</t>
  </si>
  <si>
    <t>PLAFOND_RAYONNANT_ELECTRIQUE</t>
  </si>
  <si>
    <t>RADIATEUR_ELECTRIQUE_ACCUMULATION</t>
  </si>
  <si>
    <t>CONVECTEUR_BI_JONCTION</t>
  </si>
  <si>
    <t>CUISINIERE</t>
  </si>
  <si>
    <t>FOYER_FERME</t>
  </si>
  <si>
    <t>INSERT</t>
  </si>
  <si>
    <t>SYSTEME_COLLECTIF_PAR_DEFAUT</t>
  </si>
  <si>
    <t>MAISON</t>
  </si>
  <si>
    <t>IMMEUBLE</t>
  </si>
  <si>
    <t>energie</t>
  </si>
  <si>
    <t>GAZ_NATUREL</t>
  </si>
  <si>
    <t>FIOUL</t>
  </si>
  <si>
    <t>GPL</t>
  </si>
  <si>
    <t>ELECTRICITE</t>
  </si>
  <si>
    <t>CHARBON</t>
  </si>
  <si>
    <t>GENERATEUR_AIR_CHAUD_CONDENSATION</t>
  </si>
  <si>
    <t>POELE_BOUILLEUR</t>
  </si>
  <si>
    <t>POELE</t>
  </si>
  <si>
    <t>RADIATEUR_INDEPENDANT</t>
  </si>
  <si>
    <t>PAC_HYBRIDE</t>
  </si>
  <si>
    <t>PAC_MULTI_BATIMENT</t>
  </si>
  <si>
    <t>Électricité</t>
  </si>
  <si>
    <t>Gaz naturel</t>
  </si>
  <si>
    <t>Fioul domestique</t>
  </si>
  <si>
    <t>Charbon</t>
  </si>
  <si>
    <t>Réseau de Chauffage urbain</t>
  </si>
  <si>
    <t>Réseau de Froid Urbain</t>
  </si>
  <si>
    <t>BOIS_BUCHE</t>
  </si>
  <si>
    <t>BOIS_PLAQUETTE</t>
  </si>
  <si>
    <t>Bois - Plaquettes</t>
  </si>
  <si>
    <t>Bois - Bûches</t>
  </si>
  <si>
    <t>Bois - Granules</t>
  </si>
  <si>
    <t>BOIS_GRANULE</t>
  </si>
  <si>
    <t>Pomple à chaleur air/air</t>
  </si>
  <si>
    <t>Pompe à chaleur air/eau</t>
  </si>
  <si>
    <t>Pompe à chaleur eau/eau</t>
  </si>
  <si>
    <t>Pompe à chaleur eau glycolee/eau</t>
  </si>
  <si>
    <t>Pompe à chaleur geothermique</t>
  </si>
  <si>
    <t>Generateur à air chaud à condensation</t>
  </si>
  <si>
    <t>Poêle bouilleur</t>
  </si>
  <si>
    <t>Poêle</t>
  </si>
  <si>
    <t>Radiateur indépendant</t>
  </si>
  <si>
    <t>PAC_HYBRIDE_AIR_EAU</t>
  </si>
  <si>
    <t>Pompe à chaleur hybride air/eau</t>
  </si>
  <si>
    <t>PAC_HYBRIDE_EAU_EAU</t>
  </si>
  <si>
    <t>PAC_HYBRIDE_EAU_GLYCOLEE_EAU</t>
  </si>
  <si>
    <t>PAC_HYBRIDE_GEOTHERMIQUE</t>
  </si>
  <si>
    <t>Pompe à chaleur hybride eau/eau</t>
  </si>
  <si>
    <t>Pompe à chaleur hybride air glycolée/eau</t>
  </si>
  <si>
    <t>Pompe à chaleur hybride geothermique</t>
  </si>
  <si>
    <t>Chaudière standard</t>
  </si>
  <si>
    <t>Chaudière bois</t>
  </si>
  <si>
    <t>Chaudière condensation</t>
  </si>
  <si>
    <t>Chaudière basse temperature</t>
  </si>
  <si>
    <t>Chaudière multi bâtiment</t>
  </si>
  <si>
    <t>Générateur à air chaud</t>
  </si>
  <si>
    <t>categorie</t>
  </si>
  <si>
    <t>usage_mixte</t>
  </si>
  <si>
    <t>controle</t>
  </si>
  <si>
    <t>table</t>
  </si>
  <si>
    <t>table_id</t>
  </si>
  <si>
    <t>table_description</t>
  </si>
  <si>
    <t>valeur</t>
  </si>
  <si>
    <t>attribut</t>
  </si>
  <si>
    <t>CategorieGenerateur</t>
  </si>
  <si>
    <t>TemperatureDistribution</t>
  </si>
  <si>
    <t>TypeChauffage</t>
  </si>
  <si>
    <t>TypeDistribution</t>
  </si>
  <si>
    <t>TypeEmission</t>
  </si>
  <si>
    <t>TypeGenerateur</t>
  </si>
  <si>
    <t>Cuisinière installé à partir de 2005 sans label flamme verte</t>
  </si>
  <si>
    <t>Foyer fermé installé à partir de 2005 sans label flamme verte</t>
  </si>
  <si>
    <t>Poêle bûche installé à partir de 2005 sans label flamme verte</t>
  </si>
  <si>
    <t>insert installé à partir de 2005 sans label flamme verte</t>
  </si>
  <si>
    <t>Cuisinière installé installé de 2005 à 2006 avec label flamme verte</t>
  </si>
  <si>
    <t>Foyer fermé installé installé de 2005 à 2006 avec label flamme verte</t>
  </si>
  <si>
    <t>Poêle bûche installé installé de 2005 à 2006 avec label flamme verte</t>
  </si>
  <si>
    <t>insert installé installé de 2005 à 2006 avec label flamme verte</t>
  </si>
  <si>
    <t>Cuisinière installé installé de 2007 à 2017 avec label flamme verte</t>
  </si>
  <si>
    <t>Foyer fermé installé installé de 2007 à 2017 avec label flamme verte</t>
  </si>
  <si>
    <t>Poêle bûche installé installé de 2007 à 2017 avec label flamme verte</t>
  </si>
  <si>
    <t>insert installé installé de 2007 à 2017 avec label flamme verte</t>
  </si>
  <si>
    <t>Cuisinière installé installé à partir de 2018 avec label flamme verte</t>
  </si>
  <si>
    <t>Foyer fermé installé installé à partir de 2018 avec label flamme verte</t>
  </si>
  <si>
    <t>Poêle bûche installé installé à partir de 2018 avec label flamme verte</t>
  </si>
  <si>
    <t>insert installé installé à partir de 2018 avec label flamme verte</t>
  </si>
  <si>
    <t>Poêle à granulés installée avant 2012 ou sans label flamme verte</t>
  </si>
  <si>
    <t>Poêle à granulés flamme verte installé entre 2012 et 2019</t>
  </si>
  <si>
    <t>Poêle à granulés flamme verte installé à partir de 2020</t>
  </si>
  <si>
    <t>enum_type_generateur_ch</t>
  </si>
  <si>
    <t>EnergieGenerateur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</si>
  <si>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</si>
  <si>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</si>
  <si>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</si>
  <si>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</si>
  <si>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</si>
  <si>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</si>
  <si>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</si>
  <si>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</si>
  <si>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</si>
  <si>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</si>
  <si>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</si>
  <si>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</si>
  <si>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</si>
  <si>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</si>
  <si>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</si>
  <si>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</si>
  <si>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</si>
  <si>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</si>
  <si>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</si>
  <si>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Cuisinière installé avant 1990</t>
  </si>
  <si>
    <t>Foyer fermé installé avant 1990</t>
  </si>
  <si>
    <t>Poêle bûche installé avant 1990</t>
  </si>
  <si>
    <t>insert installé avant 1990</t>
  </si>
  <si>
    <t>Cuisinière installé entre 1990 et 2004</t>
  </si>
  <si>
    <t>Foyer fermé installé entre 1990 et 2004</t>
  </si>
  <si>
    <t>Poêle bûche installé entre 1990 et 2004</t>
  </si>
  <si>
    <t>insert installé entre 1990 et 2004</t>
  </si>
  <si>
    <t>poêle à bois bouilleur bûche installé avant 2012</t>
  </si>
  <si>
    <t>poêle à bois bouilleur bûche installé à partir de 2012</t>
  </si>
  <si>
    <t>générateur à air chaud à combustion avant 2006</t>
  </si>
  <si>
    <t>générateur à air chaud à combustion standard a partir de 2006</t>
  </si>
  <si>
    <t>générateur à air chaud à combustion à condensation a partir de 2006</t>
  </si>
  <si>
    <t>radiateur à gaz indépendant ou autonome avant 2006</t>
  </si>
  <si>
    <t>radiateur à gaz indépendant ou autonome après 2006</t>
  </si>
  <si>
    <t>Chaudière bois bûche avant 1978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</si>
  <si>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</si>
  <si>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</si>
  <si>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</si>
  <si>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</si>
  <si>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</si>
  <si>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</si>
  <si>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</si>
  <si>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</si>
  <si>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</si>
  <si>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</si>
  <si>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</si>
  <si>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</si>
  <si>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</si>
  <si>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</si>
  <si>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</si>
  <si>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</si>
  <si>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</si>
  <si>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</si>
  <si>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</si>
  <si>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</si>
  <si>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</si>
  <si>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</si>
  <si>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</si>
  <si>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</si>
  <si>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</si>
  <si>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</si>
  <si>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</si>
  <si>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</si>
  <si>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</si>
  <si>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</si>
  <si>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</si>
  <si>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</si>
  <si>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</si>
  <si>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</si>
  <si>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</si>
  <si>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</si>
  <si>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</si>
  <si>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</si>
  <si>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</si>
  <si>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</si>
  <si>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</si>
  <si>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</si>
  <si>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Convecteur électrique NFC, NF** et NF***</t>
  </si>
  <si>
    <t>Panneau rayonnant électrique NFC, NF** et NF***</t>
  </si>
  <si>
    <t>radiateur électrique NFC, NF** et NF***</t>
  </si>
  <si>
    <t>Autres émetteurs à effet joule</t>
  </si>
  <si>
    <t>Plancher ou plafond rayonnant électrique avec régulation terminale</t>
  </si>
  <si>
    <t>Plancher ou plafond rayonnant électrique sans régulation terminale</t>
  </si>
  <si>
    <t>Radiateur électrique à accumulation</t>
  </si>
  <si>
    <t>Chaudière électrique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</si>
  <si>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</si>
  <si>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</si>
  <si>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</si>
  <si>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</si>
  <si>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</si>
  <si>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</si>
  <si>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</si>
  <si>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</si>
  <si>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</si>
  <si>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</si>
  <si>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</si>
  <si>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</si>
  <si>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</si>
  <si>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</si>
  <si>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</si>
  <si>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</si>
  <si>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</si>
  <si>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</si>
  <si>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</si>
  <si>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</si>
  <si>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</si>
  <si>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</si>
  <si>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</si>
  <si>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</si>
  <si>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</si>
  <si>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</si>
  <si>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</si>
  <si>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</si>
  <si>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</si>
  <si>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</si>
  <si>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</si>
  <si>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</si>
  <si>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</si>
  <si>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poêle à bois bouilleur granulés installé avant 2012</t>
  </si>
  <si>
    <t>poêle à bois bouilleur granulés installé à partir de 2012</t>
  </si>
  <si>
    <t>réseau de chaleur non répertorié ou inconnu</t>
  </si>
  <si>
    <t>pompe à chaleur hybride : partie chaudière (SUPPRIME)</t>
  </si>
  <si>
    <t>pompe à chaleur hybride : partie pompe à chaleur PAC air/eau installée entre 2008 et 2014</t>
  </si>
  <si>
    <t>pompe à chaleur hybride : partie pompe à chaleur PAC air/eau installée entre 2015 et 2016</t>
  </si>
  <si>
    <t>pompe à chaleur hybride : partie pompe à chaleur PAC air/eau installée après 2017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</si>
  <si>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</si>
  <si>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</si>
  <si>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</si>
  <si>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</si>
  <si>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</si>
  <si>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</si>
  <si>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</si>
  <si>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</si>
  <si>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</si>
  <si>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</si>
  <si>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</si>
  <si>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</si>
  <si>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</si>
  <si>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</si>
  <si>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pompe à chaleur hybride : partie pompe à chaleur PAC eau/eau installée entre 2008 et 2014</t>
  </si>
  <si>
    <t>pompe à chaleur hybride : partie pompe à chaleur PAC eau/eau installée entre 2015 et 2016</t>
  </si>
  <si>
    <t>pompe à chaleur hybride : partie pompe à chaleur PAC eau/eau installée après 2017</t>
  </si>
  <si>
    <t>pompe à chaleur hybride : partie pompe à chaleur PAC eau glycolée/eau installée entre 2008 et 2014</t>
  </si>
  <si>
    <t>pompe à chaleur hybride : partie pompe à chaleur PAC eau glycolée/eau installée entre 2015 et 2016</t>
  </si>
  <si>
    <t>pompe à chaleur hybride : partie pompe à chaleur PAC eau glycolée/eau installée après 2017</t>
  </si>
  <si>
    <t>pompe à chaleur hybride : partie pompe à chaleur PAC géothermique installée entre 2008 et 2014</t>
  </si>
  <si>
    <t>pompe à chaleur hybride : partie pompe à chaleur PAC géothermique installée entre 2015 et 2016</t>
  </si>
  <si>
    <t>pompe à chaleur hybride : partie pompe à chaleur PAC géothermique installée après 2017</t>
  </si>
  <si>
    <t>Chaudière(s) charbon multi bâtiment modélisée comme un réseau de chaleur</t>
  </si>
  <si>
    <t>energie_generateur</t>
  </si>
  <si>
    <t>Bois – Bûches</t>
  </si>
  <si>
    <t>Bois – Granulés (pellets) ou briquettes</t>
  </si>
  <si>
    <t>Bois – Plaquettes forestières</t>
  </si>
  <si>
    <t>Bois – Plaquettes d’industrie</t>
  </si>
  <si>
    <t>Propane</t>
  </si>
  <si>
    <t>Butane</t>
  </si>
  <si>
    <t>Électricité d'origine renouvelable utilisée dans le bâtiment</t>
  </si>
  <si>
    <t>autre combustible fossile</t>
  </si>
  <si>
    <t>enum_type_energie</t>
  </si>
  <si>
    <t>Réseau de chaleur</t>
  </si>
  <si>
    <t>type_chaudiere</t>
  </si>
  <si>
    <t>annee_installation</t>
  </si>
  <si>
    <t>annee_etablissement</t>
  </si>
  <si>
    <t>H1a</t>
  </si>
  <si>
    <t>H1b</t>
  </si>
  <si>
    <t>H1c</t>
  </si>
  <si>
    <t>H2a</t>
  </si>
  <si>
    <t>H2b</t>
  </si>
  <si>
    <t>H2c</t>
  </si>
  <si>
    <t>H2d</t>
  </si>
  <si>
    <t>TypeEmetteur</t>
  </si>
  <si>
    <t>Radiateur monotube sans robinet thermostatique sur réseau collectif eau chaude haute température(sup ou egal 65°C)</t>
  </si>
  <si>
    <t>Radiateur monotube sans robinet thermostatique sur réseau collectif eau chaude basse ou moyenne température(inf 65°C)</t>
  </si>
  <si>
    <t>Radiateur monotube sans robinet thermostatique sur réseau individuel eau chaude haute température(sup ou egal 65°C)</t>
  </si>
  <si>
    <t>Radiateur monotube sans robinet thermostatique sur réseau individuel eau chaude basse ou moyenne température(inf 65°C)</t>
  </si>
  <si>
    <t>Radiateur monotube avec robinet thermostatique sur réseau collectif eau chaude haute température(sup ou egal 65°C)</t>
  </si>
  <si>
    <t>Radiateur monotube avec robinet thermostatique sur réseau collectif eau chaude basse ou moyenne température(inf 65°C)</t>
  </si>
  <si>
    <t>Radiateur monotube avec robinet thermostatique sur réseau individuel eau chaude haute température(sup ou egal 65°C)</t>
  </si>
  <si>
    <t>Radiateur monotube avec robinet thermostatique sur réseau individuel eau chaude basse ou moyenne température(inf 65°C)</t>
  </si>
  <si>
    <t>Radiateur bitube sans robinet thermostatique sur réseau collectif eau chaude haute température(sup ou egal 65°C)</t>
  </si>
  <si>
    <t>Radiateur bitube sans robinet thermostatique sur réseau collectif eau chaude basse ou moyenne température(inf 65°C)</t>
  </si>
  <si>
    <t>Radiateur bitube sans robinet thermostatique sur réseau individuel eau chaude haute température(sup ou egal 65°C)</t>
  </si>
  <si>
    <t>Radiateur bitube sans robinet thermostatique sur réseau individuel eau chaude basse ou moyenne température(inf 65°C)</t>
  </si>
  <si>
    <t>Radiateur bitube avec robinet thermostatique sur réseau collectif eau chaude haute température(sup ou egal 65°C)</t>
  </si>
  <si>
    <t>Radiateur bitube avec robinet thermostatique sur réseau collectif eau chaude basse ou moyenne température(inf 65°C)</t>
  </si>
  <si>
    <t>Radiateur bitube avec robinet thermostatique sur réseau individuel eau chaude haute température(sup ou egal 65°C)</t>
  </si>
  <si>
    <t>Radiateur bitube avec robinet thermostatique sur réseau individuel eau chaude basse ou moyenne température(inf 65°C)</t>
  </si>
  <si>
    <t>presence_regulation</t>
  </si>
  <si>
    <t>sans régulation pièce par pièce</t>
  </si>
  <si>
    <t>avec régulation pièce par pièce</t>
  </si>
  <si>
    <t>enum_type_regulation</t>
  </si>
  <si>
    <t>scope</t>
  </si>
  <si>
    <t>type_emetteur</t>
  </si>
  <si>
    <t>usage</t>
  </si>
  <si>
    <t>type_reseau</t>
  </si>
  <si>
    <t>TypeReseau</t>
  </si>
  <si>
    <t>Absence de comptage individuel</t>
  </si>
  <si>
    <t>Présence de comptage individuel</t>
  </si>
  <si>
    <t>tv_intermittence</t>
  </si>
  <si>
    <t>Installation de chauffage avec chauffage solaire</t>
  </si>
  <si>
    <t>Installation de chauffage par insert, poêle bois (ou biomasse) avec un chauffage électrique dans la salle de bain</t>
  </si>
  <si>
    <t>Installation de chauffage avec en appoint un insert ou poêle bois et un chauffage électrique dans la salle de bain (différent du chauffage principal)</t>
  </si>
  <si>
    <t>Installation de chauffage avec une chaudière ou une PAC en relève d’une chaudière bois</t>
  </si>
  <si>
    <t>Installation de chauffage avec chaudière en relève de PAC</t>
  </si>
  <si>
    <t>Installation de chauffage avec chaudière en relève de PAC avec insert ou poêle bois en appoint</t>
  </si>
  <si>
    <t>Convecteurs bi-jonction</t>
  </si>
  <si>
    <t>enum_cfg_installation_ch</t>
  </si>
  <si>
    <t>chauffage_solaire</t>
  </si>
  <si>
    <t>Air soufflé</t>
  </si>
  <si>
    <t>-</t>
  </si>
  <si>
    <t>Régulation centrale</t>
  </si>
  <si>
    <t>Régulation terminale</t>
  </si>
  <si>
    <t>Sans régulation terminale</t>
  </si>
  <si>
    <t>Chauffage Divisé</t>
  </si>
  <si>
    <t>Chauffage Central</t>
  </si>
  <si>
    <t>Central sans minimum de température</t>
  </si>
  <si>
    <t>Central avec minimum de température</t>
  </si>
  <si>
    <t>Par pièce avec minimum de température</t>
  </si>
  <si>
    <t>Par pièce avec minimum de température et détection de présence</t>
  </si>
  <si>
    <t>central collectif avec détection de présence</t>
  </si>
  <si>
    <t>enum_type_chauffage</t>
  </si>
  <si>
    <t>chauffage_collectif</t>
  </si>
  <si>
    <t>RADIATEUR</t>
  </si>
  <si>
    <t>categorie_generateur</t>
  </si>
  <si>
    <t>CENTRAL</t>
  </si>
  <si>
    <t>reseau_collectif</t>
  </si>
  <si>
    <t>IsolationReseau</t>
  </si>
  <si>
    <t>INCONNU</t>
  </si>
  <si>
    <t>ISOLE</t>
  </si>
  <si>
    <t>NON_ISOLE</t>
  </si>
  <si>
    <t>Inconnu</t>
  </si>
  <si>
    <t>Isolé</t>
  </si>
  <si>
    <t>Non isolé</t>
  </si>
  <si>
    <t>isolation_reseau</t>
  </si>
  <si>
    <t>ClasseGenerateur</t>
  </si>
  <si>
    <t>FLAMME_VERTE</t>
  </si>
  <si>
    <t>Label flamme verte</t>
  </si>
  <si>
    <t>domaine</t>
  </si>
  <si>
    <t>variable</t>
  </si>
  <si>
    <t>type</t>
  </si>
  <si>
    <t>format</t>
  </si>
  <si>
    <t>unite</t>
  </si>
  <si>
    <t>statut</t>
  </si>
  <si>
    <t>nullable</t>
  </si>
  <si>
    <t>opendata_xpath</t>
  </si>
  <si>
    <t>generateurs</t>
  </si>
  <si>
    <t>array</t>
  </si>
  <si>
    <t>Générateur</t>
  </si>
  <si>
    <t>Donnée d'entrée</t>
  </si>
  <si>
    <t>installations</t>
  </si>
  <si>
    <t>Liste des installations d'eau chaude sanitaire</t>
  </si>
  <si>
    <t>Installation</t>
  </si>
  <si>
    <t>besoins</t>
  </si>
  <si>
    <t>Liste des besoins d'eau chaude sanitaire</t>
  </si>
  <si>
    <t>Besoin</t>
  </si>
  <si>
    <t>Donnée calculée</t>
  </si>
  <si>
    <t>pertes</t>
  </si>
  <si>
    <t>Liste des pertes d'eau chaude sanitaire</t>
  </si>
  <si>
    <t>Perte</t>
  </si>
  <si>
    <t>consommations</t>
  </si>
  <si>
    <t>Liste des consommations d'eau chaude sanitaire</t>
  </si>
  <si>
    <t>Consommation</t>
  </si>
  <si>
    <t>Identifant unique de l'élément</t>
  </si>
  <si>
    <t>string</t>
  </si>
  <si>
    <t>uuid</t>
  </si>
  <si>
    <t>logement/installation_ecs_collection/installation_ecs/generateur_ecs_collection/generateur_ecs/donnee_entree/reference</t>
  </si>
  <si>
    <t>id_generateur_mixte</t>
  </si>
  <si>
    <t>Identifiant unique du générateur de production de chauffage associé</t>
  </si>
  <si>
    <t>oui</t>
  </si>
  <si>
    <t>logement/installation_ecs_collection/installation_ecs/generateur_ecs_collection/generateur_ecs/donnee_entree/reference_generateur_mixte</t>
  </si>
  <si>
    <t>id_reseau_chaleur</t>
  </si>
  <si>
    <t>Identifiant unique du réseau de chaleur associé</t>
  </si>
  <si>
    <t>logement/installation_ecs_collection/installation_ecs/generateur_ecs_collection/generateur_ecs/donnee_entree/identifiant_reseau_chaleur</t>
  </si>
  <si>
    <t>Description de l'élément</t>
  </si>
  <si>
    <t>markdown</t>
  </si>
  <si>
    <t>ogement/installation_ecs_collection/installation_ecs/generateur_ecs_collection/generateur_ecs/donnee_entree/description</t>
  </si>
  <si>
    <t>Catégorie de générateur</t>
  </si>
  <si>
    <t>Type de générateur</t>
  </si>
  <si>
    <t>logement/installation_ecs_collection/installation_ecs/generateur_ecs_collection/generateur_ecs/donnee_entree/enum_type_generateur_ecs_id</t>
  </si>
  <si>
    <t>Type d'énergie du générateur</t>
  </si>
  <si>
    <t>logement/installation_ecs_collection/installation_ecs/generateur_ecs_collection/generateur_ecs/donnee_entree/enum_type_energie_id</t>
  </si>
  <si>
    <t>Année d'installation du générateur</t>
  </si>
  <si>
    <t>int</t>
  </si>
  <si>
    <t>logement/installation_ecs_collection/installation_ecs/generateur_ecs_collection/generateur_ecs/donnee_entree/enum_periode_installation_ecs_thermo_id
logement/installation_ecs_collection/installation_ecs/generateur_ecs_collection/generateur_ecs/donnee_entree/enum_type_generateur_ecs_id</t>
  </si>
  <si>
    <t>Type de chaudière</t>
  </si>
  <si>
    <t>TypeChaudiere</t>
  </si>
  <si>
    <t>classe</t>
  </si>
  <si>
    <t>Classe de générateur</t>
  </si>
  <si>
    <t>presence_ventouse</t>
  </si>
  <si>
    <t>Equipemen à ventouse ou assisté par ventilateur</t>
  </si>
  <si>
    <t>bool</t>
  </si>
  <si>
    <t>logement/installation_ecs_collection/installation_ecs/generateur_ecs_collection/generateur_ecs/donnee_entree/presence_ventouse</t>
  </si>
  <si>
    <t>pn</t>
  </si>
  <si>
    <t>Puissance nominale du générateur connue et justifiée</t>
  </si>
  <si>
    <t>float</t>
  </si>
  <si>
    <t>]0;∞]</t>
  </si>
  <si>
    <t>kW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</si>
  <si>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logement/installation_ecs_collection/installation_ecs/generateur_ecs_collection/generateur_ecs/donnee_intermediaire/pn</t>
  </si>
  <si>
    <t>Rendement à pleine charge du générateur connu et justifié</t>
  </si>
  <si>
    <t>%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</si>
  <si>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logement/installation_ecs_collection/installation_ecs/generateur_ecs_collection/generateur_ecs/donnee_intermediaire/rpn</t>
  </si>
  <si>
    <t>Pertes à l'arrêt du générateur connues et justifiées</t>
  </si>
  <si>
    <t>W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</si>
  <si>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logement/installation_ecs_collection/installation_ecs/generateur_ecs_collection/generateur_ecs/donnee_intermediaire/qp0</t>
  </si>
  <si>
    <t>pveilleuse</t>
  </si>
  <si>
    <t>Puissance de la veilleuse connue et justifiée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</si>
  <si>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logement/installation_ecs_collection/installation_ecs/generateur_ecs_collection/generateur_ecs/donnee_intermediaire/pveilleuse</t>
  </si>
  <si>
    <t>Coefficient de performance énergétique connu et justifié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</si>
  <si>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logement/installation_ecs_collection/installation_ecs/generateur_ecs_collection/generateur_ecs/donnee_intermediaire/cop</t>
  </si>
  <si>
    <t>logement/installation_ecs_collection/installation_ecs/donnee_entree/reference</t>
  </si>
  <si>
    <t>logement/installation_ecs_collection/installation_ecs/donnee_entree/description</t>
  </si>
  <si>
    <t>surface</t>
  </si>
  <si>
    <t>Surface couverte par l'installation</t>
  </si>
  <si>
    <t>logement/installation_ecs_collection/installation_ecs/donnee_entree/surface_habitable</t>
  </si>
  <si>
    <t>systemes</t>
  </si>
  <si>
    <t>Liste des systèmes de production d'eau chaude sanitaire</t>
  </si>
  <si>
    <t>Système</t>
  </si>
  <si>
    <t>rdim</t>
  </si>
  <si>
    <t>Ratio de dimensionnement de l'installation</t>
  </si>
  <si>
    <t>]0;1]</t>
  </si>
  <si>
    <t>Liste des pertes d'eau chaude sanitaire de l'installation</t>
  </si>
  <si>
    <t>Liste des consommations d'eau chaude sanitaire de l'installation</t>
  </si>
  <si>
    <t>generateur_id</t>
  </si>
  <si>
    <t>Identifiant unique du générateur associé</t>
  </si>
  <si>
    <t>position_volume_chauffe</t>
  </si>
  <si>
    <t>Système situé à l'intérieur du volume chauffé</t>
  </si>
  <si>
    <t>logement/installation_ecs_collection/installation_ecs/generateur_ecs_collection/generateur_ecs/donnee_entree/position_volume_chauffe</t>
  </si>
  <si>
    <t>reseau</t>
  </si>
  <si>
    <t>Réseau de distribution d'eau chaude sanitaire</t>
  </si>
  <si>
    <t>object</t>
  </si>
  <si>
    <t>Réseau</t>
  </si>
  <si>
    <t>stockage</t>
  </si>
  <si>
    <t>Stockage d'eau chaude sanitaire</t>
  </si>
  <si>
    <t>Stockage</t>
  </si>
  <si>
    <t>systeme_solaire</t>
  </si>
  <si>
    <t>Système de production solaire</t>
  </si>
  <si>
    <t>Système solaire</t>
  </si>
  <si>
    <t>Ratio de dimensionnement du système</t>
  </si>
  <si>
    <t>pecs</t>
  </si>
  <si>
    <t>Puissance de dimensionnement du système</t>
  </si>
  <si>
    <t>performance</t>
  </si>
  <si>
    <t>Performance du système</t>
  </si>
  <si>
    <t>Performance</t>
  </si>
  <si>
    <t>Liste des pertes du système</t>
  </si>
  <si>
    <t>rendements</t>
  </si>
  <si>
    <t>Liste des rendements du système</t>
  </si>
  <si>
    <t>Rendement</t>
  </si>
  <si>
    <t>Liste des consommations du système</t>
  </si>
  <si>
    <t>alimentation_contigues</t>
  </si>
  <si>
    <t>Alimentation contigues</t>
  </si>
  <si>
    <t>logement/installation_ecs_collection/installation_ecs/donnee_entree/tv_rendement_distribution_ecs_id</t>
  </si>
  <si>
    <t>Réseau collectif</t>
  </si>
  <si>
    <t>logement/installation_ecs_collection/installation_ecs/donnee_entree/enum_type_installation_id</t>
  </si>
  <si>
    <t>niveaux_desservis</t>
  </si>
  <si>
    <t>Nombre de niveaux désservis</t>
  </si>
  <si>
    <t>logement/installation_ecs_collection/installation_ecs/donnee_entree/nombre_niveau_installation_ecs</t>
  </si>
  <si>
    <t>Isolation du réseau</t>
  </si>
  <si>
    <t>logement/installation_ecs_collection/installation_ecs/donnee_entree/reseau_distribution_isole</t>
  </si>
  <si>
    <t>type_bouclage</t>
  </si>
  <si>
    <t>Type de bouclage du réseau</t>
  </si>
  <si>
    <t>BouclageReseau</t>
  </si>
  <si>
    <t>logement/installation_ecs_collection/installation_ecs/donnee_entree/enum_bouclage_reseau_ecs_id</t>
  </si>
  <si>
    <t>type_stockage</t>
  </si>
  <si>
    <t>Type de stockage</t>
  </si>
  <si>
    <t>TypeStockge</t>
  </si>
  <si>
    <t>logement/installation_ecs_collection/installation_ecs/generateur_ecs_collection/generateur_ecs/donnee_entree/enum_type_stockage_ecs_id</t>
  </si>
  <si>
    <t>volume_stockage</t>
  </si>
  <si>
    <t>Volume de stockage</t>
  </si>
  <si>
    <t>l</t>
  </si>
  <si>
    <t>logement/installation_ecs_collection/installation_ecs/generateur_ecs_collection/generateur_ecs/donnee_entree/volume_stockage</t>
  </si>
  <si>
    <t>Stockage à l'intérieur du volume chauffé</t>
  </si>
  <si>
    <t>logement/installation_ecs_collection/installation_ecs/generateur_ecs_collection/generateur_ecs/donnee_entree/position_volume_chauffe_stockage</t>
  </si>
  <si>
    <t>Usage couvert par le système solaire</t>
  </si>
  <si>
    <t>UsageEcs</t>
  </si>
  <si>
    <t>logement/installation_ecs_collection/installation_ecs/donnee_entree/enum_type_installation_solaire_id</t>
  </si>
  <si>
    <t>Année d'installation du système solaire</t>
  </si>
  <si>
    <t>fecs</t>
  </si>
  <si>
    <t>Facteur de couverture solaire connu et justifié</t>
  </si>
  <si>
    <t>[0;1]</t>
  </si>
  <si>
    <t>logement/installation_ecs_collection/installation_ecs/donnee_entree/fecs_saisi</t>
  </si>
  <si>
    <t>Usage</t>
  </si>
  <si>
    <t>scenario</t>
  </si>
  <si>
    <t>Scénario d'usage</t>
  </si>
  <si>
    <t>Scenario</t>
  </si>
  <si>
    <t>mois</t>
  </si>
  <si>
    <t>Mois de l'année</t>
  </si>
  <si>
    <t>Mois</t>
  </si>
  <si>
    <t>besoin</t>
  </si>
  <si>
    <t>Besoin d'énergie</t>
  </si>
  <si>
    <t>[0;∞]</t>
  </si>
  <si>
    <t>kWh</t>
  </si>
  <si>
    <t>Energie</t>
  </si>
  <si>
    <t>consommation_ef</t>
  </si>
  <si>
    <t>Consommation d'énergie finale</t>
  </si>
  <si>
    <t>consommation_ep</t>
  </si>
  <si>
    <t>Consommation d'énergie primaire</t>
  </si>
  <si>
    <t>Puissance nominale</t>
  </si>
  <si>
    <t xml:space="preserve">Coefficient de performance énergétique </t>
  </si>
  <si>
    <t>Rendement à pleine charge</t>
  </si>
  <si>
    <t>Pertes à l'arrêt</t>
  </si>
  <si>
    <t>perte_stockage</t>
  </si>
  <si>
    <t>Pertes brutes de stockage</t>
  </si>
  <si>
    <t>Wh</t>
  </si>
  <si>
    <t>perte_distribution</t>
  </si>
  <si>
    <t>Pertes brutes de distribution</t>
  </si>
  <si>
    <t>perte_generation</t>
  </si>
  <si>
    <t>Pertes brutes de génération</t>
  </si>
  <si>
    <t>perte_stockage_recuperable</t>
  </si>
  <si>
    <t>Pertes récupérables de stockage</t>
  </si>
  <si>
    <t>perte_distribution_recuperable</t>
  </si>
  <si>
    <t>Pertes récupérables de distribution</t>
  </si>
  <si>
    <t>perte_generation_recuperable</t>
  </si>
  <si>
    <t>Pertes récupérables de génération</t>
  </si>
  <si>
    <t>Facteur de couverture solaire</t>
  </si>
  <si>
    <t>iecs</t>
  </si>
  <si>
    <t>Inverse du rendement</t>
  </si>
  <si>
    <t>Rendement de distribution</t>
  </si>
  <si>
    <t>rs</t>
  </si>
  <si>
    <t>Rendement de stockage</t>
  </si>
  <si>
    <t>Rendement de génération</t>
  </si>
  <si>
    <t>rgs</t>
  </si>
  <si>
    <t>Rendement de génération et de stockage</t>
  </si>
  <si>
    <t>Liste des générateurs de production de chauffage</t>
  </si>
  <si>
    <t>Emetteur</t>
  </si>
  <si>
    <t>UsageChauffage</t>
  </si>
  <si>
    <t>CHAUDIERE_ELECTRIQUE</t>
  </si>
  <si>
    <t>LabelGenerateur</t>
  </si>
  <si>
    <t>NF_PERFORMANCE</t>
  </si>
  <si>
    <t>Label NF Performance</t>
  </si>
  <si>
    <t>Sans - Autres</t>
  </si>
  <si>
    <t>label</t>
  </si>
  <si>
    <t>Convecteur electrique</t>
  </si>
  <si>
    <t>Panneau rayonnant electrique</t>
  </si>
  <si>
    <t>Radiateur electrique</t>
  </si>
  <si>
    <t>label_generateur</t>
  </si>
  <si>
    <t>combustion</t>
  </si>
  <si>
    <t>combustion / scop</t>
  </si>
  <si>
    <t>Radiateur / Emission directe</t>
  </si>
  <si>
    <t>Pompe à chaleur hybride</t>
  </si>
  <si>
    <t>Pompe à chaleur multi bâtiment</t>
  </si>
  <si>
    <t>controle_categorie</t>
  </si>
  <si>
    <t>controle_type_generateur</t>
  </si>
  <si>
    <t>pdim[gt]</t>
  </si>
  <si>
    <t>pdim[lte]</t>
  </si>
  <si>
    <t>annee_installation[gt]</t>
  </si>
  <si>
    <t>annee_installation[lte]</t>
  </si>
  <si>
    <t>type_chaudiere_defaut</t>
  </si>
  <si>
    <t>CHAUDIERE_MURALE</t>
  </si>
  <si>
    <t>CHAUDIERE_SOL</t>
  </si>
  <si>
    <t>rdim = P / ∈P ou rdim = 1 / N</t>
  </si>
  <si>
    <t>Configuration</t>
  </si>
  <si>
    <t>&gt; 1</t>
  </si>
  <si>
    <t>emission</t>
  </si>
  <si>
    <t>Autre radiateur</t>
  </si>
  <si>
    <t>AERAULIQUE</t>
  </si>
  <si>
    <t>FLUIDE_FRIGORIGENE</t>
  </si>
  <si>
    <t>HYDRAULIQUE</t>
  </si>
  <si>
    <t>HYDRAULIQUE
FLUIDE_FRIGORIGENE</t>
  </si>
  <si>
    <t>chauffage_divise</t>
  </si>
  <si>
    <t>chauffage_central</t>
  </si>
  <si>
    <t>Programmation d'intermittence centrale avec minimum de température</t>
  </si>
  <si>
    <t>Programmation d'intermittence terminale avec minimum de température et détection de présence</t>
  </si>
  <si>
    <t>Minimum de température</t>
  </si>
  <si>
    <t>Mode intermittence</t>
  </si>
  <si>
    <t>Programmation d'intermittence terminale avec minimum de température</t>
  </si>
  <si>
    <t>Chauffage individuel</t>
  </si>
  <si>
    <t>Chauffage collectif</t>
  </si>
  <si>
    <t>Sans régulation centrale</t>
  </si>
  <si>
    <t>Type d'installation</t>
  </si>
  <si>
    <t>Minimum de température et détection de présence</t>
  </si>
  <si>
    <t>Avec ou sans régulation centrale</t>
  </si>
  <si>
    <t>Sans minimmum de température</t>
  </si>
  <si>
    <t>Avec minimmum de température</t>
  </si>
  <si>
    <t>Programmation d'intermittence centrale sans minimum de température</t>
  </si>
  <si>
    <t>Détection de présence avec ou sans minimum de température</t>
  </si>
  <si>
    <t>Avec minimum de température</t>
  </si>
  <si>
    <t>Sans régulation terminale ou sans minimum de température</t>
  </si>
  <si>
    <t>Sans régulation terminale ou détection de présence sans minimum de température</t>
  </si>
  <si>
    <t>Sans régulation centrale ou sans minimum de température</t>
  </si>
  <si>
    <t>Programmation d'intermittence terminale avec détection de présence</t>
  </si>
  <si>
    <t>TypeIntermittence</t>
  </si>
  <si>
    <t>CENTRAL_MINIMUM_TEMPERATURE</t>
  </si>
  <si>
    <t>TERMINAL_MINIMUM_TEMPERATURE</t>
  </si>
  <si>
    <t>TERMINAL_MINIMUM_TEMPERATURE_DETECTION_PRESENCE</t>
  </si>
  <si>
    <t>TERMINAL_DETECTION_PRESENCE</t>
  </si>
  <si>
    <t>type_intermittence</t>
  </si>
  <si>
    <t>signaletique</t>
  </si>
  <si>
    <t>thermodynamique</t>
  </si>
  <si>
    <t>chaudiere</t>
  </si>
  <si>
    <t>poele_insert_bois</t>
  </si>
  <si>
    <t>chauffage_electrique</t>
  </si>
  <si>
    <t>generateur_collectif</t>
  </si>
  <si>
    <t>scenario_rendement</t>
  </si>
  <si>
    <t>((Pdim / 5 ) + 1) * 5</t>
  </si>
  <si>
    <t>Pn * (1.75 -0.55 * logPn) / 100</t>
  </si>
  <si>
    <t>G</t>
  </si>
  <si>
    <t>H</t>
  </si>
  <si>
    <t>HYDRAULIQUE
AERAULIQUE</t>
  </si>
  <si>
    <t>AERAULIQUE
FLUIDE_FRIGORIGENE</t>
  </si>
  <si>
    <t>HYDRAULIQUE
AERAULIQUE
FLUIDE_FRIGORIGENE</t>
  </si>
  <si>
    <t>consommation_auxiliaire</t>
  </si>
  <si>
    <t>chaudiere_electrique</t>
  </si>
  <si>
    <t>x</t>
  </si>
  <si>
    <t>hybride</t>
  </si>
  <si>
    <t>r</t>
  </si>
  <si>
    <t>presence_regulation_combustion</t>
  </si>
  <si>
    <t>priorite_cascade</t>
  </si>
  <si>
    <t>tfonc100</t>
  </si>
  <si>
    <t>Chauffage central simple</t>
  </si>
  <si>
    <t>Chauffage central avec chaudière bois + PAC</t>
  </si>
  <si>
    <t>Chauffage central avec chaudière bois + chaudière</t>
  </si>
  <si>
    <t>Chauffage central avec PAC + chaudière</t>
  </si>
  <si>
    <t>Chauffage central collectif + appoint</t>
  </si>
  <si>
    <t>Autres configuration avec chauffage central</t>
  </si>
  <si>
    <t>Chauffage divisé</t>
  </si>
  <si>
    <t>&gt; 0</t>
  </si>
  <si>
    <t>0.25 * (1/N)</t>
  </si>
  <si>
    <t>0.75 * (1 - rdim_appoint)</t>
  </si>
  <si>
    <t>0.8 * (1 - rdim_appoint)</t>
  </si>
  <si>
    <t>0.25 * (1 - rdim_appoint)</t>
  </si>
  <si>
    <t>0.2 * (1 - rdim_appoint)</t>
  </si>
  <si>
    <t>cfg_installation_ch</t>
  </si>
  <si>
    <t>Type de chauffage</t>
  </si>
  <si>
    <t>Nombre de systèmes de chauffage central</t>
  </si>
  <si>
    <t>Nombre de systèmes de chauffage divisé</t>
  </si>
  <si>
    <t>Rdim_base</t>
  </si>
  <si>
    <t>Rdim_relève</t>
  </si>
  <si>
    <t>Rdim_appoint</t>
  </si>
  <si>
    <t>Pattern commun</t>
  </si>
  <si>
    <t>Non couvert : On considérera deux installations distinctes</t>
  </si>
  <si>
    <t>SIMPLE</t>
  </si>
  <si>
    <t>BASE_BOIS_RELEVE_PAC</t>
  </si>
  <si>
    <t>BASE_BOIS_RELEVE_CHAUDIERE</t>
  </si>
  <si>
    <t>BASE_PAC_RELEVE_CHAUDIERE</t>
  </si>
  <si>
    <t>BASE_COLLECTIVE_APPOINT</t>
  </si>
  <si>
    <t>AUTRES</t>
  </si>
  <si>
    <t>GV</t>
  </si>
  <si>
    <t>Surface</t>
  </si>
  <si>
    <t>tbase</t>
  </si>
  <si>
    <t>Surface totale</t>
  </si>
  <si>
    <t>pch</t>
  </si>
  <si>
    <t>pe</t>
  </si>
  <si>
    <t>dh14</t>
  </si>
  <si>
    <t>text</t>
  </si>
  <si>
    <t>nref19</t>
  </si>
  <si>
    <t>T</t>
  </si>
  <si>
    <t>dht</t>
  </si>
  <si>
    <t>bch base</t>
  </si>
  <si>
    <t>tx_bch_base</t>
  </si>
  <si>
    <t>bch</t>
  </si>
  <si>
    <t>dh19</t>
  </si>
  <si>
    <t>bv</t>
  </si>
  <si>
    <t>Hypothèses</t>
  </si>
  <si>
    <t>Simulation</t>
  </si>
  <si>
    <t>Chauffage centrale simple</t>
  </si>
  <si>
    <t>Chauffage central simple + appoint</t>
  </si>
  <si>
    <t>rdim_base</t>
  </si>
  <si>
    <t>rdim_appoint</t>
  </si>
  <si>
    <t>tx_pch_appoint</t>
  </si>
  <si>
    <t>rPn</t>
  </si>
  <si>
    <t>0.04 * Pn</t>
  </si>
  <si>
    <t>0.03 * Pn</t>
  </si>
  <si>
    <t>0.02 * Pn</t>
  </si>
  <si>
    <t>0.01 * Pn</t>
  </si>
  <si>
    <t>Pn * (E + F * logPn) / 100 * Pn</t>
  </si>
  <si>
    <t>0.005 * Pn</t>
  </si>
  <si>
    <t>0.003 * Pn</t>
  </si>
  <si>
    <t>0.012 * Pn</t>
  </si>
  <si>
    <t>0.015 *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</si>
</sst>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4" fontId="6" fillId="0" borderId="12" xfId="0" applyNumberFormat="1" applyFont="1" applyBorder="1" applyAlignment="1">
      <alignment horizontal="center"/>
    </xf>
    <xf numFmtId="4" fontId="6" fillId="0" borderId="14" xfId="0" applyNumberFormat="1" applyFont="1" applyBorder="1" applyAlignment="1">
      <alignment horizontal="center"/>
    </xf>
    <xf numFmtId="4" fontId="6" fillId="0" borderId="1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9" fontId="6" fillId="0" borderId="14" xfId="1" applyFont="1" applyBorder="1" applyAlignment="1">
      <alignment horizontal="center"/>
    </xf>
    <xf numFmtId="9" fontId="6" fillId="0" borderId="1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0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0</xdr:row>
      <xdr:rowOff>0</xdr:rowOff>
    </xdr:from>
    <xdr:to>
      <xdr:col>15</xdr:col>
      <xdr:colOff>40446</xdr:colOff>
      <xdr:row>19</xdr:row>
      <xdr:rowOff>30330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D80D211-4390-808F-BDA4-1399221C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5906" y="0"/>
          <a:ext cx="6378493" cy="3436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466165</xdr:colOff>
      <xdr:row>0</xdr:row>
      <xdr:rowOff>0</xdr:rowOff>
    </xdr:from>
    <xdr:to>
      <xdr:col>13</xdr:col>
      <xdr:colOff>567953</xdr:colOff>
      <xdr:row>20</xdr:row>
      <xdr:rowOff>125380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581A802-25B9-C581-E4C9-7DC17A769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153" y="0"/>
          <a:ext cx="5624047" cy="37112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E24181-239E-4D2A-971F-6E023F832301}" name="modele" displayName="modele" ref="A1:J82" totalsRowShown="0" headerRowDxfId="206" dataDxfId="205">
  <autoFilter ref="A1:J82" xr:uid="{7CE24181-239E-4D2A-971F-6E023F832301}"/>
  <sortState xmlns:xlrd2="http://schemas.microsoft.com/office/spreadsheetml/2017/richdata2" ref="A2:I26">
    <sortCondition ref="B1:B26"/>
  </sortState>
  <tableColumns count="10">
    <tableColumn id="1" xr3:uid="{D5CC99A2-1B0F-4D4F-92F7-2E6B9EB89228}" name="domaine" dataDxfId="204"/>
    <tableColumn id="7" xr3:uid="{C9661237-DB90-4AB5-B33F-54B4B9E26BDB}" name="scope" dataDxfId="203"/>
    <tableColumn id="2" xr3:uid="{25892C2E-B447-421F-8AB9-1B5596884E20}" name="variable" dataDxfId="202"/>
    <tableColumn id="3" xr3:uid="{DF900B92-0DE2-4E32-870B-E0279EFC26A7}" name="description" dataDxfId="201"/>
    <tableColumn id="4" xr3:uid="{C9D036CD-1E94-4F3C-920C-540028E37086}" name="type" dataDxfId="200"/>
    <tableColumn id="5" xr3:uid="{F2819738-C14E-4E31-B8F4-00D3819B4A7D}" name="format" dataDxfId="199"/>
    <tableColumn id="9" xr3:uid="{A6257644-E630-458D-BEAC-DF3D321B54FC}" name="unite" dataDxfId="198"/>
    <tableColumn id="6" xr3:uid="{02438DB7-C093-4CF9-955D-D84B6C483497}" name="statut" dataDxfId="197"/>
    <tableColumn id="8" xr3:uid="{0D69F2EE-A87C-45EC-96B9-95F1236914E8}" name="nullable" dataDxfId="196"/>
    <tableColumn id="10" xr3:uid="{BC3B97E6-55BB-439C-9185-CEBF55463329}" name="opendata_xpath" dataDxfId="1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6A1D65-8BEB-4C5F-8D9E-22FAFE8891F2}" name="enums" displayName="enums" ref="A1:D98" totalsRowShown="0" headerRowDxfId="194" dataDxfId="193">
  <autoFilter ref="A1:D98" xr:uid="{046A1D65-8BEB-4C5F-8D9E-22FAFE8891F2}"/>
  <sortState xmlns:xlrd2="http://schemas.microsoft.com/office/spreadsheetml/2017/richdata2" ref="A2:D86">
    <sortCondition ref="A1:A86"/>
  </sortState>
  <tableColumns count="4">
    <tableColumn id="1" xr3:uid="{DF4748ED-9926-446B-A6AD-8A7CECAE1C83}" name="enum" dataDxfId="192"/>
    <tableColumn id="5" xr3:uid="{5F6EA6DC-9A51-43CE-8ED9-D3996BB09AD8}" name="const" dataDxfId="191"/>
    <tableColumn id="3" xr3:uid="{F366BD72-4496-43EF-A6F7-19C6EAA91BF8}" name="description" dataDxfId="190"/>
    <tableColumn id="4" xr3:uid="{BCAF18F7-C79A-49A7-BC07-1A8C888A2DEA}" name="deprecated" dataDxfId="18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09A78-356D-496F-AB70-AFA4CE134E3B}" name="correspondance" displayName="correspondance" ref="A1:H635" totalsRowShown="0" headerRowDxfId="188" dataDxfId="187">
  <autoFilter ref="A1:H635" xr:uid="{CE509A78-356D-496F-AB70-AFA4CE134E3B}"/>
  <sortState xmlns:xlrd2="http://schemas.microsoft.com/office/spreadsheetml/2017/richdata2" ref="A129:H155">
    <sortCondition ref="G1:G635"/>
  </sortState>
  <tableColumns count="8">
    <tableColumn id="8" xr3:uid="{BDD3D9D1-D07D-48A5-B7AC-6551580E6E52}" name="table" dataDxfId="186"/>
    <tableColumn id="1" xr3:uid="{591668EC-1EBF-4DEE-ABA8-357F65AB7436}" name="table_id" dataDxfId="185"/>
    <tableColumn id="2" xr3:uid="{0A2D0367-318F-4792-8D29-C8D357A68F65}" name="table_description" dataDxfId="184"/>
    <tableColumn id="6" xr3:uid="{C84D18D0-33AD-4C91-A8FA-DE636215B8F8}" name="scope" dataDxfId="183"/>
    <tableColumn id="9" xr3:uid="{9F00B2AE-2FF7-4A59-A657-1DC22605BBB7}" name="enum" dataDxfId="182"/>
    <tableColumn id="5" xr3:uid="{5D23B909-555F-4A45-B435-16D0D1D66EBF}" name="attribut" dataDxfId="181"/>
    <tableColumn id="3" xr3:uid="{C6AF9553-B39D-43B0-9D8F-6B139A0BDF35}" name="valeur" dataDxfId="180"/>
    <tableColumn id="4" xr3:uid="{BCE80834-C231-4FE3-BC34-D4B719A6867B}" name="controle" dataDxfId="179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1924CB-5155-497D-BD87-D6EF4AA1022C}" name="simulation" displayName="simulation" ref="E3:Q16" totalsRowCount="1" headerRowDxfId="178" dataDxfId="177" totalsRowDxfId="176">
  <autoFilter ref="E3:Q15" xr:uid="{081924CB-5155-497D-BD87-D6EF4AA10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0" xr3:uid="{125A8875-3BCB-42DC-B189-D36D17B73674}" name="bv" totalsRowFunction="sum" dataDxfId="175" totalsRowDxfId="174">
      <calculatedColumnFormula>$C$3</calculatedColumnFormula>
    </tableColumn>
    <tableColumn id="8" xr3:uid="{6579B733-2802-4C2C-8B22-C8CB44872EB1}" name="bch" totalsRowFunction="sum" dataDxfId="173" totalsRowDxfId="172">
      <calculatedColumnFormula>simulation[[#This Row],[bv]]*simulation[[#This Row],[dh19]]/1000</calculatedColumnFormula>
    </tableColumn>
    <tableColumn id="1" xr3:uid="{317B277F-EE0D-4974-A57D-20AFA67BC7CB}" name="bch base" totalsRowFunction="sum" dataDxfId="171" totalsRowDxfId="170">
      <calculatedColumnFormula>IFERROR(simulation[[#This Row],[bch]] * (1 - (M4 / O4)),0)</calculatedColumnFormula>
    </tableColumn>
    <tableColumn id="11" xr3:uid="{25B513C0-2E2B-4481-8E9A-72BCFC14EB11}" name="rdim_base" dataDxfId="169" totalsRowDxfId="168">
      <calculatedColumnFormula>IFERROR(1 - (M4 / O4),0)</calculatedColumnFormula>
    </tableColumn>
    <tableColumn id="12" xr3:uid="{C9F5D875-1F8B-435E-9486-1184C298DC76}" name="rdim_appoint" dataDxfId="167" totalsRowDxfId="166">
      <calculatedColumnFormula>1-simulation[[#This Row],[rdim_base]]</calculatedColumnFormula>
    </tableColumn>
    <tableColumn id="7" xr3:uid="{FBDBA912-973E-47A6-808D-A691BB27CE07}" name="tx_bch_base" totalsRowFunction="custom" dataDxfId="165" totalsRowDxfId="164" totalsRowCellStyle="Pourcentage">
      <calculatedColumnFormula>IF(simulation[[#This Row],[bch base]]=0,0,simulation[[#This Row],[bch base]]/simulation[[#This Row],[bch]])</calculatedColumnFormula>
      <totalsRowFormula>simulation[[#Totals],[bch base]]/simulation[[#Totals],[bch]]</totalsRowFormula>
    </tableColumn>
    <tableColumn id="13" xr3:uid="{86BB005E-E445-47AC-8B6A-1E058F36BE16}" name="tx_pch_appoint" totalsRowFunction="custom" dataDxfId="163" totalsRowDxfId="162" dataCellStyle="Pourcentage">
      <calculatedColumnFormula>IF(simulation[[#This Row],[bch base]]=0,0,1-simulation[[#This Row],[tx_bch_base]])</calculatedColumnFormula>
      <totalsRowFormula>1-simulation[[#Totals],[tx_bch_base]]</totalsRowFormula>
    </tableColumn>
    <tableColumn id="2" xr3:uid="{E4D80811-1241-4437-8C5C-BD4C7B16769D}" name="x" totalsRowFunction="sum" dataDxfId="161" totalsRowDxfId="160">
      <calculatedColumnFormula>0.5 * (($C$11 - $C$6) / (Q4 - $C$6))</calculatedColumnFormula>
    </tableColumn>
    <tableColumn id="3" xr3:uid="{E4BB5632-1167-453A-BDEF-B579F3F88F85}" name="dht" totalsRowFunction="sum" dataDxfId="159" totalsRowDxfId="158">
      <calculatedColumnFormula>N4* (Q4 - $C$6) * POWER(L4,5) * (14 - 28 * L4 + 20 * POWER(L4,2)  - 5 * POWER(L4,3))</calculatedColumnFormula>
    </tableColumn>
    <tableColumn id="4" xr3:uid="{8B391E52-E8C7-4FEB-85B3-C2A79DEEDAE9}" name="nref19" totalsRowFunction="sum" dataDxfId="157" totalsRowDxfId="156"/>
    <tableColumn id="5" xr3:uid="{06980192-865B-4715-9A46-9160AE442DBB}" name="dh14" totalsRowFunction="sum" dataDxfId="155" totalsRowDxfId="154"/>
    <tableColumn id="9" xr3:uid="{809F5E23-1B17-4732-9F2C-9D54440BE5C3}" name="dh19" totalsRowFunction="sum" dataDxfId="153" totalsRowDxfId="152"/>
    <tableColumn id="6" xr3:uid="{62D6449C-CCFE-4CCB-B527-3EB23A9E2461}" name="text" totalsRowFunction="sum" dataDxfId="151" totalsRowDxfId="15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5ED2D-3136-4731-A555-A83FD8271148}" name="categorie_generation3" displayName="categorie_generation3" ref="A1:M108" totalsRowShown="0" headerRowDxfId="149" dataDxfId="148">
  <autoFilter ref="A1:M108" xr:uid="{0CC5ED2D-3136-4731-A555-A83FD8271148}"/>
  <sortState xmlns:xlrd2="http://schemas.microsoft.com/office/spreadsheetml/2017/richdata2" ref="A2:M108">
    <sortCondition ref="G1:G108"/>
  </sortState>
  <tableColumns count="13">
    <tableColumn id="2" xr3:uid="{E532B477-809A-4535-BB12-206C2C785B0F}" name="type_generateur" dataDxfId="147"/>
    <tableColumn id="3" xr3:uid="{58BFFB30-35B9-439F-BB2F-53CFCDD4D69F}" name="energie" dataDxfId="146"/>
    <tableColumn id="4" xr3:uid="{E24486EB-A971-4D1F-8733-83CFACDCEB9A}" name="categorie_generateur" dataDxfId="145"/>
    <tableColumn id="6" xr3:uid="{99DF9A58-67B8-4712-92DE-6E0D974F22B0}" name="usage_mixte" dataDxfId="144"/>
    <tableColumn id="1" xr3:uid="{49EC5007-E138-4909-B450-D1D189523A6A}" name="combustion" dataDxfId="143"/>
    <tableColumn id="18" xr3:uid="{76E5E479-5723-403F-88C0-E5A653D072C0}" name="generateur_collectif" dataDxfId="142"/>
    <tableColumn id="7" xr3:uid="{1AEB0750-B688-43DD-9106-FF42054DAB47}" name="chauffage_divise" dataDxfId="141"/>
    <tableColumn id="9" xr3:uid="{A600513B-5BED-4E80-8049-B290D7A60DA2}" name="chauffage_central" dataDxfId="140"/>
    <tableColumn id="10" xr3:uid="{C019602F-8726-460B-9880-C1705113B7A7}" name="position_volume_chauffe" dataDxfId="139"/>
    <tableColumn id="13" xr3:uid="{DD139C70-8633-4CD6-A10E-9866745BA378}" name="chaudiere" dataDxfId="138"/>
    <tableColumn id="17" xr3:uid="{B880461F-5BF0-4C7A-9C10-D9BF4D9C8016}" name="signaletique" dataDxfId="137"/>
    <tableColumn id="8" xr3:uid="{014709A7-C555-49E8-819C-111414AE1BAD}" name="controle_type_generateur" dataDxfId="136">
      <calculatedColumnFormula array="1">INDEX(enums[description],MATCH(1,(enums[enum]="TypeGenerateur")*(enums[const]=categorie_generation3[[#This Row],[type_generateur]]),0),1)</calculatedColumnFormula>
    </tableColumn>
    <tableColumn id="11" xr3:uid="{696679A9-752A-4860-AE86-6110B6187998}" name="controle_categorie" dataDxfId="135">
      <calculatedColumnFormula array="1">INDEX(enums[description],MATCH(1,(enums[enum]="CategorieGenerateur")*(enums[const]=categorie_generation3[[#This Row],[categorie_generateur]]),0),1)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CAD707-FDE2-4BE3-8E59-CA0E8545A668}" name="signaletique" displayName="signaletique" ref="A1:H14" totalsRowShown="0" headerRowDxfId="134" dataDxfId="133">
  <autoFilter ref="A1:H14" xr:uid="{76CAD707-FDE2-4BE3-8E59-CA0E8545A668}"/>
  <sortState xmlns:xlrd2="http://schemas.microsoft.com/office/spreadsheetml/2017/richdata2" ref="A2:F14">
    <sortCondition ref="A1:A14"/>
  </sortState>
  <tableColumns count="8">
    <tableColumn id="1" xr3:uid="{89DF85CD-359E-483A-9382-1DF967BFC200}" name="attribut" dataDxfId="132"/>
    <tableColumn id="2" xr3:uid="{0FE772A3-F698-46E8-A9AE-BBEC42BB8CC6}" name="chaudiere" dataDxfId="131"/>
    <tableColumn id="7" xr3:uid="{9B21868A-EA60-4DE1-830D-1D3F79F3194E}" name="chaudiere_electrique" dataDxfId="130"/>
    <tableColumn id="3" xr3:uid="{3EDF7E22-E60E-43C9-A155-5B806C11C632}" name="combustion" dataDxfId="129"/>
    <tableColumn id="4" xr3:uid="{A959C5D9-4CEA-430F-9DE6-FF28E2EBE96E}" name="chauffage_electrique" dataDxfId="128"/>
    <tableColumn id="6" xr3:uid="{4068545E-EEEA-4C7A-908C-AA05E049A851}" name="thermodynamique" dataDxfId="127"/>
    <tableColumn id="5" xr3:uid="{3461D0F3-7D94-45C3-86BB-5BB7CC50DD8C}" name="hybride" dataDxfId="126"/>
    <tableColumn id="8" xr3:uid="{CC233B4A-09B3-4D2B-9ABE-9AE317929D8F}" name="poele_insert_bois" dataDxfId="12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C6F58D-E272-436B-BA6A-1652D299C76B}" name="categorie_generation37" displayName="categorie_generation37" ref="A1:I25" totalsRowShown="0" headerRowDxfId="124" dataDxfId="123">
  <autoFilter ref="A1:I25" xr:uid="{07C6F58D-E272-436B-BA6A-1652D299C76B}"/>
  <sortState xmlns:xlrd2="http://schemas.microsoft.com/office/spreadsheetml/2017/richdata2" ref="A2:H25">
    <sortCondition ref="E1:E25"/>
  </sortState>
  <tableColumns count="9">
    <tableColumn id="4" xr3:uid="{2CF30B9D-F856-430B-A024-571DFA582045}" name="categorie_generateur" dataDxfId="122"/>
    <tableColumn id="2" xr3:uid="{C020C96F-BE68-4832-A765-57C18F3204B2}" name="type_generateur" dataDxfId="121"/>
    <tableColumn id="1" xr3:uid="{97D4CF75-96A4-4F2E-A2CC-3FD4D5505E9D}" name="type_emission" dataDxfId="120"/>
    <tableColumn id="10" xr3:uid="{33311B6A-FC4B-4514-BC7B-6213B6D7D559}" name="type_distribution" dataDxfId="119"/>
    <tableColumn id="8" xr3:uid="{25161B10-8EB9-4F8E-A606-65C04078188D}" name="reseau" dataDxfId="118"/>
    <tableColumn id="3" xr3:uid="{18F18C62-F172-4FE6-9B66-9C8AA79A45FB}" name="emission" dataDxfId="117"/>
    <tableColumn id="5" xr3:uid="{4B89B9D0-E1CF-4D85-BEB6-A878B16EEE67}" name="effet_joule" dataDxfId="116"/>
    <tableColumn id="9" xr3:uid="{202685CA-2340-4FAF-8671-D7F1514B61D1}" name="scenario_rendement" dataDxfId="115"/>
    <tableColumn id="11" xr3:uid="{5DFB4A70-9C52-4E9A-87A1-22A16B7A5862}" name="consommation_auxiliaire" dataDxfId="1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1BCE7-C859-47E0-BF9D-621F711C6F95}" name="emission_distribution" displayName="emission_distribution" ref="A1:E7" totalsRowShown="0" headerRowDxfId="113" dataDxfId="112">
  <autoFilter ref="A1:E7" xr:uid="{7BE1BCE7-C859-47E0-BF9D-621F711C6F95}"/>
  <tableColumns count="5">
    <tableColumn id="6" xr3:uid="{62496516-F1F0-4C0E-A9B4-15F45E8E2AFC}" name="type_distribution" dataDxfId="111"/>
    <tableColumn id="4" xr3:uid="{A28142C6-4D17-456F-AFB4-258A07ED9F40}" name="type_emission" dataDxfId="110"/>
    <tableColumn id="1" xr3:uid="{6F0BA6B8-A242-4B6E-BB6E-82D456296C74}" name="type_emetteur" dataDxfId="109"/>
    <tableColumn id="7" xr3:uid="{787CFFC2-D10E-483E-80C3-2292D5DBEB85}" name="variables_requises" dataDxfId="108"/>
    <tableColumn id="8" xr3:uid="{4ECAEBAC-8769-4A18-9E2D-73CFA4B38795}" name="variables_interdites" dataDxfId="10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3B21C3-A714-4AE4-9E2B-B4565D8B1937}" name="pn" displayName="pn" ref="A1:G28" totalsRowShown="0" headerRowDxfId="106" dataDxfId="105">
  <autoFilter ref="A1:G28" xr:uid="{A13B21C3-A714-4AE4-9E2B-B4565D8B1937}"/>
  <tableColumns count="7">
    <tableColumn id="1" xr3:uid="{2ED90DDE-FBEC-43AB-BB13-F1F5473253EB}" name="type_chaudiere" dataDxfId="104"/>
    <tableColumn id="2" xr3:uid="{046C896A-F7B9-4C05-80F3-131C985C2898}" name="pdim[gt]" dataDxfId="103"/>
    <tableColumn id="3" xr3:uid="{D6B16D06-D0BF-4D8D-8774-776923DD919E}" name="pdim[lte]" dataDxfId="102"/>
    <tableColumn id="4" xr3:uid="{A3D3E704-932C-4957-8AF8-F370280FF4E7}" name="annee_installation[gt]" dataDxfId="101"/>
    <tableColumn id="5" xr3:uid="{CF234B64-CCF0-46EE-BE2B-09FCF405A68D}" name="annee_installation[lte]" dataDxfId="100"/>
    <tableColumn id="6" xr3:uid="{63E7FEC8-1202-4AC6-A0FF-5FBB306B4010}" name="pn" dataDxfId="99"/>
    <tableColumn id="7" xr3:uid="{69DDBD30-DEEE-4C2F-BB36-ADEAF9926EFC}" name="type_chaudiere_defaut" dataDxfId="9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EB1DB-FDB0-47F6-9E1F-A13DCE73DEE3}" name="categorie_generation379" displayName="categorie_generation379" ref="A1:E18" totalsRowShown="0" headerRowDxfId="97" dataDxfId="96">
  <autoFilter ref="A1:E18" xr:uid="{A51EB1DB-FDB0-47F6-9E1F-A13DCE73DEE3}"/>
  <tableColumns count="5">
    <tableColumn id="4" xr3:uid="{A5ADA18E-B8D1-4051-8AE3-F839B440E331}" name="categorie_generateur" dataDxfId="95"/>
    <tableColumn id="9" xr3:uid="{7C9AFF95-8630-4543-BFD5-F13F95226936}" name="presence_ventouse" dataDxfId="94"/>
    <tableColumn id="1" xr3:uid="{A7519FFD-79BD-434C-A35E-81C0EDC9EF2E}" name="G" dataDxfId="93"/>
    <tableColumn id="10" xr3:uid="{0F8C22C8-D85E-4003-8673-D39C91FA4835}" name="H" dataDxfId="92"/>
    <tableColumn id="8" xr3:uid="{5F771D81-D2FE-4799-8B72-9AAC74228122}" name="pn_max" dataDxfId="9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55E3AD-FE09-464E-9B56-020636CA2165}" name="fch" displayName="fch" ref="A1:F9" totalsRowShown="0" headerRowDxfId="90" dataDxfId="89">
  <autoFilter ref="A1:F9" xr:uid="{3955E3AD-FE09-464E-9B56-020636CA2165}"/>
  <tableColumns count="6">
    <tableColumn id="2" xr3:uid="{73018496-46DB-403E-A6B6-10CE39E37BE5}" name="zone_climatique" dataDxfId="88"/>
    <tableColumn id="6" xr3:uid="{5FB04F14-6342-440C-B61D-D98E007DBFAB}" name="type_batiment" dataDxfId="87"/>
    <tableColumn id="7" xr3:uid="{464F6B43-769B-4C00-9955-29784B4E4913}" name="fch" dataDxfId="86"/>
    <tableColumn id="8" xr3:uid="{A79377F3-B047-40FE-8828-D341CD878E4F}" name="tv_facteur_couverture_solaire_id" dataDxfId="85"/>
    <tableColumn id="3" xr3:uid="{D4A83F88-E98C-40A8-808D-F040C0304929}" name="type_installation_solaire_id" dataDxfId="84"/>
    <tableColumn id="4" xr3:uid="{ED44372E-2F16-4B18-BAE8-07683A76F6E7}" name="type_installation_solaire" dataDxfId="8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EEBF3A-DDAC-4A0C-BD32-1BA030459D4F}" name="i0" displayName="i0" ref="A1:O189" totalsRowShown="0" headerRowDxfId="82" dataDxfId="81">
  <autoFilter ref="A1:O189" xr:uid="{D4EEBF3A-DDAC-4A0C-BD32-1BA030459D4F}"/>
  <sortState xmlns:xlrd2="http://schemas.microsoft.com/office/spreadsheetml/2017/richdata2" ref="A2:O189">
    <sortCondition ref="A1:A189"/>
  </sortState>
  <tableColumns count="15">
    <tableColumn id="18" xr3:uid="{19F6E0FB-0658-48F6-9288-45EC44486A9D}" name="type_batiment" dataDxfId="80"/>
    <tableColumn id="21" xr3:uid="{C562A3E6-A43B-43D2-AB91-51E514077CAB}" name="type_emission" dataDxfId="79"/>
    <tableColumn id="26" xr3:uid="{DAE96A95-5E7C-454A-BD9B-84B1D40C675C}" name="type_intermittence" dataDxfId="78"/>
    <tableColumn id="2" xr3:uid="{4EEE291C-756D-4483-97E0-D2CAD080A311}" name="chauffage_central" dataDxfId="77"/>
    <tableColumn id="20" xr3:uid="{449794F4-8F0E-476B-A1A2-AABB717BC9C4}" name="regulation_terminale" dataDxfId="76"/>
    <tableColumn id="19" xr3:uid="{A73EECB7-888E-4B81-9903-8080272FA2DA}" name="chauffage_collectif" dataDxfId="75"/>
    <tableColumn id="14" xr3:uid="{75EE08D7-8D82-42F8-B78F-805654AFEE3A}" name="inertie_lourde" dataDxfId="74"/>
    <tableColumn id="15" xr3:uid="{801EE359-C91D-4C3A-B341-1000FBA86AB5}" name="comptage_individuel" dataDxfId="73"/>
    <tableColumn id="16" xr3:uid="{894F98CB-C767-4082-800F-B76AEFEF4B5B}" name="i0" dataDxfId="72"/>
    <tableColumn id="1" xr3:uid="{A816F87D-A8C2-4F3A-B204-36B52D04D6C0}" name="tv_intermittence_id" dataDxfId="71"/>
    <tableColumn id="3" xr3:uid="{C749046A-74E3-438C-8BC1-44E5E373462D}" name="configuration_chauffage" dataDxfId="70"/>
    <tableColumn id="6" xr3:uid="{8078EDD4-EEA4-474A-B2CE-7483A7E86636}" name="enum_type_chauffage" dataDxfId="69"/>
    <tableColumn id="8" xr3:uid="{77D48FB3-F9EB-4715-AE58-6E8D7140E30A}" name="equipement_intermittence" dataDxfId="68"/>
    <tableColumn id="12" xr3:uid="{01177557-3C4B-4AD5-A719-9DD3C1C30ABD}" name="type_emission_simple" dataDxfId="67"/>
    <tableColumn id="10" xr3:uid="{3B3AB11F-6735-4AB1-9AB8-853EFCB22130}" name="enum_type_regulation" dataDxfId="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57658-1F76-4464-9142-284068FB58C0}" name="combustion" displayName="combustion" ref="A1:K264" totalsRowShown="0" headerRowDxfId="65" dataDxfId="64">
  <autoFilter ref="A1:K264" xr:uid="{39D57658-1F76-4464-9142-284068FB58C0}"/>
  <sortState xmlns:xlrd2="http://schemas.microsoft.com/office/spreadsheetml/2017/richdata2" ref="A2:K212">
    <sortCondition ref="A1:A264"/>
  </sortState>
  <tableColumns count="11">
    <tableColumn id="12" xr3:uid="{08B01F77-61E5-4273-A09A-3AEB4DEE9358}" name="type_generateur" dataDxfId="63"/>
    <tableColumn id="2" xr3:uid="{B152881E-A564-4729-AF94-60072CD63CCF}" name="energie_generateur" dataDxfId="62"/>
    <tableColumn id="17" xr3:uid="{CEBC1CFA-CAC7-4642-ACDC-C562779942BB}" name="annee_installation_generateur[gte]" dataDxfId="61"/>
    <tableColumn id="16" xr3:uid="{EDD0E823-21C5-4B45-9343-86D6D1123D00}" name="annee_installation_generateur[lte]" dataDxfId="60"/>
    <tableColumn id="14" xr3:uid="{B01C5A08-9820-4695-90D0-B4B48A7924B4}" name="pn[gt]" dataDxfId="59"/>
    <tableColumn id="13" xr3:uid="{6163528F-C51F-4B77-914E-D17F4BFA21B1}" name="pn[lte]" dataDxfId="58"/>
    <tableColumn id="7" xr3:uid="{321393D5-6A04-4EBF-A3D4-E50F92D42CB8}" name="pn_max" dataDxfId="57"/>
    <tableColumn id="8" xr3:uid="{49EE1AA7-FCD3-4160-843B-92D4A4347FAB}" name="rPn" dataDxfId="56"/>
    <tableColumn id="9" xr3:uid="{2AEA30DC-A6F4-48C8-AF50-5294320776F1}" name="rpint" dataDxfId="55"/>
    <tableColumn id="10" xr3:uid="{7ECA519A-C53E-4199-9061-0FA1F26D9671}" name="qp0" dataDxfId="54"/>
    <tableColumn id="11" xr3:uid="{10362CF1-EE19-45C9-91AE-0D6AF42D1695}" name="pveilleuse" dataDxfId="5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BB04AA6-54C3-42E7-8A37-745A47E2C8C6}" name="scop" displayName="scop" ref="A1:G154" totalsRowShown="0" headerRowDxfId="52">
  <autoFilter ref="A1:G154" xr:uid="{4BB04AA6-54C3-42E7-8A37-745A47E2C8C6}"/>
  <sortState xmlns:xlrd2="http://schemas.microsoft.com/office/spreadsheetml/2017/richdata2" ref="A2:G154">
    <sortCondition ref="A1:A154"/>
  </sortState>
  <tableColumns count="7">
    <tableColumn id="2" xr3:uid="{8325FEE9-A269-4E5B-8ED9-A95761F1A5E5}" name="zone_climatique" dataDxfId="51"/>
    <tableColumn id="16" xr3:uid="{9C9F7FCA-F417-4EFC-99E4-09A83391DF02}" name="type_generateur" dataDxfId="50"/>
    <tableColumn id="1" xr3:uid="{0687CE84-6C62-421E-85C6-B8207B14E0C4}" name="type_emission" dataDxfId="49"/>
    <tableColumn id="14" xr3:uid="{8E8E6F8D-21ED-45A6-B0CB-C39821004057}" name="annee_installation_generateur[gte]" dataDxfId="48"/>
    <tableColumn id="19" xr3:uid="{9FC61739-89CA-47C6-8102-0D1D4D9DC38F}" name="annee_installation_generateur[lte]" dataDxfId="47"/>
    <tableColumn id="3" xr3:uid="{70B363E5-11D4-48DC-A7A7-C55FDAB7881E}" name="cop" dataDxfId="46"/>
    <tableColumn id="5" xr3:uid="{77B60F78-1016-4834-BF46-75E233F455D0}" name="scop" dataDxfId="4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7AD40B-A6FB-4688-84F7-999071EDB5C8}" name="rg" displayName="rg" ref="A1:F49" totalsRowShown="0" headerRowDxfId="44" dataDxfId="43">
  <autoFilter ref="A1:F49" xr:uid="{D87AD40B-A6FB-4688-84F7-999071EDB5C8}"/>
  <sortState xmlns:xlrd2="http://schemas.microsoft.com/office/spreadsheetml/2017/richdata2" ref="A2:F37">
    <sortCondition ref="A1:A37"/>
  </sortState>
  <tableColumns count="6">
    <tableColumn id="3" xr3:uid="{FB4837AF-89EC-4A43-8300-5392D1BC8D12}" name="type_generateur" dataDxfId="42"/>
    <tableColumn id="5" xr3:uid="{9413A6BB-DABD-4CFB-9832-D58C90CEF5DE}" name="energie_generateur" dataDxfId="41"/>
    <tableColumn id="2" xr3:uid="{F759A7F8-0331-4DDE-86C6-5CD5D290BDD5}" name="label_generateur" dataDxfId="40"/>
    <tableColumn id="9" xr3:uid="{E5942E53-0F00-4BC0-B90A-D197BE56EED8}" name="anne_installation_generateur[gte]" dataDxfId="39"/>
    <tableColumn id="10" xr3:uid="{BA5D61F0-68A4-4918-9431-652DAD1E5E9A}" name="anne_installation_generateur[lte]" dataDxfId="38"/>
    <tableColumn id="4" xr3:uid="{2C94820A-03F9-457B-AB26-2F7A91733262}" name="rg" dataDxfId="3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BE96F67-6595-4DB2-958D-1BAB95BB27AA}" name="rd" displayName="rd" ref="A1:E25" totalsRowShown="0" headerRowDxfId="36" dataDxfId="35">
  <autoFilter ref="A1:E25" xr:uid="{EBE96F67-6595-4DB2-958D-1BAB95BB27AA}"/>
  <sortState xmlns:xlrd2="http://schemas.microsoft.com/office/spreadsheetml/2017/richdata2" ref="A2:E24">
    <sortCondition descending="1" ref="A1:A24"/>
  </sortState>
  <tableColumns count="5">
    <tableColumn id="3" xr3:uid="{95F35AD8-0663-41AB-94A1-55EAF63AF44A}" name="type_distribution" dataDxfId="34"/>
    <tableColumn id="12" xr3:uid="{14673E0D-4289-4331-A129-6C0B0D8220BF}" name="temperature_distribution" dataDxfId="33"/>
    <tableColumn id="14" xr3:uid="{59FC0DB7-157F-40A6-9521-CC353B1DD496}" name="reseau_collectif" dataDxfId="32"/>
    <tableColumn id="6" xr3:uid="{2D6F9F64-4FBC-4AB0-99EB-4A82F51A0C56}" name="isolation_reseau" dataDxfId="31"/>
    <tableColumn id="7" xr3:uid="{A7D7FBCE-2456-4EAC-BC24-A7035F05DC58}" name="rd" dataDxfId="3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EC04041-FE4B-4218-AAE2-167B6B8D7640}" name="re" displayName="re" ref="A1:D22" totalsRowShown="0" headerRowDxfId="29" dataDxfId="28">
  <autoFilter ref="A1:D22" xr:uid="{0EC04041-FE4B-4218-AAE2-167B6B8D7640}"/>
  <tableColumns count="4">
    <tableColumn id="3" xr3:uid="{E9D9104B-3B45-4924-8C6D-6466F3DA63FC}" name="type_emission" dataDxfId="27"/>
    <tableColumn id="5" xr3:uid="{B2EDDCF0-37F3-4CFE-AE04-2457CFD7025E}" name="type_generateur" dataDxfId="26"/>
    <tableColumn id="1" xr3:uid="{DA2DE66E-5CF2-4F53-AEF3-58D2C3D9E9E7}" name="label_generateur" dataDxfId="25"/>
    <tableColumn id="8" xr3:uid="{8315912D-81E2-43C0-8DF0-A225524F0E15}" name="re" dataDxfId="2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F78ED1-F45E-41E5-A4A6-414B3BA732E2}" name="rr" displayName="rr" ref="A1:G33" totalsRowShown="0" headerRowDxfId="23" dataDxfId="22">
  <autoFilter ref="A1:G33" xr:uid="{52F78ED1-F45E-41E5-A4A6-414B3BA732E2}"/>
  <tableColumns count="7">
    <tableColumn id="2" xr3:uid="{59E13594-CC38-48C7-A598-88FA16DC1C8C}" name="type_emission" dataDxfId="21"/>
    <tableColumn id="9" xr3:uid="{BC817AC1-A01A-4954-A3F6-E9A296B95AAF}" name="type_generateur" dataDxfId="20"/>
    <tableColumn id="3" xr3:uid="{D4626686-DC61-42BB-8D65-F8CCD670FB41}" name="label_generateur" dataDxfId="19"/>
    <tableColumn id="12" xr3:uid="{373128EE-1F44-4465-BC01-943238F18BB3}" name="reseau_collectif" dataDxfId="18"/>
    <tableColumn id="4" xr3:uid="{935BAC92-DFE8-44CC-804D-811C2DF28FFF}" name="presence_robinet_thermostatique" dataDxfId="17"/>
    <tableColumn id="11" xr3:uid="{209FA210-F036-435F-8ECC-5C8CE4F20D11}" name="presence_regulation_terminale" dataDxfId="16"/>
    <tableColumn id="5" xr3:uid="{2E9D43E3-272C-4A56-B344-9923C58D0F52}" name="rr" dataDxfId="1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4C9817-992F-4865-9720-D946CDE75C41}" name="tfonc30" displayName="tfonc30" ref="A1:G37" totalsRowShown="0" headerRowDxfId="14" dataDxfId="13">
  <autoFilter ref="A1:G37" xr:uid="{B94C9817-992F-4865-9720-D946CDE75C41}"/>
  <tableColumns count="7">
    <tableColumn id="3" xr3:uid="{26B59D3C-D9ED-4CE8-8F62-EBDDE53C096E}" name="categorie_generateur" dataDxfId="12"/>
    <tableColumn id="5" xr3:uid="{2D8C12B4-19E1-452C-8E76-670956724F45}" name="temperature_distribution" dataDxfId="11"/>
    <tableColumn id="6" xr3:uid="{F5C9AAB1-67DA-4FF7-8405-7DED61306791}" name="annee_installation_emetteur[gte]" dataDxfId="10"/>
    <tableColumn id="7" xr3:uid="{A750FFCD-8D4E-463E-B6D9-750DFE16836B}" name="annee_installation_emetteur[lte]" dataDxfId="9"/>
    <tableColumn id="8" xr3:uid="{4F0AE9A4-23E7-4C12-A516-2EDE87BD94E0}" name="annee_installation_generateur[gte]" dataDxfId="8"/>
    <tableColumn id="9" xr3:uid="{8E0E5F4D-5A44-43E1-9EC9-CCD4A74705C8}" name="annee_installation_generateur[lte]" dataDxfId="7"/>
    <tableColumn id="10" xr3:uid="{4245FDDF-57F9-4688-A37E-A74D7747D8C9}" name="tfonc30" dataDxfId="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9D54CD-778D-4207-979F-73DAA47C7FE3}" name="tfonc100" displayName="tfonc100" ref="A1:D10" totalsRowShown="0" headerRowDxfId="5" dataDxfId="4">
  <autoFilter ref="A1:D10" xr:uid="{109D54CD-778D-4207-979F-73DAA47C7FE3}"/>
  <tableColumns count="4">
    <tableColumn id="5" xr3:uid="{0854C99B-DDA0-4E21-8C90-7A4CD2D65BA1}" name="temperature_distribution" dataDxfId="3"/>
    <tableColumn id="6" xr3:uid="{9866D92C-1C42-471A-B879-A3312044F038}" name="annee_installation_emetteur[gte]" dataDxfId="2"/>
    <tableColumn id="3" xr3:uid="{AEC42015-B9BF-49A0-8870-23EA11011DE4}" name="annee_installation_emetteur[lte]" dataDxfId="1"/>
    <tableColumn id="4" xr3:uid="{CA7AB149-B761-41E6-AA70-D7E6C57B36DE}" name="tfonc10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21A0-E46E-4FFC-91F5-DAFCEFBC26F1}">
  <dimension ref="A1:J82"/>
  <sheetViews>
    <sheetView zoomScale="85" zoomScaleNormal="85" workbookViewId="0">
      <selection activeCell="C8" sqref="C8"/>
    </sheetView>
  </sheetViews>
  <sheetFormatPr baseColWidth="10" defaultRowHeight="14.4" x14ac:dyDescent="0.3"/>
  <cols>
    <col min="1" max="1" width="14" style="20" bestFit="1" customWidth="1"/>
    <col min="2" max="2" width="14.21875" style="20" bestFit="1" customWidth="1"/>
    <col min="3" max="3" width="27.5546875" style="20" bestFit="1" customWidth="1"/>
    <col min="4" max="4" width="59.88671875" style="20" bestFit="1" customWidth="1"/>
    <col min="5" max="5" width="10.21875" style="20" bestFit="1" customWidth="1"/>
    <col min="6" max="6" width="38.44140625" style="20" bestFit="1" customWidth="1"/>
    <col min="7" max="7" width="10.77734375" style="20" customWidth="1"/>
    <col min="8" max="8" width="17.77734375" style="20" customWidth="1"/>
    <col min="9" max="9" width="13.33203125" style="20" bestFit="1" customWidth="1"/>
    <col min="10" max="10" width="137.6640625" style="21" bestFit="1" customWidth="1"/>
    <col min="11" max="16384" width="11.5546875" style="20"/>
  </cols>
  <sheetData>
    <row r="1" spans="1:10" x14ac:dyDescent="0.3">
      <c r="A1" s="18" t="s">
        <v>728</v>
      </c>
      <c r="B1" s="18" t="s">
        <v>682</v>
      </c>
      <c r="C1" s="18" t="s">
        <v>729</v>
      </c>
      <c r="D1" s="18" t="s">
        <v>94</v>
      </c>
      <c r="E1" s="18" t="s">
        <v>730</v>
      </c>
      <c r="F1" s="18" t="s">
        <v>731</v>
      </c>
      <c r="G1" s="18" t="s">
        <v>732</v>
      </c>
      <c r="H1" s="18" t="s">
        <v>733</v>
      </c>
      <c r="I1" s="18" t="s">
        <v>734</v>
      </c>
      <c r="J1" s="19" t="s">
        <v>735</v>
      </c>
    </row>
    <row r="2" spans="1:10" x14ac:dyDescent="0.3">
      <c r="A2" s="16" t="s">
        <v>38</v>
      </c>
      <c r="B2" s="16" t="s">
        <v>700</v>
      </c>
      <c r="C2" s="16" t="s">
        <v>736</v>
      </c>
      <c r="D2" s="16" t="s">
        <v>913</v>
      </c>
      <c r="E2" s="16" t="s">
        <v>737</v>
      </c>
      <c r="F2" s="16" t="s">
        <v>738</v>
      </c>
      <c r="G2" s="16"/>
      <c r="H2" s="16" t="s">
        <v>739</v>
      </c>
      <c r="I2" s="16"/>
    </row>
    <row r="3" spans="1:10" x14ac:dyDescent="0.3">
      <c r="A3" s="16" t="s">
        <v>38</v>
      </c>
      <c r="B3" s="16" t="s">
        <v>700</v>
      </c>
      <c r="C3" s="16" t="s">
        <v>740</v>
      </c>
      <c r="D3" s="16" t="s">
        <v>741</v>
      </c>
      <c r="E3" s="16" t="s">
        <v>737</v>
      </c>
      <c r="F3" s="16" t="s">
        <v>742</v>
      </c>
      <c r="G3" s="16"/>
      <c r="H3" s="16" t="s">
        <v>739</v>
      </c>
      <c r="I3" s="16"/>
      <c r="J3" s="22"/>
    </row>
    <row r="4" spans="1:10" x14ac:dyDescent="0.3">
      <c r="A4" s="16" t="s">
        <v>38</v>
      </c>
      <c r="B4" s="16" t="s">
        <v>700</v>
      </c>
      <c r="C4" s="16" t="s">
        <v>743</v>
      </c>
      <c r="D4" s="16" t="s">
        <v>744</v>
      </c>
      <c r="E4" s="16" t="s">
        <v>737</v>
      </c>
      <c r="F4" s="16" t="s">
        <v>745</v>
      </c>
      <c r="G4" s="16"/>
      <c r="H4" s="16" t="s">
        <v>746</v>
      </c>
      <c r="I4" s="16"/>
    </row>
    <row r="5" spans="1:10" x14ac:dyDescent="0.3">
      <c r="A5" s="16" t="s">
        <v>38</v>
      </c>
      <c r="B5" s="16" t="s">
        <v>700</v>
      </c>
      <c r="C5" s="16" t="s">
        <v>747</v>
      </c>
      <c r="D5" s="16" t="s">
        <v>748</v>
      </c>
      <c r="E5" s="16" t="s">
        <v>737</v>
      </c>
      <c r="F5" s="16" t="s">
        <v>749</v>
      </c>
      <c r="G5" s="16"/>
      <c r="H5" s="16" t="s">
        <v>746</v>
      </c>
      <c r="I5" s="16"/>
    </row>
    <row r="6" spans="1:10" x14ac:dyDescent="0.3">
      <c r="A6" s="16" t="s">
        <v>38</v>
      </c>
      <c r="B6" s="16" t="s">
        <v>700</v>
      </c>
      <c r="C6" s="16" t="s">
        <v>750</v>
      </c>
      <c r="D6" s="16" t="s">
        <v>751</v>
      </c>
      <c r="E6" s="16" t="s">
        <v>737</v>
      </c>
      <c r="F6" s="16" t="s">
        <v>752</v>
      </c>
      <c r="G6" s="16"/>
      <c r="H6" s="16" t="s">
        <v>746</v>
      </c>
      <c r="I6" s="16"/>
    </row>
    <row r="7" spans="1:10" x14ac:dyDescent="0.3">
      <c r="A7" s="16" t="s">
        <v>38</v>
      </c>
      <c r="B7" s="16" t="s">
        <v>738</v>
      </c>
      <c r="C7" s="16" t="s">
        <v>0</v>
      </c>
      <c r="D7" s="16" t="s">
        <v>753</v>
      </c>
      <c r="E7" s="16" t="s">
        <v>754</v>
      </c>
      <c r="F7" s="16" t="s">
        <v>755</v>
      </c>
      <c r="G7" s="16"/>
      <c r="H7" s="16" t="s">
        <v>739</v>
      </c>
      <c r="I7" s="16"/>
      <c r="J7" s="21" t="s">
        <v>756</v>
      </c>
    </row>
    <row r="8" spans="1:10" x14ac:dyDescent="0.3">
      <c r="A8" s="16" t="s">
        <v>38</v>
      </c>
      <c r="B8" s="16" t="s">
        <v>738</v>
      </c>
      <c r="C8" s="16" t="s">
        <v>757</v>
      </c>
      <c r="D8" s="16" t="s">
        <v>758</v>
      </c>
      <c r="E8" s="16" t="s">
        <v>754</v>
      </c>
      <c r="F8" s="16" t="s">
        <v>755</v>
      </c>
      <c r="G8" s="16"/>
      <c r="H8" s="16" t="s">
        <v>739</v>
      </c>
      <c r="I8" s="16" t="s">
        <v>759</v>
      </c>
      <c r="J8" s="21" t="s">
        <v>760</v>
      </c>
    </row>
    <row r="9" spans="1:10" x14ac:dyDescent="0.3">
      <c r="A9" s="16" t="s">
        <v>38</v>
      </c>
      <c r="B9" s="16" t="s">
        <v>738</v>
      </c>
      <c r="C9" s="16" t="s">
        <v>761</v>
      </c>
      <c r="D9" s="16" t="s">
        <v>762</v>
      </c>
      <c r="E9" s="16" t="s">
        <v>754</v>
      </c>
      <c r="F9" s="16" t="s">
        <v>755</v>
      </c>
      <c r="G9" s="16"/>
      <c r="H9" s="16" t="s">
        <v>739</v>
      </c>
      <c r="I9" s="16" t="s">
        <v>759</v>
      </c>
      <c r="J9" s="21" t="s">
        <v>763</v>
      </c>
    </row>
    <row r="10" spans="1:10" x14ac:dyDescent="0.3">
      <c r="A10" s="16" t="s">
        <v>38</v>
      </c>
      <c r="B10" s="16" t="s">
        <v>738</v>
      </c>
      <c r="C10" s="16" t="s">
        <v>94</v>
      </c>
      <c r="D10" s="16" t="s">
        <v>764</v>
      </c>
      <c r="E10" s="16" t="s">
        <v>754</v>
      </c>
      <c r="F10" s="16" t="s">
        <v>765</v>
      </c>
      <c r="G10" s="16"/>
      <c r="H10" s="16" t="s">
        <v>739</v>
      </c>
      <c r="I10" s="16"/>
      <c r="J10" s="21" t="s">
        <v>766</v>
      </c>
    </row>
    <row r="11" spans="1:10" x14ac:dyDescent="0.3">
      <c r="A11" s="16" t="s">
        <v>38</v>
      </c>
      <c r="B11" s="16" t="s">
        <v>738</v>
      </c>
      <c r="C11" s="16" t="s">
        <v>456</v>
      </c>
      <c r="D11" s="16" t="s">
        <v>767</v>
      </c>
      <c r="E11" s="16" t="s">
        <v>754</v>
      </c>
      <c r="F11" s="16" t="s">
        <v>464</v>
      </c>
      <c r="G11" s="16"/>
      <c r="H11" s="16" t="s">
        <v>746</v>
      </c>
      <c r="I11" s="16"/>
    </row>
    <row r="12" spans="1:10" x14ac:dyDescent="0.3">
      <c r="A12" s="16" t="s">
        <v>38</v>
      </c>
      <c r="B12" s="16" t="s">
        <v>738</v>
      </c>
      <c r="C12" s="16" t="s">
        <v>730</v>
      </c>
      <c r="D12" s="16" t="s">
        <v>768</v>
      </c>
      <c r="E12" s="16" t="s">
        <v>754</v>
      </c>
      <c r="F12" s="16" t="s">
        <v>469</v>
      </c>
      <c r="G12" s="16"/>
      <c r="H12" s="16" t="s">
        <v>739</v>
      </c>
      <c r="I12" s="16"/>
      <c r="J12" s="21" t="s">
        <v>769</v>
      </c>
    </row>
    <row r="13" spans="1:10" x14ac:dyDescent="0.3">
      <c r="A13" s="16" t="s">
        <v>38</v>
      </c>
      <c r="B13" s="16" t="s">
        <v>738</v>
      </c>
      <c r="C13" s="16" t="s">
        <v>409</v>
      </c>
      <c r="D13" s="16" t="s">
        <v>770</v>
      </c>
      <c r="E13" s="16" t="s">
        <v>754</v>
      </c>
      <c r="F13" s="16" t="s">
        <v>490</v>
      </c>
      <c r="G13" s="16"/>
      <c r="H13" s="16" t="s">
        <v>739</v>
      </c>
      <c r="I13" s="16"/>
      <c r="J13" s="21" t="s">
        <v>771</v>
      </c>
    </row>
    <row r="14" spans="1:10" ht="28.8" x14ac:dyDescent="0.3">
      <c r="A14" s="16" t="s">
        <v>38</v>
      </c>
      <c r="B14" s="16" t="s">
        <v>738</v>
      </c>
      <c r="C14" s="16" t="s">
        <v>652</v>
      </c>
      <c r="D14" s="16" t="s">
        <v>772</v>
      </c>
      <c r="E14" s="16" t="s">
        <v>773</v>
      </c>
      <c r="F14" s="16"/>
      <c r="G14" s="16"/>
      <c r="H14" s="16" t="s">
        <v>739</v>
      </c>
      <c r="I14" s="16" t="s">
        <v>759</v>
      </c>
      <c r="J14" s="22" t="s">
        <v>774</v>
      </c>
    </row>
    <row r="15" spans="1:10" x14ac:dyDescent="0.3">
      <c r="A15" s="16" t="s">
        <v>38</v>
      </c>
      <c r="B15" s="16" t="s">
        <v>738</v>
      </c>
      <c r="C15" s="16" t="s">
        <v>651</v>
      </c>
      <c r="D15" s="16" t="s">
        <v>775</v>
      </c>
      <c r="E15" s="16" t="s">
        <v>754</v>
      </c>
      <c r="F15" s="16" t="s">
        <v>776</v>
      </c>
      <c r="G15" s="16"/>
      <c r="H15" s="16" t="s">
        <v>739</v>
      </c>
      <c r="I15" s="16" t="s">
        <v>759</v>
      </c>
    </row>
    <row r="16" spans="1:10" x14ac:dyDescent="0.3">
      <c r="A16" s="16" t="s">
        <v>38</v>
      </c>
      <c r="B16" s="16" t="s">
        <v>738</v>
      </c>
      <c r="C16" s="16" t="s">
        <v>777</v>
      </c>
      <c r="D16" s="16" t="s">
        <v>778</v>
      </c>
      <c r="E16" s="16" t="s">
        <v>754</v>
      </c>
      <c r="F16" s="16" t="s">
        <v>725</v>
      </c>
      <c r="G16" s="16"/>
      <c r="H16" s="16" t="s">
        <v>739</v>
      </c>
      <c r="I16" s="16" t="s">
        <v>759</v>
      </c>
      <c r="J16" s="21" t="s">
        <v>769</v>
      </c>
    </row>
    <row r="17" spans="1:10" x14ac:dyDescent="0.3">
      <c r="A17" s="16" t="s">
        <v>38</v>
      </c>
      <c r="B17" s="16" t="s">
        <v>738</v>
      </c>
      <c r="C17" s="16" t="s">
        <v>779</v>
      </c>
      <c r="D17" s="16" t="s">
        <v>780</v>
      </c>
      <c r="E17" s="16" t="s">
        <v>781</v>
      </c>
      <c r="F17" s="16"/>
      <c r="G17" s="16"/>
      <c r="H17" s="16" t="s">
        <v>739</v>
      </c>
      <c r="I17" s="16" t="s">
        <v>759</v>
      </c>
      <c r="J17" s="21" t="s">
        <v>782</v>
      </c>
    </row>
    <row r="18" spans="1:10" ht="28.8" x14ac:dyDescent="0.3">
      <c r="A18" s="16" t="s">
        <v>38</v>
      </c>
      <c r="B18" s="16" t="s">
        <v>738</v>
      </c>
      <c r="C18" s="16" t="s">
        <v>783</v>
      </c>
      <c r="D18" s="16" t="s">
        <v>784</v>
      </c>
      <c r="E18" s="16" t="s">
        <v>785</v>
      </c>
      <c r="F18" s="16" t="s">
        <v>786</v>
      </c>
      <c r="G18" s="16" t="s">
        <v>787</v>
      </c>
      <c r="H18" s="16" t="s">
        <v>739</v>
      </c>
      <c r="I18" s="16" t="s">
        <v>759</v>
      </c>
      <c r="J18" s="22" t="s">
        <v>788</v>
      </c>
    </row>
    <row r="19" spans="1:10" ht="28.8" x14ac:dyDescent="0.3">
      <c r="A19" s="16" t="s">
        <v>38</v>
      </c>
      <c r="B19" s="16" t="s">
        <v>738</v>
      </c>
      <c r="C19" s="16" t="s">
        <v>14</v>
      </c>
      <c r="D19" s="16" t="s">
        <v>789</v>
      </c>
      <c r="E19" s="16" t="s">
        <v>785</v>
      </c>
      <c r="F19" s="16" t="s">
        <v>786</v>
      </c>
      <c r="G19" s="16" t="s">
        <v>790</v>
      </c>
      <c r="H19" s="16" t="s">
        <v>739</v>
      </c>
      <c r="I19" s="16" t="s">
        <v>759</v>
      </c>
      <c r="J19" s="22" t="s">
        <v>791</v>
      </c>
    </row>
    <row r="20" spans="1:10" ht="28.8" x14ac:dyDescent="0.3">
      <c r="A20" s="16" t="s">
        <v>38</v>
      </c>
      <c r="B20" s="16" t="s">
        <v>738</v>
      </c>
      <c r="C20" s="16" t="s">
        <v>37</v>
      </c>
      <c r="D20" s="16" t="s">
        <v>792</v>
      </c>
      <c r="E20" s="16" t="s">
        <v>785</v>
      </c>
      <c r="F20" s="16" t="s">
        <v>786</v>
      </c>
      <c r="G20" s="16" t="s">
        <v>793</v>
      </c>
      <c r="H20" s="16" t="s">
        <v>739</v>
      </c>
      <c r="I20" s="16" t="s">
        <v>759</v>
      </c>
      <c r="J20" s="22" t="s">
        <v>794</v>
      </c>
    </row>
    <row r="21" spans="1:10" ht="28.8" x14ac:dyDescent="0.3">
      <c r="A21" s="16" t="s">
        <v>38</v>
      </c>
      <c r="B21" s="16" t="s">
        <v>738</v>
      </c>
      <c r="C21" s="16" t="s">
        <v>795</v>
      </c>
      <c r="D21" s="16" t="s">
        <v>796</v>
      </c>
      <c r="E21" s="16" t="s">
        <v>785</v>
      </c>
      <c r="F21" s="16" t="s">
        <v>786</v>
      </c>
      <c r="G21" s="16" t="s">
        <v>793</v>
      </c>
      <c r="H21" s="16" t="s">
        <v>739</v>
      </c>
      <c r="I21" s="16" t="s">
        <v>759</v>
      </c>
      <c r="J21" s="22" t="s">
        <v>797</v>
      </c>
    </row>
    <row r="22" spans="1:10" ht="28.8" x14ac:dyDescent="0.3">
      <c r="A22" s="16" t="s">
        <v>38</v>
      </c>
      <c r="B22" s="16" t="s">
        <v>738</v>
      </c>
      <c r="C22" s="16" t="s">
        <v>4</v>
      </c>
      <c r="D22" s="16" t="s">
        <v>798</v>
      </c>
      <c r="E22" s="16" t="s">
        <v>785</v>
      </c>
      <c r="F22" s="16" t="s">
        <v>786</v>
      </c>
      <c r="G22" s="16"/>
      <c r="H22" s="16"/>
      <c r="I22" s="16" t="s">
        <v>759</v>
      </c>
      <c r="J22" s="22" t="s">
        <v>799</v>
      </c>
    </row>
    <row r="23" spans="1:10" x14ac:dyDescent="0.3">
      <c r="A23" s="16" t="s">
        <v>38</v>
      </c>
      <c r="B23" s="16" t="s">
        <v>742</v>
      </c>
      <c r="C23" s="16" t="s">
        <v>0</v>
      </c>
      <c r="D23" s="16" t="s">
        <v>753</v>
      </c>
      <c r="E23" s="16" t="s">
        <v>754</v>
      </c>
      <c r="F23" s="16" t="s">
        <v>755</v>
      </c>
      <c r="G23" s="16"/>
      <c r="H23" s="16" t="s">
        <v>739</v>
      </c>
      <c r="I23" s="16"/>
      <c r="J23" s="21" t="s">
        <v>800</v>
      </c>
    </row>
    <row r="24" spans="1:10" x14ac:dyDescent="0.3">
      <c r="A24" s="16" t="s">
        <v>38</v>
      </c>
      <c r="B24" s="16" t="s">
        <v>742</v>
      </c>
      <c r="C24" s="16" t="s">
        <v>94</v>
      </c>
      <c r="D24" s="16" t="s">
        <v>764</v>
      </c>
      <c r="E24" s="16" t="s">
        <v>754</v>
      </c>
      <c r="F24" s="16" t="s">
        <v>765</v>
      </c>
      <c r="G24" s="16"/>
      <c r="H24" s="16" t="s">
        <v>739</v>
      </c>
      <c r="I24" s="16"/>
      <c r="J24" s="21" t="s">
        <v>801</v>
      </c>
    </row>
    <row r="25" spans="1:10" x14ac:dyDescent="0.3">
      <c r="A25" s="16" t="s">
        <v>38</v>
      </c>
      <c r="B25" s="16" t="s">
        <v>742</v>
      </c>
      <c r="C25" s="16" t="s">
        <v>802</v>
      </c>
      <c r="D25" s="16" t="s">
        <v>803</v>
      </c>
      <c r="E25" s="16" t="s">
        <v>785</v>
      </c>
      <c r="F25" s="16" t="s">
        <v>786</v>
      </c>
      <c r="G25" s="16"/>
      <c r="H25" s="16" t="s">
        <v>739</v>
      </c>
      <c r="I25" s="16"/>
      <c r="J25" s="21" t="s">
        <v>804</v>
      </c>
    </row>
    <row r="26" spans="1:10" x14ac:dyDescent="0.3">
      <c r="A26" s="16" t="s">
        <v>38</v>
      </c>
      <c r="B26" s="16" t="s">
        <v>742</v>
      </c>
      <c r="C26" s="16" t="s">
        <v>805</v>
      </c>
      <c r="D26" s="16" t="s">
        <v>806</v>
      </c>
      <c r="E26" s="16" t="s">
        <v>737</v>
      </c>
      <c r="F26" s="16" t="s">
        <v>807</v>
      </c>
      <c r="G26" s="16"/>
      <c r="H26" s="16" t="s">
        <v>739</v>
      </c>
      <c r="I26" s="16"/>
    </row>
    <row r="27" spans="1:10" x14ac:dyDescent="0.3">
      <c r="A27" s="16" t="s">
        <v>38</v>
      </c>
      <c r="B27" s="16" t="s">
        <v>742</v>
      </c>
      <c r="C27" s="16" t="s">
        <v>808</v>
      </c>
      <c r="D27" s="16" t="s">
        <v>809</v>
      </c>
      <c r="E27" s="16" t="s">
        <v>785</v>
      </c>
      <c r="F27" s="16" t="s">
        <v>810</v>
      </c>
      <c r="G27" s="16"/>
      <c r="H27" s="16" t="s">
        <v>746</v>
      </c>
      <c r="I27" s="16"/>
    </row>
    <row r="28" spans="1:10" x14ac:dyDescent="0.3">
      <c r="A28" s="16" t="s">
        <v>38</v>
      </c>
      <c r="B28" s="16" t="s">
        <v>742</v>
      </c>
      <c r="C28" s="16" t="s">
        <v>747</v>
      </c>
      <c r="D28" s="16" t="s">
        <v>811</v>
      </c>
      <c r="E28" s="16" t="s">
        <v>737</v>
      </c>
      <c r="F28" s="16" t="s">
        <v>749</v>
      </c>
      <c r="G28" s="16"/>
      <c r="H28" s="16" t="s">
        <v>746</v>
      </c>
      <c r="I28" s="16"/>
    </row>
    <row r="29" spans="1:10" x14ac:dyDescent="0.3">
      <c r="A29" s="16" t="s">
        <v>38</v>
      </c>
      <c r="B29" s="16" t="s">
        <v>742</v>
      </c>
      <c r="C29" s="16" t="s">
        <v>750</v>
      </c>
      <c r="D29" s="16" t="s">
        <v>812</v>
      </c>
      <c r="E29" s="16" t="s">
        <v>737</v>
      </c>
      <c r="F29" s="16" t="s">
        <v>752</v>
      </c>
      <c r="G29" s="16"/>
      <c r="H29" s="16" t="s">
        <v>746</v>
      </c>
      <c r="I29" s="16"/>
    </row>
    <row r="30" spans="1:10" x14ac:dyDescent="0.3">
      <c r="A30" s="16" t="s">
        <v>38</v>
      </c>
      <c r="B30" s="16" t="s">
        <v>807</v>
      </c>
      <c r="C30" s="16" t="s">
        <v>0</v>
      </c>
      <c r="D30" s="16" t="s">
        <v>753</v>
      </c>
      <c r="E30" s="16" t="s">
        <v>754</v>
      </c>
      <c r="F30" s="16" t="s">
        <v>755</v>
      </c>
      <c r="G30" s="16"/>
      <c r="H30" s="16" t="s">
        <v>739</v>
      </c>
      <c r="I30" s="16"/>
    </row>
    <row r="31" spans="1:10" x14ac:dyDescent="0.3">
      <c r="A31" s="16" t="s">
        <v>38</v>
      </c>
      <c r="B31" s="16" t="s">
        <v>807</v>
      </c>
      <c r="C31" s="16" t="s">
        <v>813</v>
      </c>
      <c r="D31" s="16" t="s">
        <v>814</v>
      </c>
      <c r="E31" s="16" t="s">
        <v>754</v>
      </c>
      <c r="F31" s="16" t="s">
        <v>755</v>
      </c>
      <c r="G31" s="16"/>
      <c r="H31" s="16" t="s">
        <v>739</v>
      </c>
      <c r="I31" s="16"/>
    </row>
    <row r="32" spans="1:10" x14ac:dyDescent="0.3">
      <c r="A32" s="16" t="s">
        <v>38</v>
      </c>
      <c r="B32" s="16" t="s">
        <v>807</v>
      </c>
      <c r="C32" s="16" t="s">
        <v>815</v>
      </c>
      <c r="D32" s="16" t="s">
        <v>816</v>
      </c>
      <c r="E32" s="16" t="s">
        <v>781</v>
      </c>
      <c r="F32" s="16"/>
      <c r="G32" s="16"/>
      <c r="H32" s="16" t="s">
        <v>739</v>
      </c>
      <c r="I32" s="16"/>
      <c r="J32" s="21" t="s">
        <v>817</v>
      </c>
    </row>
    <row r="33" spans="1:10" x14ac:dyDescent="0.3">
      <c r="A33" s="16" t="s">
        <v>38</v>
      </c>
      <c r="B33" s="16" t="s">
        <v>807</v>
      </c>
      <c r="C33" s="16" t="s">
        <v>818</v>
      </c>
      <c r="D33" s="16" t="s">
        <v>819</v>
      </c>
      <c r="E33" s="16" t="s">
        <v>820</v>
      </c>
      <c r="F33" s="16" t="s">
        <v>821</v>
      </c>
      <c r="G33" s="16"/>
      <c r="H33" s="16" t="s">
        <v>739</v>
      </c>
      <c r="I33" s="16"/>
    </row>
    <row r="34" spans="1:10" x14ac:dyDescent="0.3">
      <c r="A34" s="16" t="s">
        <v>38</v>
      </c>
      <c r="B34" s="16" t="s">
        <v>807</v>
      </c>
      <c r="C34" s="16" t="s">
        <v>822</v>
      </c>
      <c r="D34" s="16" t="s">
        <v>823</v>
      </c>
      <c r="E34" s="16" t="s">
        <v>820</v>
      </c>
      <c r="F34" s="16" t="s">
        <v>824</v>
      </c>
      <c r="G34" s="16"/>
      <c r="H34" s="16" t="s">
        <v>739</v>
      </c>
      <c r="I34" s="16"/>
    </row>
    <row r="35" spans="1:10" x14ac:dyDescent="0.3">
      <c r="A35" s="16" t="s">
        <v>38</v>
      </c>
      <c r="B35" s="16" t="s">
        <v>807</v>
      </c>
      <c r="C35" s="16" t="s">
        <v>825</v>
      </c>
      <c r="D35" s="16" t="s">
        <v>826</v>
      </c>
      <c r="E35" s="16" t="s">
        <v>820</v>
      </c>
      <c r="F35" s="16" t="s">
        <v>827</v>
      </c>
      <c r="G35" s="16"/>
      <c r="H35" s="16" t="s">
        <v>739</v>
      </c>
      <c r="I35" s="16" t="s">
        <v>759</v>
      </c>
    </row>
    <row r="36" spans="1:10" x14ac:dyDescent="0.3">
      <c r="A36" s="16" t="s">
        <v>38</v>
      </c>
      <c r="B36" s="16" t="s">
        <v>807</v>
      </c>
      <c r="C36" s="16" t="s">
        <v>808</v>
      </c>
      <c r="D36" s="16" t="s">
        <v>828</v>
      </c>
      <c r="E36" s="16" t="s">
        <v>785</v>
      </c>
      <c r="F36" s="16" t="s">
        <v>810</v>
      </c>
      <c r="G36" s="16"/>
      <c r="H36" s="16" t="s">
        <v>746</v>
      </c>
      <c r="I36" s="16"/>
    </row>
    <row r="37" spans="1:10" x14ac:dyDescent="0.3">
      <c r="A37" s="16" t="s">
        <v>38</v>
      </c>
      <c r="B37" s="16" t="s">
        <v>807</v>
      </c>
      <c r="C37" s="16" t="s">
        <v>829</v>
      </c>
      <c r="D37" s="16" t="s">
        <v>830</v>
      </c>
      <c r="E37" s="16" t="s">
        <v>785</v>
      </c>
      <c r="F37" s="16" t="s">
        <v>786</v>
      </c>
      <c r="G37" s="16"/>
      <c r="H37" s="16" t="s">
        <v>746</v>
      </c>
      <c r="I37" s="16"/>
    </row>
    <row r="38" spans="1:10" x14ac:dyDescent="0.3">
      <c r="A38" s="16" t="s">
        <v>38</v>
      </c>
      <c r="B38" s="16" t="s">
        <v>807</v>
      </c>
      <c r="C38" s="16" t="s">
        <v>831</v>
      </c>
      <c r="D38" s="16" t="s">
        <v>832</v>
      </c>
      <c r="E38" s="16" t="s">
        <v>820</v>
      </c>
      <c r="F38" s="16" t="s">
        <v>833</v>
      </c>
      <c r="G38" s="16"/>
      <c r="H38" s="16" t="s">
        <v>746</v>
      </c>
      <c r="I38" s="16"/>
    </row>
    <row r="39" spans="1:10" x14ac:dyDescent="0.3">
      <c r="A39" s="16" t="s">
        <v>38</v>
      </c>
      <c r="B39" s="16" t="s">
        <v>807</v>
      </c>
      <c r="C39" s="16" t="s">
        <v>747</v>
      </c>
      <c r="D39" s="16" t="s">
        <v>834</v>
      </c>
      <c r="E39" s="16" t="s">
        <v>737</v>
      </c>
      <c r="F39" s="16" t="s">
        <v>749</v>
      </c>
      <c r="G39" s="16"/>
      <c r="H39" s="16" t="s">
        <v>739</v>
      </c>
      <c r="I39" s="16"/>
    </row>
    <row r="40" spans="1:10" x14ac:dyDescent="0.3">
      <c r="A40" s="16" t="s">
        <v>38</v>
      </c>
      <c r="B40" s="16" t="s">
        <v>807</v>
      </c>
      <c r="C40" s="16" t="s">
        <v>835</v>
      </c>
      <c r="D40" s="16" t="s">
        <v>836</v>
      </c>
      <c r="E40" s="16" t="s">
        <v>737</v>
      </c>
      <c r="F40" s="16" t="s">
        <v>837</v>
      </c>
      <c r="G40" s="16"/>
      <c r="H40" s="16" t="s">
        <v>739</v>
      </c>
      <c r="I40" s="16"/>
    </row>
    <row r="41" spans="1:10" x14ac:dyDescent="0.3">
      <c r="A41" s="16" t="s">
        <v>38</v>
      </c>
      <c r="B41" s="16" t="s">
        <v>807</v>
      </c>
      <c r="C41" s="16" t="s">
        <v>750</v>
      </c>
      <c r="D41" s="16" t="s">
        <v>838</v>
      </c>
      <c r="E41" s="16" t="s">
        <v>737</v>
      </c>
      <c r="F41" s="16" t="s">
        <v>752</v>
      </c>
      <c r="G41" s="16"/>
      <c r="H41" s="16" t="s">
        <v>739</v>
      </c>
      <c r="I41" s="16"/>
    </row>
    <row r="42" spans="1:10" x14ac:dyDescent="0.3">
      <c r="A42" s="16" t="s">
        <v>38</v>
      </c>
      <c r="B42" s="16" t="s">
        <v>821</v>
      </c>
      <c r="C42" s="16" t="s">
        <v>839</v>
      </c>
      <c r="D42" s="16" t="s">
        <v>840</v>
      </c>
      <c r="E42" s="16" t="s">
        <v>781</v>
      </c>
      <c r="F42" s="16"/>
      <c r="G42" s="16"/>
      <c r="H42" s="16" t="s">
        <v>739</v>
      </c>
      <c r="I42" s="16"/>
      <c r="J42" s="21" t="s">
        <v>841</v>
      </c>
    </row>
    <row r="43" spans="1:10" x14ac:dyDescent="0.3">
      <c r="A43" s="16" t="s">
        <v>38</v>
      </c>
      <c r="B43" s="16" t="s">
        <v>821</v>
      </c>
      <c r="C43" s="16" t="s">
        <v>716</v>
      </c>
      <c r="D43" s="16" t="s">
        <v>842</v>
      </c>
      <c r="E43" s="16" t="s">
        <v>781</v>
      </c>
      <c r="F43" s="16"/>
      <c r="G43" s="16"/>
      <c r="H43" s="16" t="s">
        <v>739</v>
      </c>
      <c r="I43" s="16"/>
      <c r="J43" s="21" t="s">
        <v>843</v>
      </c>
    </row>
    <row r="44" spans="1:10" x14ac:dyDescent="0.3">
      <c r="A44" s="16" t="s">
        <v>38</v>
      </c>
      <c r="B44" s="16" t="s">
        <v>821</v>
      </c>
      <c r="C44" s="16" t="s">
        <v>844</v>
      </c>
      <c r="D44" s="16" t="s">
        <v>845</v>
      </c>
      <c r="E44" s="16" t="s">
        <v>773</v>
      </c>
      <c r="F44" s="16" t="s">
        <v>786</v>
      </c>
      <c r="G44" s="16"/>
      <c r="H44" s="16" t="s">
        <v>739</v>
      </c>
      <c r="I44" s="16"/>
      <c r="J44" s="21" t="s">
        <v>846</v>
      </c>
    </row>
    <row r="45" spans="1:10" x14ac:dyDescent="0.3">
      <c r="A45" s="16" t="s">
        <v>38</v>
      </c>
      <c r="B45" s="16" t="s">
        <v>821</v>
      </c>
      <c r="C45" s="16" t="s">
        <v>724</v>
      </c>
      <c r="D45" s="16" t="s">
        <v>847</v>
      </c>
      <c r="E45" s="16" t="s">
        <v>754</v>
      </c>
      <c r="F45" s="3" t="s">
        <v>717</v>
      </c>
      <c r="G45" s="16"/>
      <c r="H45" s="16" t="s">
        <v>739</v>
      </c>
      <c r="I45" s="16"/>
      <c r="J45" s="21" t="s">
        <v>848</v>
      </c>
    </row>
    <row r="46" spans="1:10" x14ac:dyDescent="0.3">
      <c r="A46" s="16" t="s">
        <v>38</v>
      </c>
      <c r="B46" s="16" t="s">
        <v>821</v>
      </c>
      <c r="C46" s="16" t="s">
        <v>849</v>
      </c>
      <c r="D46" s="16" t="s">
        <v>850</v>
      </c>
      <c r="E46" s="16" t="s">
        <v>754</v>
      </c>
      <c r="F46" s="3" t="s">
        <v>851</v>
      </c>
      <c r="G46" s="16"/>
      <c r="H46" s="16" t="s">
        <v>739</v>
      </c>
      <c r="I46" s="16"/>
      <c r="J46" s="21" t="s">
        <v>852</v>
      </c>
    </row>
    <row r="47" spans="1:10" x14ac:dyDescent="0.3">
      <c r="A47" s="16" t="s">
        <v>38</v>
      </c>
      <c r="B47" s="16" t="s">
        <v>824</v>
      </c>
      <c r="C47" s="16" t="s">
        <v>853</v>
      </c>
      <c r="D47" s="16" t="s">
        <v>854</v>
      </c>
      <c r="E47" s="16" t="s">
        <v>754</v>
      </c>
      <c r="F47" s="16" t="s">
        <v>855</v>
      </c>
      <c r="G47" s="16"/>
      <c r="H47" s="16" t="s">
        <v>739</v>
      </c>
      <c r="I47" s="16"/>
      <c r="J47" s="21" t="s">
        <v>856</v>
      </c>
    </row>
    <row r="48" spans="1:10" x14ac:dyDescent="0.3">
      <c r="A48" s="16" t="s">
        <v>38</v>
      </c>
      <c r="B48" s="16" t="s">
        <v>824</v>
      </c>
      <c r="C48" s="16" t="s">
        <v>857</v>
      </c>
      <c r="D48" s="16" t="s">
        <v>858</v>
      </c>
      <c r="E48" s="16" t="s">
        <v>773</v>
      </c>
      <c r="F48" s="16"/>
      <c r="G48" s="16" t="s">
        <v>859</v>
      </c>
      <c r="H48" s="16" t="s">
        <v>739</v>
      </c>
      <c r="I48" s="16"/>
      <c r="J48" s="21" t="s">
        <v>860</v>
      </c>
    </row>
    <row r="49" spans="1:10" x14ac:dyDescent="0.3">
      <c r="A49" s="16" t="s">
        <v>38</v>
      </c>
      <c r="B49" s="16" t="s">
        <v>824</v>
      </c>
      <c r="C49" s="16" t="s">
        <v>815</v>
      </c>
      <c r="D49" s="16" t="s">
        <v>861</v>
      </c>
      <c r="E49" s="16" t="s">
        <v>781</v>
      </c>
      <c r="F49" s="16"/>
      <c r="G49" s="16"/>
      <c r="H49" s="16" t="s">
        <v>739</v>
      </c>
      <c r="I49" s="16" t="s">
        <v>759</v>
      </c>
      <c r="J49" s="21" t="s">
        <v>862</v>
      </c>
    </row>
    <row r="50" spans="1:10" x14ac:dyDescent="0.3">
      <c r="A50" s="16" t="s">
        <v>38</v>
      </c>
      <c r="B50" s="16" t="s">
        <v>827</v>
      </c>
      <c r="C50" s="16" t="s">
        <v>684</v>
      </c>
      <c r="D50" s="16" t="s">
        <v>863</v>
      </c>
      <c r="E50" s="16" t="s">
        <v>754</v>
      </c>
      <c r="F50" s="16" t="s">
        <v>864</v>
      </c>
      <c r="G50" s="16"/>
      <c r="H50" s="16" t="s">
        <v>739</v>
      </c>
      <c r="I50" s="16"/>
      <c r="J50" s="21" t="s">
        <v>865</v>
      </c>
    </row>
    <row r="51" spans="1:10" x14ac:dyDescent="0.3">
      <c r="A51" s="16" t="s">
        <v>38</v>
      </c>
      <c r="B51" s="16" t="s">
        <v>827</v>
      </c>
      <c r="C51" s="16" t="s">
        <v>652</v>
      </c>
      <c r="D51" s="16" t="s">
        <v>866</v>
      </c>
      <c r="E51" s="16"/>
      <c r="F51" s="16"/>
      <c r="G51" s="16"/>
      <c r="H51" s="16" t="s">
        <v>739</v>
      </c>
      <c r="I51" s="16"/>
      <c r="J51" s="21" t="s">
        <v>865</v>
      </c>
    </row>
    <row r="52" spans="1:10" x14ac:dyDescent="0.3">
      <c r="A52" s="16" t="s">
        <v>38</v>
      </c>
      <c r="B52" s="16" t="s">
        <v>827</v>
      </c>
      <c r="C52" s="16" t="s">
        <v>867</v>
      </c>
      <c r="D52" s="16" t="s">
        <v>868</v>
      </c>
      <c r="E52" s="16" t="s">
        <v>785</v>
      </c>
      <c r="F52" s="16" t="s">
        <v>869</v>
      </c>
      <c r="G52" s="16"/>
      <c r="H52" s="16" t="s">
        <v>739</v>
      </c>
      <c r="I52" s="16" t="s">
        <v>759</v>
      </c>
      <c r="J52" s="21" t="s">
        <v>870</v>
      </c>
    </row>
    <row r="53" spans="1:10" x14ac:dyDescent="0.3">
      <c r="A53" s="16" t="s">
        <v>38</v>
      </c>
      <c r="B53" s="16" t="s">
        <v>745</v>
      </c>
      <c r="C53" s="16" t="s">
        <v>684</v>
      </c>
      <c r="D53" s="16" t="s">
        <v>871</v>
      </c>
      <c r="E53" s="16" t="s">
        <v>754</v>
      </c>
      <c r="F53" s="16" t="s">
        <v>871</v>
      </c>
      <c r="G53" s="16"/>
      <c r="H53" s="16" t="s">
        <v>746</v>
      </c>
      <c r="I53" s="16"/>
    </row>
    <row r="54" spans="1:10" x14ac:dyDescent="0.3">
      <c r="A54" s="16" t="s">
        <v>38</v>
      </c>
      <c r="B54" s="16" t="s">
        <v>745</v>
      </c>
      <c r="C54" s="16" t="s">
        <v>872</v>
      </c>
      <c r="D54" s="16" t="s">
        <v>873</v>
      </c>
      <c r="E54" s="16" t="s">
        <v>754</v>
      </c>
      <c r="F54" s="16" t="s">
        <v>874</v>
      </c>
      <c r="G54" s="16"/>
      <c r="H54" s="16" t="s">
        <v>746</v>
      </c>
      <c r="I54" s="16"/>
    </row>
    <row r="55" spans="1:10" x14ac:dyDescent="0.3">
      <c r="A55" s="16" t="s">
        <v>38</v>
      </c>
      <c r="B55" s="16" t="s">
        <v>745</v>
      </c>
      <c r="C55" s="16" t="s">
        <v>875</v>
      </c>
      <c r="D55" s="16" t="s">
        <v>876</v>
      </c>
      <c r="E55" s="16" t="s">
        <v>754</v>
      </c>
      <c r="F55" s="16" t="s">
        <v>877</v>
      </c>
      <c r="G55" s="16"/>
      <c r="H55" s="16" t="s">
        <v>746</v>
      </c>
      <c r="I55" s="16"/>
    </row>
    <row r="56" spans="1:10" x14ac:dyDescent="0.3">
      <c r="A56" s="16" t="s">
        <v>38</v>
      </c>
      <c r="B56" s="16" t="s">
        <v>745</v>
      </c>
      <c r="C56" s="16" t="s">
        <v>878</v>
      </c>
      <c r="D56" s="16" t="s">
        <v>879</v>
      </c>
      <c r="E56" s="16" t="s">
        <v>754</v>
      </c>
      <c r="F56" s="16" t="s">
        <v>880</v>
      </c>
      <c r="G56" s="16" t="s">
        <v>881</v>
      </c>
      <c r="H56" s="16" t="s">
        <v>746</v>
      </c>
      <c r="I56" s="16"/>
    </row>
    <row r="57" spans="1:10" x14ac:dyDescent="0.3">
      <c r="A57" s="16" t="s">
        <v>38</v>
      </c>
      <c r="B57" s="16" t="s">
        <v>752</v>
      </c>
      <c r="C57" s="16" t="s">
        <v>409</v>
      </c>
      <c r="D57" s="16" t="s">
        <v>882</v>
      </c>
      <c r="E57" s="16" t="s">
        <v>754</v>
      </c>
      <c r="F57" s="16" t="s">
        <v>882</v>
      </c>
      <c r="G57" s="16"/>
      <c r="H57" s="16" t="s">
        <v>746</v>
      </c>
      <c r="I57" s="16"/>
    </row>
    <row r="58" spans="1:10" x14ac:dyDescent="0.3">
      <c r="A58" s="16" t="s">
        <v>38</v>
      </c>
      <c r="B58" s="16" t="s">
        <v>752</v>
      </c>
      <c r="C58" s="16" t="s">
        <v>684</v>
      </c>
      <c r="D58" s="16" t="s">
        <v>871</v>
      </c>
      <c r="E58" s="16" t="s">
        <v>754</v>
      </c>
      <c r="F58" s="16" t="s">
        <v>871</v>
      </c>
      <c r="G58" s="16"/>
      <c r="H58" s="16" t="s">
        <v>746</v>
      </c>
      <c r="I58" s="16"/>
    </row>
    <row r="59" spans="1:10" x14ac:dyDescent="0.3">
      <c r="A59" s="16" t="s">
        <v>38</v>
      </c>
      <c r="B59" s="16" t="s">
        <v>752</v>
      </c>
      <c r="C59" s="16" t="s">
        <v>872</v>
      </c>
      <c r="D59" s="16" t="s">
        <v>873</v>
      </c>
      <c r="E59" s="16" t="s">
        <v>754</v>
      </c>
      <c r="F59" s="16" t="s">
        <v>874</v>
      </c>
      <c r="G59" s="16"/>
      <c r="H59" s="16" t="s">
        <v>746</v>
      </c>
      <c r="I59" s="16"/>
    </row>
    <row r="60" spans="1:10" x14ac:dyDescent="0.3">
      <c r="A60" s="16" t="s">
        <v>38</v>
      </c>
      <c r="B60" s="16" t="s">
        <v>752</v>
      </c>
      <c r="C60" s="16" t="s">
        <v>875</v>
      </c>
      <c r="D60" s="16" t="s">
        <v>876</v>
      </c>
      <c r="E60" s="16" t="s">
        <v>754</v>
      </c>
      <c r="F60" s="16" t="s">
        <v>877</v>
      </c>
      <c r="G60" s="16"/>
      <c r="H60" s="16" t="s">
        <v>746</v>
      </c>
      <c r="I60" s="16"/>
    </row>
    <row r="61" spans="1:10" x14ac:dyDescent="0.3">
      <c r="A61" s="16" t="s">
        <v>38</v>
      </c>
      <c r="B61" s="16" t="s">
        <v>752</v>
      </c>
      <c r="C61" s="16" t="s">
        <v>883</v>
      </c>
      <c r="D61" s="16" t="s">
        <v>884</v>
      </c>
      <c r="E61" s="16" t="s">
        <v>785</v>
      </c>
      <c r="F61" s="16" t="s">
        <v>880</v>
      </c>
      <c r="G61" s="16" t="s">
        <v>881</v>
      </c>
      <c r="H61" s="16" t="s">
        <v>746</v>
      </c>
      <c r="I61" s="16"/>
    </row>
    <row r="62" spans="1:10" x14ac:dyDescent="0.3">
      <c r="A62" s="16" t="s">
        <v>38</v>
      </c>
      <c r="B62" s="16" t="s">
        <v>752</v>
      </c>
      <c r="C62" s="16" t="s">
        <v>885</v>
      </c>
      <c r="D62" s="16" t="s">
        <v>886</v>
      </c>
      <c r="E62" s="16" t="s">
        <v>785</v>
      </c>
      <c r="F62" s="16" t="s">
        <v>880</v>
      </c>
      <c r="G62" s="16" t="s">
        <v>881</v>
      </c>
      <c r="H62" s="16" t="s">
        <v>746</v>
      </c>
      <c r="I62" s="16"/>
    </row>
    <row r="63" spans="1:10" x14ac:dyDescent="0.3">
      <c r="A63" s="16" t="s">
        <v>38</v>
      </c>
      <c r="B63" s="16" t="s">
        <v>833</v>
      </c>
      <c r="C63" s="16" t="s">
        <v>783</v>
      </c>
      <c r="D63" s="16" t="s">
        <v>887</v>
      </c>
      <c r="E63" s="16"/>
      <c r="F63" s="16"/>
      <c r="G63" s="16" t="s">
        <v>787</v>
      </c>
      <c r="H63" s="16" t="s">
        <v>746</v>
      </c>
      <c r="I63" s="16"/>
    </row>
    <row r="64" spans="1:10" x14ac:dyDescent="0.3">
      <c r="A64" s="16" t="s">
        <v>38</v>
      </c>
      <c r="B64" s="16" t="s">
        <v>833</v>
      </c>
      <c r="C64" s="16" t="s">
        <v>4</v>
      </c>
      <c r="D64" s="16" t="s">
        <v>888</v>
      </c>
      <c r="E64" s="16"/>
      <c r="F64" s="16"/>
      <c r="G64" s="16"/>
      <c r="H64" s="16" t="s">
        <v>746</v>
      </c>
      <c r="I64" s="16" t="s">
        <v>759</v>
      </c>
    </row>
    <row r="65" spans="1:9" x14ac:dyDescent="0.3">
      <c r="A65" s="16" t="s">
        <v>38</v>
      </c>
      <c r="B65" s="16" t="s">
        <v>833</v>
      </c>
      <c r="C65" s="16" t="s">
        <v>14</v>
      </c>
      <c r="D65" s="16" t="s">
        <v>889</v>
      </c>
      <c r="E65" s="16"/>
      <c r="F65" s="16"/>
      <c r="G65" s="16" t="s">
        <v>790</v>
      </c>
      <c r="H65" s="16" t="s">
        <v>746</v>
      </c>
      <c r="I65" s="16" t="s">
        <v>759</v>
      </c>
    </row>
    <row r="66" spans="1:9" x14ac:dyDescent="0.3">
      <c r="A66" s="16" t="s">
        <v>38</v>
      </c>
      <c r="B66" s="16" t="s">
        <v>833</v>
      </c>
      <c r="C66" s="16" t="s">
        <v>37</v>
      </c>
      <c r="D66" s="16" t="s">
        <v>890</v>
      </c>
      <c r="E66" s="16"/>
      <c r="F66" s="16"/>
      <c r="G66" s="16" t="s">
        <v>793</v>
      </c>
      <c r="H66" s="16" t="s">
        <v>746</v>
      </c>
      <c r="I66" s="16" t="s">
        <v>759</v>
      </c>
    </row>
    <row r="67" spans="1:9" x14ac:dyDescent="0.3">
      <c r="A67" s="16" t="s">
        <v>38</v>
      </c>
      <c r="B67" s="16" t="s">
        <v>833</v>
      </c>
      <c r="C67" s="16" t="s">
        <v>795</v>
      </c>
      <c r="D67" s="16" t="s">
        <v>796</v>
      </c>
      <c r="E67" s="16"/>
      <c r="F67" s="16"/>
      <c r="G67" s="16" t="s">
        <v>793</v>
      </c>
      <c r="H67" s="16" t="s">
        <v>746</v>
      </c>
      <c r="I67" s="16" t="s">
        <v>759</v>
      </c>
    </row>
    <row r="68" spans="1:9" x14ac:dyDescent="0.3">
      <c r="A68" s="16" t="s">
        <v>38</v>
      </c>
      <c r="B68" s="16" t="s">
        <v>749</v>
      </c>
      <c r="C68" s="16" t="s">
        <v>872</v>
      </c>
      <c r="D68" s="16" t="s">
        <v>873</v>
      </c>
      <c r="E68" s="16" t="s">
        <v>754</v>
      </c>
      <c r="F68" s="16" t="s">
        <v>874</v>
      </c>
      <c r="G68" s="16"/>
      <c r="H68" s="16" t="s">
        <v>746</v>
      </c>
      <c r="I68" s="16"/>
    </row>
    <row r="69" spans="1:9" x14ac:dyDescent="0.3">
      <c r="A69" s="16" t="s">
        <v>38</v>
      </c>
      <c r="B69" s="16" t="s">
        <v>749</v>
      </c>
      <c r="C69" s="16" t="s">
        <v>875</v>
      </c>
      <c r="D69" s="16" t="s">
        <v>876</v>
      </c>
      <c r="E69" s="16" t="s">
        <v>754</v>
      </c>
      <c r="F69" s="16" t="s">
        <v>877</v>
      </c>
      <c r="G69" s="16"/>
      <c r="H69" s="16" t="s">
        <v>746</v>
      </c>
      <c r="I69" s="16"/>
    </row>
    <row r="70" spans="1:9" x14ac:dyDescent="0.3">
      <c r="A70" s="16" t="s">
        <v>38</v>
      </c>
      <c r="B70" s="16" t="s">
        <v>749</v>
      </c>
      <c r="C70" s="16" t="s">
        <v>891</v>
      </c>
      <c r="D70" s="16" t="s">
        <v>892</v>
      </c>
      <c r="E70" s="16" t="s">
        <v>785</v>
      </c>
      <c r="F70" s="16" t="s">
        <v>880</v>
      </c>
      <c r="G70" s="16" t="s">
        <v>893</v>
      </c>
      <c r="H70" s="16" t="s">
        <v>746</v>
      </c>
      <c r="I70" s="16"/>
    </row>
    <row r="71" spans="1:9" x14ac:dyDescent="0.3">
      <c r="A71" s="16" t="s">
        <v>38</v>
      </c>
      <c r="B71" s="16" t="s">
        <v>749</v>
      </c>
      <c r="C71" s="16" t="s">
        <v>894</v>
      </c>
      <c r="D71" s="16" t="s">
        <v>895</v>
      </c>
      <c r="E71" s="16" t="s">
        <v>785</v>
      </c>
      <c r="F71" s="16" t="s">
        <v>880</v>
      </c>
      <c r="G71" s="16" t="s">
        <v>893</v>
      </c>
      <c r="H71" s="16" t="s">
        <v>746</v>
      </c>
      <c r="I71" s="16"/>
    </row>
    <row r="72" spans="1:9" x14ac:dyDescent="0.3">
      <c r="A72" s="16" t="s">
        <v>38</v>
      </c>
      <c r="B72" s="16" t="s">
        <v>749</v>
      </c>
      <c r="C72" s="16" t="s">
        <v>896</v>
      </c>
      <c r="D72" s="16" t="s">
        <v>897</v>
      </c>
      <c r="E72" s="16" t="s">
        <v>785</v>
      </c>
      <c r="F72" s="16" t="s">
        <v>880</v>
      </c>
      <c r="G72" s="16" t="s">
        <v>893</v>
      </c>
      <c r="H72" s="16" t="s">
        <v>746</v>
      </c>
      <c r="I72" s="16"/>
    </row>
    <row r="73" spans="1:9" x14ac:dyDescent="0.3">
      <c r="A73" s="16" t="s">
        <v>38</v>
      </c>
      <c r="B73" s="16" t="s">
        <v>749</v>
      </c>
      <c r="C73" s="16" t="s">
        <v>898</v>
      </c>
      <c r="D73" s="16" t="s">
        <v>899</v>
      </c>
      <c r="E73" s="16" t="s">
        <v>785</v>
      </c>
      <c r="F73" s="16" t="s">
        <v>880</v>
      </c>
      <c r="G73" s="16" t="s">
        <v>893</v>
      </c>
      <c r="H73" s="16" t="s">
        <v>746</v>
      </c>
      <c r="I73" s="16"/>
    </row>
    <row r="74" spans="1:9" x14ac:dyDescent="0.3">
      <c r="A74" s="16" t="s">
        <v>38</v>
      </c>
      <c r="B74" s="16" t="s">
        <v>749</v>
      </c>
      <c r="C74" s="16" t="s">
        <v>900</v>
      </c>
      <c r="D74" s="16" t="s">
        <v>901</v>
      </c>
      <c r="E74" s="16" t="s">
        <v>785</v>
      </c>
      <c r="F74" s="16" t="s">
        <v>880</v>
      </c>
      <c r="G74" s="16" t="s">
        <v>893</v>
      </c>
      <c r="H74" s="16" t="s">
        <v>746</v>
      </c>
      <c r="I74" s="16"/>
    </row>
    <row r="75" spans="1:9" x14ac:dyDescent="0.3">
      <c r="A75" s="16" t="s">
        <v>38</v>
      </c>
      <c r="B75" s="16" t="s">
        <v>749</v>
      </c>
      <c r="C75" s="16" t="s">
        <v>902</v>
      </c>
      <c r="D75" s="16" t="s">
        <v>903</v>
      </c>
      <c r="E75" s="16" t="s">
        <v>785</v>
      </c>
      <c r="F75" s="16" t="s">
        <v>880</v>
      </c>
      <c r="G75" s="16" t="s">
        <v>893</v>
      </c>
      <c r="H75" s="16" t="s">
        <v>746</v>
      </c>
      <c r="I75" s="16"/>
    </row>
    <row r="76" spans="1:9" x14ac:dyDescent="0.3">
      <c r="A76" s="16" t="s">
        <v>38</v>
      </c>
      <c r="B76" s="16" t="s">
        <v>837</v>
      </c>
      <c r="C76" s="16" t="s">
        <v>872</v>
      </c>
      <c r="D76" s="16" t="s">
        <v>873</v>
      </c>
      <c r="E76" s="16" t="s">
        <v>754</v>
      </c>
      <c r="F76" s="16" t="s">
        <v>874</v>
      </c>
      <c r="G76" s="16"/>
      <c r="H76" s="16" t="s">
        <v>746</v>
      </c>
      <c r="I76" s="16"/>
    </row>
    <row r="77" spans="1:9" x14ac:dyDescent="0.3">
      <c r="A77" s="16" t="s">
        <v>38</v>
      </c>
      <c r="B77" s="16" t="s">
        <v>837</v>
      </c>
      <c r="C77" s="16" t="s">
        <v>867</v>
      </c>
      <c r="D77" s="16" t="s">
        <v>904</v>
      </c>
      <c r="E77" s="16" t="s">
        <v>785</v>
      </c>
      <c r="F77" s="16" t="s">
        <v>869</v>
      </c>
      <c r="G77" s="16"/>
      <c r="H77" s="16" t="s">
        <v>746</v>
      </c>
      <c r="I77" s="16"/>
    </row>
    <row r="78" spans="1:9" x14ac:dyDescent="0.3">
      <c r="A78" s="16" t="s">
        <v>38</v>
      </c>
      <c r="B78" s="16" t="s">
        <v>837</v>
      </c>
      <c r="C78" s="16" t="s">
        <v>905</v>
      </c>
      <c r="D78" s="16" t="s">
        <v>906</v>
      </c>
      <c r="E78" s="16" t="s">
        <v>785</v>
      </c>
      <c r="F78" s="16" t="s">
        <v>786</v>
      </c>
      <c r="G78" s="16"/>
      <c r="H78" s="16" t="s">
        <v>746</v>
      </c>
      <c r="I78" s="16"/>
    </row>
    <row r="79" spans="1:9" x14ac:dyDescent="0.3">
      <c r="A79" s="16" t="s">
        <v>38</v>
      </c>
      <c r="B79" s="16" t="s">
        <v>837</v>
      </c>
      <c r="C79" s="16" t="s">
        <v>8</v>
      </c>
      <c r="D79" s="16" t="s">
        <v>907</v>
      </c>
      <c r="E79" s="16" t="s">
        <v>785</v>
      </c>
      <c r="F79" s="16" t="s">
        <v>810</v>
      </c>
      <c r="G79" s="16"/>
      <c r="H79" s="16" t="s">
        <v>746</v>
      </c>
      <c r="I79" s="16"/>
    </row>
    <row r="80" spans="1:9" x14ac:dyDescent="0.3">
      <c r="A80" s="16" t="s">
        <v>38</v>
      </c>
      <c r="B80" s="16" t="s">
        <v>837</v>
      </c>
      <c r="C80" s="16" t="s">
        <v>908</v>
      </c>
      <c r="D80" s="16" t="s">
        <v>909</v>
      </c>
      <c r="E80" s="16" t="s">
        <v>785</v>
      </c>
      <c r="F80" s="16" t="s">
        <v>810</v>
      </c>
      <c r="G80" s="16"/>
      <c r="H80" s="16" t="s">
        <v>746</v>
      </c>
      <c r="I80" s="16"/>
    </row>
    <row r="81" spans="1:9" x14ac:dyDescent="0.3">
      <c r="A81" s="16" t="s">
        <v>38</v>
      </c>
      <c r="B81" s="16" t="s">
        <v>837</v>
      </c>
      <c r="C81" s="16" t="s">
        <v>58</v>
      </c>
      <c r="D81" s="16" t="s">
        <v>910</v>
      </c>
      <c r="E81" s="16" t="s">
        <v>785</v>
      </c>
      <c r="F81" s="16" t="s">
        <v>786</v>
      </c>
      <c r="G81" s="16"/>
      <c r="H81" s="16" t="s">
        <v>746</v>
      </c>
      <c r="I81" s="16"/>
    </row>
    <row r="82" spans="1:9" x14ac:dyDescent="0.3">
      <c r="A82" s="16" t="s">
        <v>38</v>
      </c>
      <c r="B82" s="16" t="s">
        <v>837</v>
      </c>
      <c r="C82" s="16" t="s">
        <v>911</v>
      </c>
      <c r="D82" s="16" t="s">
        <v>912</v>
      </c>
      <c r="E82" s="16" t="s">
        <v>785</v>
      </c>
      <c r="F82" s="16" t="s">
        <v>786</v>
      </c>
      <c r="G82" s="16"/>
      <c r="H82" s="16" t="s">
        <v>746</v>
      </c>
      <c r="I82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6A75-4C67-4E6B-BB71-1B0814F2C01D}">
  <dimension ref="A1:D98"/>
  <sheetViews>
    <sheetView topLeftCell="A16" zoomScale="85" zoomScaleNormal="85" workbookViewId="0">
      <selection activeCell="A29" sqref="A29:C32"/>
    </sheetView>
  </sheetViews>
  <sheetFormatPr baseColWidth="10" defaultRowHeight="14.4" x14ac:dyDescent="0.3"/>
  <cols>
    <col min="1" max="1" width="29.109375" bestFit="1" customWidth="1"/>
    <col min="2" max="2" width="65.5546875" bestFit="1" customWidth="1"/>
    <col min="3" max="3" width="73.6640625" bestFit="1" customWidth="1"/>
    <col min="4" max="4" width="16.33203125" bestFit="1" customWidth="1"/>
    <col min="5" max="5" width="15" bestFit="1" customWidth="1"/>
  </cols>
  <sheetData>
    <row r="1" spans="1:4" x14ac:dyDescent="0.3">
      <c r="A1" s="4" t="s">
        <v>95</v>
      </c>
      <c r="B1" s="11" t="s">
        <v>361</v>
      </c>
      <c r="C1" s="4" t="s">
        <v>94</v>
      </c>
      <c r="D1" s="4" t="s">
        <v>7</v>
      </c>
    </row>
    <row r="2" spans="1:4" x14ac:dyDescent="0.3">
      <c r="A2" s="3" t="s">
        <v>464</v>
      </c>
      <c r="B2" s="3" t="s">
        <v>381</v>
      </c>
      <c r="C2" s="3" t="s">
        <v>453</v>
      </c>
      <c r="D2" s="3"/>
    </row>
    <row r="3" spans="1:4" x14ac:dyDescent="0.3">
      <c r="A3" s="3" t="s">
        <v>464</v>
      </c>
      <c r="B3" s="3" t="s">
        <v>365</v>
      </c>
      <c r="C3" s="3" t="s">
        <v>451</v>
      </c>
      <c r="D3" s="3"/>
    </row>
    <row r="4" spans="1:4" x14ac:dyDescent="0.3">
      <c r="A4" s="3" t="s">
        <v>464</v>
      </c>
      <c r="B4" s="3" t="s">
        <v>382</v>
      </c>
      <c r="C4" s="3" t="s">
        <v>452</v>
      </c>
      <c r="D4" s="3"/>
    </row>
    <row r="5" spans="1:4" x14ac:dyDescent="0.3">
      <c r="A5" s="3" t="s">
        <v>464</v>
      </c>
      <c r="B5" s="3" t="s">
        <v>916</v>
      </c>
      <c r="C5" s="3" t="s">
        <v>575</v>
      </c>
      <c r="D5" s="3"/>
    </row>
    <row r="6" spans="1:4" x14ac:dyDescent="0.3">
      <c r="A6" s="3" t="s">
        <v>464</v>
      </c>
      <c r="B6" s="3" t="s">
        <v>371</v>
      </c>
      <c r="C6" s="3" t="s">
        <v>454</v>
      </c>
      <c r="D6" s="3"/>
    </row>
    <row r="7" spans="1:4" x14ac:dyDescent="0.3">
      <c r="A7" s="3" t="s">
        <v>464</v>
      </c>
      <c r="B7" s="3" t="s">
        <v>367</v>
      </c>
      <c r="C7" s="3" t="s">
        <v>450</v>
      </c>
      <c r="D7" s="3"/>
    </row>
    <row r="8" spans="1:4" x14ac:dyDescent="0.3">
      <c r="A8" s="3" t="s">
        <v>464</v>
      </c>
      <c r="B8" s="3" t="s">
        <v>366</v>
      </c>
      <c r="C8" s="3" t="s">
        <v>189</v>
      </c>
      <c r="D8" s="3"/>
    </row>
    <row r="9" spans="1:4" x14ac:dyDescent="0.3">
      <c r="A9" s="3" t="s">
        <v>464</v>
      </c>
      <c r="B9" s="3" t="s">
        <v>372</v>
      </c>
      <c r="C9" s="3" t="s">
        <v>455</v>
      </c>
      <c r="D9" s="3"/>
    </row>
    <row r="10" spans="1:4" x14ac:dyDescent="0.3">
      <c r="A10" s="3" t="s">
        <v>464</v>
      </c>
      <c r="B10" s="3" t="s">
        <v>364</v>
      </c>
      <c r="C10" s="3" t="s">
        <v>87</v>
      </c>
      <c r="D10" s="3"/>
    </row>
    <row r="11" spans="1:4" x14ac:dyDescent="0.3">
      <c r="A11" s="3" t="s">
        <v>464</v>
      </c>
      <c r="B11" s="3" t="s">
        <v>419</v>
      </c>
      <c r="C11" s="3" t="s">
        <v>929</v>
      </c>
      <c r="D11" s="3"/>
    </row>
    <row r="12" spans="1:4" x14ac:dyDescent="0.3">
      <c r="A12" s="3" t="s">
        <v>464</v>
      </c>
      <c r="B12" s="3" t="s">
        <v>420</v>
      </c>
      <c r="C12" s="3" t="s">
        <v>930</v>
      </c>
      <c r="D12" s="3"/>
    </row>
    <row r="13" spans="1:4" x14ac:dyDescent="0.3">
      <c r="A13" s="3" t="s">
        <v>464</v>
      </c>
      <c r="B13" s="3" t="s">
        <v>373</v>
      </c>
      <c r="C13" s="3" t="s">
        <v>89</v>
      </c>
      <c r="D13" s="3"/>
    </row>
    <row r="14" spans="1:4" x14ac:dyDescent="0.3">
      <c r="A14" s="3" t="s">
        <v>464</v>
      </c>
      <c r="B14" s="3" t="s">
        <v>374</v>
      </c>
      <c r="C14" s="3" t="s">
        <v>88</v>
      </c>
      <c r="D14" s="3"/>
    </row>
    <row r="15" spans="1:4" x14ac:dyDescent="0.3">
      <c r="A15" s="3" t="s">
        <v>464</v>
      </c>
      <c r="B15" s="3" t="s">
        <v>375</v>
      </c>
      <c r="C15" s="3" t="s">
        <v>90</v>
      </c>
      <c r="D15" s="3"/>
    </row>
    <row r="16" spans="1:4" x14ac:dyDescent="0.3">
      <c r="A16" s="3" t="s">
        <v>464</v>
      </c>
      <c r="B16" s="3" t="s">
        <v>376</v>
      </c>
      <c r="C16" s="3" t="s">
        <v>191</v>
      </c>
      <c r="D16" s="3"/>
    </row>
    <row r="17" spans="1:4" x14ac:dyDescent="0.3">
      <c r="A17" s="3" t="s">
        <v>490</v>
      </c>
      <c r="B17" s="3" t="s">
        <v>427</v>
      </c>
      <c r="C17" s="3" t="s">
        <v>430</v>
      </c>
      <c r="D17" s="3"/>
    </row>
    <row r="18" spans="1:4" x14ac:dyDescent="0.3">
      <c r="A18" s="3" t="s">
        <v>490</v>
      </c>
      <c r="B18" s="3" t="s">
        <v>432</v>
      </c>
      <c r="C18" s="3" t="s">
        <v>431</v>
      </c>
      <c r="D18" s="3"/>
    </row>
    <row r="19" spans="1:4" x14ac:dyDescent="0.3">
      <c r="A19" s="3" t="s">
        <v>490</v>
      </c>
      <c r="B19" s="3" t="s">
        <v>428</v>
      </c>
      <c r="C19" s="3" t="s">
        <v>429</v>
      </c>
      <c r="D19" s="3"/>
    </row>
    <row r="20" spans="1:4" x14ac:dyDescent="0.3">
      <c r="A20" s="3" t="s">
        <v>490</v>
      </c>
      <c r="B20" s="3" t="s">
        <v>414</v>
      </c>
      <c r="C20" s="3" t="s">
        <v>424</v>
      </c>
      <c r="D20" s="3"/>
    </row>
    <row r="21" spans="1:4" x14ac:dyDescent="0.3">
      <c r="A21" s="3" t="s">
        <v>490</v>
      </c>
      <c r="B21" s="3" t="s">
        <v>413</v>
      </c>
      <c r="C21" s="3" t="s">
        <v>421</v>
      </c>
      <c r="D21" s="3"/>
    </row>
    <row r="22" spans="1:4" x14ac:dyDescent="0.3">
      <c r="A22" s="3" t="s">
        <v>490</v>
      </c>
      <c r="B22" s="3" t="s">
        <v>411</v>
      </c>
      <c r="C22" s="3" t="s">
        <v>423</v>
      </c>
      <c r="D22" s="3"/>
    </row>
    <row r="23" spans="1:4" x14ac:dyDescent="0.3">
      <c r="A23" s="3" t="s">
        <v>490</v>
      </c>
      <c r="B23" s="3" t="s">
        <v>410</v>
      </c>
      <c r="C23" s="3" t="s">
        <v>422</v>
      </c>
      <c r="D23" s="3"/>
    </row>
    <row r="24" spans="1:4" x14ac:dyDescent="0.3">
      <c r="A24" s="3" t="s">
        <v>490</v>
      </c>
      <c r="B24" s="3" t="s">
        <v>412</v>
      </c>
      <c r="C24" s="3" t="s">
        <v>412</v>
      </c>
      <c r="D24" s="3"/>
    </row>
    <row r="25" spans="1:4" x14ac:dyDescent="0.3">
      <c r="A25" s="3" t="s">
        <v>490</v>
      </c>
      <c r="B25" s="3" t="s">
        <v>376</v>
      </c>
      <c r="C25" s="3" t="s">
        <v>650</v>
      </c>
      <c r="D25" s="3"/>
    </row>
    <row r="26" spans="1:4" x14ac:dyDescent="0.3">
      <c r="A26" s="3" t="s">
        <v>717</v>
      </c>
      <c r="B26" s="3" t="s">
        <v>718</v>
      </c>
      <c r="C26" s="3" t="s">
        <v>721</v>
      </c>
      <c r="D26" s="3"/>
    </row>
    <row r="27" spans="1:4" x14ac:dyDescent="0.3">
      <c r="A27" s="3" t="s">
        <v>717</v>
      </c>
      <c r="B27" s="3" t="s">
        <v>719</v>
      </c>
      <c r="C27" s="3" t="s">
        <v>722</v>
      </c>
      <c r="D27" s="3"/>
    </row>
    <row r="28" spans="1:4" x14ac:dyDescent="0.3">
      <c r="A28" s="3" t="s">
        <v>717</v>
      </c>
      <c r="B28" s="3" t="s">
        <v>720</v>
      </c>
      <c r="C28" s="3" t="s">
        <v>723</v>
      </c>
      <c r="D28" s="3"/>
    </row>
    <row r="29" spans="1:4" x14ac:dyDescent="0.3">
      <c r="A29" s="3" t="s">
        <v>917</v>
      </c>
      <c r="B29" s="3" t="s">
        <v>726</v>
      </c>
      <c r="C29" s="3" t="s">
        <v>727</v>
      </c>
      <c r="D29" s="3"/>
    </row>
    <row r="30" spans="1:4" x14ac:dyDescent="0.3">
      <c r="A30" s="3" t="s">
        <v>917</v>
      </c>
      <c r="B30" s="3" t="s">
        <v>718</v>
      </c>
      <c r="C30" s="3" t="s">
        <v>721</v>
      </c>
      <c r="D30" s="3"/>
    </row>
    <row r="31" spans="1:4" x14ac:dyDescent="0.3">
      <c r="A31" s="3" t="s">
        <v>917</v>
      </c>
      <c r="B31" s="3" t="s">
        <v>918</v>
      </c>
      <c r="C31" s="3" t="s">
        <v>919</v>
      </c>
      <c r="D31" s="3"/>
    </row>
    <row r="32" spans="1:4" x14ac:dyDescent="0.3">
      <c r="A32" s="3" t="s">
        <v>917</v>
      </c>
      <c r="B32" s="3" t="s">
        <v>383</v>
      </c>
      <c r="C32" s="3" t="s">
        <v>920</v>
      </c>
      <c r="D32" s="3"/>
    </row>
    <row r="33" spans="1:4" x14ac:dyDescent="0.3">
      <c r="A33" s="3" t="s">
        <v>465</v>
      </c>
      <c r="B33" s="3" t="s">
        <v>378</v>
      </c>
      <c r="C33" s="3" t="s">
        <v>51</v>
      </c>
      <c r="D33" s="3"/>
    </row>
    <row r="34" spans="1:4" x14ac:dyDescent="0.3">
      <c r="A34" s="3" t="s">
        <v>465</v>
      </c>
      <c r="B34" s="3" t="s">
        <v>380</v>
      </c>
      <c r="C34" s="3" t="s">
        <v>53</v>
      </c>
      <c r="D34" s="3"/>
    </row>
    <row r="35" spans="1:4" x14ac:dyDescent="0.3">
      <c r="A35" s="3" t="s">
        <v>465</v>
      </c>
      <c r="B35" s="3" t="s">
        <v>379</v>
      </c>
      <c r="C35" s="3" t="s">
        <v>52</v>
      </c>
      <c r="D35" s="3"/>
    </row>
    <row r="36" spans="1:4" x14ac:dyDescent="0.3">
      <c r="A36" s="3" t="s">
        <v>466</v>
      </c>
      <c r="B36" s="3" t="s">
        <v>369</v>
      </c>
      <c r="C36" s="3" t="s">
        <v>120</v>
      </c>
      <c r="D36" s="3"/>
    </row>
    <row r="37" spans="1:4" x14ac:dyDescent="0.3">
      <c r="A37" s="3" t="s">
        <v>466</v>
      </c>
      <c r="B37" s="3" t="s">
        <v>368</v>
      </c>
      <c r="C37" s="3" t="s">
        <v>197</v>
      </c>
      <c r="D37" s="3"/>
    </row>
    <row r="38" spans="1:4" x14ac:dyDescent="0.3">
      <c r="A38" s="3" t="s">
        <v>467</v>
      </c>
      <c r="B38" s="3" t="s">
        <v>945</v>
      </c>
      <c r="C38" s="3" t="s">
        <v>199</v>
      </c>
      <c r="D38" s="3"/>
    </row>
    <row r="39" spans="1:4" x14ac:dyDescent="0.3">
      <c r="A39" s="3" t="s">
        <v>467</v>
      </c>
      <c r="B39" s="3" t="s">
        <v>946</v>
      </c>
      <c r="C39" s="3" t="s">
        <v>201</v>
      </c>
      <c r="D39" s="3"/>
    </row>
    <row r="40" spans="1:4" x14ac:dyDescent="0.3">
      <c r="A40" s="3" t="s">
        <v>467</v>
      </c>
      <c r="B40" s="3" t="s">
        <v>947</v>
      </c>
      <c r="C40" s="3" t="s">
        <v>200</v>
      </c>
      <c r="D40" s="3"/>
    </row>
    <row r="41" spans="1:4" x14ac:dyDescent="0.3">
      <c r="A41" s="3" t="s">
        <v>467</v>
      </c>
      <c r="B41" s="3" t="s">
        <v>383</v>
      </c>
      <c r="C41" s="3" t="s">
        <v>198</v>
      </c>
      <c r="D41" s="3"/>
    </row>
    <row r="42" spans="1:4" x14ac:dyDescent="0.3">
      <c r="A42" s="3" t="s">
        <v>661</v>
      </c>
      <c r="B42" s="3" t="s">
        <v>388</v>
      </c>
      <c r="C42" s="3" t="s">
        <v>62</v>
      </c>
      <c r="D42" s="3"/>
    </row>
    <row r="43" spans="1:4" x14ac:dyDescent="0.3">
      <c r="A43" s="3" t="s">
        <v>661</v>
      </c>
      <c r="B43" s="3" t="s">
        <v>387</v>
      </c>
      <c r="C43" s="3" t="s">
        <v>61</v>
      </c>
      <c r="D43" s="3"/>
    </row>
    <row r="44" spans="1:4" x14ac:dyDescent="0.3">
      <c r="A44" s="3" t="s">
        <v>661</v>
      </c>
      <c r="B44" s="3" t="s">
        <v>390</v>
      </c>
      <c r="C44" s="3" t="s">
        <v>98</v>
      </c>
      <c r="D44" s="3"/>
    </row>
    <row r="45" spans="1:4" x14ac:dyDescent="0.3">
      <c r="A45" s="3" t="s">
        <v>661</v>
      </c>
      <c r="B45" s="3" t="s">
        <v>389</v>
      </c>
      <c r="C45" s="3" t="s">
        <v>97</v>
      </c>
      <c r="D45" s="3"/>
    </row>
    <row r="46" spans="1:4" x14ac:dyDescent="0.3">
      <c r="A46" s="3" t="s">
        <v>661</v>
      </c>
      <c r="B46" s="3" t="s">
        <v>713</v>
      </c>
      <c r="C46" s="3" t="s">
        <v>944</v>
      </c>
      <c r="D46" s="3"/>
    </row>
    <row r="47" spans="1:4" x14ac:dyDescent="0.3">
      <c r="A47" s="3" t="s">
        <v>468</v>
      </c>
      <c r="B47" s="3" t="s">
        <v>386</v>
      </c>
      <c r="C47" s="3" t="s">
        <v>202</v>
      </c>
      <c r="D47" s="3"/>
    </row>
    <row r="48" spans="1:4" x14ac:dyDescent="0.3">
      <c r="A48" s="3" t="s">
        <v>468</v>
      </c>
      <c r="B48" s="3" t="s">
        <v>388</v>
      </c>
      <c r="C48" s="3" t="s">
        <v>62</v>
      </c>
      <c r="D48" s="3"/>
    </row>
    <row r="49" spans="1:4" x14ac:dyDescent="0.3">
      <c r="A49" s="3" t="s">
        <v>468</v>
      </c>
      <c r="B49" s="3" t="s">
        <v>387</v>
      </c>
      <c r="C49" s="3" t="s">
        <v>61</v>
      </c>
      <c r="D49" s="3"/>
    </row>
    <row r="50" spans="1:4" x14ac:dyDescent="0.3">
      <c r="A50" s="3" t="s">
        <v>468</v>
      </c>
      <c r="B50" s="3" t="s">
        <v>713</v>
      </c>
      <c r="C50" s="3" t="s">
        <v>928</v>
      </c>
      <c r="D50" s="3"/>
    </row>
    <row r="51" spans="1:4" x14ac:dyDescent="0.3">
      <c r="A51" s="3" t="s">
        <v>469</v>
      </c>
      <c r="B51" s="7" t="s">
        <v>381</v>
      </c>
      <c r="C51" s="3" t="s">
        <v>196</v>
      </c>
      <c r="D51" s="3"/>
    </row>
    <row r="52" spans="1:4" x14ac:dyDescent="0.3">
      <c r="A52" s="3" t="s">
        <v>469</v>
      </c>
      <c r="B52" s="7" t="s">
        <v>382</v>
      </c>
      <c r="C52" s="3" t="s">
        <v>129</v>
      </c>
      <c r="D52" s="3"/>
    </row>
    <row r="53" spans="1:4" x14ac:dyDescent="0.3">
      <c r="A53" s="3" t="s">
        <v>469</v>
      </c>
      <c r="B53" s="7" t="s">
        <v>371</v>
      </c>
      <c r="C53" s="3" t="s">
        <v>127</v>
      </c>
      <c r="D53" s="3"/>
    </row>
    <row r="54" spans="1:4" x14ac:dyDescent="0.3">
      <c r="A54" s="3" t="s">
        <v>469</v>
      </c>
      <c r="B54" s="3" t="s">
        <v>367</v>
      </c>
      <c r="C54" s="3" t="s">
        <v>128</v>
      </c>
      <c r="D54" s="3"/>
    </row>
    <row r="55" spans="1:4" x14ac:dyDescent="0.3">
      <c r="A55" s="3" t="s">
        <v>469</v>
      </c>
      <c r="B55" s="7" t="s">
        <v>402</v>
      </c>
      <c r="C55" s="3" t="s">
        <v>47</v>
      </c>
      <c r="D55" s="3"/>
    </row>
    <row r="56" spans="1:4" x14ac:dyDescent="0.3">
      <c r="A56" s="3" t="s">
        <v>469</v>
      </c>
      <c r="B56" s="7" t="s">
        <v>396</v>
      </c>
      <c r="C56" s="3" t="s">
        <v>922</v>
      </c>
      <c r="D56" s="3"/>
    </row>
    <row r="57" spans="1:4" x14ac:dyDescent="0.3">
      <c r="A57" s="3" t="s">
        <v>469</v>
      </c>
      <c r="B57" s="7" t="s">
        <v>403</v>
      </c>
      <c r="C57" s="3" t="s">
        <v>130</v>
      </c>
      <c r="D57" s="3"/>
    </row>
    <row r="58" spans="1:4" x14ac:dyDescent="0.3">
      <c r="A58" s="3" t="s">
        <v>469</v>
      </c>
      <c r="B58" s="7" t="s">
        <v>404</v>
      </c>
      <c r="C58" s="3" t="s">
        <v>214</v>
      </c>
      <c r="D58" s="3"/>
    </row>
    <row r="59" spans="1:4" x14ac:dyDescent="0.3">
      <c r="A59" s="3" t="s">
        <v>469</v>
      </c>
      <c r="B59" s="7" t="s">
        <v>372</v>
      </c>
      <c r="C59" s="3" t="s">
        <v>190</v>
      </c>
      <c r="D59" s="3"/>
    </row>
    <row r="60" spans="1:4" x14ac:dyDescent="0.3">
      <c r="A60" s="3" t="s">
        <v>469</v>
      </c>
      <c r="B60" s="7" t="s">
        <v>415</v>
      </c>
      <c r="C60" s="3" t="s">
        <v>438</v>
      </c>
      <c r="D60" s="3"/>
    </row>
    <row r="61" spans="1:4" x14ac:dyDescent="0.3">
      <c r="A61" s="3" t="s">
        <v>469</v>
      </c>
      <c r="B61" s="7" t="s">
        <v>405</v>
      </c>
      <c r="C61" s="3" t="s">
        <v>50</v>
      </c>
      <c r="D61" s="3"/>
    </row>
    <row r="62" spans="1:4" x14ac:dyDescent="0.3">
      <c r="A62" s="3" t="s">
        <v>469</v>
      </c>
      <c r="B62" s="3" t="s">
        <v>391</v>
      </c>
      <c r="C62" s="3" t="s">
        <v>433</v>
      </c>
      <c r="D62" s="3"/>
    </row>
    <row r="63" spans="1:4" x14ac:dyDescent="0.3">
      <c r="A63" s="3" t="s">
        <v>469</v>
      </c>
      <c r="B63" s="3" t="s">
        <v>392</v>
      </c>
      <c r="C63" s="3" t="s">
        <v>434</v>
      </c>
      <c r="D63" s="3"/>
    </row>
    <row r="64" spans="1:4" x14ac:dyDescent="0.3">
      <c r="A64" s="3" t="s">
        <v>469</v>
      </c>
      <c r="B64" s="3" t="s">
        <v>393</v>
      </c>
      <c r="C64" s="3" t="s">
        <v>435</v>
      </c>
      <c r="D64" s="3"/>
    </row>
    <row r="65" spans="1:4" x14ac:dyDescent="0.3">
      <c r="A65" s="3" t="s">
        <v>469</v>
      </c>
      <c r="B65" s="3" t="s">
        <v>394</v>
      </c>
      <c r="C65" s="3" t="s">
        <v>436</v>
      </c>
      <c r="D65" s="3"/>
    </row>
    <row r="66" spans="1:4" x14ac:dyDescent="0.3">
      <c r="A66" s="3" t="s">
        <v>469</v>
      </c>
      <c r="B66" s="3" t="s">
        <v>395</v>
      </c>
      <c r="C66" s="3" t="s">
        <v>437</v>
      </c>
      <c r="D66" s="3"/>
    </row>
    <row r="67" spans="1:4" x14ac:dyDescent="0.3">
      <c r="A67" s="3" t="s">
        <v>469</v>
      </c>
      <c r="B67" s="3" t="s">
        <v>442</v>
      </c>
      <c r="C67" s="3" t="s">
        <v>443</v>
      </c>
      <c r="D67" s="3"/>
    </row>
    <row r="68" spans="1:4" x14ac:dyDescent="0.3">
      <c r="A68" s="3" t="s">
        <v>469</v>
      </c>
      <c r="B68" s="3" t="s">
        <v>444</v>
      </c>
      <c r="C68" s="3" t="s">
        <v>447</v>
      </c>
      <c r="D68" s="3"/>
    </row>
    <row r="69" spans="1:4" x14ac:dyDescent="0.3">
      <c r="A69" s="3" t="s">
        <v>469</v>
      </c>
      <c r="B69" s="3" t="s">
        <v>445</v>
      </c>
      <c r="C69" s="3" t="s">
        <v>448</v>
      </c>
      <c r="D69" s="3"/>
    </row>
    <row r="70" spans="1:4" x14ac:dyDescent="0.3">
      <c r="A70" s="3" t="s">
        <v>469</v>
      </c>
      <c r="B70" s="3" t="s">
        <v>446</v>
      </c>
      <c r="C70" s="3" t="s">
        <v>449</v>
      </c>
      <c r="D70" s="3"/>
    </row>
    <row r="71" spans="1:4" x14ac:dyDescent="0.3">
      <c r="A71" s="3" t="s">
        <v>469</v>
      </c>
      <c r="B71" s="2" t="s">
        <v>420</v>
      </c>
      <c r="C71" s="3" t="s">
        <v>206</v>
      </c>
      <c r="D71" s="3"/>
    </row>
    <row r="72" spans="1:4" x14ac:dyDescent="0.3">
      <c r="A72" s="3" t="s">
        <v>469</v>
      </c>
      <c r="B72" s="7" t="s">
        <v>397</v>
      </c>
      <c r="C72" s="3" t="s">
        <v>923</v>
      </c>
      <c r="D72" s="3"/>
    </row>
    <row r="73" spans="1:4" x14ac:dyDescent="0.3">
      <c r="A73" s="3" t="s">
        <v>469</v>
      </c>
      <c r="B73" s="7" t="s">
        <v>400</v>
      </c>
      <c r="C73" s="3" t="s">
        <v>212</v>
      </c>
      <c r="D73" s="3"/>
    </row>
    <row r="74" spans="1:4" x14ac:dyDescent="0.3">
      <c r="A74" s="3" t="s">
        <v>469</v>
      </c>
      <c r="B74" s="7" t="s">
        <v>399</v>
      </c>
      <c r="C74" s="3" t="s">
        <v>211</v>
      </c>
      <c r="D74" s="3"/>
    </row>
    <row r="75" spans="1:4" x14ac:dyDescent="0.3">
      <c r="A75" s="3" t="s">
        <v>469</v>
      </c>
      <c r="B75" s="7" t="s">
        <v>417</v>
      </c>
      <c r="C75" s="3" t="s">
        <v>440</v>
      </c>
      <c r="D75" s="3"/>
    </row>
    <row r="76" spans="1:4" x14ac:dyDescent="0.3">
      <c r="A76" s="3" t="s">
        <v>469</v>
      </c>
      <c r="B76" s="7" t="s">
        <v>416</v>
      </c>
      <c r="C76" s="3" t="s">
        <v>439</v>
      </c>
      <c r="D76" s="3"/>
    </row>
    <row r="77" spans="1:4" x14ac:dyDescent="0.3">
      <c r="A77" s="3" t="s">
        <v>469</v>
      </c>
      <c r="B77" s="7" t="s">
        <v>398</v>
      </c>
      <c r="C77" s="3" t="s">
        <v>924</v>
      </c>
      <c r="D77" s="3"/>
    </row>
    <row r="78" spans="1:4" x14ac:dyDescent="0.3">
      <c r="A78" s="3" t="s">
        <v>469</v>
      </c>
      <c r="B78" s="7" t="s">
        <v>401</v>
      </c>
      <c r="C78" s="3" t="s">
        <v>213</v>
      </c>
      <c r="D78" s="3"/>
    </row>
    <row r="79" spans="1:4" x14ac:dyDescent="0.3">
      <c r="A79" s="3" t="s">
        <v>469</v>
      </c>
      <c r="B79" s="7" t="s">
        <v>418</v>
      </c>
      <c r="C79" s="3" t="s">
        <v>441</v>
      </c>
      <c r="D79" s="3"/>
    </row>
    <row r="80" spans="1:4" x14ac:dyDescent="0.3">
      <c r="A80" s="3" t="s">
        <v>469</v>
      </c>
      <c r="B80" s="7" t="s">
        <v>376</v>
      </c>
      <c r="C80" s="3" t="s">
        <v>191</v>
      </c>
      <c r="D80" s="3"/>
    </row>
    <row r="81" spans="1:4" x14ac:dyDescent="0.3">
      <c r="A81" s="3" t="s">
        <v>469</v>
      </c>
      <c r="B81" s="7" t="s">
        <v>406</v>
      </c>
      <c r="C81" s="3" t="s">
        <v>217</v>
      </c>
      <c r="D81" s="3"/>
    </row>
    <row r="82" spans="1:4" x14ac:dyDescent="0.3">
      <c r="A82" s="3" t="s">
        <v>686</v>
      </c>
      <c r="B82" s="3" t="s">
        <v>370</v>
      </c>
      <c r="C82" s="3" t="s">
        <v>199</v>
      </c>
      <c r="D82" s="3"/>
    </row>
    <row r="83" spans="1:4" x14ac:dyDescent="0.3">
      <c r="A83" s="3" t="s">
        <v>686</v>
      </c>
      <c r="B83" s="3" t="s">
        <v>385</v>
      </c>
      <c r="C83" s="3" t="s">
        <v>201</v>
      </c>
      <c r="D83" s="3"/>
    </row>
    <row r="84" spans="1:4" x14ac:dyDescent="0.3">
      <c r="A84" s="3" t="s">
        <v>686</v>
      </c>
      <c r="B84" s="3" t="s">
        <v>384</v>
      </c>
      <c r="C84" s="3" t="s">
        <v>200</v>
      </c>
      <c r="D84" s="3"/>
    </row>
    <row r="85" spans="1:4" x14ac:dyDescent="0.3">
      <c r="A85" s="3" t="s">
        <v>915</v>
      </c>
      <c r="B85" s="3" t="s">
        <v>362</v>
      </c>
      <c r="C85" s="3" t="s">
        <v>38</v>
      </c>
      <c r="D85" s="3"/>
    </row>
    <row r="86" spans="1:4" x14ac:dyDescent="0.3">
      <c r="A86" s="3" t="s">
        <v>915</v>
      </c>
      <c r="B86" s="3" t="s">
        <v>363</v>
      </c>
      <c r="C86" s="3" t="s">
        <v>5</v>
      </c>
      <c r="D86" s="3"/>
    </row>
    <row r="87" spans="1:4" x14ac:dyDescent="0.3">
      <c r="A87" s="3" t="s">
        <v>971</v>
      </c>
      <c r="B87" s="3" t="s">
        <v>377</v>
      </c>
      <c r="C87" s="3" t="s">
        <v>43</v>
      </c>
      <c r="D87" s="3"/>
    </row>
    <row r="88" spans="1:4" x14ac:dyDescent="0.3">
      <c r="A88" s="3" t="s">
        <v>971</v>
      </c>
      <c r="B88" s="3" t="s">
        <v>715</v>
      </c>
      <c r="C88" s="3" t="s">
        <v>964</v>
      </c>
      <c r="D88" s="3"/>
    </row>
    <row r="89" spans="1:4" x14ac:dyDescent="0.3">
      <c r="A89" s="3" t="s">
        <v>971</v>
      </c>
      <c r="B89" s="3" t="s">
        <v>972</v>
      </c>
      <c r="C89" s="3" t="s">
        <v>951</v>
      </c>
      <c r="D89" s="3"/>
    </row>
    <row r="90" spans="1:4" x14ac:dyDescent="0.3">
      <c r="A90" s="3" t="s">
        <v>971</v>
      </c>
      <c r="B90" s="3" t="s">
        <v>975</v>
      </c>
      <c r="C90" s="3" t="s">
        <v>970</v>
      </c>
      <c r="D90" s="3"/>
    </row>
    <row r="91" spans="1:4" x14ac:dyDescent="0.3">
      <c r="A91" s="3" t="s">
        <v>971</v>
      </c>
      <c r="B91" s="3" t="s">
        <v>973</v>
      </c>
      <c r="C91" s="3" t="s">
        <v>955</v>
      </c>
      <c r="D91" s="3"/>
    </row>
    <row r="92" spans="1:4" x14ac:dyDescent="0.3">
      <c r="A92" s="3" t="s">
        <v>971</v>
      </c>
      <c r="B92" s="3" t="s">
        <v>974</v>
      </c>
      <c r="C92" s="3" t="s">
        <v>952</v>
      </c>
      <c r="D92" s="3"/>
    </row>
    <row r="93" spans="1:4" x14ac:dyDescent="0.3">
      <c r="A93" s="3" t="s">
        <v>941</v>
      </c>
      <c r="B93" s="3" t="s">
        <v>1021</v>
      </c>
      <c r="C93" s="3" t="s">
        <v>999</v>
      </c>
      <c r="D93" s="3"/>
    </row>
    <row r="94" spans="1:4" x14ac:dyDescent="0.3">
      <c r="A94" s="3" t="s">
        <v>941</v>
      </c>
      <c r="B94" s="3" t="s">
        <v>1022</v>
      </c>
      <c r="C94" s="3" t="s">
        <v>1000</v>
      </c>
      <c r="D94" s="3"/>
    </row>
    <row r="95" spans="1:4" x14ac:dyDescent="0.3">
      <c r="A95" s="3" t="s">
        <v>941</v>
      </c>
      <c r="B95" s="3" t="s">
        <v>1023</v>
      </c>
      <c r="C95" s="3" t="s">
        <v>1001</v>
      </c>
      <c r="D95" s="3"/>
    </row>
    <row r="96" spans="1:4" x14ac:dyDescent="0.3">
      <c r="A96" s="3" t="s">
        <v>941</v>
      </c>
      <c r="B96" s="3" t="s">
        <v>1024</v>
      </c>
      <c r="C96" s="3" t="s">
        <v>1002</v>
      </c>
      <c r="D96" s="3"/>
    </row>
    <row r="97" spans="1:4" x14ac:dyDescent="0.3">
      <c r="A97" s="3" t="s">
        <v>941</v>
      </c>
      <c r="B97" s="3" t="s">
        <v>1025</v>
      </c>
      <c r="C97" s="3" t="s">
        <v>1003</v>
      </c>
      <c r="D97" s="3"/>
    </row>
    <row r="98" spans="1:4" x14ac:dyDescent="0.3">
      <c r="A98" s="3" t="s">
        <v>941</v>
      </c>
      <c r="B98" s="3" t="s">
        <v>1026</v>
      </c>
      <c r="C98" s="3" t="s">
        <v>1004</v>
      </c>
      <c r="D9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25A4-53D2-435B-986C-4478B19EC986}">
  <dimension ref="A1:H635"/>
  <sheetViews>
    <sheetView topLeftCell="A224" zoomScale="70" zoomScaleNormal="70" workbookViewId="0">
      <selection activeCell="B252" sqref="B252:H252"/>
    </sheetView>
  </sheetViews>
  <sheetFormatPr baseColWidth="10" defaultRowHeight="14.4" x14ac:dyDescent="0.3"/>
  <cols>
    <col min="1" max="1" width="26.88671875" style="9" bestFit="1" customWidth="1"/>
    <col min="2" max="2" width="19.5546875" style="9" bestFit="1" customWidth="1"/>
    <col min="3" max="3" width="64.109375" style="9" bestFit="1" customWidth="1"/>
    <col min="4" max="4" width="23.6640625" style="9" customWidth="1"/>
    <col min="5" max="5" width="27.44140625" style="2" bestFit="1" customWidth="1"/>
    <col min="6" max="6" width="30.88671875" style="2" bestFit="1" customWidth="1"/>
    <col min="7" max="7" width="62.6640625" style="2" bestFit="1" customWidth="1"/>
    <col min="8" max="8" width="64.109375" style="9" bestFit="1" customWidth="1"/>
    <col min="9" max="16384" width="11.5546875" style="9"/>
  </cols>
  <sheetData>
    <row r="1" spans="1:8" x14ac:dyDescent="0.3">
      <c r="A1" s="1" t="s">
        <v>459</v>
      </c>
      <c r="B1" s="1" t="s">
        <v>460</v>
      </c>
      <c r="C1" s="1" t="s">
        <v>461</v>
      </c>
      <c r="D1" s="1" t="s">
        <v>682</v>
      </c>
      <c r="E1" s="1" t="s">
        <v>95</v>
      </c>
      <c r="F1" s="1" t="s">
        <v>463</v>
      </c>
      <c r="G1" s="1" t="s">
        <v>462</v>
      </c>
      <c r="H1" s="1" t="s">
        <v>458</v>
      </c>
    </row>
    <row r="2" spans="1:8" x14ac:dyDescent="0.3">
      <c r="A2" s="2" t="s">
        <v>108</v>
      </c>
      <c r="B2" s="2">
        <v>1</v>
      </c>
      <c r="C2" s="2" t="s">
        <v>106</v>
      </c>
      <c r="D2" s="2" t="s">
        <v>914</v>
      </c>
      <c r="F2" s="2" t="s">
        <v>652</v>
      </c>
      <c r="G2" s="2">
        <v>1980</v>
      </c>
      <c r="H2" s="2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2" t="s">
        <v>108</v>
      </c>
      <c r="B3" s="2">
        <v>2</v>
      </c>
      <c r="C3" s="2" t="s">
        <v>107</v>
      </c>
      <c r="D3" s="2" t="s">
        <v>914</v>
      </c>
      <c r="F3" s="2" t="s">
        <v>652</v>
      </c>
      <c r="G3" s="2">
        <v>2000</v>
      </c>
      <c r="H3" s="2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2" t="s">
        <v>108</v>
      </c>
      <c r="B4" s="2">
        <v>3</v>
      </c>
      <c r="C4" s="2" t="s">
        <v>131</v>
      </c>
      <c r="D4" s="2" t="s">
        <v>914</v>
      </c>
      <c r="F4" s="2" t="s">
        <v>652</v>
      </c>
      <c r="G4" s="2" t="s">
        <v>653</v>
      </c>
      <c r="H4" s="2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2" t="s">
        <v>126</v>
      </c>
      <c r="B5" s="2">
        <v>1</v>
      </c>
      <c r="C5" s="2" t="s">
        <v>208</v>
      </c>
      <c r="D5" s="2" t="s">
        <v>914</v>
      </c>
      <c r="E5" s="2" t="s">
        <v>661</v>
      </c>
      <c r="F5" s="2" t="s">
        <v>683</v>
      </c>
      <c r="H5" s="2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2" t="s">
        <v>126</v>
      </c>
      <c r="B6" s="2">
        <v>2</v>
      </c>
      <c r="C6" s="2" t="s">
        <v>124</v>
      </c>
      <c r="D6" s="2" t="s">
        <v>914</v>
      </c>
      <c r="E6" s="2" t="s">
        <v>661</v>
      </c>
      <c r="F6" s="2" t="s">
        <v>683</v>
      </c>
      <c r="H6" s="2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2" t="s">
        <v>126</v>
      </c>
      <c r="B7" s="2">
        <v>3</v>
      </c>
      <c r="C7" s="2" t="s">
        <v>276</v>
      </c>
      <c r="D7" s="2" t="s">
        <v>914</v>
      </c>
      <c r="E7" s="2" t="s">
        <v>661</v>
      </c>
      <c r="F7" s="2" t="s">
        <v>683</v>
      </c>
      <c r="H7" s="2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2" t="s">
        <v>126</v>
      </c>
      <c r="B8" s="2">
        <v>4</v>
      </c>
      <c r="C8" s="2" t="s">
        <v>210</v>
      </c>
      <c r="D8" s="2" t="s">
        <v>914</v>
      </c>
      <c r="E8" s="2" t="s">
        <v>661</v>
      </c>
      <c r="F8" s="2" t="s">
        <v>683</v>
      </c>
      <c r="H8" s="2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2" t="s">
        <v>126</v>
      </c>
      <c r="B9" s="2">
        <v>5</v>
      </c>
      <c r="C9" s="2" t="s">
        <v>302</v>
      </c>
      <c r="D9" s="2" t="s">
        <v>914</v>
      </c>
      <c r="E9" s="2" t="s">
        <v>661</v>
      </c>
      <c r="F9" s="2" t="s">
        <v>683</v>
      </c>
      <c r="H9" s="2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2" t="s">
        <v>126</v>
      </c>
      <c r="B10" s="2">
        <v>6</v>
      </c>
      <c r="C10" s="2" t="s">
        <v>303</v>
      </c>
      <c r="D10" s="2" t="s">
        <v>914</v>
      </c>
      <c r="E10" s="2" t="s">
        <v>661</v>
      </c>
      <c r="F10" s="2" t="s">
        <v>683</v>
      </c>
      <c r="H10" s="2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2" t="s">
        <v>126</v>
      </c>
      <c r="B11" s="2">
        <v>7</v>
      </c>
      <c r="C11" s="2" t="s">
        <v>304</v>
      </c>
      <c r="D11" s="2" t="s">
        <v>914</v>
      </c>
      <c r="E11" s="2" t="s">
        <v>661</v>
      </c>
      <c r="F11" s="2" t="s">
        <v>683</v>
      </c>
      <c r="H11" s="2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2" t="s">
        <v>126</v>
      </c>
      <c r="B12" s="2">
        <v>8</v>
      </c>
      <c r="C12" s="2" t="s">
        <v>305</v>
      </c>
      <c r="D12" s="2" t="s">
        <v>914</v>
      </c>
      <c r="E12" s="2" t="s">
        <v>661</v>
      </c>
      <c r="F12" s="2" t="s">
        <v>683</v>
      </c>
      <c r="H12" s="2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2" t="s">
        <v>126</v>
      </c>
      <c r="B13" s="2">
        <v>9</v>
      </c>
      <c r="C13" s="2" t="s">
        <v>306</v>
      </c>
      <c r="D13" s="2" t="s">
        <v>914</v>
      </c>
      <c r="E13" s="2" t="s">
        <v>661</v>
      </c>
      <c r="F13" s="2" t="s">
        <v>683</v>
      </c>
      <c r="H13" s="2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2" t="s">
        <v>126</v>
      </c>
      <c r="B14" s="2">
        <v>10</v>
      </c>
      <c r="C14" s="2" t="s">
        <v>213</v>
      </c>
      <c r="D14" s="2" t="s">
        <v>914</v>
      </c>
      <c r="E14" s="2" t="s">
        <v>661</v>
      </c>
      <c r="F14" s="2" t="s">
        <v>683</v>
      </c>
      <c r="H14" s="2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ht="28.8" x14ac:dyDescent="0.3">
      <c r="A15" s="2" t="s">
        <v>126</v>
      </c>
      <c r="B15" s="2">
        <v>11</v>
      </c>
      <c r="C15" s="2" t="s">
        <v>314</v>
      </c>
      <c r="D15" s="2" t="s">
        <v>914</v>
      </c>
      <c r="E15" s="2" t="s">
        <v>661</v>
      </c>
      <c r="F15" s="2" t="s">
        <v>683</v>
      </c>
      <c r="G15" s="2" t="s">
        <v>387</v>
      </c>
      <c r="H15" s="2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6" spans="1:8" ht="28.8" x14ac:dyDescent="0.3">
      <c r="A16" s="2" t="s">
        <v>126</v>
      </c>
      <c r="B16" s="2">
        <v>12</v>
      </c>
      <c r="C16" s="2" t="s">
        <v>315</v>
      </c>
      <c r="D16" s="2" t="s">
        <v>914</v>
      </c>
      <c r="E16" s="2" t="s">
        <v>661</v>
      </c>
      <c r="F16" s="2" t="s">
        <v>683</v>
      </c>
      <c r="G16" s="2" t="s">
        <v>387</v>
      </c>
      <c r="H16" s="2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7" spans="1:8" ht="28.8" x14ac:dyDescent="0.3">
      <c r="A17" s="2" t="s">
        <v>126</v>
      </c>
      <c r="B17" s="2">
        <v>13</v>
      </c>
      <c r="C17" s="2" t="s">
        <v>316</v>
      </c>
      <c r="D17" s="2" t="s">
        <v>914</v>
      </c>
      <c r="E17" s="2" t="s">
        <v>661</v>
      </c>
      <c r="F17" s="2" t="s">
        <v>683</v>
      </c>
      <c r="G17" s="2" t="s">
        <v>387</v>
      </c>
      <c r="H17" s="2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8" spans="1:8" ht="28.8" x14ac:dyDescent="0.3">
      <c r="A18" s="2" t="s">
        <v>126</v>
      </c>
      <c r="B18" s="2">
        <v>14</v>
      </c>
      <c r="C18" s="2" t="s">
        <v>317</v>
      </c>
      <c r="D18" s="2" t="s">
        <v>914</v>
      </c>
      <c r="E18" s="2" t="s">
        <v>661</v>
      </c>
      <c r="F18" s="2" t="s">
        <v>683</v>
      </c>
      <c r="G18" s="2" t="s">
        <v>387</v>
      </c>
      <c r="H18" s="2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9" spans="1:8" ht="28.8" x14ac:dyDescent="0.3">
      <c r="A19" s="2" t="s">
        <v>126</v>
      </c>
      <c r="B19" s="2">
        <v>15</v>
      </c>
      <c r="C19" s="2" t="s">
        <v>319</v>
      </c>
      <c r="D19" s="2" t="s">
        <v>914</v>
      </c>
      <c r="E19" s="2" t="s">
        <v>661</v>
      </c>
      <c r="F19" s="2" t="s">
        <v>683</v>
      </c>
      <c r="G19" s="2" t="s">
        <v>388</v>
      </c>
      <c r="H19" s="2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0" spans="1:8" ht="28.8" x14ac:dyDescent="0.3">
      <c r="A20" s="2" t="s">
        <v>126</v>
      </c>
      <c r="B20" s="2">
        <v>16</v>
      </c>
      <c r="C20" s="2" t="s">
        <v>320</v>
      </c>
      <c r="D20" s="2" t="s">
        <v>914</v>
      </c>
      <c r="E20" s="2" t="s">
        <v>661</v>
      </c>
      <c r="F20" s="2" t="s">
        <v>683</v>
      </c>
      <c r="G20" s="2" t="s">
        <v>388</v>
      </c>
      <c r="H20" s="2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1" spans="1:8" ht="28.8" x14ac:dyDescent="0.3">
      <c r="A21" s="2" t="s">
        <v>126</v>
      </c>
      <c r="B21" s="2">
        <v>17</v>
      </c>
      <c r="C21" s="2" t="s">
        <v>321</v>
      </c>
      <c r="D21" s="2" t="s">
        <v>914</v>
      </c>
      <c r="E21" s="2" t="s">
        <v>661</v>
      </c>
      <c r="F21" s="2" t="s">
        <v>683</v>
      </c>
      <c r="G21" s="2" t="s">
        <v>388</v>
      </c>
      <c r="H21" s="2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2" spans="1:8" ht="28.8" x14ac:dyDescent="0.3">
      <c r="A22" s="2" t="s">
        <v>126</v>
      </c>
      <c r="B22" s="2">
        <v>18</v>
      </c>
      <c r="C22" s="2" t="s">
        <v>322</v>
      </c>
      <c r="D22" s="2" t="s">
        <v>914</v>
      </c>
      <c r="E22" s="2" t="s">
        <v>661</v>
      </c>
      <c r="F22" s="2" t="s">
        <v>683</v>
      </c>
      <c r="G22" s="2" t="s">
        <v>388</v>
      </c>
      <c r="H22" s="2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3" spans="1:8" x14ac:dyDescent="0.3">
      <c r="A23" s="2" t="s">
        <v>126</v>
      </c>
      <c r="B23" s="2">
        <v>19</v>
      </c>
      <c r="C23" s="2" t="s">
        <v>307</v>
      </c>
      <c r="D23" s="2" t="s">
        <v>914</v>
      </c>
      <c r="E23" s="2" t="s">
        <v>661</v>
      </c>
      <c r="F23" s="2" t="s">
        <v>683</v>
      </c>
      <c r="H23" s="2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2" t="s">
        <v>126</v>
      </c>
      <c r="B24" s="2">
        <v>20</v>
      </c>
      <c r="C24" s="2" t="s">
        <v>44</v>
      </c>
      <c r="D24" s="2" t="s">
        <v>914</v>
      </c>
      <c r="E24" s="2" t="s">
        <v>661</v>
      </c>
      <c r="F24" s="2" t="s">
        <v>683</v>
      </c>
      <c r="H24" s="2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2" t="s">
        <v>126</v>
      </c>
      <c r="B25" s="2">
        <v>21</v>
      </c>
      <c r="C25" s="2" t="s">
        <v>125</v>
      </c>
      <c r="D25" s="2" t="s">
        <v>914</v>
      </c>
      <c r="E25" s="2" t="s">
        <v>661</v>
      </c>
      <c r="F25" s="2" t="s">
        <v>683</v>
      </c>
      <c r="H25" s="2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2" t="s">
        <v>126</v>
      </c>
      <c r="B26" s="2">
        <v>22</v>
      </c>
      <c r="C26" s="2" t="s">
        <v>45</v>
      </c>
      <c r="D26" s="2" t="s">
        <v>914</v>
      </c>
      <c r="E26" s="2" t="s">
        <v>661</v>
      </c>
      <c r="F26" s="2" t="s">
        <v>683</v>
      </c>
      <c r="H26" s="2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2" t="s">
        <v>126</v>
      </c>
      <c r="B27" s="2">
        <v>23</v>
      </c>
      <c r="C27" s="2" t="s">
        <v>46</v>
      </c>
      <c r="D27" s="2" t="s">
        <v>914</v>
      </c>
      <c r="E27" s="2" t="s">
        <v>661</v>
      </c>
      <c r="F27" s="2" t="s">
        <v>683</v>
      </c>
      <c r="H27" s="2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ht="28.8" x14ac:dyDescent="0.3">
      <c r="A28" s="2" t="s">
        <v>126</v>
      </c>
      <c r="B28" s="2">
        <v>24</v>
      </c>
      <c r="C28" s="2" t="s">
        <v>324</v>
      </c>
      <c r="D28" s="2" t="s">
        <v>914</v>
      </c>
      <c r="E28" s="2" t="s">
        <v>661</v>
      </c>
      <c r="F28" s="2" t="s">
        <v>683</v>
      </c>
      <c r="G28" s="2" t="s">
        <v>389</v>
      </c>
      <c r="H28" s="2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29" spans="1:8" ht="28.8" x14ac:dyDescent="0.3">
      <c r="A29" s="2" t="s">
        <v>126</v>
      </c>
      <c r="B29" s="2">
        <v>25</v>
      </c>
      <c r="C29" s="2" t="s">
        <v>325</v>
      </c>
      <c r="D29" s="2" t="s">
        <v>914</v>
      </c>
      <c r="E29" s="2" t="s">
        <v>661</v>
      </c>
      <c r="F29" s="2" t="s">
        <v>683</v>
      </c>
      <c r="G29" s="2" t="s">
        <v>389</v>
      </c>
      <c r="H29" s="2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0" spans="1:8" ht="28.8" x14ac:dyDescent="0.3">
      <c r="A30" s="2" t="s">
        <v>126</v>
      </c>
      <c r="B30" s="2">
        <v>26</v>
      </c>
      <c r="C30" s="2" t="s">
        <v>326</v>
      </c>
      <c r="D30" s="2" t="s">
        <v>914</v>
      </c>
      <c r="E30" s="2" t="s">
        <v>661</v>
      </c>
      <c r="F30" s="2" t="s">
        <v>683</v>
      </c>
      <c r="G30" s="2" t="s">
        <v>389</v>
      </c>
      <c r="H30" s="2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1" spans="1:8" ht="28.8" x14ac:dyDescent="0.3">
      <c r="A31" s="2" t="s">
        <v>126</v>
      </c>
      <c r="B31" s="2">
        <v>27</v>
      </c>
      <c r="C31" s="2" t="s">
        <v>327</v>
      </c>
      <c r="D31" s="2" t="s">
        <v>914</v>
      </c>
      <c r="E31" s="2" t="s">
        <v>661</v>
      </c>
      <c r="F31" s="2" t="s">
        <v>683</v>
      </c>
      <c r="G31" s="2" t="s">
        <v>389</v>
      </c>
      <c r="H31" s="2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2" spans="1:8" ht="28.8" x14ac:dyDescent="0.3">
      <c r="A32" s="2" t="s">
        <v>126</v>
      </c>
      <c r="B32" s="2">
        <v>28</v>
      </c>
      <c r="C32" s="2" t="s">
        <v>328</v>
      </c>
      <c r="D32" s="2" t="s">
        <v>914</v>
      </c>
      <c r="E32" s="2" t="s">
        <v>661</v>
      </c>
      <c r="F32" s="2" t="s">
        <v>683</v>
      </c>
      <c r="G32" s="2" t="s">
        <v>389</v>
      </c>
      <c r="H32" s="2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3" spans="1:8" ht="28.8" x14ac:dyDescent="0.3">
      <c r="A33" s="2" t="s">
        <v>126</v>
      </c>
      <c r="B33" s="2">
        <v>29</v>
      </c>
      <c r="C33" s="2" t="s">
        <v>329</v>
      </c>
      <c r="D33" s="2" t="s">
        <v>914</v>
      </c>
      <c r="E33" s="2" t="s">
        <v>661</v>
      </c>
      <c r="F33" s="2" t="s">
        <v>683</v>
      </c>
      <c r="G33" s="2" t="s">
        <v>389</v>
      </c>
      <c r="H33" s="2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4" spans="1:8" ht="28.8" x14ac:dyDescent="0.3">
      <c r="A34" s="2" t="s">
        <v>126</v>
      </c>
      <c r="B34" s="2">
        <v>30</v>
      </c>
      <c r="C34" s="2" t="s">
        <v>330</v>
      </c>
      <c r="D34" s="2" t="s">
        <v>914</v>
      </c>
      <c r="E34" s="2" t="s">
        <v>661</v>
      </c>
      <c r="F34" s="2" t="s">
        <v>683</v>
      </c>
      <c r="G34" s="2" t="s">
        <v>389</v>
      </c>
      <c r="H34" s="2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5" spans="1:8" ht="28.8" x14ac:dyDescent="0.3">
      <c r="A35" s="2" t="s">
        <v>126</v>
      </c>
      <c r="B35" s="2">
        <v>31</v>
      </c>
      <c r="C35" s="2" t="s">
        <v>331</v>
      </c>
      <c r="D35" s="2" t="s">
        <v>914</v>
      </c>
      <c r="E35" s="2" t="s">
        <v>661</v>
      </c>
      <c r="F35" s="2" t="s">
        <v>683</v>
      </c>
      <c r="G35" s="2" t="s">
        <v>389</v>
      </c>
      <c r="H35" s="2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6" spans="1:8" ht="28.8" x14ac:dyDescent="0.3">
      <c r="A36" s="2" t="s">
        <v>126</v>
      </c>
      <c r="B36" s="2">
        <v>32</v>
      </c>
      <c r="C36" s="2" t="s">
        <v>332</v>
      </c>
      <c r="D36" s="2" t="s">
        <v>914</v>
      </c>
      <c r="E36" s="2" t="s">
        <v>661</v>
      </c>
      <c r="F36" s="2" t="s">
        <v>683</v>
      </c>
      <c r="G36" s="2" t="s">
        <v>390</v>
      </c>
      <c r="H36" s="2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7" spans="1:8" ht="28.8" x14ac:dyDescent="0.3">
      <c r="A37" s="2" t="s">
        <v>126</v>
      </c>
      <c r="B37" s="2">
        <v>33</v>
      </c>
      <c r="C37" s="2" t="s">
        <v>333</v>
      </c>
      <c r="D37" s="2" t="s">
        <v>914</v>
      </c>
      <c r="E37" s="2" t="s">
        <v>661</v>
      </c>
      <c r="F37" s="2" t="s">
        <v>683</v>
      </c>
      <c r="G37" s="2" t="s">
        <v>390</v>
      </c>
      <c r="H37" s="2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8" spans="1:8" ht="28.8" x14ac:dyDescent="0.3">
      <c r="A38" s="2" t="s">
        <v>126</v>
      </c>
      <c r="B38" s="2">
        <v>34</v>
      </c>
      <c r="C38" s="2" t="s">
        <v>334</v>
      </c>
      <c r="D38" s="2" t="s">
        <v>914</v>
      </c>
      <c r="E38" s="2" t="s">
        <v>661</v>
      </c>
      <c r="F38" s="2" t="s">
        <v>683</v>
      </c>
      <c r="G38" s="2" t="s">
        <v>390</v>
      </c>
      <c r="H38" s="2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9" spans="1:8" ht="28.8" x14ac:dyDescent="0.3">
      <c r="A39" s="2" t="s">
        <v>126</v>
      </c>
      <c r="B39" s="2">
        <v>35</v>
      </c>
      <c r="C39" s="2" t="s">
        <v>335</v>
      </c>
      <c r="D39" s="2" t="s">
        <v>914</v>
      </c>
      <c r="E39" s="2" t="s">
        <v>661</v>
      </c>
      <c r="F39" s="2" t="s">
        <v>683</v>
      </c>
      <c r="G39" s="2" t="s">
        <v>390</v>
      </c>
      <c r="H39" s="2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0" spans="1:8" ht="28.8" x14ac:dyDescent="0.3">
      <c r="A40" s="2" t="s">
        <v>126</v>
      </c>
      <c r="B40" s="2">
        <v>36</v>
      </c>
      <c r="C40" s="2" t="s">
        <v>336</v>
      </c>
      <c r="D40" s="2" t="s">
        <v>914</v>
      </c>
      <c r="E40" s="2" t="s">
        <v>661</v>
      </c>
      <c r="F40" s="2" t="s">
        <v>683</v>
      </c>
      <c r="G40" s="2" t="s">
        <v>390</v>
      </c>
      <c r="H40" s="2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1" spans="1:8" ht="28.8" x14ac:dyDescent="0.3">
      <c r="A41" s="2" t="s">
        <v>126</v>
      </c>
      <c r="B41" s="2">
        <v>37</v>
      </c>
      <c r="C41" s="2" t="s">
        <v>337</v>
      </c>
      <c r="D41" s="2" t="s">
        <v>914</v>
      </c>
      <c r="E41" s="2" t="s">
        <v>661</v>
      </c>
      <c r="F41" s="2" t="s">
        <v>683</v>
      </c>
      <c r="G41" s="2" t="s">
        <v>390</v>
      </c>
      <c r="H41" s="2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2" spans="1:8" ht="28.8" x14ac:dyDescent="0.3">
      <c r="A42" s="2" t="s">
        <v>126</v>
      </c>
      <c r="B42" s="2">
        <v>38</v>
      </c>
      <c r="C42" s="2" t="s">
        <v>338</v>
      </c>
      <c r="D42" s="2" t="s">
        <v>914</v>
      </c>
      <c r="E42" s="2" t="s">
        <v>661</v>
      </c>
      <c r="F42" s="2" t="s">
        <v>683</v>
      </c>
      <c r="G42" s="2" t="s">
        <v>390</v>
      </c>
      <c r="H42" s="2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3" spans="1:8" ht="28.8" x14ac:dyDescent="0.3">
      <c r="A43" s="2" t="s">
        <v>126</v>
      </c>
      <c r="B43" s="2">
        <v>39</v>
      </c>
      <c r="C43" s="2" t="s">
        <v>339</v>
      </c>
      <c r="D43" s="2" t="s">
        <v>914</v>
      </c>
      <c r="E43" s="2" t="s">
        <v>661</v>
      </c>
      <c r="F43" s="2" t="s">
        <v>683</v>
      </c>
      <c r="G43" s="2" t="s">
        <v>390</v>
      </c>
      <c r="H43" s="2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4" spans="1:8" x14ac:dyDescent="0.3">
      <c r="A44" s="2" t="s">
        <v>126</v>
      </c>
      <c r="B44" s="2">
        <v>40</v>
      </c>
      <c r="C44" s="2" t="s">
        <v>47</v>
      </c>
      <c r="D44" s="2" t="s">
        <v>914</v>
      </c>
      <c r="E44" s="2" t="s">
        <v>661</v>
      </c>
      <c r="F44" s="2" t="s">
        <v>683</v>
      </c>
      <c r="H44" s="2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2" t="s">
        <v>126</v>
      </c>
      <c r="B45" s="2">
        <v>41</v>
      </c>
      <c r="C45" s="2" t="s">
        <v>340</v>
      </c>
      <c r="D45" s="2" t="s">
        <v>914</v>
      </c>
      <c r="E45" s="2" t="s">
        <v>661</v>
      </c>
      <c r="F45" s="2" t="s">
        <v>683</v>
      </c>
      <c r="G45" s="2" t="s">
        <v>713</v>
      </c>
      <c r="H45" s="2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>Autre radiateur</v>
      </c>
    </row>
    <row r="46" spans="1:8" x14ac:dyDescent="0.3">
      <c r="A46" s="2" t="s">
        <v>126</v>
      </c>
      <c r="B46" s="2">
        <v>42</v>
      </c>
      <c r="C46" s="2" t="s">
        <v>308</v>
      </c>
      <c r="D46" s="2" t="s">
        <v>914</v>
      </c>
      <c r="E46" s="2" t="s">
        <v>661</v>
      </c>
      <c r="F46" s="2" t="s">
        <v>683</v>
      </c>
      <c r="H46" s="2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ht="28.8" x14ac:dyDescent="0.3">
      <c r="A47" s="2" t="s">
        <v>126</v>
      </c>
      <c r="B47" s="2">
        <v>43</v>
      </c>
      <c r="C47" s="2" t="s">
        <v>318</v>
      </c>
      <c r="D47" s="2" t="s">
        <v>914</v>
      </c>
      <c r="E47" s="2" t="s">
        <v>661</v>
      </c>
      <c r="F47" s="2" t="s">
        <v>683</v>
      </c>
      <c r="G47" s="2" t="s">
        <v>387</v>
      </c>
      <c r="H47" s="2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48" spans="1:8" ht="28.8" x14ac:dyDescent="0.3">
      <c r="A48" s="2" t="s">
        <v>126</v>
      </c>
      <c r="B48" s="2">
        <v>44</v>
      </c>
      <c r="C48" s="2" t="s">
        <v>323</v>
      </c>
      <c r="D48" s="2" t="s">
        <v>914</v>
      </c>
      <c r="E48" s="2" t="s">
        <v>661</v>
      </c>
      <c r="F48" s="2" t="s">
        <v>683</v>
      </c>
      <c r="G48" s="2" t="s">
        <v>388</v>
      </c>
      <c r="H48" s="2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49" spans="1:8" x14ac:dyDescent="0.3">
      <c r="A49" s="2" t="s">
        <v>126</v>
      </c>
      <c r="B49" s="2">
        <v>45</v>
      </c>
      <c r="C49" s="2" t="s">
        <v>341</v>
      </c>
      <c r="D49" s="2" t="s">
        <v>914</v>
      </c>
      <c r="E49" s="2" t="s">
        <v>661</v>
      </c>
      <c r="F49" s="2" t="s">
        <v>683</v>
      </c>
      <c r="G49" s="2" t="s">
        <v>713</v>
      </c>
      <c r="H49" s="2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>Autre radiateur</v>
      </c>
    </row>
    <row r="50" spans="1:8" ht="28.8" x14ac:dyDescent="0.3">
      <c r="A50" s="2" t="s">
        <v>126</v>
      </c>
      <c r="B50" s="2">
        <v>46</v>
      </c>
      <c r="C50" s="2" t="s">
        <v>309</v>
      </c>
      <c r="D50" s="2" t="s">
        <v>914</v>
      </c>
      <c r="E50" s="2" t="s">
        <v>661</v>
      </c>
      <c r="F50" s="2" t="s">
        <v>683</v>
      </c>
      <c r="H50" s="2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ht="28.8" x14ac:dyDescent="0.3">
      <c r="A51" s="2" t="s">
        <v>126</v>
      </c>
      <c r="B51" s="2">
        <v>47</v>
      </c>
      <c r="C51" s="2" t="s">
        <v>310</v>
      </c>
      <c r="D51" s="2" t="s">
        <v>914</v>
      </c>
      <c r="E51" s="2" t="s">
        <v>661</v>
      </c>
      <c r="F51" s="2" t="s">
        <v>683</v>
      </c>
      <c r="H51" s="2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ht="28.8" x14ac:dyDescent="0.3">
      <c r="A52" s="2" t="s">
        <v>126</v>
      </c>
      <c r="B52" s="2">
        <v>48</v>
      </c>
      <c r="C52" s="2" t="s">
        <v>311</v>
      </c>
      <c r="D52" s="2" t="s">
        <v>914</v>
      </c>
      <c r="E52" s="2" t="s">
        <v>661</v>
      </c>
      <c r="F52" s="2" t="s">
        <v>683</v>
      </c>
      <c r="H52" s="2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ht="28.8" x14ac:dyDescent="0.3">
      <c r="A53" s="2" t="s">
        <v>126</v>
      </c>
      <c r="B53" s="2">
        <v>49</v>
      </c>
      <c r="C53" s="2" t="s">
        <v>312</v>
      </c>
      <c r="D53" s="2" t="s">
        <v>914</v>
      </c>
      <c r="E53" s="2" t="s">
        <v>661</v>
      </c>
      <c r="F53" s="2" t="s">
        <v>683</v>
      </c>
      <c r="H53" s="2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ht="28.8" x14ac:dyDescent="0.3">
      <c r="A54" s="2" t="s">
        <v>126</v>
      </c>
      <c r="B54" s="2">
        <v>50</v>
      </c>
      <c r="C54" s="2" t="s">
        <v>313</v>
      </c>
      <c r="D54" s="2" t="s">
        <v>914</v>
      </c>
      <c r="E54" s="2" t="s">
        <v>661</v>
      </c>
      <c r="F54" s="2" t="s">
        <v>683</v>
      </c>
      <c r="H54" s="2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ht="28.8" x14ac:dyDescent="0.3">
      <c r="A55" s="2" t="s">
        <v>126</v>
      </c>
      <c r="B55" s="2">
        <v>24</v>
      </c>
      <c r="C55" s="2" t="s">
        <v>662</v>
      </c>
      <c r="D55" s="2" t="s">
        <v>914</v>
      </c>
      <c r="F55" s="2" t="s">
        <v>96</v>
      </c>
      <c r="G55" s="15">
        <v>0</v>
      </c>
      <c r="H55" s="15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ht="28.8" x14ac:dyDescent="0.3">
      <c r="A56" s="2" t="s">
        <v>126</v>
      </c>
      <c r="B56" s="2">
        <v>25</v>
      </c>
      <c r="C56" s="2" t="s">
        <v>663</v>
      </c>
      <c r="D56" s="2" t="s">
        <v>914</v>
      </c>
      <c r="F56" s="2" t="s">
        <v>96</v>
      </c>
      <c r="G56" s="15">
        <v>0</v>
      </c>
      <c r="H56" s="15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ht="28.8" x14ac:dyDescent="0.3">
      <c r="A57" s="2" t="s">
        <v>126</v>
      </c>
      <c r="B57" s="2">
        <v>26</v>
      </c>
      <c r="C57" s="2" t="s">
        <v>664</v>
      </c>
      <c r="D57" s="2" t="s">
        <v>914</v>
      </c>
      <c r="F57" s="2" t="s">
        <v>96</v>
      </c>
      <c r="G57" s="15">
        <v>0</v>
      </c>
      <c r="H57" s="15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ht="28.8" x14ac:dyDescent="0.3">
      <c r="A58" s="2" t="s">
        <v>126</v>
      </c>
      <c r="B58" s="2">
        <v>27</v>
      </c>
      <c r="C58" s="2" t="s">
        <v>665</v>
      </c>
      <c r="D58" s="2" t="s">
        <v>914</v>
      </c>
      <c r="F58" s="2" t="s">
        <v>96</v>
      </c>
      <c r="G58" s="15">
        <v>0</v>
      </c>
      <c r="H58" s="15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ht="28.8" x14ac:dyDescent="0.3">
      <c r="A59" s="2" t="s">
        <v>126</v>
      </c>
      <c r="B59" s="2">
        <v>28</v>
      </c>
      <c r="C59" s="2" t="s">
        <v>666</v>
      </c>
      <c r="D59" s="2" t="s">
        <v>914</v>
      </c>
      <c r="F59" s="2" t="s">
        <v>96</v>
      </c>
      <c r="G59" s="15">
        <v>0</v>
      </c>
      <c r="H59" s="15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ht="28.8" x14ac:dyDescent="0.3">
      <c r="A60" s="2" t="s">
        <v>126</v>
      </c>
      <c r="B60" s="2">
        <v>29</v>
      </c>
      <c r="C60" s="2" t="s">
        <v>667</v>
      </c>
      <c r="D60" s="2" t="s">
        <v>914</v>
      </c>
      <c r="F60" s="2" t="s">
        <v>96</v>
      </c>
      <c r="G60" s="15">
        <v>1</v>
      </c>
      <c r="H60" s="15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ht="28.8" x14ac:dyDescent="0.3">
      <c r="A61" s="2" t="s">
        <v>126</v>
      </c>
      <c r="B61" s="2">
        <v>30</v>
      </c>
      <c r="C61" s="2" t="s">
        <v>668</v>
      </c>
      <c r="D61" s="2" t="s">
        <v>914</v>
      </c>
      <c r="F61" s="2" t="s">
        <v>96</v>
      </c>
      <c r="G61" s="15">
        <v>1</v>
      </c>
      <c r="H61" s="15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ht="28.8" x14ac:dyDescent="0.3">
      <c r="A62" s="2" t="s">
        <v>126</v>
      </c>
      <c r="B62" s="2">
        <v>31</v>
      </c>
      <c r="C62" s="2" t="s">
        <v>669</v>
      </c>
      <c r="D62" s="2" t="s">
        <v>914</v>
      </c>
      <c r="F62" s="2" t="s">
        <v>96</v>
      </c>
      <c r="G62" s="15">
        <v>1</v>
      </c>
      <c r="H62" s="15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ht="28.8" x14ac:dyDescent="0.3">
      <c r="A63" s="2" t="s">
        <v>126</v>
      </c>
      <c r="B63" s="2">
        <v>32</v>
      </c>
      <c r="C63" s="2" t="s">
        <v>670</v>
      </c>
      <c r="D63" s="2" t="s">
        <v>914</v>
      </c>
      <c r="F63" s="2" t="s">
        <v>96</v>
      </c>
      <c r="G63" s="15">
        <v>0</v>
      </c>
      <c r="H63" s="15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ht="28.8" x14ac:dyDescent="0.3">
      <c r="A64" s="2" t="s">
        <v>126</v>
      </c>
      <c r="B64" s="2">
        <v>33</v>
      </c>
      <c r="C64" s="2" t="s">
        <v>671</v>
      </c>
      <c r="D64" s="2" t="s">
        <v>914</v>
      </c>
      <c r="F64" s="2" t="s">
        <v>96</v>
      </c>
      <c r="G64" s="15">
        <v>0</v>
      </c>
      <c r="H64" s="15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ht="28.8" x14ac:dyDescent="0.3">
      <c r="A65" s="2" t="s">
        <v>126</v>
      </c>
      <c r="B65" s="2">
        <v>34</v>
      </c>
      <c r="C65" s="2" t="s">
        <v>672</v>
      </c>
      <c r="D65" s="2" t="s">
        <v>914</v>
      </c>
      <c r="F65" s="2" t="s">
        <v>96</v>
      </c>
      <c r="G65" s="15">
        <v>0</v>
      </c>
      <c r="H65" s="15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ht="28.8" x14ac:dyDescent="0.3">
      <c r="A66" s="2" t="s">
        <v>126</v>
      </c>
      <c r="B66" s="2">
        <v>35</v>
      </c>
      <c r="C66" s="2" t="s">
        <v>673</v>
      </c>
      <c r="D66" s="2" t="s">
        <v>914</v>
      </c>
      <c r="F66" s="2" t="s">
        <v>96</v>
      </c>
      <c r="G66" s="15">
        <v>0</v>
      </c>
      <c r="H66" s="15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ht="28.8" x14ac:dyDescent="0.3">
      <c r="A67" s="2" t="s">
        <v>126</v>
      </c>
      <c r="B67" s="2">
        <v>36</v>
      </c>
      <c r="C67" s="2" t="s">
        <v>674</v>
      </c>
      <c r="D67" s="2" t="s">
        <v>914</v>
      </c>
      <c r="F67" s="2" t="s">
        <v>96</v>
      </c>
      <c r="G67" s="15">
        <v>1</v>
      </c>
      <c r="H67" s="15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ht="28.8" x14ac:dyDescent="0.3">
      <c r="A68" s="2" t="s">
        <v>126</v>
      </c>
      <c r="B68" s="2">
        <v>37</v>
      </c>
      <c r="C68" s="2" t="s">
        <v>675</v>
      </c>
      <c r="D68" s="2" t="s">
        <v>914</v>
      </c>
      <c r="F68" s="2" t="s">
        <v>96</v>
      </c>
      <c r="G68" s="15">
        <v>1</v>
      </c>
      <c r="H68" s="15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ht="28.8" x14ac:dyDescent="0.3">
      <c r="A69" s="2" t="s">
        <v>126</v>
      </c>
      <c r="B69" s="2">
        <v>38</v>
      </c>
      <c r="C69" s="2" t="s">
        <v>676</v>
      </c>
      <c r="D69" s="2" t="s">
        <v>914</v>
      </c>
      <c r="F69" s="2" t="s">
        <v>96</v>
      </c>
      <c r="G69" s="15">
        <v>1</v>
      </c>
      <c r="H69" s="15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ht="28.8" x14ac:dyDescent="0.3">
      <c r="A70" s="2" t="s">
        <v>126</v>
      </c>
      <c r="B70" s="2">
        <v>39</v>
      </c>
      <c r="C70" s="2" t="s">
        <v>677</v>
      </c>
      <c r="D70" s="2" t="s">
        <v>914</v>
      </c>
      <c r="F70" s="2" t="s">
        <v>96</v>
      </c>
      <c r="G70" s="15">
        <v>1</v>
      </c>
      <c r="H70" s="15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2" t="s">
        <v>66</v>
      </c>
      <c r="B71" s="2">
        <v>1</v>
      </c>
      <c r="C71" s="2" t="s">
        <v>43</v>
      </c>
      <c r="D71" s="2" t="s">
        <v>914</v>
      </c>
      <c r="F71" s="2" t="s">
        <v>122</v>
      </c>
      <c r="G71" s="15">
        <v>0</v>
      </c>
      <c r="H71" s="15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2" t="s">
        <v>66</v>
      </c>
      <c r="B72" s="2">
        <v>2</v>
      </c>
      <c r="C72" s="2" t="s">
        <v>192</v>
      </c>
      <c r="D72" s="2" t="s">
        <v>914</v>
      </c>
      <c r="F72" s="2" t="s">
        <v>122</v>
      </c>
      <c r="G72" s="15">
        <v>0</v>
      </c>
      <c r="H72" s="15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2" t="s">
        <v>66</v>
      </c>
      <c r="B73" s="2">
        <v>3</v>
      </c>
      <c r="C73" s="2" t="s">
        <v>193</v>
      </c>
      <c r="D73" s="2" t="s">
        <v>914</v>
      </c>
      <c r="F73" s="2" t="s">
        <v>122</v>
      </c>
      <c r="G73" s="15">
        <v>0</v>
      </c>
      <c r="H73" s="15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2" t="s">
        <v>66</v>
      </c>
      <c r="B74" s="2">
        <v>4</v>
      </c>
      <c r="C74" s="2" t="s">
        <v>194</v>
      </c>
      <c r="D74" s="2" t="s">
        <v>914</v>
      </c>
      <c r="F74" s="2" t="s">
        <v>122</v>
      </c>
      <c r="G74" s="15">
        <v>1</v>
      </c>
      <c r="H74" s="15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2" t="s">
        <v>66</v>
      </c>
      <c r="B75" s="2">
        <v>5</v>
      </c>
      <c r="C75" s="2" t="s">
        <v>195</v>
      </c>
      <c r="D75" s="2" t="s">
        <v>914</v>
      </c>
      <c r="F75" s="2" t="s">
        <v>122</v>
      </c>
      <c r="G75" s="15">
        <v>1</v>
      </c>
      <c r="H75" s="15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2" t="s">
        <v>66</v>
      </c>
      <c r="B76" s="2">
        <v>6</v>
      </c>
      <c r="C76" s="2" t="s">
        <v>102</v>
      </c>
      <c r="D76" s="2" t="s">
        <v>914</v>
      </c>
      <c r="F76" s="2" t="s">
        <v>122</v>
      </c>
      <c r="G76" s="15">
        <v>0</v>
      </c>
      <c r="H76" s="15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2" t="s">
        <v>66</v>
      </c>
      <c r="B77" s="2">
        <v>7</v>
      </c>
      <c r="C77" s="2" t="s">
        <v>218</v>
      </c>
      <c r="D77" s="2" t="s">
        <v>914</v>
      </c>
      <c r="F77" s="2" t="s">
        <v>122</v>
      </c>
      <c r="G77" s="15">
        <v>0</v>
      </c>
      <c r="H77" s="15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2" t="s">
        <v>681</v>
      </c>
      <c r="B78" s="2">
        <v>1</v>
      </c>
      <c r="C78" s="2" t="s">
        <v>679</v>
      </c>
      <c r="D78" s="2" t="s">
        <v>914</v>
      </c>
      <c r="F78" s="2" t="s">
        <v>678</v>
      </c>
      <c r="G78" s="15">
        <v>0</v>
      </c>
      <c r="H78" s="15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2" t="s">
        <v>681</v>
      </c>
      <c r="B79" s="2">
        <v>2</v>
      </c>
      <c r="C79" s="2" t="s">
        <v>680</v>
      </c>
      <c r="D79" s="2" t="s">
        <v>914</v>
      </c>
      <c r="F79" s="2" t="s">
        <v>678</v>
      </c>
      <c r="G79" s="15">
        <v>1</v>
      </c>
      <c r="H79" s="15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2" t="s">
        <v>66</v>
      </c>
      <c r="B80" s="2">
        <v>1</v>
      </c>
      <c r="C80" s="2" t="s">
        <v>43</v>
      </c>
      <c r="D80" s="2" t="s">
        <v>914</v>
      </c>
      <c r="F80" s="2" t="s">
        <v>123</v>
      </c>
      <c r="G80" s="15">
        <v>0</v>
      </c>
      <c r="H80" s="15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2" t="s">
        <v>66</v>
      </c>
      <c r="B81" s="2">
        <v>2</v>
      </c>
      <c r="C81" s="2" t="s">
        <v>192</v>
      </c>
      <c r="D81" s="2" t="s">
        <v>914</v>
      </c>
      <c r="F81" s="2" t="s">
        <v>123</v>
      </c>
      <c r="G81" s="15">
        <v>0</v>
      </c>
      <c r="H81" s="15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2" t="s">
        <v>66</v>
      </c>
      <c r="B82" s="2">
        <v>3</v>
      </c>
      <c r="C82" s="2" t="s">
        <v>193</v>
      </c>
      <c r="D82" s="2" t="s">
        <v>914</v>
      </c>
      <c r="F82" s="2" t="s">
        <v>123</v>
      </c>
      <c r="G82" s="15">
        <v>0</v>
      </c>
      <c r="H82" s="15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2" t="s">
        <v>66</v>
      </c>
      <c r="B83" s="2">
        <v>4</v>
      </c>
      <c r="C83" s="2" t="s">
        <v>194</v>
      </c>
      <c r="D83" s="2" t="s">
        <v>914</v>
      </c>
      <c r="F83" s="2" t="s">
        <v>123</v>
      </c>
      <c r="G83" s="15">
        <v>0</v>
      </c>
      <c r="H83" s="15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2" t="s">
        <v>66</v>
      </c>
      <c r="B84" s="2">
        <v>5</v>
      </c>
      <c r="C84" s="2" t="s">
        <v>195</v>
      </c>
      <c r="D84" s="2" t="s">
        <v>914</v>
      </c>
      <c r="F84" s="2" t="s">
        <v>123</v>
      </c>
      <c r="G84" s="15">
        <v>1</v>
      </c>
      <c r="H84" s="15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5" spans="1:8" x14ac:dyDescent="0.3">
      <c r="A85" s="2" t="s">
        <v>66</v>
      </c>
      <c r="B85" s="2">
        <v>6</v>
      </c>
      <c r="C85" s="2" t="s">
        <v>102</v>
      </c>
      <c r="D85" s="2" t="s">
        <v>914</v>
      </c>
      <c r="F85" s="2" t="s">
        <v>123</v>
      </c>
      <c r="G85" s="15">
        <v>0</v>
      </c>
      <c r="H85" s="15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6" spans="1:8" x14ac:dyDescent="0.3">
      <c r="A86" s="2" t="s">
        <v>66</v>
      </c>
      <c r="B86" s="2">
        <v>7</v>
      </c>
      <c r="C86" s="2" t="s">
        <v>218</v>
      </c>
      <c r="D86" s="2" t="s">
        <v>914</v>
      </c>
      <c r="F86" s="2" t="s">
        <v>123</v>
      </c>
      <c r="G86" s="15">
        <v>0</v>
      </c>
      <c r="H86" s="15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7" spans="1:8" x14ac:dyDescent="0.3">
      <c r="A87" s="2" t="s">
        <v>649</v>
      </c>
      <c r="B87" s="2">
        <v>1</v>
      </c>
      <c r="C87" s="2" t="s">
        <v>421</v>
      </c>
      <c r="D87" s="2" t="s">
        <v>738</v>
      </c>
      <c r="E87" s="2" t="s">
        <v>490</v>
      </c>
      <c r="G87" s="15" t="s">
        <v>413</v>
      </c>
      <c r="H87" s="15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88" spans="1:8" x14ac:dyDescent="0.3">
      <c r="A88" s="2" t="s">
        <v>649</v>
      </c>
      <c r="B88" s="2">
        <v>2</v>
      </c>
      <c r="C88" s="2" t="s">
        <v>422</v>
      </c>
      <c r="D88" s="2" t="s">
        <v>738</v>
      </c>
      <c r="E88" s="2" t="s">
        <v>490</v>
      </c>
      <c r="G88" s="15" t="s">
        <v>410</v>
      </c>
      <c r="H88" s="15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89" spans="1:8" x14ac:dyDescent="0.3">
      <c r="A89" s="2" t="s">
        <v>649</v>
      </c>
      <c r="B89" s="2">
        <v>3</v>
      </c>
      <c r="C89" s="2" t="s">
        <v>423</v>
      </c>
      <c r="D89" s="2" t="s">
        <v>738</v>
      </c>
      <c r="E89" s="2" t="s">
        <v>490</v>
      </c>
      <c r="G89" s="15" t="s">
        <v>411</v>
      </c>
      <c r="H89" s="15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90" spans="1:8" x14ac:dyDescent="0.3">
      <c r="A90" s="2" t="s">
        <v>649</v>
      </c>
      <c r="B90" s="2">
        <v>4</v>
      </c>
      <c r="C90" s="2" t="s">
        <v>641</v>
      </c>
      <c r="D90" s="2" t="s">
        <v>738</v>
      </c>
      <c r="E90" s="2" t="s">
        <v>490</v>
      </c>
      <c r="G90" s="15" t="s">
        <v>427</v>
      </c>
      <c r="H90" s="15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91" spans="1:8" x14ac:dyDescent="0.3">
      <c r="A91" s="2" t="s">
        <v>649</v>
      </c>
      <c r="B91" s="2">
        <v>5</v>
      </c>
      <c r="C91" s="2" t="s">
        <v>642</v>
      </c>
      <c r="D91" s="2" t="s">
        <v>738</v>
      </c>
      <c r="E91" s="2" t="s">
        <v>490</v>
      </c>
      <c r="G91" s="15" t="s">
        <v>432</v>
      </c>
      <c r="H91" s="15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92" spans="1:8" x14ac:dyDescent="0.3">
      <c r="A92" s="2" t="s">
        <v>649</v>
      </c>
      <c r="B92" s="2">
        <v>6</v>
      </c>
      <c r="C92" s="2" t="s">
        <v>643</v>
      </c>
      <c r="D92" s="2" t="s">
        <v>738</v>
      </c>
      <c r="E92" s="2" t="s">
        <v>490</v>
      </c>
      <c r="G92" s="15" t="s">
        <v>428</v>
      </c>
      <c r="H92" s="15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93" spans="1:8" x14ac:dyDescent="0.3">
      <c r="A93" s="2" t="s">
        <v>649</v>
      </c>
      <c r="B93" s="2">
        <v>7</v>
      </c>
      <c r="C93" s="2" t="s">
        <v>644</v>
      </c>
      <c r="D93" s="2" t="s">
        <v>738</v>
      </c>
      <c r="E93" s="2" t="s">
        <v>490</v>
      </c>
      <c r="G93" s="15" t="s">
        <v>428</v>
      </c>
      <c r="H93" s="15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94" spans="1:8" x14ac:dyDescent="0.3">
      <c r="A94" s="2" t="s">
        <v>649</v>
      </c>
      <c r="B94" s="2">
        <v>8</v>
      </c>
      <c r="C94" s="2" t="s">
        <v>425</v>
      </c>
      <c r="D94" s="2" t="s">
        <v>738</v>
      </c>
      <c r="E94" s="2" t="s">
        <v>490</v>
      </c>
      <c r="G94" s="15" t="s">
        <v>376</v>
      </c>
      <c r="H94" s="15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>Réseau de chaleur</v>
      </c>
    </row>
    <row r="95" spans="1:8" x14ac:dyDescent="0.3">
      <c r="A95" s="2" t="s">
        <v>649</v>
      </c>
      <c r="B95" s="2">
        <v>9</v>
      </c>
      <c r="C95" s="2" t="s">
        <v>645</v>
      </c>
      <c r="D95" s="2" t="s">
        <v>738</v>
      </c>
      <c r="E95" s="2" t="s">
        <v>490</v>
      </c>
      <c r="G95" s="15" t="s">
        <v>412</v>
      </c>
      <c r="H95" s="15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96" spans="1:8" x14ac:dyDescent="0.3">
      <c r="A96" s="2" t="s">
        <v>649</v>
      </c>
      <c r="B96" s="2">
        <v>10</v>
      </c>
      <c r="C96" s="2" t="s">
        <v>646</v>
      </c>
      <c r="D96" s="2" t="s">
        <v>738</v>
      </c>
      <c r="E96" s="2" t="s">
        <v>490</v>
      </c>
      <c r="G96" s="15" t="s">
        <v>412</v>
      </c>
      <c r="H96" s="15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97" spans="1:8" x14ac:dyDescent="0.3">
      <c r="A97" s="2" t="s">
        <v>649</v>
      </c>
      <c r="B97" s="2">
        <v>11</v>
      </c>
      <c r="C97" s="2" t="s">
        <v>424</v>
      </c>
      <c r="D97" s="2" t="s">
        <v>738</v>
      </c>
      <c r="E97" s="2" t="s">
        <v>490</v>
      </c>
      <c r="G97" s="15" t="s">
        <v>414</v>
      </c>
      <c r="H97" s="15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98" spans="1:8" x14ac:dyDescent="0.3">
      <c r="A98" s="2" t="s">
        <v>649</v>
      </c>
      <c r="B98" s="2">
        <v>12</v>
      </c>
      <c r="C98" s="2" t="s">
        <v>647</v>
      </c>
      <c r="D98" s="2" t="s">
        <v>738</v>
      </c>
      <c r="E98" s="2" t="s">
        <v>490</v>
      </c>
      <c r="G98" s="15" t="s">
        <v>413</v>
      </c>
      <c r="H98" s="15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99" spans="1:8" x14ac:dyDescent="0.3">
      <c r="A99" s="2" t="s">
        <v>649</v>
      </c>
      <c r="B99" s="2">
        <v>13</v>
      </c>
      <c r="C99" s="2" t="s">
        <v>412</v>
      </c>
      <c r="D99" s="2" t="s">
        <v>738</v>
      </c>
      <c r="E99" s="2" t="s">
        <v>490</v>
      </c>
      <c r="G99" s="15" t="s">
        <v>412</v>
      </c>
      <c r="H99" s="15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100" spans="1:8" x14ac:dyDescent="0.3">
      <c r="A100" s="2" t="s">
        <v>649</v>
      </c>
      <c r="B100" s="2">
        <v>14</v>
      </c>
      <c r="C100" s="2" t="s">
        <v>648</v>
      </c>
      <c r="D100" s="2" t="s">
        <v>738</v>
      </c>
      <c r="E100" s="2" t="s">
        <v>490</v>
      </c>
      <c r="G100" s="15"/>
      <c r="H100" s="15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1" spans="1:8" x14ac:dyDescent="0.3">
      <c r="A101" s="2" t="s">
        <v>649</v>
      </c>
      <c r="B101" s="2">
        <v>15</v>
      </c>
      <c r="C101" s="2" t="s">
        <v>426</v>
      </c>
      <c r="D101" s="2" t="s">
        <v>738</v>
      </c>
      <c r="E101" s="2" t="s">
        <v>490</v>
      </c>
      <c r="G101" s="15"/>
      <c r="H101" s="15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2" spans="1:8" ht="28.8" x14ac:dyDescent="0.3">
      <c r="A102" s="2" t="s">
        <v>489</v>
      </c>
      <c r="B102" s="2">
        <v>145</v>
      </c>
      <c r="C102" s="2" t="s">
        <v>613</v>
      </c>
      <c r="D102" s="2" t="s">
        <v>738</v>
      </c>
      <c r="E102" s="2" t="s">
        <v>490</v>
      </c>
      <c r="F102" s="2" t="s">
        <v>640</v>
      </c>
      <c r="G102" s="15" t="s">
        <v>413</v>
      </c>
      <c r="H102" s="15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3" spans="1:8" ht="28.8" x14ac:dyDescent="0.3">
      <c r="A103" s="2" t="s">
        <v>489</v>
      </c>
      <c r="B103" s="2">
        <v>146</v>
      </c>
      <c r="C103" s="2" t="s">
        <v>614</v>
      </c>
      <c r="D103" s="2" t="s">
        <v>738</v>
      </c>
      <c r="E103" s="2" t="s">
        <v>490</v>
      </c>
      <c r="F103" s="2" t="s">
        <v>640</v>
      </c>
      <c r="G103" s="15" t="s">
        <v>413</v>
      </c>
      <c r="H103" s="15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4" spans="1:8" ht="28.8" x14ac:dyDescent="0.3">
      <c r="A104" s="2" t="s">
        <v>489</v>
      </c>
      <c r="B104" s="2">
        <v>147</v>
      </c>
      <c r="C104" s="2" t="s">
        <v>615</v>
      </c>
      <c r="D104" s="2" t="s">
        <v>738</v>
      </c>
      <c r="E104" s="2" t="s">
        <v>490</v>
      </c>
      <c r="F104" s="2" t="s">
        <v>640</v>
      </c>
      <c r="G104" s="15" t="s">
        <v>413</v>
      </c>
      <c r="H104" s="15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5" spans="1:8" ht="28.8" x14ac:dyDescent="0.3">
      <c r="A105" s="2" t="s">
        <v>489</v>
      </c>
      <c r="B105" s="2">
        <v>148</v>
      </c>
      <c r="C105" s="2" t="s">
        <v>616</v>
      </c>
      <c r="D105" s="2" t="s">
        <v>738</v>
      </c>
      <c r="E105" s="2" t="s">
        <v>490</v>
      </c>
      <c r="F105" s="2" t="s">
        <v>640</v>
      </c>
      <c r="G105" s="15" t="s">
        <v>413</v>
      </c>
      <c r="H105" s="15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6" spans="1:8" ht="28.8" x14ac:dyDescent="0.3">
      <c r="A106" s="2" t="s">
        <v>489</v>
      </c>
      <c r="B106" s="2">
        <v>149</v>
      </c>
      <c r="C106" s="2" t="s">
        <v>617</v>
      </c>
      <c r="D106" s="2" t="s">
        <v>738</v>
      </c>
      <c r="E106" s="2" t="s">
        <v>490</v>
      </c>
      <c r="F106" s="2" t="s">
        <v>640</v>
      </c>
      <c r="G106" s="15" t="s">
        <v>413</v>
      </c>
      <c r="H106" s="15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7" spans="1:8" ht="28.8" x14ac:dyDescent="0.3">
      <c r="A107" s="2" t="s">
        <v>489</v>
      </c>
      <c r="B107" s="2">
        <v>150</v>
      </c>
      <c r="C107" s="2" t="s">
        <v>618</v>
      </c>
      <c r="D107" s="2" t="s">
        <v>738</v>
      </c>
      <c r="E107" s="2" t="s">
        <v>490</v>
      </c>
      <c r="F107" s="2" t="s">
        <v>640</v>
      </c>
      <c r="G107" s="15" t="s">
        <v>413</v>
      </c>
      <c r="H107" s="15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8" spans="1:8" ht="28.8" x14ac:dyDescent="0.3">
      <c r="A108" s="2" t="s">
        <v>489</v>
      </c>
      <c r="B108" s="2">
        <v>151</v>
      </c>
      <c r="C108" s="2" t="s">
        <v>619</v>
      </c>
      <c r="D108" s="2" t="s">
        <v>738</v>
      </c>
      <c r="E108" s="2" t="s">
        <v>490</v>
      </c>
      <c r="F108" s="2" t="s">
        <v>640</v>
      </c>
      <c r="G108" s="15" t="s">
        <v>413</v>
      </c>
      <c r="H108" s="15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9" spans="1:8" ht="28.8" x14ac:dyDescent="0.3">
      <c r="A109" s="2" t="s">
        <v>489</v>
      </c>
      <c r="B109" s="2">
        <v>152</v>
      </c>
      <c r="C109" s="2" t="s">
        <v>620</v>
      </c>
      <c r="D109" s="2" t="s">
        <v>738</v>
      </c>
      <c r="E109" s="2" t="s">
        <v>490</v>
      </c>
      <c r="F109" s="2" t="s">
        <v>640</v>
      </c>
      <c r="G109" s="15" t="s">
        <v>413</v>
      </c>
      <c r="H109" s="15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0" spans="1:8" ht="28.8" x14ac:dyDescent="0.3">
      <c r="A110" s="2" t="s">
        <v>489</v>
      </c>
      <c r="B110" s="2">
        <v>153</v>
      </c>
      <c r="C110" s="2" t="s">
        <v>621</v>
      </c>
      <c r="D110" s="2" t="s">
        <v>738</v>
      </c>
      <c r="E110" s="2" t="s">
        <v>490</v>
      </c>
      <c r="F110" s="2" t="s">
        <v>640</v>
      </c>
      <c r="G110" s="15" t="s">
        <v>413</v>
      </c>
      <c r="H110" s="15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1" spans="1:8" x14ac:dyDescent="0.3">
      <c r="A111" s="2" t="s">
        <v>489</v>
      </c>
      <c r="B111" s="2">
        <v>154</v>
      </c>
      <c r="C111" s="2" t="s">
        <v>622</v>
      </c>
      <c r="D111" s="2" t="s">
        <v>738</v>
      </c>
      <c r="E111" s="2" t="s">
        <v>490</v>
      </c>
      <c r="F111" s="2" t="s">
        <v>640</v>
      </c>
      <c r="G111" s="15" t="s">
        <v>413</v>
      </c>
      <c r="H111" s="15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2" spans="1:8" x14ac:dyDescent="0.3">
      <c r="A112" s="2" t="s">
        <v>489</v>
      </c>
      <c r="B112" s="2">
        <v>155</v>
      </c>
      <c r="C112" s="2" t="s">
        <v>623</v>
      </c>
      <c r="D112" s="2" t="s">
        <v>738</v>
      </c>
      <c r="E112" s="2" t="s">
        <v>490</v>
      </c>
      <c r="F112" s="2" t="s">
        <v>640</v>
      </c>
      <c r="G112" s="15" t="s">
        <v>413</v>
      </c>
      <c r="H112" s="15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3" spans="1:8" x14ac:dyDescent="0.3">
      <c r="A113" s="2" t="s">
        <v>489</v>
      </c>
      <c r="B113" s="2">
        <v>156</v>
      </c>
      <c r="C113" s="2" t="s">
        <v>624</v>
      </c>
      <c r="D113" s="2" t="s">
        <v>738</v>
      </c>
      <c r="E113" s="2" t="s">
        <v>490</v>
      </c>
      <c r="F113" s="2" t="s">
        <v>640</v>
      </c>
      <c r="G113" s="15" t="s">
        <v>413</v>
      </c>
      <c r="H113" s="15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4" spans="1:8" ht="28.8" x14ac:dyDescent="0.3">
      <c r="A114" s="2" t="s">
        <v>489</v>
      </c>
      <c r="B114" s="2">
        <v>157</v>
      </c>
      <c r="C114" s="2" t="s">
        <v>625</v>
      </c>
      <c r="D114" s="2" t="s">
        <v>738</v>
      </c>
      <c r="E114" s="2" t="s">
        <v>490</v>
      </c>
      <c r="F114" s="2" t="s">
        <v>640</v>
      </c>
      <c r="G114" s="15" t="s">
        <v>413</v>
      </c>
      <c r="H114" s="15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5" spans="1:8" ht="28.8" x14ac:dyDescent="0.3">
      <c r="A115" s="2" t="s">
        <v>489</v>
      </c>
      <c r="B115" s="2">
        <v>158</v>
      </c>
      <c r="C115" s="2" t="s">
        <v>626</v>
      </c>
      <c r="D115" s="2" t="s">
        <v>738</v>
      </c>
      <c r="E115" s="2" t="s">
        <v>490</v>
      </c>
      <c r="F115" s="2" t="s">
        <v>640</v>
      </c>
      <c r="G115" s="15" t="s">
        <v>413</v>
      </c>
      <c r="H115" s="15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6" spans="1:8" ht="28.8" x14ac:dyDescent="0.3">
      <c r="A116" s="2" t="s">
        <v>489</v>
      </c>
      <c r="B116" s="2">
        <v>159</v>
      </c>
      <c r="C116" s="2" t="s">
        <v>627</v>
      </c>
      <c r="D116" s="2" t="s">
        <v>738</v>
      </c>
      <c r="E116" s="2" t="s">
        <v>490</v>
      </c>
      <c r="F116" s="2" t="s">
        <v>640</v>
      </c>
      <c r="G116" s="15" t="s">
        <v>413</v>
      </c>
      <c r="H116" s="15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7" spans="1:8" ht="28.8" x14ac:dyDescent="0.3">
      <c r="A117" s="2" t="s">
        <v>489</v>
      </c>
      <c r="B117" s="2">
        <v>160</v>
      </c>
      <c r="C117" s="2" t="s">
        <v>628</v>
      </c>
      <c r="D117" s="2" t="s">
        <v>738</v>
      </c>
      <c r="E117" s="2" t="s">
        <v>490</v>
      </c>
      <c r="F117" s="2" t="s">
        <v>640</v>
      </c>
      <c r="G117" s="15" t="s">
        <v>413</v>
      </c>
      <c r="H117" s="15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8" spans="1:8" ht="28.8" x14ac:dyDescent="0.3">
      <c r="A118" s="2" t="s">
        <v>489</v>
      </c>
      <c r="B118" s="2">
        <v>161</v>
      </c>
      <c r="C118" s="2" t="s">
        <v>629</v>
      </c>
      <c r="D118" s="2" t="s">
        <v>738</v>
      </c>
      <c r="E118" s="2" t="s">
        <v>490</v>
      </c>
      <c r="F118" s="2" t="s">
        <v>640</v>
      </c>
      <c r="G118" s="15" t="s">
        <v>413</v>
      </c>
      <c r="H118" s="15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9" spans="1:8" ht="28.8" x14ac:dyDescent="0.3">
      <c r="A119" s="2" t="s">
        <v>489</v>
      </c>
      <c r="B119" s="2">
        <v>162</v>
      </c>
      <c r="C119" s="2" t="s">
        <v>630</v>
      </c>
      <c r="D119" s="2" t="s">
        <v>738</v>
      </c>
      <c r="E119" s="2" t="s">
        <v>490</v>
      </c>
      <c r="F119" s="2" t="s">
        <v>640</v>
      </c>
      <c r="G119" s="15"/>
      <c r="H119" s="15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0" spans="1:8" ht="28.8" x14ac:dyDescent="0.3">
      <c r="A120" s="2" t="s">
        <v>489</v>
      </c>
      <c r="B120" s="2">
        <v>163</v>
      </c>
      <c r="C120" s="2" t="s">
        <v>631</v>
      </c>
      <c r="D120" s="2" t="s">
        <v>738</v>
      </c>
      <c r="E120" s="2" t="s">
        <v>490</v>
      </c>
      <c r="F120" s="2" t="s">
        <v>640</v>
      </c>
      <c r="G120" s="15"/>
      <c r="H120" s="15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1" spans="1:8" ht="28.8" x14ac:dyDescent="0.3">
      <c r="A121" s="2" t="s">
        <v>489</v>
      </c>
      <c r="B121" s="2">
        <v>164</v>
      </c>
      <c r="C121" s="2" t="s">
        <v>632</v>
      </c>
      <c r="D121" s="2" t="s">
        <v>738</v>
      </c>
      <c r="E121" s="2" t="s">
        <v>490</v>
      </c>
      <c r="F121" s="2" t="s">
        <v>640</v>
      </c>
      <c r="G121" s="15"/>
      <c r="H121" s="15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2" spans="1:8" ht="28.8" x14ac:dyDescent="0.3">
      <c r="A122" s="2" t="s">
        <v>489</v>
      </c>
      <c r="B122" s="2">
        <v>165</v>
      </c>
      <c r="C122" s="2" t="s">
        <v>633</v>
      </c>
      <c r="D122" s="2" t="s">
        <v>738</v>
      </c>
      <c r="E122" s="2" t="s">
        <v>490</v>
      </c>
      <c r="F122" s="2" t="s">
        <v>640</v>
      </c>
      <c r="G122" s="15"/>
      <c r="H122" s="15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3" spans="1:8" ht="28.8" x14ac:dyDescent="0.3">
      <c r="A123" s="2" t="s">
        <v>489</v>
      </c>
      <c r="B123" s="2">
        <v>166</v>
      </c>
      <c r="C123" s="2" t="s">
        <v>634</v>
      </c>
      <c r="D123" s="2" t="s">
        <v>738</v>
      </c>
      <c r="E123" s="2" t="s">
        <v>490</v>
      </c>
      <c r="F123" s="2" t="s">
        <v>640</v>
      </c>
      <c r="G123" s="15"/>
      <c r="H123" s="15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4" spans="1:8" ht="28.8" x14ac:dyDescent="0.3">
      <c r="A124" s="2" t="s">
        <v>489</v>
      </c>
      <c r="B124" s="2">
        <v>167</v>
      </c>
      <c r="C124" s="2" t="s">
        <v>635</v>
      </c>
      <c r="D124" s="2" t="s">
        <v>738</v>
      </c>
      <c r="E124" s="2" t="s">
        <v>490</v>
      </c>
      <c r="F124" s="2" t="s">
        <v>640</v>
      </c>
      <c r="G124" s="15"/>
      <c r="H124" s="15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5" spans="1:8" ht="28.8" x14ac:dyDescent="0.3">
      <c r="A125" s="2" t="s">
        <v>489</v>
      </c>
      <c r="B125" s="2">
        <v>168</v>
      </c>
      <c r="C125" s="2" t="s">
        <v>636</v>
      </c>
      <c r="D125" s="2" t="s">
        <v>738</v>
      </c>
      <c r="E125" s="2" t="s">
        <v>490</v>
      </c>
      <c r="F125" s="2" t="s">
        <v>640</v>
      </c>
      <c r="G125" s="15"/>
      <c r="H125" s="15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6" spans="1:8" ht="28.8" x14ac:dyDescent="0.3">
      <c r="A126" s="2" t="s">
        <v>489</v>
      </c>
      <c r="B126" s="2">
        <v>169</v>
      </c>
      <c r="C126" s="2" t="s">
        <v>637</v>
      </c>
      <c r="D126" s="2" t="s">
        <v>738</v>
      </c>
      <c r="E126" s="2" t="s">
        <v>490</v>
      </c>
      <c r="F126" s="2" t="s">
        <v>640</v>
      </c>
      <c r="G126" s="15"/>
      <c r="H126" s="15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7" spans="1:8" ht="28.8" x14ac:dyDescent="0.3">
      <c r="A127" s="2" t="s">
        <v>489</v>
      </c>
      <c r="B127" s="2">
        <v>170</v>
      </c>
      <c r="C127" s="2" t="s">
        <v>638</v>
      </c>
      <c r="D127" s="2" t="s">
        <v>738</v>
      </c>
      <c r="E127" s="2" t="s">
        <v>490</v>
      </c>
      <c r="F127" s="2" t="s">
        <v>640</v>
      </c>
      <c r="G127" s="15"/>
      <c r="H127" s="15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8" spans="1:8" ht="28.8" x14ac:dyDescent="0.3">
      <c r="A128" s="2" t="s">
        <v>489</v>
      </c>
      <c r="B128" s="2">
        <v>171</v>
      </c>
      <c r="C128" s="2" t="s">
        <v>639</v>
      </c>
      <c r="D128" s="2" t="s">
        <v>738</v>
      </c>
      <c r="E128" s="2" t="s">
        <v>490</v>
      </c>
      <c r="F128" s="2" t="s">
        <v>640</v>
      </c>
      <c r="G128" s="15"/>
      <c r="H128" s="15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9" spans="1:8" x14ac:dyDescent="0.3">
      <c r="A129" s="2" t="s">
        <v>489</v>
      </c>
      <c r="B129" s="2">
        <v>32</v>
      </c>
      <c r="C129" s="2" t="s">
        <v>474</v>
      </c>
      <c r="D129" s="2" t="s">
        <v>738</v>
      </c>
      <c r="E129" s="3" t="s">
        <v>917</v>
      </c>
      <c r="F129" s="2" t="s">
        <v>921</v>
      </c>
      <c r="G129" s="3" t="s">
        <v>726</v>
      </c>
      <c r="H129" s="15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0" spans="1:8" x14ac:dyDescent="0.3">
      <c r="A130" s="2" t="s">
        <v>489</v>
      </c>
      <c r="B130" s="2">
        <v>33</v>
      </c>
      <c r="C130" s="2" t="s">
        <v>475</v>
      </c>
      <c r="D130" s="2" t="s">
        <v>738</v>
      </c>
      <c r="E130" s="3" t="s">
        <v>917</v>
      </c>
      <c r="F130" s="2" t="s">
        <v>921</v>
      </c>
      <c r="G130" s="3" t="s">
        <v>726</v>
      </c>
      <c r="H130" s="15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1" spans="1:8" x14ac:dyDescent="0.3">
      <c r="A131" s="2" t="s">
        <v>489</v>
      </c>
      <c r="B131" s="2">
        <v>34</v>
      </c>
      <c r="C131" s="2" t="s">
        <v>476</v>
      </c>
      <c r="D131" s="2" t="s">
        <v>738</v>
      </c>
      <c r="E131" s="3" t="s">
        <v>917</v>
      </c>
      <c r="F131" s="2" t="s">
        <v>921</v>
      </c>
      <c r="G131" s="3" t="s">
        <v>726</v>
      </c>
      <c r="H131" s="15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2" spans="1:8" x14ac:dyDescent="0.3">
      <c r="A132" s="2" t="s">
        <v>489</v>
      </c>
      <c r="B132" s="2">
        <v>35</v>
      </c>
      <c r="C132" s="2" t="s">
        <v>477</v>
      </c>
      <c r="D132" s="2" t="s">
        <v>738</v>
      </c>
      <c r="E132" s="3" t="s">
        <v>917</v>
      </c>
      <c r="F132" s="2" t="s">
        <v>921</v>
      </c>
      <c r="G132" s="3" t="s">
        <v>726</v>
      </c>
      <c r="H132" s="15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3" spans="1:8" x14ac:dyDescent="0.3">
      <c r="A133" s="2" t="s">
        <v>489</v>
      </c>
      <c r="B133" s="2">
        <v>36</v>
      </c>
      <c r="C133" s="2" t="s">
        <v>478</v>
      </c>
      <c r="D133" s="2" t="s">
        <v>738</v>
      </c>
      <c r="E133" s="3" t="s">
        <v>917</v>
      </c>
      <c r="F133" s="2" t="s">
        <v>921</v>
      </c>
      <c r="G133" s="3" t="s">
        <v>726</v>
      </c>
      <c r="H133" s="15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4" spans="1:8" x14ac:dyDescent="0.3">
      <c r="A134" s="2" t="s">
        <v>489</v>
      </c>
      <c r="B134" s="2">
        <v>37</v>
      </c>
      <c r="C134" s="2" t="s">
        <v>479</v>
      </c>
      <c r="D134" s="2" t="s">
        <v>738</v>
      </c>
      <c r="E134" s="3" t="s">
        <v>917</v>
      </c>
      <c r="F134" s="2" t="s">
        <v>921</v>
      </c>
      <c r="G134" s="3" t="s">
        <v>726</v>
      </c>
      <c r="H134" s="15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5" spans="1:8" x14ac:dyDescent="0.3">
      <c r="A135" s="2" t="s">
        <v>489</v>
      </c>
      <c r="B135" s="2">
        <v>38</v>
      </c>
      <c r="C135" s="2" t="s">
        <v>480</v>
      </c>
      <c r="D135" s="2" t="s">
        <v>738</v>
      </c>
      <c r="E135" s="3" t="s">
        <v>917</v>
      </c>
      <c r="F135" s="2" t="s">
        <v>921</v>
      </c>
      <c r="G135" s="3" t="s">
        <v>726</v>
      </c>
      <c r="H135" s="15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6" spans="1:8" x14ac:dyDescent="0.3">
      <c r="A136" s="2" t="s">
        <v>489</v>
      </c>
      <c r="B136" s="2">
        <v>39</v>
      </c>
      <c r="C136" s="2" t="s">
        <v>481</v>
      </c>
      <c r="D136" s="2" t="s">
        <v>738</v>
      </c>
      <c r="E136" s="3" t="s">
        <v>917</v>
      </c>
      <c r="F136" s="2" t="s">
        <v>921</v>
      </c>
      <c r="G136" s="3" t="s">
        <v>726</v>
      </c>
      <c r="H136" s="15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7" spans="1:8" x14ac:dyDescent="0.3">
      <c r="A137" s="2" t="s">
        <v>489</v>
      </c>
      <c r="B137" s="2">
        <v>40</v>
      </c>
      <c r="C137" s="2" t="s">
        <v>482</v>
      </c>
      <c r="D137" s="2" t="s">
        <v>738</v>
      </c>
      <c r="E137" s="3" t="s">
        <v>917</v>
      </c>
      <c r="F137" s="2" t="s">
        <v>921</v>
      </c>
      <c r="G137" s="3" t="s">
        <v>726</v>
      </c>
      <c r="H137" s="15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8" spans="1:8" x14ac:dyDescent="0.3">
      <c r="A138" s="2" t="s">
        <v>489</v>
      </c>
      <c r="B138" s="2">
        <v>41</v>
      </c>
      <c r="C138" s="2" t="s">
        <v>483</v>
      </c>
      <c r="D138" s="2" t="s">
        <v>738</v>
      </c>
      <c r="E138" s="3" t="s">
        <v>917</v>
      </c>
      <c r="F138" s="2" t="s">
        <v>921</v>
      </c>
      <c r="G138" s="3" t="s">
        <v>726</v>
      </c>
      <c r="H138" s="15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9" spans="1:8" x14ac:dyDescent="0.3">
      <c r="A139" s="2" t="s">
        <v>489</v>
      </c>
      <c r="B139" s="2">
        <v>42</v>
      </c>
      <c r="C139" s="2" t="s">
        <v>484</v>
      </c>
      <c r="D139" s="2" t="s">
        <v>738</v>
      </c>
      <c r="E139" s="3" t="s">
        <v>917</v>
      </c>
      <c r="F139" s="2" t="s">
        <v>921</v>
      </c>
      <c r="G139" s="3" t="s">
        <v>726</v>
      </c>
      <c r="H139" s="15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0" spans="1:8" x14ac:dyDescent="0.3">
      <c r="A140" s="2" t="s">
        <v>489</v>
      </c>
      <c r="B140" s="2">
        <v>43</v>
      </c>
      <c r="C140" s="2" t="s">
        <v>485</v>
      </c>
      <c r="D140" s="2" t="s">
        <v>738</v>
      </c>
      <c r="E140" s="3" t="s">
        <v>917</v>
      </c>
      <c r="F140" s="2" t="s">
        <v>921</v>
      </c>
      <c r="G140" s="3" t="s">
        <v>726</v>
      </c>
      <c r="H140" s="15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1" spans="1:8" x14ac:dyDescent="0.3">
      <c r="A141" s="2" t="s">
        <v>489</v>
      </c>
      <c r="B141" s="2">
        <v>45</v>
      </c>
      <c r="C141" s="2" t="s">
        <v>487</v>
      </c>
      <c r="D141" s="2" t="s">
        <v>738</v>
      </c>
      <c r="E141" s="3" t="s">
        <v>917</v>
      </c>
      <c r="F141" s="2" t="s">
        <v>921</v>
      </c>
      <c r="G141" s="3" t="s">
        <v>726</v>
      </c>
      <c r="H141" s="15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2" spans="1:8" x14ac:dyDescent="0.3">
      <c r="A142" s="2" t="s">
        <v>489</v>
      </c>
      <c r="B142" s="2">
        <v>46</v>
      </c>
      <c r="C142" s="2" t="s">
        <v>488</v>
      </c>
      <c r="D142" s="2" t="s">
        <v>738</v>
      </c>
      <c r="E142" s="3" t="s">
        <v>917</v>
      </c>
      <c r="F142" s="2" t="s">
        <v>921</v>
      </c>
      <c r="G142" s="3" t="s">
        <v>726</v>
      </c>
      <c r="H142" s="15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3" spans="1:8" x14ac:dyDescent="0.3">
      <c r="A143" s="2" t="s">
        <v>489</v>
      </c>
      <c r="B143" s="2">
        <v>98</v>
      </c>
      <c r="C143" s="2" t="s">
        <v>568</v>
      </c>
      <c r="D143" s="2" t="s">
        <v>738</v>
      </c>
      <c r="E143" s="3" t="s">
        <v>917</v>
      </c>
      <c r="F143" s="2" t="s">
        <v>921</v>
      </c>
      <c r="G143" s="15" t="s">
        <v>918</v>
      </c>
      <c r="H143" s="15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4" spans="1:8" x14ac:dyDescent="0.3">
      <c r="A144" s="2" t="s">
        <v>489</v>
      </c>
      <c r="B144" s="2">
        <v>99</v>
      </c>
      <c r="C144" s="2" t="s">
        <v>569</v>
      </c>
      <c r="D144" s="2" t="s">
        <v>738</v>
      </c>
      <c r="E144" s="3" t="s">
        <v>917</v>
      </c>
      <c r="F144" s="2" t="s">
        <v>921</v>
      </c>
      <c r="G144" s="15" t="s">
        <v>918</v>
      </c>
      <c r="H144" s="15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5" spans="1:8" x14ac:dyDescent="0.3">
      <c r="A145" s="2" t="s">
        <v>489</v>
      </c>
      <c r="B145" s="2">
        <v>100</v>
      </c>
      <c r="C145" s="2" t="s">
        <v>570</v>
      </c>
      <c r="D145" s="2" t="s">
        <v>738</v>
      </c>
      <c r="E145" s="3" t="s">
        <v>917</v>
      </c>
      <c r="F145" s="2" t="s">
        <v>921</v>
      </c>
      <c r="G145" s="15" t="s">
        <v>918</v>
      </c>
      <c r="H145" s="15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6" spans="1:8" x14ac:dyDescent="0.3">
      <c r="A146" s="2" t="s">
        <v>489</v>
      </c>
      <c r="B146" s="2">
        <v>28</v>
      </c>
      <c r="C146" s="2" t="s">
        <v>470</v>
      </c>
      <c r="D146" s="2" t="s">
        <v>738</v>
      </c>
      <c r="E146" s="3" t="s">
        <v>917</v>
      </c>
      <c r="F146" s="2" t="s">
        <v>921</v>
      </c>
      <c r="G146" s="15" t="s">
        <v>383</v>
      </c>
      <c r="H146" s="15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7" spans="1:8" x14ac:dyDescent="0.3">
      <c r="A147" s="2" t="s">
        <v>489</v>
      </c>
      <c r="B147" s="2">
        <v>29</v>
      </c>
      <c r="C147" s="2" t="s">
        <v>471</v>
      </c>
      <c r="D147" s="2" t="s">
        <v>738</v>
      </c>
      <c r="E147" s="3" t="s">
        <v>917</v>
      </c>
      <c r="F147" s="2" t="s">
        <v>921</v>
      </c>
      <c r="G147" s="15" t="s">
        <v>383</v>
      </c>
      <c r="H147" s="15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8" spans="1:8" x14ac:dyDescent="0.3">
      <c r="A148" s="2" t="s">
        <v>489</v>
      </c>
      <c r="B148" s="2">
        <v>30</v>
      </c>
      <c r="C148" s="2" t="s">
        <v>472</v>
      </c>
      <c r="D148" s="2" t="s">
        <v>738</v>
      </c>
      <c r="E148" s="3" t="s">
        <v>917</v>
      </c>
      <c r="F148" s="2" t="s">
        <v>921</v>
      </c>
      <c r="G148" s="15" t="s">
        <v>383</v>
      </c>
      <c r="H148" s="15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9" spans="1:8" x14ac:dyDescent="0.3">
      <c r="A149" s="2" t="s">
        <v>489</v>
      </c>
      <c r="B149" s="2">
        <v>31</v>
      </c>
      <c r="C149" s="2" t="s">
        <v>473</v>
      </c>
      <c r="D149" s="2" t="s">
        <v>738</v>
      </c>
      <c r="E149" s="3" t="s">
        <v>917</v>
      </c>
      <c r="F149" s="2" t="s">
        <v>921</v>
      </c>
      <c r="G149" s="15" t="s">
        <v>383</v>
      </c>
      <c r="H149" s="15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0" spans="1:8" x14ac:dyDescent="0.3">
      <c r="A150" s="2" t="s">
        <v>489</v>
      </c>
      <c r="B150" s="2">
        <v>44</v>
      </c>
      <c r="C150" s="2" t="s">
        <v>486</v>
      </c>
      <c r="D150" s="2" t="s">
        <v>738</v>
      </c>
      <c r="E150" s="3" t="s">
        <v>917</v>
      </c>
      <c r="F150" s="2" t="s">
        <v>921</v>
      </c>
      <c r="G150" s="15" t="s">
        <v>383</v>
      </c>
      <c r="H150" s="15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1" spans="1:8" x14ac:dyDescent="0.3">
      <c r="A151" s="2" t="s">
        <v>489</v>
      </c>
      <c r="B151" s="2">
        <v>101</v>
      </c>
      <c r="C151" s="2" t="s">
        <v>571</v>
      </c>
      <c r="D151" s="2" t="s">
        <v>738</v>
      </c>
      <c r="E151" s="3" t="s">
        <v>917</v>
      </c>
      <c r="F151" s="2" t="s">
        <v>921</v>
      </c>
      <c r="G151" s="15" t="s">
        <v>383</v>
      </c>
      <c r="H151" s="15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2" spans="1:8" x14ac:dyDescent="0.3">
      <c r="A152" s="2" t="s">
        <v>489</v>
      </c>
      <c r="B152" s="2">
        <v>102</v>
      </c>
      <c r="C152" s="2" t="s">
        <v>572</v>
      </c>
      <c r="D152" s="2" t="s">
        <v>738</v>
      </c>
      <c r="E152" s="3" t="s">
        <v>917</v>
      </c>
      <c r="F152" s="2" t="s">
        <v>921</v>
      </c>
      <c r="G152" s="15" t="s">
        <v>383</v>
      </c>
      <c r="H152" s="15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3" spans="1:8" x14ac:dyDescent="0.3">
      <c r="A153" s="2" t="s">
        <v>489</v>
      </c>
      <c r="B153" s="2">
        <v>103</v>
      </c>
      <c r="C153" s="2" t="s">
        <v>573</v>
      </c>
      <c r="D153" s="2" t="s">
        <v>738</v>
      </c>
      <c r="E153" s="3" t="s">
        <v>917</v>
      </c>
      <c r="F153" s="2" t="s">
        <v>921</v>
      </c>
      <c r="G153" s="15" t="s">
        <v>383</v>
      </c>
      <c r="H153" s="15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4" spans="1:8" x14ac:dyDescent="0.3">
      <c r="A154" s="2" t="s">
        <v>489</v>
      </c>
      <c r="B154" s="2">
        <v>104</v>
      </c>
      <c r="C154" s="2" t="s">
        <v>574</v>
      </c>
      <c r="D154" s="2" t="s">
        <v>738</v>
      </c>
      <c r="E154" s="3" t="s">
        <v>917</v>
      </c>
      <c r="F154" s="2" t="s">
        <v>921</v>
      </c>
      <c r="G154" s="15" t="s">
        <v>383</v>
      </c>
      <c r="H154" s="15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5" spans="1:8" x14ac:dyDescent="0.3">
      <c r="A155" s="2" t="s">
        <v>489</v>
      </c>
      <c r="B155" s="2">
        <v>105</v>
      </c>
      <c r="C155" s="2" t="s">
        <v>49</v>
      </c>
      <c r="D155" s="2" t="s">
        <v>738</v>
      </c>
      <c r="E155" s="3" t="s">
        <v>917</v>
      </c>
      <c r="F155" s="2" t="s">
        <v>921</v>
      </c>
      <c r="G155" s="15" t="s">
        <v>383</v>
      </c>
      <c r="H155" s="15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6" spans="1:8" x14ac:dyDescent="0.3">
      <c r="A156" s="2" t="s">
        <v>57</v>
      </c>
      <c r="B156" s="2">
        <v>1</v>
      </c>
      <c r="C156" s="2" t="s">
        <v>220</v>
      </c>
      <c r="D156" s="2" t="s">
        <v>738</v>
      </c>
      <c r="E156" s="2" t="s">
        <v>469</v>
      </c>
      <c r="F156" s="2" t="s">
        <v>6</v>
      </c>
      <c r="G156" s="2" t="s">
        <v>391</v>
      </c>
      <c r="H156" s="2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7" spans="1:8" x14ac:dyDescent="0.3">
      <c r="A157" s="2" t="s">
        <v>57</v>
      </c>
      <c r="B157" s="2">
        <v>2</v>
      </c>
      <c r="C157" s="2" t="s">
        <v>221</v>
      </c>
      <c r="D157" s="2" t="s">
        <v>738</v>
      </c>
      <c r="E157" s="2" t="s">
        <v>469</v>
      </c>
      <c r="F157" s="2" t="s">
        <v>6</v>
      </c>
      <c r="G157" s="2" t="s">
        <v>391</v>
      </c>
      <c r="H157" s="2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8" spans="1:8" x14ac:dyDescent="0.3">
      <c r="A158" s="2" t="s">
        <v>57</v>
      </c>
      <c r="B158" s="2">
        <v>3</v>
      </c>
      <c r="C158" s="2" t="s">
        <v>222</v>
      </c>
      <c r="D158" s="2" t="s">
        <v>738</v>
      </c>
      <c r="E158" s="2" t="s">
        <v>469</v>
      </c>
      <c r="F158" s="2" t="s">
        <v>6</v>
      </c>
      <c r="G158" s="2" t="s">
        <v>391</v>
      </c>
      <c r="H158" s="2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9" spans="1:8" x14ac:dyDescent="0.3">
      <c r="A159" s="2" t="s">
        <v>57</v>
      </c>
      <c r="B159" s="2">
        <v>4</v>
      </c>
      <c r="C159" s="2" t="s">
        <v>223</v>
      </c>
      <c r="D159" s="2" t="s">
        <v>738</v>
      </c>
      <c r="E159" s="2" t="s">
        <v>469</v>
      </c>
      <c r="F159" s="2" t="s">
        <v>6</v>
      </c>
      <c r="G159" s="2" t="s">
        <v>392</v>
      </c>
      <c r="H159" s="2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0" spans="1:8" x14ac:dyDescent="0.3">
      <c r="A160" s="2" t="s">
        <v>57</v>
      </c>
      <c r="B160" s="2">
        <v>5</v>
      </c>
      <c r="C160" s="2" t="s">
        <v>224</v>
      </c>
      <c r="D160" s="2" t="s">
        <v>738</v>
      </c>
      <c r="E160" s="2" t="s">
        <v>469</v>
      </c>
      <c r="F160" s="2" t="s">
        <v>6</v>
      </c>
      <c r="G160" s="2" t="s">
        <v>392</v>
      </c>
      <c r="H160" s="2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1" spans="1:8" x14ac:dyDescent="0.3">
      <c r="A161" s="2" t="s">
        <v>57</v>
      </c>
      <c r="B161" s="2">
        <v>6</v>
      </c>
      <c r="C161" s="2" t="s">
        <v>225</v>
      </c>
      <c r="D161" s="2" t="s">
        <v>738</v>
      </c>
      <c r="E161" s="2" t="s">
        <v>469</v>
      </c>
      <c r="F161" s="2" t="s">
        <v>6</v>
      </c>
      <c r="G161" s="2" t="s">
        <v>392</v>
      </c>
      <c r="H161" s="2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2" spans="1:8" x14ac:dyDescent="0.3">
      <c r="A162" s="2" t="s">
        <v>57</v>
      </c>
      <c r="B162" s="2">
        <v>7</v>
      </c>
      <c r="C162" s="2" t="s">
        <v>226</v>
      </c>
      <c r="D162" s="2" t="s">
        <v>738</v>
      </c>
      <c r="E162" s="2" t="s">
        <v>469</v>
      </c>
      <c r="F162" s="2" t="s">
        <v>6</v>
      </c>
      <c r="G162" s="2" t="s">
        <v>392</v>
      </c>
      <c r="H162" s="2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3" spans="1:8" x14ac:dyDescent="0.3">
      <c r="A163" s="2" t="s">
        <v>57</v>
      </c>
      <c r="B163" s="2">
        <v>8</v>
      </c>
      <c r="C163" s="2" t="s">
        <v>227</v>
      </c>
      <c r="D163" s="2" t="s">
        <v>738</v>
      </c>
      <c r="E163" s="2" t="s">
        <v>469</v>
      </c>
      <c r="F163" s="2" t="s">
        <v>6</v>
      </c>
      <c r="G163" s="2" t="s">
        <v>393</v>
      </c>
      <c r="H163" s="2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4" spans="1:8" x14ac:dyDescent="0.3">
      <c r="A164" s="2" t="s">
        <v>57</v>
      </c>
      <c r="B164" s="2">
        <v>9</v>
      </c>
      <c r="C164" s="2" t="s">
        <v>228</v>
      </c>
      <c r="D164" s="2" t="s">
        <v>738</v>
      </c>
      <c r="E164" s="2" t="s">
        <v>469</v>
      </c>
      <c r="F164" s="2" t="s">
        <v>6</v>
      </c>
      <c r="G164" s="2" t="s">
        <v>393</v>
      </c>
      <c r="H164" s="2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5" spans="1:8" x14ac:dyDescent="0.3">
      <c r="A165" s="2" t="s">
        <v>57</v>
      </c>
      <c r="B165" s="2">
        <v>10</v>
      </c>
      <c r="C165" s="2" t="s">
        <v>229</v>
      </c>
      <c r="D165" s="2" t="s">
        <v>738</v>
      </c>
      <c r="E165" s="2" t="s">
        <v>469</v>
      </c>
      <c r="F165" s="2" t="s">
        <v>6</v>
      </c>
      <c r="G165" s="2" t="s">
        <v>393</v>
      </c>
      <c r="H165" s="2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6" spans="1:8" x14ac:dyDescent="0.3">
      <c r="A166" s="2" t="s">
        <v>57</v>
      </c>
      <c r="B166" s="2">
        <v>11</v>
      </c>
      <c r="C166" s="2" t="s">
        <v>230</v>
      </c>
      <c r="D166" s="2" t="s">
        <v>738</v>
      </c>
      <c r="E166" s="2" t="s">
        <v>469</v>
      </c>
      <c r="F166" s="2" t="s">
        <v>6</v>
      </c>
      <c r="G166" s="2" t="s">
        <v>393</v>
      </c>
      <c r="H166" s="2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7" spans="1:8" x14ac:dyDescent="0.3">
      <c r="A167" s="2" t="s">
        <v>57</v>
      </c>
      <c r="B167" s="2">
        <v>12</v>
      </c>
      <c r="C167" s="2" t="s">
        <v>231</v>
      </c>
      <c r="D167" s="2" t="s">
        <v>738</v>
      </c>
      <c r="E167" s="2" t="s">
        <v>469</v>
      </c>
      <c r="F167" s="2" t="s">
        <v>6</v>
      </c>
      <c r="G167" s="2" t="s">
        <v>394</v>
      </c>
      <c r="H167" s="2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68" spans="1:8" x14ac:dyDescent="0.3">
      <c r="A168" s="2" t="s">
        <v>57</v>
      </c>
      <c r="B168" s="2">
        <v>13</v>
      </c>
      <c r="C168" s="2" t="s">
        <v>232</v>
      </c>
      <c r="D168" s="2" t="s">
        <v>738</v>
      </c>
      <c r="E168" s="2" t="s">
        <v>469</v>
      </c>
      <c r="F168" s="2" t="s">
        <v>6</v>
      </c>
      <c r="G168" s="2" t="s">
        <v>394</v>
      </c>
      <c r="H168" s="2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69" spans="1:8" x14ac:dyDescent="0.3">
      <c r="A169" s="2" t="s">
        <v>57</v>
      </c>
      <c r="B169" s="2">
        <v>14</v>
      </c>
      <c r="C169" s="2" t="s">
        <v>233</v>
      </c>
      <c r="D169" s="2" t="s">
        <v>738</v>
      </c>
      <c r="E169" s="2" t="s">
        <v>469</v>
      </c>
      <c r="F169" s="2" t="s">
        <v>6</v>
      </c>
      <c r="G169" s="2" t="s">
        <v>394</v>
      </c>
      <c r="H169" s="2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70" spans="1:8" x14ac:dyDescent="0.3">
      <c r="A170" s="2" t="s">
        <v>57</v>
      </c>
      <c r="B170" s="2">
        <v>15</v>
      </c>
      <c r="C170" s="2" t="s">
        <v>234</v>
      </c>
      <c r="D170" s="2" t="s">
        <v>738</v>
      </c>
      <c r="E170" s="2" t="s">
        <v>469</v>
      </c>
      <c r="F170" s="2" t="s">
        <v>6</v>
      </c>
      <c r="G170" s="2" t="s">
        <v>394</v>
      </c>
      <c r="H170" s="2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71" spans="1:8" x14ac:dyDescent="0.3">
      <c r="A171" s="2" t="s">
        <v>57</v>
      </c>
      <c r="B171" s="2">
        <v>16</v>
      </c>
      <c r="C171" s="2" t="s">
        <v>235</v>
      </c>
      <c r="D171" s="2" t="s">
        <v>738</v>
      </c>
      <c r="E171" s="2" t="s">
        <v>469</v>
      </c>
      <c r="F171" s="2" t="s">
        <v>6</v>
      </c>
      <c r="G171" s="2" t="s">
        <v>395</v>
      </c>
      <c r="H171" s="2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2" spans="1:8" x14ac:dyDescent="0.3">
      <c r="A172" s="2" t="s">
        <v>57</v>
      </c>
      <c r="B172" s="2">
        <v>17</v>
      </c>
      <c r="C172" s="2" t="s">
        <v>236</v>
      </c>
      <c r="D172" s="2" t="s">
        <v>738</v>
      </c>
      <c r="E172" s="2" t="s">
        <v>469</v>
      </c>
      <c r="F172" s="2" t="s">
        <v>6</v>
      </c>
      <c r="G172" s="2" t="s">
        <v>395</v>
      </c>
      <c r="H172" s="2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3" spans="1:8" x14ac:dyDescent="0.3">
      <c r="A173" s="2" t="s">
        <v>57</v>
      </c>
      <c r="B173" s="2">
        <v>18</v>
      </c>
      <c r="C173" s="2" t="s">
        <v>237</v>
      </c>
      <c r="D173" s="2" t="s">
        <v>738</v>
      </c>
      <c r="E173" s="2" t="s">
        <v>469</v>
      </c>
      <c r="F173" s="2" t="s">
        <v>6</v>
      </c>
      <c r="G173" s="2" t="s">
        <v>395</v>
      </c>
      <c r="H173" s="2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4" spans="1:8" x14ac:dyDescent="0.3">
      <c r="A174" s="2" t="s">
        <v>57</v>
      </c>
      <c r="B174" s="2">
        <v>19</v>
      </c>
      <c r="C174" s="2" t="s">
        <v>238</v>
      </c>
      <c r="D174" s="2" t="s">
        <v>738</v>
      </c>
      <c r="E174" s="2" t="s">
        <v>469</v>
      </c>
      <c r="F174" s="2" t="s">
        <v>6</v>
      </c>
      <c r="G174" s="2" t="s">
        <v>395</v>
      </c>
      <c r="H174" s="2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5" spans="1:8" x14ac:dyDescent="0.3">
      <c r="A175" s="2" t="s">
        <v>57</v>
      </c>
      <c r="B175" s="2">
        <v>20</v>
      </c>
      <c r="C175" s="2" t="s">
        <v>239</v>
      </c>
      <c r="D175" s="2" t="s">
        <v>738</v>
      </c>
      <c r="E175" s="2" t="s">
        <v>469</v>
      </c>
      <c r="F175" s="2" t="s">
        <v>6</v>
      </c>
      <c r="G175" s="2" t="s">
        <v>403</v>
      </c>
      <c r="H175" s="2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76" spans="1:8" x14ac:dyDescent="0.3">
      <c r="A176" s="2" t="s">
        <v>57</v>
      </c>
      <c r="B176" s="2">
        <v>21</v>
      </c>
      <c r="C176" s="2" t="s">
        <v>240</v>
      </c>
      <c r="D176" s="2" t="s">
        <v>738</v>
      </c>
      <c r="E176" s="2" t="s">
        <v>469</v>
      </c>
      <c r="F176" s="2" t="s">
        <v>6</v>
      </c>
      <c r="G176" s="2" t="s">
        <v>404</v>
      </c>
      <c r="H176" s="2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77" spans="1:8" x14ac:dyDescent="0.3">
      <c r="A177" s="2" t="s">
        <v>57</v>
      </c>
      <c r="B177" s="2">
        <v>22</v>
      </c>
      <c r="C177" s="2" t="s">
        <v>343</v>
      </c>
      <c r="D177" s="2" t="s">
        <v>738</v>
      </c>
      <c r="E177" s="2" t="s">
        <v>469</v>
      </c>
      <c r="F177" s="2" t="s">
        <v>6</v>
      </c>
      <c r="G177" s="2" t="s">
        <v>417</v>
      </c>
      <c r="H177" s="2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78" spans="1:8" x14ac:dyDescent="0.3">
      <c r="A178" s="2" t="s">
        <v>57</v>
      </c>
      <c r="B178" s="2">
        <v>23</v>
      </c>
      <c r="C178" s="2" t="s">
        <v>241</v>
      </c>
      <c r="D178" s="2" t="s">
        <v>738</v>
      </c>
      <c r="E178" s="2" t="s">
        <v>469</v>
      </c>
      <c r="F178" s="2" t="s">
        <v>6</v>
      </c>
      <c r="G178" s="2" t="s">
        <v>405</v>
      </c>
      <c r="H178" s="2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79" spans="1:8" x14ac:dyDescent="0.3">
      <c r="A179" s="2" t="s">
        <v>57</v>
      </c>
      <c r="B179" s="2">
        <v>24</v>
      </c>
      <c r="C179" s="2" t="s">
        <v>242</v>
      </c>
      <c r="D179" s="2" t="s">
        <v>738</v>
      </c>
      <c r="E179" s="2" t="s">
        <v>469</v>
      </c>
      <c r="F179" s="2" t="s">
        <v>6</v>
      </c>
      <c r="G179" s="2" t="s">
        <v>403</v>
      </c>
      <c r="H179" s="2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0" spans="1:8" x14ac:dyDescent="0.3">
      <c r="A180" s="2" t="s">
        <v>57</v>
      </c>
      <c r="B180" s="2">
        <v>25</v>
      </c>
      <c r="C180" s="2" t="s">
        <v>243</v>
      </c>
      <c r="D180" s="2" t="s">
        <v>738</v>
      </c>
      <c r="E180" s="2" t="s">
        <v>469</v>
      </c>
      <c r="F180" s="2" t="s">
        <v>6</v>
      </c>
      <c r="G180" s="2" t="s">
        <v>404</v>
      </c>
      <c r="H180" s="2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1" spans="1:8" x14ac:dyDescent="0.3">
      <c r="A181" s="2" t="s">
        <v>57</v>
      </c>
      <c r="B181" s="2">
        <v>26</v>
      </c>
      <c r="C181" s="2" t="s">
        <v>344</v>
      </c>
      <c r="D181" s="2" t="s">
        <v>738</v>
      </c>
      <c r="E181" s="2" t="s">
        <v>469</v>
      </c>
      <c r="F181" s="2" t="s">
        <v>6</v>
      </c>
      <c r="G181" s="2" t="s">
        <v>417</v>
      </c>
      <c r="H181" s="2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82" spans="1:8" x14ac:dyDescent="0.3">
      <c r="A182" s="2" t="s">
        <v>57</v>
      </c>
      <c r="B182" s="2">
        <v>27</v>
      </c>
      <c r="C182" s="2" t="s">
        <v>244</v>
      </c>
      <c r="D182" s="2" t="s">
        <v>738</v>
      </c>
      <c r="E182" s="2" t="s">
        <v>469</v>
      </c>
      <c r="F182" s="2" t="s">
        <v>6</v>
      </c>
      <c r="G182" s="2" t="s">
        <v>405</v>
      </c>
      <c r="H182" s="2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83" spans="1:8" x14ac:dyDescent="0.3">
      <c r="A183" s="2" t="s">
        <v>57</v>
      </c>
      <c r="B183" s="2">
        <v>28</v>
      </c>
      <c r="C183" s="2" t="s">
        <v>245</v>
      </c>
      <c r="D183" s="2" t="s">
        <v>738</v>
      </c>
      <c r="E183" s="2" t="s">
        <v>469</v>
      </c>
      <c r="F183" s="2" t="s">
        <v>6</v>
      </c>
      <c r="G183" s="2" t="s">
        <v>403</v>
      </c>
      <c r="H183" s="2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4" spans="1:8" x14ac:dyDescent="0.3">
      <c r="A184" s="2" t="s">
        <v>57</v>
      </c>
      <c r="B184" s="2">
        <v>29</v>
      </c>
      <c r="C184" s="2" t="s">
        <v>246</v>
      </c>
      <c r="D184" s="2" t="s">
        <v>738</v>
      </c>
      <c r="E184" s="2" t="s">
        <v>469</v>
      </c>
      <c r="F184" s="2" t="s">
        <v>6</v>
      </c>
      <c r="G184" s="2" t="s">
        <v>404</v>
      </c>
      <c r="H184" s="2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5" spans="1:8" x14ac:dyDescent="0.3">
      <c r="A185" s="2" t="s">
        <v>57</v>
      </c>
      <c r="B185" s="2">
        <v>30</v>
      </c>
      <c r="C185" s="2" t="s">
        <v>345</v>
      </c>
      <c r="D185" s="2" t="s">
        <v>738</v>
      </c>
      <c r="E185" s="2" t="s">
        <v>469</v>
      </c>
      <c r="F185" s="2" t="s">
        <v>6</v>
      </c>
      <c r="G185" s="2" t="s">
        <v>417</v>
      </c>
      <c r="H185" s="2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86" spans="1:8" x14ac:dyDescent="0.3">
      <c r="A186" s="2" t="s">
        <v>57</v>
      </c>
      <c r="B186" s="2">
        <v>31</v>
      </c>
      <c r="C186" s="2" t="s">
        <v>247</v>
      </c>
      <c r="D186" s="2" t="s">
        <v>738</v>
      </c>
      <c r="E186" s="2" t="s">
        <v>469</v>
      </c>
      <c r="F186" s="2" t="s">
        <v>6</v>
      </c>
      <c r="G186" s="2" t="s">
        <v>405</v>
      </c>
      <c r="H186" s="2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87" spans="1:8" x14ac:dyDescent="0.3">
      <c r="A187" s="2" t="s">
        <v>57</v>
      </c>
      <c r="B187" s="2">
        <v>32</v>
      </c>
      <c r="C187" s="2" t="s">
        <v>248</v>
      </c>
      <c r="D187" s="2" t="s">
        <v>738</v>
      </c>
      <c r="E187" s="2" t="s">
        <v>469</v>
      </c>
      <c r="F187" s="2" t="s">
        <v>6</v>
      </c>
      <c r="G187" s="2" t="s">
        <v>403</v>
      </c>
      <c r="H187" s="2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8" spans="1:8" x14ac:dyDescent="0.3">
      <c r="A188" s="2" t="s">
        <v>57</v>
      </c>
      <c r="B188" s="2">
        <v>33</v>
      </c>
      <c r="C188" s="2" t="s">
        <v>249</v>
      </c>
      <c r="D188" s="2" t="s">
        <v>738</v>
      </c>
      <c r="E188" s="2" t="s">
        <v>469</v>
      </c>
      <c r="F188" s="2" t="s">
        <v>6</v>
      </c>
      <c r="G188" s="2" t="s">
        <v>404</v>
      </c>
      <c r="H188" s="2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9" spans="1:8" x14ac:dyDescent="0.3">
      <c r="A189" s="2" t="s">
        <v>57</v>
      </c>
      <c r="B189" s="2">
        <v>34</v>
      </c>
      <c r="C189" s="2" t="s">
        <v>346</v>
      </c>
      <c r="D189" s="2" t="s">
        <v>738</v>
      </c>
      <c r="E189" s="2" t="s">
        <v>469</v>
      </c>
      <c r="F189" s="2" t="s">
        <v>6</v>
      </c>
      <c r="G189" s="2" t="s">
        <v>417</v>
      </c>
      <c r="H189" s="2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0" spans="1:8" x14ac:dyDescent="0.3">
      <c r="A190" s="2" t="s">
        <v>57</v>
      </c>
      <c r="B190" s="2">
        <v>35</v>
      </c>
      <c r="C190" s="2" t="s">
        <v>250</v>
      </c>
      <c r="D190" s="2" t="s">
        <v>738</v>
      </c>
      <c r="E190" s="2" t="s">
        <v>469</v>
      </c>
      <c r="F190" s="2" t="s">
        <v>6</v>
      </c>
      <c r="G190" s="2" t="s">
        <v>405</v>
      </c>
      <c r="H190" s="2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1" spans="1:8" x14ac:dyDescent="0.3">
      <c r="A191" s="2" t="s">
        <v>57</v>
      </c>
      <c r="B191" s="2">
        <v>36</v>
      </c>
      <c r="C191" s="2" t="s">
        <v>251</v>
      </c>
      <c r="D191" s="2" t="s">
        <v>738</v>
      </c>
      <c r="E191" s="2" t="s">
        <v>469</v>
      </c>
      <c r="F191" s="2" t="s">
        <v>6</v>
      </c>
      <c r="G191" s="2" t="s">
        <v>403</v>
      </c>
      <c r="H191" s="2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92" spans="1:8" x14ac:dyDescent="0.3">
      <c r="A192" s="2" t="s">
        <v>57</v>
      </c>
      <c r="B192" s="2">
        <v>37</v>
      </c>
      <c r="C192" s="2" t="s">
        <v>252</v>
      </c>
      <c r="D192" s="2" t="s">
        <v>738</v>
      </c>
      <c r="E192" s="2" t="s">
        <v>469</v>
      </c>
      <c r="F192" s="2" t="s">
        <v>6</v>
      </c>
      <c r="G192" s="2" t="s">
        <v>404</v>
      </c>
      <c r="H192" s="2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93" spans="1:8" x14ac:dyDescent="0.3">
      <c r="A193" s="2" t="s">
        <v>57</v>
      </c>
      <c r="B193" s="2">
        <v>38</v>
      </c>
      <c r="C193" s="2" t="s">
        <v>347</v>
      </c>
      <c r="D193" s="2" t="s">
        <v>738</v>
      </c>
      <c r="E193" s="2" t="s">
        <v>469</v>
      </c>
      <c r="F193" s="2" t="s">
        <v>6</v>
      </c>
      <c r="G193" s="2" t="s">
        <v>417</v>
      </c>
      <c r="H193" s="2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4" spans="1:8" x14ac:dyDescent="0.3">
      <c r="A194" s="2" t="s">
        <v>57</v>
      </c>
      <c r="B194" s="2">
        <v>39</v>
      </c>
      <c r="C194" s="2" t="s">
        <v>253</v>
      </c>
      <c r="D194" s="2" t="s">
        <v>738</v>
      </c>
      <c r="E194" s="2" t="s">
        <v>469</v>
      </c>
      <c r="F194" s="2" t="s">
        <v>6</v>
      </c>
      <c r="G194" s="2" t="s">
        <v>405</v>
      </c>
      <c r="H194" s="2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5" spans="1:8" x14ac:dyDescent="0.3">
      <c r="A195" s="2" t="s">
        <v>57</v>
      </c>
      <c r="B195" s="2">
        <v>40</v>
      </c>
      <c r="C195" s="2" t="s">
        <v>254</v>
      </c>
      <c r="D195" s="2" t="s">
        <v>738</v>
      </c>
      <c r="E195" s="2" t="s">
        <v>469</v>
      </c>
      <c r="F195" s="2" t="s">
        <v>6</v>
      </c>
      <c r="G195" s="2" t="s">
        <v>403</v>
      </c>
      <c r="H195" s="2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96" spans="1:8" x14ac:dyDescent="0.3">
      <c r="A196" s="2" t="s">
        <v>57</v>
      </c>
      <c r="B196" s="2">
        <v>41</v>
      </c>
      <c r="C196" s="2" t="s">
        <v>255</v>
      </c>
      <c r="D196" s="2" t="s">
        <v>738</v>
      </c>
      <c r="E196" s="2" t="s">
        <v>469</v>
      </c>
      <c r="F196" s="2" t="s">
        <v>6</v>
      </c>
      <c r="G196" s="2" t="s">
        <v>404</v>
      </c>
      <c r="H196" s="2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97" spans="1:8" x14ac:dyDescent="0.3">
      <c r="A197" s="2" t="s">
        <v>57</v>
      </c>
      <c r="B197" s="2">
        <v>42</v>
      </c>
      <c r="C197" s="2" t="s">
        <v>348</v>
      </c>
      <c r="D197" s="2" t="s">
        <v>738</v>
      </c>
      <c r="E197" s="2" t="s">
        <v>469</v>
      </c>
      <c r="F197" s="2" t="s">
        <v>6</v>
      </c>
      <c r="G197" s="2" t="s">
        <v>417</v>
      </c>
      <c r="H197" s="2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8" spans="1:8" x14ac:dyDescent="0.3">
      <c r="A198" s="2" t="s">
        <v>57</v>
      </c>
      <c r="B198" s="2">
        <v>43</v>
      </c>
      <c r="C198" s="2" t="s">
        <v>256</v>
      </c>
      <c r="D198" s="2" t="s">
        <v>738</v>
      </c>
      <c r="E198" s="2" t="s">
        <v>469</v>
      </c>
      <c r="F198" s="2" t="s">
        <v>6</v>
      </c>
      <c r="G198" s="2" t="s">
        <v>405</v>
      </c>
      <c r="H198" s="2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9" spans="1:8" x14ac:dyDescent="0.3">
      <c r="A199" s="2" t="s">
        <v>57</v>
      </c>
      <c r="B199" s="2">
        <v>44</v>
      </c>
      <c r="C199" s="2" t="s">
        <v>257</v>
      </c>
      <c r="D199" s="2" t="s">
        <v>738</v>
      </c>
      <c r="E199" s="2" t="s">
        <v>469</v>
      </c>
      <c r="F199" s="2" t="s">
        <v>6</v>
      </c>
      <c r="G199" s="2" t="s">
        <v>417</v>
      </c>
      <c r="H199" s="2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0" spans="1:8" x14ac:dyDescent="0.3">
      <c r="A200" s="2" t="s">
        <v>57</v>
      </c>
      <c r="B200" s="2">
        <v>45</v>
      </c>
      <c r="C200" s="2" t="s">
        <v>258</v>
      </c>
      <c r="D200" s="2" t="s">
        <v>738</v>
      </c>
      <c r="E200" s="2" t="s">
        <v>469</v>
      </c>
      <c r="F200" s="2" t="s">
        <v>6</v>
      </c>
      <c r="G200" s="2" t="s">
        <v>417</v>
      </c>
      <c r="H200" s="2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1" spans="1:8" x14ac:dyDescent="0.3">
      <c r="A201" s="2" t="s">
        <v>57</v>
      </c>
      <c r="B201" s="2">
        <v>46</v>
      </c>
      <c r="C201" s="2" t="s">
        <v>259</v>
      </c>
      <c r="D201" s="2" t="s">
        <v>738</v>
      </c>
      <c r="E201" s="2" t="s">
        <v>469</v>
      </c>
      <c r="F201" s="2" t="s">
        <v>6</v>
      </c>
      <c r="G201" s="2" t="s">
        <v>417</v>
      </c>
      <c r="H201" s="2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2" spans="1:8" x14ac:dyDescent="0.3">
      <c r="A202" s="2" t="s">
        <v>57</v>
      </c>
      <c r="B202" s="2">
        <v>47</v>
      </c>
      <c r="C202" s="2" t="s">
        <v>48</v>
      </c>
      <c r="D202" s="2" t="s">
        <v>738</v>
      </c>
      <c r="E202" s="2" t="s">
        <v>469</v>
      </c>
      <c r="F202" s="2" t="s">
        <v>6</v>
      </c>
      <c r="G202" s="2" t="s">
        <v>417</v>
      </c>
      <c r="H202" s="2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3" spans="1:8" x14ac:dyDescent="0.3">
      <c r="A203" s="2" t="s">
        <v>57</v>
      </c>
      <c r="B203" s="2">
        <v>48</v>
      </c>
      <c r="C203" s="2" t="s">
        <v>349</v>
      </c>
      <c r="D203" s="2" t="s">
        <v>738</v>
      </c>
      <c r="E203" s="2" t="s">
        <v>469</v>
      </c>
      <c r="F203" s="2" t="s">
        <v>6</v>
      </c>
      <c r="G203" s="2" t="s">
        <v>416</v>
      </c>
      <c r="H203" s="2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04" spans="1:8" x14ac:dyDescent="0.3">
      <c r="A204" s="2" t="s">
        <v>57</v>
      </c>
      <c r="B204" s="2">
        <v>49</v>
      </c>
      <c r="C204" s="2" t="s">
        <v>350</v>
      </c>
      <c r="D204" s="2" t="s">
        <v>738</v>
      </c>
      <c r="E204" s="2" t="s">
        <v>469</v>
      </c>
      <c r="F204" s="2" t="s">
        <v>6</v>
      </c>
      <c r="G204" s="2" t="s">
        <v>416</v>
      </c>
      <c r="H204" s="2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05" spans="1:8" x14ac:dyDescent="0.3">
      <c r="A205" s="2" t="s">
        <v>57</v>
      </c>
      <c r="B205" s="2">
        <v>50</v>
      </c>
      <c r="C205" s="2" t="s">
        <v>260</v>
      </c>
      <c r="D205" s="2" t="s">
        <v>738</v>
      </c>
      <c r="E205" s="2" t="s">
        <v>469</v>
      </c>
      <c r="F205" s="2" t="s">
        <v>6</v>
      </c>
      <c r="G205" s="2" t="s">
        <v>372</v>
      </c>
      <c r="H205" s="2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</v>
      </c>
    </row>
    <row r="206" spans="1:8" x14ac:dyDescent="0.3">
      <c r="A206" s="2" t="s">
        <v>57</v>
      </c>
      <c r="B206" s="2">
        <v>51</v>
      </c>
      <c r="C206" s="2" t="s">
        <v>261</v>
      </c>
      <c r="D206" s="2" t="s">
        <v>738</v>
      </c>
      <c r="E206" s="2" t="s">
        <v>469</v>
      </c>
      <c r="F206" s="2" t="s">
        <v>6</v>
      </c>
      <c r="G206" s="2" t="s">
        <v>372</v>
      </c>
      <c r="H206" s="2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</v>
      </c>
    </row>
    <row r="207" spans="1:8" x14ac:dyDescent="0.3">
      <c r="A207" s="2" t="s">
        <v>57</v>
      </c>
      <c r="B207" s="2">
        <v>52</v>
      </c>
      <c r="C207" s="2" t="s">
        <v>262</v>
      </c>
      <c r="D207" s="2" t="s">
        <v>738</v>
      </c>
      <c r="E207" s="2" t="s">
        <v>469</v>
      </c>
      <c r="F207" s="2" t="s">
        <v>6</v>
      </c>
      <c r="G207" s="2" t="s">
        <v>415</v>
      </c>
      <c r="H207" s="2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 à condensation</v>
      </c>
    </row>
    <row r="208" spans="1:8" x14ac:dyDescent="0.3">
      <c r="A208" s="2" t="s">
        <v>57</v>
      </c>
      <c r="B208" s="2">
        <v>53</v>
      </c>
      <c r="C208" s="2" t="s">
        <v>263</v>
      </c>
      <c r="D208" s="2" t="s">
        <v>738</v>
      </c>
      <c r="E208" s="2" t="s">
        <v>469</v>
      </c>
      <c r="F208" s="2" t="s">
        <v>6</v>
      </c>
      <c r="G208" s="2" t="s">
        <v>418</v>
      </c>
      <c r="H208" s="2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Radiateur indépendant</v>
      </c>
    </row>
    <row r="209" spans="1:8" x14ac:dyDescent="0.3">
      <c r="A209" s="2" t="s">
        <v>57</v>
      </c>
      <c r="B209" s="2">
        <v>54</v>
      </c>
      <c r="C209" s="2" t="s">
        <v>264</v>
      </c>
      <c r="D209" s="2" t="s">
        <v>738</v>
      </c>
      <c r="E209" s="2" t="s">
        <v>469</v>
      </c>
      <c r="F209" s="2" t="s">
        <v>6</v>
      </c>
      <c r="G209" s="2" t="s">
        <v>418</v>
      </c>
      <c r="H209" s="2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Radiateur indépendant</v>
      </c>
    </row>
    <row r="210" spans="1:8" x14ac:dyDescent="0.3">
      <c r="A210" s="2" t="s">
        <v>57</v>
      </c>
      <c r="B210" s="2">
        <v>55</v>
      </c>
      <c r="C210" s="2" t="s">
        <v>351</v>
      </c>
      <c r="D210" s="2" t="s">
        <v>738</v>
      </c>
      <c r="E210" s="2" t="s">
        <v>469</v>
      </c>
      <c r="F210" s="2" t="s">
        <v>6</v>
      </c>
      <c r="G210" s="3" t="s">
        <v>367</v>
      </c>
      <c r="H210" s="2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1" spans="1:8" x14ac:dyDescent="0.3">
      <c r="A211" s="2" t="s">
        <v>57</v>
      </c>
      <c r="B211" s="2">
        <v>56</v>
      </c>
      <c r="C211" s="2" t="s">
        <v>352</v>
      </c>
      <c r="D211" s="2" t="s">
        <v>738</v>
      </c>
      <c r="E211" s="2" t="s">
        <v>469</v>
      </c>
      <c r="F211" s="2" t="s">
        <v>6</v>
      </c>
      <c r="G211" s="3" t="s">
        <v>367</v>
      </c>
      <c r="H211" s="2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2" spans="1:8" x14ac:dyDescent="0.3">
      <c r="A212" s="2" t="s">
        <v>57</v>
      </c>
      <c r="B212" s="2">
        <v>57</v>
      </c>
      <c r="C212" s="2" t="s">
        <v>353</v>
      </c>
      <c r="D212" s="2" t="s">
        <v>738</v>
      </c>
      <c r="E212" s="2" t="s">
        <v>469</v>
      </c>
      <c r="F212" s="2" t="s">
        <v>6</v>
      </c>
      <c r="G212" s="3" t="s">
        <v>367</v>
      </c>
      <c r="H212" s="2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3" spans="1:8" x14ac:dyDescent="0.3">
      <c r="A213" s="2" t="s">
        <v>57</v>
      </c>
      <c r="B213" s="2">
        <v>58</v>
      </c>
      <c r="C213" s="2" t="s">
        <v>354</v>
      </c>
      <c r="D213" s="2" t="s">
        <v>738</v>
      </c>
      <c r="E213" s="2" t="s">
        <v>469</v>
      </c>
      <c r="F213" s="2" t="s">
        <v>6</v>
      </c>
      <c r="G213" s="3" t="s">
        <v>367</v>
      </c>
      <c r="H213" s="2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4" spans="1:8" x14ac:dyDescent="0.3">
      <c r="A214" s="2" t="s">
        <v>57</v>
      </c>
      <c r="B214" s="2">
        <v>59</v>
      </c>
      <c r="C214" s="2" t="s">
        <v>355</v>
      </c>
      <c r="D214" s="2" t="s">
        <v>738</v>
      </c>
      <c r="E214" s="2" t="s">
        <v>469</v>
      </c>
      <c r="F214" s="2" t="s">
        <v>6</v>
      </c>
      <c r="G214" s="3" t="s">
        <v>367</v>
      </c>
      <c r="H214" s="2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5" spans="1:8" x14ac:dyDescent="0.3">
      <c r="A215" s="2" t="s">
        <v>57</v>
      </c>
      <c r="B215" s="2">
        <v>60</v>
      </c>
      <c r="C215" s="2" t="s">
        <v>356</v>
      </c>
      <c r="D215" s="2" t="s">
        <v>738</v>
      </c>
      <c r="E215" s="2" t="s">
        <v>469</v>
      </c>
      <c r="F215" s="2" t="s">
        <v>6</v>
      </c>
      <c r="G215" s="3" t="s">
        <v>367</v>
      </c>
      <c r="H215" s="2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6" spans="1:8" x14ac:dyDescent="0.3">
      <c r="A216" s="2" t="s">
        <v>57</v>
      </c>
      <c r="B216" s="2">
        <v>61</v>
      </c>
      <c r="C216" s="2" t="s">
        <v>357</v>
      </c>
      <c r="D216" s="2" t="s">
        <v>738</v>
      </c>
      <c r="E216" s="2" t="s">
        <v>469</v>
      </c>
      <c r="F216" s="2" t="s">
        <v>6</v>
      </c>
      <c r="G216" s="3" t="s">
        <v>367</v>
      </c>
      <c r="H216" s="2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7" spans="1:8" x14ac:dyDescent="0.3">
      <c r="A217" s="2" t="s">
        <v>57</v>
      </c>
      <c r="B217" s="2">
        <v>62</v>
      </c>
      <c r="C217" s="2" t="s">
        <v>132</v>
      </c>
      <c r="D217" s="2" t="s">
        <v>738</v>
      </c>
      <c r="E217" s="2" t="s">
        <v>469</v>
      </c>
      <c r="F217" s="2" t="s">
        <v>6</v>
      </c>
      <c r="G217" s="3" t="s">
        <v>367</v>
      </c>
      <c r="H217" s="2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8" spans="1:8" x14ac:dyDescent="0.3">
      <c r="A218" s="2" t="s">
        <v>57</v>
      </c>
      <c r="B218" s="2">
        <v>63</v>
      </c>
      <c r="C218" s="2" t="s">
        <v>133</v>
      </c>
      <c r="D218" s="2" t="s">
        <v>738</v>
      </c>
      <c r="E218" s="2" t="s">
        <v>469</v>
      </c>
      <c r="F218" s="2" t="s">
        <v>6</v>
      </c>
      <c r="G218" s="3" t="s">
        <v>367</v>
      </c>
      <c r="H218" s="2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9" spans="1:8" x14ac:dyDescent="0.3">
      <c r="A219" s="2" t="s">
        <v>57</v>
      </c>
      <c r="B219" s="2">
        <v>64</v>
      </c>
      <c r="C219" s="2" t="s">
        <v>134</v>
      </c>
      <c r="D219" s="2" t="s">
        <v>738</v>
      </c>
      <c r="E219" s="2" t="s">
        <v>469</v>
      </c>
      <c r="F219" s="2" t="s">
        <v>6</v>
      </c>
      <c r="G219" s="3" t="s">
        <v>367</v>
      </c>
      <c r="H219" s="2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0" spans="1:8" x14ac:dyDescent="0.3">
      <c r="A220" s="2" t="s">
        <v>57</v>
      </c>
      <c r="B220" s="2">
        <v>65</v>
      </c>
      <c r="C220" s="2" t="s">
        <v>135</v>
      </c>
      <c r="D220" s="2" t="s">
        <v>738</v>
      </c>
      <c r="E220" s="2" t="s">
        <v>469</v>
      </c>
      <c r="F220" s="2" t="s">
        <v>6</v>
      </c>
      <c r="G220" s="3" t="s">
        <v>367</v>
      </c>
      <c r="H220" s="2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1" spans="1:8" x14ac:dyDescent="0.3">
      <c r="A221" s="2" t="s">
        <v>57</v>
      </c>
      <c r="B221" s="2">
        <v>66</v>
      </c>
      <c r="C221" s="2" t="s">
        <v>136</v>
      </c>
      <c r="D221" s="2" t="s">
        <v>738</v>
      </c>
      <c r="E221" s="2" t="s">
        <v>469</v>
      </c>
      <c r="F221" s="2" t="s">
        <v>6</v>
      </c>
      <c r="G221" s="3" t="s">
        <v>367</v>
      </c>
      <c r="H221" s="2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2" spans="1:8" x14ac:dyDescent="0.3">
      <c r="A222" s="2" t="s">
        <v>57</v>
      </c>
      <c r="B222" s="2">
        <v>67</v>
      </c>
      <c r="C222" s="2" t="s">
        <v>137</v>
      </c>
      <c r="D222" s="2" t="s">
        <v>738</v>
      </c>
      <c r="E222" s="2" t="s">
        <v>469</v>
      </c>
      <c r="F222" s="2" t="s">
        <v>6</v>
      </c>
      <c r="G222" s="3" t="s">
        <v>367</v>
      </c>
      <c r="H222" s="2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3" spans="1:8" x14ac:dyDescent="0.3">
      <c r="A223" s="2" t="s">
        <v>57</v>
      </c>
      <c r="B223" s="2">
        <v>68</v>
      </c>
      <c r="C223" s="2" t="s">
        <v>138</v>
      </c>
      <c r="D223" s="2" t="s">
        <v>738</v>
      </c>
      <c r="E223" s="2" t="s">
        <v>469</v>
      </c>
      <c r="F223" s="2" t="s">
        <v>6</v>
      </c>
      <c r="G223" s="3" t="s">
        <v>367</v>
      </c>
      <c r="H223" s="2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4" spans="1:8" x14ac:dyDescent="0.3">
      <c r="A224" s="2" t="s">
        <v>57</v>
      </c>
      <c r="B224" s="2">
        <v>69</v>
      </c>
      <c r="C224" s="2" t="s">
        <v>265</v>
      </c>
      <c r="D224" s="2" t="s">
        <v>738</v>
      </c>
      <c r="E224" s="2" t="s">
        <v>469</v>
      </c>
      <c r="F224" s="2" t="s">
        <v>6</v>
      </c>
      <c r="G224" s="3" t="s">
        <v>367</v>
      </c>
      <c r="H224" s="2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5" spans="1:8" x14ac:dyDescent="0.3">
      <c r="A225" s="2" t="s">
        <v>57</v>
      </c>
      <c r="B225" s="2">
        <v>70</v>
      </c>
      <c r="C225" s="2" t="s">
        <v>266</v>
      </c>
      <c r="D225" s="2" t="s">
        <v>738</v>
      </c>
      <c r="E225" s="2" t="s">
        <v>469</v>
      </c>
      <c r="F225" s="2" t="s">
        <v>6</v>
      </c>
      <c r="G225" s="3" t="s">
        <v>367</v>
      </c>
      <c r="H225" s="2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6" spans="1:8" x14ac:dyDescent="0.3">
      <c r="A226" s="2" t="s">
        <v>57</v>
      </c>
      <c r="B226" s="2">
        <v>71</v>
      </c>
      <c r="C226" s="2" t="s">
        <v>267</v>
      </c>
      <c r="D226" s="2" t="s">
        <v>738</v>
      </c>
      <c r="E226" s="2" t="s">
        <v>469</v>
      </c>
      <c r="F226" s="2" t="s">
        <v>6</v>
      </c>
      <c r="G226" s="3" t="s">
        <v>367</v>
      </c>
      <c r="H226" s="2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7" spans="1:8" x14ac:dyDescent="0.3">
      <c r="A227" s="2" t="s">
        <v>57</v>
      </c>
      <c r="B227" s="2">
        <v>72</v>
      </c>
      <c r="C227" s="2" t="s">
        <v>268</v>
      </c>
      <c r="D227" s="2" t="s">
        <v>738</v>
      </c>
      <c r="E227" s="2" t="s">
        <v>469</v>
      </c>
      <c r="F227" s="2" t="s">
        <v>6</v>
      </c>
      <c r="G227" s="3" t="s">
        <v>367</v>
      </c>
      <c r="H227" s="2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8" spans="1:8" x14ac:dyDescent="0.3">
      <c r="A228" s="2" t="s">
        <v>57</v>
      </c>
      <c r="B228" s="2">
        <v>73</v>
      </c>
      <c r="C228" s="2" t="s">
        <v>269</v>
      </c>
      <c r="D228" s="2" t="s">
        <v>738</v>
      </c>
      <c r="E228" s="2" t="s">
        <v>469</v>
      </c>
      <c r="F228" s="2" t="s">
        <v>6</v>
      </c>
      <c r="G228" s="3" t="s">
        <v>367</v>
      </c>
      <c r="H228" s="2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9" spans="1:8" x14ac:dyDescent="0.3">
      <c r="A229" s="2" t="s">
        <v>57</v>
      </c>
      <c r="B229" s="2">
        <v>74</v>
      </c>
      <c r="C229" s="2" t="s">
        <v>270</v>
      </c>
      <c r="D229" s="2" t="s">
        <v>738</v>
      </c>
      <c r="E229" s="2" t="s">
        <v>469</v>
      </c>
      <c r="F229" s="2" t="s">
        <v>6</v>
      </c>
      <c r="G229" s="3" t="s">
        <v>367</v>
      </c>
      <c r="H229" s="2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0" spans="1:8" x14ac:dyDescent="0.3">
      <c r="A230" s="2" t="s">
        <v>57</v>
      </c>
      <c r="B230" s="2">
        <v>75</v>
      </c>
      <c r="C230" s="2" t="s">
        <v>139</v>
      </c>
      <c r="D230" s="2" t="s">
        <v>738</v>
      </c>
      <c r="E230" s="2" t="s">
        <v>469</v>
      </c>
      <c r="F230" s="2" t="s">
        <v>6</v>
      </c>
      <c r="G230" s="3" t="s">
        <v>367</v>
      </c>
      <c r="H230" s="2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1" spans="1:8" x14ac:dyDescent="0.3">
      <c r="A231" s="2" t="s">
        <v>57</v>
      </c>
      <c r="B231" s="2">
        <v>76</v>
      </c>
      <c r="C231" s="2" t="s">
        <v>140</v>
      </c>
      <c r="D231" s="2" t="s">
        <v>738</v>
      </c>
      <c r="E231" s="2" t="s">
        <v>469</v>
      </c>
      <c r="F231" s="2" t="s">
        <v>6</v>
      </c>
      <c r="G231" s="3" t="s">
        <v>367</v>
      </c>
      <c r="H231" s="2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2" spans="1:8" x14ac:dyDescent="0.3">
      <c r="A232" s="2" t="s">
        <v>57</v>
      </c>
      <c r="B232" s="2">
        <v>77</v>
      </c>
      <c r="C232" s="2" t="s">
        <v>141</v>
      </c>
      <c r="D232" s="2" t="s">
        <v>738</v>
      </c>
      <c r="E232" s="2" t="s">
        <v>469</v>
      </c>
      <c r="F232" s="2" t="s">
        <v>6</v>
      </c>
      <c r="G232" s="3" t="s">
        <v>367</v>
      </c>
      <c r="H232" s="2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3" spans="1:8" x14ac:dyDescent="0.3">
      <c r="A233" s="2" t="s">
        <v>57</v>
      </c>
      <c r="B233" s="2">
        <v>78</v>
      </c>
      <c r="C233" s="2" t="s">
        <v>142</v>
      </c>
      <c r="D233" s="2" t="s">
        <v>738</v>
      </c>
      <c r="E233" s="2" t="s">
        <v>469</v>
      </c>
      <c r="F233" s="2" t="s">
        <v>6</v>
      </c>
      <c r="G233" s="3" t="s">
        <v>367</v>
      </c>
      <c r="H233" s="2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4" spans="1:8" x14ac:dyDescent="0.3">
      <c r="A234" s="2" t="s">
        <v>57</v>
      </c>
      <c r="B234" s="2">
        <v>79</v>
      </c>
      <c r="C234" s="2" t="s">
        <v>143</v>
      </c>
      <c r="D234" s="2" t="s">
        <v>738</v>
      </c>
      <c r="E234" s="2" t="s">
        <v>469</v>
      </c>
      <c r="F234" s="2" t="s">
        <v>6</v>
      </c>
      <c r="G234" s="3" t="s">
        <v>367</v>
      </c>
      <c r="H234" s="2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5" spans="1:8" x14ac:dyDescent="0.3">
      <c r="A235" s="2" t="s">
        <v>57</v>
      </c>
      <c r="B235" s="2">
        <v>80</v>
      </c>
      <c r="C235" s="2" t="s">
        <v>144</v>
      </c>
      <c r="D235" s="2" t="s">
        <v>738</v>
      </c>
      <c r="E235" s="2" t="s">
        <v>469</v>
      </c>
      <c r="F235" s="2" t="s">
        <v>6</v>
      </c>
      <c r="G235" s="3" t="s">
        <v>367</v>
      </c>
      <c r="H235" s="2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6" spans="1:8" x14ac:dyDescent="0.3">
      <c r="A236" s="2" t="s">
        <v>57</v>
      </c>
      <c r="B236" s="2">
        <v>81</v>
      </c>
      <c r="C236" s="2" t="s">
        <v>271</v>
      </c>
      <c r="D236" s="2" t="s">
        <v>738</v>
      </c>
      <c r="E236" s="2" t="s">
        <v>469</v>
      </c>
      <c r="F236" s="2" t="s">
        <v>6</v>
      </c>
      <c r="G236" s="2" t="s">
        <v>381</v>
      </c>
      <c r="H236" s="2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37" spans="1:8" x14ac:dyDescent="0.3">
      <c r="A237" s="2" t="s">
        <v>57</v>
      </c>
      <c r="B237" s="2">
        <v>82</v>
      </c>
      <c r="C237" s="2" t="s">
        <v>272</v>
      </c>
      <c r="D237" s="2" t="s">
        <v>738</v>
      </c>
      <c r="E237" s="2" t="s">
        <v>469</v>
      </c>
      <c r="F237" s="2" t="s">
        <v>6</v>
      </c>
      <c r="G237" s="2" t="s">
        <v>381</v>
      </c>
      <c r="H237" s="2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38" spans="1:8" x14ac:dyDescent="0.3">
      <c r="A238" s="2" t="s">
        <v>57</v>
      </c>
      <c r="B238" s="2">
        <v>83</v>
      </c>
      <c r="C238" s="2" t="s">
        <v>145</v>
      </c>
      <c r="D238" s="2" t="s">
        <v>738</v>
      </c>
      <c r="E238" s="2" t="s">
        <v>469</v>
      </c>
      <c r="F238" s="2" t="s">
        <v>6</v>
      </c>
      <c r="G238" s="2" t="s">
        <v>382</v>
      </c>
      <c r="H238" s="2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39" spans="1:8" x14ac:dyDescent="0.3">
      <c r="A239" s="2" t="s">
        <v>57</v>
      </c>
      <c r="B239" s="2">
        <v>84</v>
      </c>
      <c r="C239" s="2" t="s">
        <v>146</v>
      </c>
      <c r="D239" s="2" t="s">
        <v>738</v>
      </c>
      <c r="E239" s="2" t="s">
        <v>469</v>
      </c>
      <c r="F239" s="2" t="s">
        <v>6</v>
      </c>
      <c r="G239" s="2" t="s">
        <v>382</v>
      </c>
      <c r="H239" s="2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40" spans="1:8" x14ac:dyDescent="0.3">
      <c r="A240" s="2" t="s">
        <v>57</v>
      </c>
      <c r="B240" s="2">
        <v>85</v>
      </c>
      <c r="C240" s="2" t="s">
        <v>147</v>
      </c>
      <c r="D240" s="2" t="s">
        <v>738</v>
      </c>
      <c r="E240" s="2" t="s">
        <v>469</v>
      </c>
      <c r="F240" s="2" t="s">
        <v>6</v>
      </c>
      <c r="G240" s="3" t="s">
        <v>367</v>
      </c>
      <c r="H240" s="2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1" spans="1:8" x14ac:dyDescent="0.3">
      <c r="A241" s="2" t="s">
        <v>57</v>
      </c>
      <c r="B241" s="2">
        <v>86</v>
      </c>
      <c r="C241" s="2" t="s">
        <v>148</v>
      </c>
      <c r="D241" s="2" t="s">
        <v>738</v>
      </c>
      <c r="E241" s="2" t="s">
        <v>469</v>
      </c>
      <c r="F241" s="2" t="s">
        <v>6</v>
      </c>
      <c r="G241" s="3" t="s">
        <v>367</v>
      </c>
      <c r="H241" s="2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2" spans="1:8" x14ac:dyDescent="0.3">
      <c r="A242" s="2" t="s">
        <v>57</v>
      </c>
      <c r="B242" s="2">
        <v>87</v>
      </c>
      <c r="C242" s="2" t="s">
        <v>149</v>
      </c>
      <c r="D242" s="2" t="s">
        <v>738</v>
      </c>
      <c r="E242" s="2" t="s">
        <v>469</v>
      </c>
      <c r="F242" s="2" t="s">
        <v>6</v>
      </c>
      <c r="G242" s="3" t="s">
        <v>367</v>
      </c>
      <c r="H242" s="2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3" spans="1:8" x14ac:dyDescent="0.3">
      <c r="A243" s="2" t="s">
        <v>57</v>
      </c>
      <c r="B243" s="2">
        <v>88</v>
      </c>
      <c r="C243" s="2" t="s">
        <v>150</v>
      </c>
      <c r="D243" s="2" t="s">
        <v>738</v>
      </c>
      <c r="E243" s="2" t="s">
        <v>469</v>
      </c>
      <c r="F243" s="2" t="s">
        <v>6</v>
      </c>
      <c r="G243" s="3" t="s">
        <v>367</v>
      </c>
      <c r="H243" s="2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4" spans="1:8" x14ac:dyDescent="0.3">
      <c r="A244" s="2" t="s">
        <v>57</v>
      </c>
      <c r="B244" s="2">
        <v>89</v>
      </c>
      <c r="C244" s="2" t="s">
        <v>151</v>
      </c>
      <c r="D244" s="2" t="s">
        <v>738</v>
      </c>
      <c r="E244" s="2" t="s">
        <v>469</v>
      </c>
      <c r="F244" s="2" t="s">
        <v>6</v>
      </c>
      <c r="G244" s="3" t="s">
        <v>367</v>
      </c>
      <c r="H244" s="2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5" spans="1:8" x14ac:dyDescent="0.3">
      <c r="A245" s="2" t="s">
        <v>57</v>
      </c>
      <c r="B245" s="2">
        <v>90</v>
      </c>
      <c r="C245" s="2" t="s">
        <v>152</v>
      </c>
      <c r="D245" s="2" t="s">
        <v>738</v>
      </c>
      <c r="E245" s="2" t="s">
        <v>469</v>
      </c>
      <c r="F245" s="2" t="s">
        <v>6</v>
      </c>
      <c r="G245" s="3" t="s">
        <v>367</v>
      </c>
      <c r="H245" s="2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6" spans="1:8" x14ac:dyDescent="0.3">
      <c r="A246" s="2" t="s">
        <v>57</v>
      </c>
      <c r="B246" s="2">
        <v>91</v>
      </c>
      <c r="C246" s="2" t="s">
        <v>273</v>
      </c>
      <c r="D246" s="2" t="s">
        <v>738</v>
      </c>
      <c r="E246" s="2" t="s">
        <v>469</v>
      </c>
      <c r="F246" s="2" t="s">
        <v>6</v>
      </c>
      <c r="G246" s="2" t="s">
        <v>381</v>
      </c>
      <c r="H246" s="2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7" spans="1:8" x14ac:dyDescent="0.3">
      <c r="A247" s="2" t="s">
        <v>57</v>
      </c>
      <c r="B247" s="2">
        <v>92</v>
      </c>
      <c r="C247" s="2" t="s">
        <v>274</v>
      </c>
      <c r="D247" s="2" t="s">
        <v>738</v>
      </c>
      <c r="E247" s="2" t="s">
        <v>469</v>
      </c>
      <c r="F247" s="2" t="s">
        <v>6</v>
      </c>
      <c r="G247" s="2" t="s">
        <v>381</v>
      </c>
      <c r="H247" s="2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8" spans="1:8" x14ac:dyDescent="0.3">
      <c r="A248" s="2" t="s">
        <v>57</v>
      </c>
      <c r="B248" s="2">
        <v>93</v>
      </c>
      <c r="C248" s="2" t="s">
        <v>275</v>
      </c>
      <c r="D248" s="2" t="s">
        <v>738</v>
      </c>
      <c r="E248" s="2" t="s">
        <v>469</v>
      </c>
      <c r="F248" s="2" t="s">
        <v>6</v>
      </c>
      <c r="G248" s="2" t="s">
        <v>381</v>
      </c>
      <c r="H248" s="2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9" spans="1:8" x14ac:dyDescent="0.3">
      <c r="A249" s="2" t="s">
        <v>57</v>
      </c>
      <c r="B249" s="2">
        <v>94</v>
      </c>
      <c r="C249" s="2" t="s">
        <v>153</v>
      </c>
      <c r="D249" s="2" t="s">
        <v>738</v>
      </c>
      <c r="E249" s="2" t="s">
        <v>469</v>
      </c>
      <c r="F249" s="2" t="s">
        <v>6</v>
      </c>
      <c r="G249" s="2" t="s">
        <v>382</v>
      </c>
      <c r="H249" s="2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0" spans="1:8" x14ac:dyDescent="0.3">
      <c r="A250" s="2" t="s">
        <v>57</v>
      </c>
      <c r="B250" s="2">
        <v>95</v>
      </c>
      <c r="C250" s="2" t="s">
        <v>154</v>
      </c>
      <c r="D250" s="2" t="s">
        <v>738</v>
      </c>
      <c r="E250" s="2" t="s">
        <v>469</v>
      </c>
      <c r="F250" s="2" t="s">
        <v>6</v>
      </c>
      <c r="G250" s="2" t="s">
        <v>382</v>
      </c>
      <c r="H250" s="2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1" spans="1:8" x14ac:dyDescent="0.3">
      <c r="A251" s="2" t="s">
        <v>57</v>
      </c>
      <c r="B251" s="2">
        <v>96</v>
      </c>
      <c r="C251" s="2" t="s">
        <v>155</v>
      </c>
      <c r="D251" s="2" t="s">
        <v>738</v>
      </c>
      <c r="E251" s="2" t="s">
        <v>469</v>
      </c>
      <c r="F251" s="2" t="s">
        <v>6</v>
      </c>
      <c r="G251" s="2" t="s">
        <v>382</v>
      </c>
      <c r="H251" s="2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2" spans="1:8" x14ac:dyDescent="0.3">
      <c r="A252" s="2" t="s">
        <v>57</v>
      </c>
      <c r="B252" s="2">
        <v>97</v>
      </c>
      <c r="C252" s="2" t="s">
        <v>156</v>
      </c>
      <c r="D252" s="2" t="s">
        <v>738</v>
      </c>
      <c r="E252" s="2" t="s">
        <v>469</v>
      </c>
      <c r="F252" s="2" t="s">
        <v>6</v>
      </c>
      <c r="G252" s="2" t="s">
        <v>382</v>
      </c>
      <c r="H252" s="2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3" spans="1:8" x14ac:dyDescent="0.3">
      <c r="A253" s="2" t="s">
        <v>57</v>
      </c>
      <c r="B253" s="2">
        <v>98</v>
      </c>
      <c r="C253" s="2" t="s">
        <v>208</v>
      </c>
      <c r="D253" s="2" t="s">
        <v>738</v>
      </c>
      <c r="E253" s="2" t="s">
        <v>469</v>
      </c>
      <c r="F253" s="2" t="s">
        <v>6</v>
      </c>
      <c r="G253" s="2" t="s">
        <v>396</v>
      </c>
      <c r="H253" s="2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Convecteur electrique</v>
      </c>
    </row>
    <row r="254" spans="1:8" x14ac:dyDescent="0.3">
      <c r="A254" s="2" t="s">
        <v>57</v>
      </c>
      <c r="B254" s="2">
        <v>99</v>
      </c>
      <c r="C254" s="2" t="s">
        <v>209</v>
      </c>
      <c r="D254" s="2" t="s">
        <v>738</v>
      </c>
      <c r="E254" s="2" t="s">
        <v>469</v>
      </c>
      <c r="F254" s="2" t="s">
        <v>6</v>
      </c>
      <c r="G254" s="2" t="s">
        <v>397</v>
      </c>
      <c r="H254" s="2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Panneau rayonnant electrique</v>
      </c>
    </row>
    <row r="255" spans="1:8" x14ac:dyDescent="0.3">
      <c r="A255" s="2" t="s">
        <v>57</v>
      </c>
      <c r="B255" s="2">
        <v>100</v>
      </c>
      <c r="C255" s="2" t="s">
        <v>276</v>
      </c>
      <c r="D255" s="2" t="s">
        <v>738</v>
      </c>
      <c r="E255" s="2" t="s">
        <v>469</v>
      </c>
      <c r="F255" s="2" t="s">
        <v>6</v>
      </c>
      <c r="G255" s="2" t="s">
        <v>398</v>
      </c>
      <c r="H255" s="2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Radiateur electrique</v>
      </c>
    </row>
    <row r="256" spans="1:8" x14ac:dyDescent="0.3">
      <c r="A256" s="2" t="s">
        <v>57</v>
      </c>
      <c r="B256" s="2">
        <v>101</v>
      </c>
      <c r="C256" s="2" t="s">
        <v>210</v>
      </c>
      <c r="D256" s="2" t="s">
        <v>738</v>
      </c>
      <c r="E256" s="2" t="s">
        <v>469</v>
      </c>
      <c r="F256" s="2" t="s">
        <v>6</v>
      </c>
      <c r="G256" s="2" t="s">
        <v>398</v>
      </c>
      <c r="H256" s="2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>Radiateur electrique</v>
      </c>
    </row>
    <row r="257" spans="1:8" x14ac:dyDescent="0.3">
      <c r="A257" s="2" t="s">
        <v>57</v>
      </c>
      <c r="B257" s="2">
        <v>102</v>
      </c>
      <c r="C257" s="2" t="s">
        <v>277</v>
      </c>
      <c r="D257" s="2" t="s">
        <v>738</v>
      </c>
      <c r="E257" s="2" t="s">
        <v>469</v>
      </c>
      <c r="F257" s="2" t="s">
        <v>6</v>
      </c>
      <c r="G257" s="2" t="s">
        <v>399</v>
      </c>
      <c r="H257" s="2" t="str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>Plancher rayonnant electrique</v>
      </c>
    </row>
    <row r="258" spans="1:8" x14ac:dyDescent="0.3">
      <c r="A258" s="2" t="s">
        <v>57</v>
      </c>
      <c r="B258" s="2">
        <v>103</v>
      </c>
      <c r="C258" s="2" t="s">
        <v>278</v>
      </c>
      <c r="D258" s="2" t="s">
        <v>738</v>
      </c>
      <c r="E258" s="2" t="s">
        <v>469</v>
      </c>
      <c r="F258" s="2" t="s">
        <v>6</v>
      </c>
      <c r="G258" s="2" t="s">
        <v>399</v>
      </c>
      <c r="H258" s="2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>Plancher rayonnant electrique</v>
      </c>
    </row>
    <row r="259" spans="1:8" x14ac:dyDescent="0.3">
      <c r="A259" s="2" t="s">
        <v>57</v>
      </c>
      <c r="B259" s="2">
        <v>104</v>
      </c>
      <c r="C259" s="2" t="s">
        <v>213</v>
      </c>
      <c r="D259" s="2" t="s">
        <v>738</v>
      </c>
      <c r="E259" s="2" t="s">
        <v>469</v>
      </c>
      <c r="F259" s="2" t="s">
        <v>6</v>
      </c>
      <c r="G259" s="2" t="s">
        <v>401</v>
      </c>
      <c r="H259" s="2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>Radiateur electrique à accumulation</v>
      </c>
    </row>
    <row r="260" spans="1:8" x14ac:dyDescent="0.3">
      <c r="A260" s="2" t="s">
        <v>57</v>
      </c>
      <c r="B260" s="2">
        <v>105</v>
      </c>
      <c r="C260" s="2" t="s">
        <v>49</v>
      </c>
      <c r="D260" s="2" t="s">
        <v>738</v>
      </c>
      <c r="E260" s="2" t="s">
        <v>469</v>
      </c>
      <c r="F260" s="2" t="s">
        <v>6</v>
      </c>
      <c r="G260" s="2" t="s">
        <v>402</v>
      </c>
      <c r="H260" s="2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>Convecteur bi-jonction</v>
      </c>
    </row>
    <row r="261" spans="1:8" x14ac:dyDescent="0.3">
      <c r="A261" s="2" t="s">
        <v>57</v>
      </c>
      <c r="B261" s="2">
        <v>106</v>
      </c>
      <c r="C261" s="2" t="s">
        <v>188</v>
      </c>
      <c r="D261" s="2" t="s">
        <v>738</v>
      </c>
      <c r="E261" s="2" t="s">
        <v>469</v>
      </c>
      <c r="F261" s="2" t="s">
        <v>6</v>
      </c>
      <c r="G261" s="3" t="s">
        <v>367</v>
      </c>
      <c r="H261" s="2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62" spans="1:8" x14ac:dyDescent="0.3">
      <c r="A262" s="2" t="s">
        <v>57</v>
      </c>
      <c r="B262" s="2">
        <v>107</v>
      </c>
      <c r="C262" s="2" t="s">
        <v>215</v>
      </c>
      <c r="D262" s="2" t="s">
        <v>738</v>
      </c>
      <c r="E262" s="2" t="s">
        <v>469</v>
      </c>
      <c r="F262" s="2" t="s">
        <v>6</v>
      </c>
      <c r="G262" s="2" t="s">
        <v>376</v>
      </c>
      <c r="H262" s="2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63" spans="1:8" x14ac:dyDescent="0.3">
      <c r="A263" s="2" t="s">
        <v>57</v>
      </c>
      <c r="B263" s="2">
        <v>108</v>
      </c>
      <c r="C263" s="2" t="s">
        <v>216</v>
      </c>
      <c r="D263" s="2" t="s">
        <v>738</v>
      </c>
      <c r="E263" s="2" t="s">
        <v>469</v>
      </c>
      <c r="F263" s="2" t="s">
        <v>6</v>
      </c>
      <c r="G263" s="2" t="s">
        <v>376</v>
      </c>
      <c r="H263" s="2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64" spans="1:8" x14ac:dyDescent="0.3">
      <c r="A264" s="2" t="s">
        <v>57</v>
      </c>
      <c r="B264" s="2">
        <v>109</v>
      </c>
      <c r="C264" s="2" t="s">
        <v>203</v>
      </c>
      <c r="D264" s="2" t="s">
        <v>738</v>
      </c>
      <c r="E264" s="2" t="s">
        <v>469</v>
      </c>
      <c r="F264" s="2" t="s">
        <v>6</v>
      </c>
      <c r="G264" s="2" t="s">
        <v>371</v>
      </c>
      <c r="H264" s="2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5" spans="1:8" x14ac:dyDescent="0.3">
      <c r="A265" s="2" t="s">
        <v>57</v>
      </c>
      <c r="B265" s="2">
        <v>110</v>
      </c>
      <c r="C265" s="2" t="s">
        <v>204</v>
      </c>
      <c r="D265" s="2" t="s">
        <v>738</v>
      </c>
      <c r="E265" s="2" t="s">
        <v>469</v>
      </c>
      <c r="F265" s="2" t="s">
        <v>6</v>
      </c>
      <c r="G265" s="2" t="s">
        <v>371</v>
      </c>
      <c r="H265" s="2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6" spans="1:8" x14ac:dyDescent="0.3">
      <c r="A266" s="2" t="s">
        <v>57</v>
      </c>
      <c r="B266" s="2">
        <v>111</v>
      </c>
      <c r="C266" s="2" t="s">
        <v>205</v>
      </c>
      <c r="D266" s="2" t="s">
        <v>738</v>
      </c>
      <c r="E266" s="2" t="s">
        <v>469</v>
      </c>
      <c r="F266" s="2" t="s">
        <v>6</v>
      </c>
      <c r="G266" s="2" t="s">
        <v>371</v>
      </c>
      <c r="H266" s="2" t="str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7" spans="1:8" x14ac:dyDescent="0.3">
      <c r="A267" s="2" t="s">
        <v>57</v>
      </c>
      <c r="B267" s="2">
        <v>112</v>
      </c>
      <c r="C267" s="2" t="s">
        <v>206</v>
      </c>
      <c r="D267" s="2" t="s">
        <v>738</v>
      </c>
      <c r="E267" s="2" t="s">
        <v>469</v>
      </c>
      <c r="F267" s="2" t="s">
        <v>6</v>
      </c>
      <c r="G267" s="2" t="s">
        <v>420</v>
      </c>
      <c r="H267" s="2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>Pompe(s) à chaleur multi bâtiment modelisee comme un reseau de chaleur</v>
      </c>
    </row>
    <row r="268" spans="1:8" x14ac:dyDescent="0.3">
      <c r="A268" s="2" t="s">
        <v>57</v>
      </c>
      <c r="B268" s="2">
        <v>113</v>
      </c>
      <c r="C268" s="2" t="s">
        <v>157</v>
      </c>
      <c r="D268" s="2" t="s">
        <v>738</v>
      </c>
      <c r="E268" s="2" t="s">
        <v>469</v>
      </c>
      <c r="F268" s="2" t="s">
        <v>6</v>
      </c>
      <c r="H268" s="2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9" spans="1:8" x14ac:dyDescent="0.3">
      <c r="A269" s="2" t="s">
        <v>57</v>
      </c>
      <c r="B269" s="2">
        <v>114</v>
      </c>
      <c r="C269" s="2" t="s">
        <v>158</v>
      </c>
      <c r="D269" s="2" t="s">
        <v>738</v>
      </c>
      <c r="E269" s="2" t="s">
        <v>469</v>
      </c>
      <c r="F269" s="2" t="s">
        <v>6</v>
      </c>
      <c r="H269" s="2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0" spans="1:8" x14ac:dyDescent="0.3">
      <c r="A270" s="2" t="s">
        <v>57</v>
      </c>
      <c r="B270" s="2">
        <v>115</v>
      </c>
      <c r="C270" s="2" t="s">
        <v>159</v>
      </c>
      <c r="D270" s="2" t="s">
        <v>738</v>
      </c>
      <c r="E270" s="2" t="s">
        <v>469</v>
      </c>
      <c r="F270" s="2" t="s">
        <v>6</v>
      </c>
      <c r="H270" s="2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1" spans="1:8" x14ac:dyDescent="0.3">
      <c r="A271" s="2" t="s">
        <v>57</v>
      </c>
      <c r="B271" s="2">
        <v>116</v>
      </c>
      <c r="C271" s="2" t="s">
        <v>279</v>
      </c>
      <c r="D271" s="2" t="s">
        <v>738</v>
      </c>
      <c r="E271" s="2" t="s">
        <v>469</v>
      </c>
      <c r="F271" s="2" t="s">
        <v>6</v>
      </c>
      <c r="H271" s="2" t="str" cm="1">
        <f t="array" ref="H2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2" spans="1:8" x14ac:dyDescent="0.3">
      <c r="A272" s="2" t="s">
        <v>57</v>
      </c>
      <c r="B272" s="2">
        <v>117</v>
      </c>
      <c r="C272" s="2" t="s">
        <v>280</v>
      </c>
      <c r="D272" s="2" t="s">
        <v>738</v>
      </c>
      <c r="E272" s="2" t="s">
        <v>469</v>
      </c>
      <c r="F272" s="2" t="s">
        <v>6</v>
      </c>
      <c r="H272" s="2" t="str" cm="1">
        <f t="array" ref="H2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3" spans="1:8" x14ac:dyDescent="0.3">
      <c r="A273" s="2" t="s">
        <v>57</v>
      </c>
      <c r="B273" s="2">
        <v>118</v>
      </c>
      <c r="C273" s="2" t="s">
        <v>160</v>
      </c>
      <c r="D273" s="2" t="s">
        <v>738</v>
      </c>
      <c r="E273" s="2" t="s">
        <v>469</v>
      </c>
      <c r="F273" s="2" t="s">
        <v>6</v>
      </c>
      <c r="H273" s="2" t="str" cm="1">
        <f t="array" ref="H2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4" spans="1:8" ht="28.8" x14ac:dyDescent="0.3">
      <c r="A274" s="2" t="s">
        <v>57</v>
      </c>
      <c r="B274" s="2">
        <v>119</v>
      </c>
      <c r="C274" s="2" t="s">
        <v>281</v>
      </c>
      <c r="D274" s="2" t="s">
        <v>738</v>
      </c>
      <c r="E274" s="2" t="s">
        <v>469</v>
      </c>
      <c r="F274" s="2" t="s">
        <v>6</v>
      </c>
      <c r="G274" s="2" t="s">
        <v>406</v>
      </c>
      <c r="H274" s="2" t="str" cm="1">
        <f t="array" ref="H274">IF(OR(ISBLANK(correspondance[[#This Row],[enum]]),ISBLANK(correspondance[[#This Row],[valeur]])),"",INDEX(enums[description],MATCH(1,(enums[enum]=correspondance[[#This Row],[enum]])*(enums[const]=correspondance[[#This Row],[valeur]]),0),1))</f>
        <v>Systeme collectif par defaut en abscence d'information : chaudiere fioul penalisante</v>
      </c>
    </row>
    <row r="275" spans="1:8" x14ac:dyDescent="0.3">
      <c r="A275" s="2" t="s">
        <v>57</v>
      </c>
      <c r="B275" s="2">
        <v>120</v>
      </c>
      <c r="C275" s="2" t="s">
        <v>161</v>
      </c>
      <c r="D275" s="2" t="s">
        <v>738</v>
      </c>
      <c r="E275" s="2" t="s">
        <v>469</v>
      </c>
      <c r="F275" s="2" t="s">
        <v>6</v>
      </c>
      <c r="G275" s="3" t="s">
        <v>367</v>
      </c>
      <c r="H275" s="2" t="str" cm="1">
        <f t="array" ref="H27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6" spans="1:8" x14ac:dyDescent="0.3">
      <c r="A276" s="2" t="s">
        <v>57</v>
      </c>
      <c r="B276" s="2">
        <v>121</v>
      </c>
      <c r="C276" s="2" t="s">
        <v>162</v>
      </c>
      <c r="D276" s="2" t="s">
        <v>738</v>
      </c>
      <c r="E276" s="2" t="s">
        <v>469</v>
      </c>
      <c r="F276" s="2" t="s">
        <v>6</v>
      </c>
      <c r="G276" s="3" t="s">
        <v>367</v>
      </c>
      <c r="H276" s="2" t="str" cm="1">
        <f t="array" ref="H27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7" spans="1:8" x14ac:dyDescent="0.3">
      <c r="A277" s="2" t="s">
        <v>57</v>
      </c>
      <c r="B277" s="2">
        <v>122</v>
      </c>
      <c r="C277" s="2" t="s">
        <v>163</v>
      </c>
      <c r="D277" s="2" t="s">
        <v>738</v>
      </c>
      <c r="E277" s="2" t="s">
        <v>469</v>
      </c>
      <c r="F277" s="2" t="s">
        <v>6</v>
      </c>
      <c r="G277" s="3" t="s">
        <v>367</v>
      </c>
      <c r="H277" s="2" t="str" cm="1">
        <f t="array" ref="H27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8" spans="1:8" x14ac:dyDescent="0.3">
      <c r="A278" s="2" t="s">
        <v>57</v>
      </c>
      <c r="B278" s="2">
        <v>123</v>
      </c>
      <c r="C278" s="2" t="s">
        <v>164</v>
      </c>
      <c r="D278" s="2" t="s">
        <v>738</v>
      </c>
      <c r="E278" s="2" t="s">
        <v>469</v>
      </c>
      <c r="F278" s="2" t="s">
        <v>6</v>
      </c>
      <c r="G278" s="3" t="s">
        <v>367</v>
      </c>
      <c r="H278" s="2" t="str" cm="1">
        <f t="array" ref="H27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9" spans="1:8" x14ac:dyDescent="0.3">
      <c r="A279" s="2" t="s">
        <v>57</v>
      </c>
      <c r="B279" s="2">
        <v>124</v>
      </c>
      <c r="C279" s="2" t="s">
        <v>165</v>
      </c>
      <c r="D279" s="2" t="s">
        <v>738</v>
      </c>
      <c r="E279" s="2" t="s">
        <v>469</v>
      </c>
      <c r="F279" s="2" t="s">
        <v>6</v>
      </c>
      <c r="G279" s="3" t="s">
        <v>367</v>
      </c>
      <c r="H279" s="2" t="str" cm="1">
        <f t="array" ref="H27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0" spans="1:8" x14ac:dyDescent="0.3">
      <c r="A280" s="2" t="s">
        <v>57</v>
      </c>
      <c r="B280" s="2">
        <v>125</v>
      </c>
      <c r="C280" s="2" t="s">
        <v>166</v>
      </c>
      <c r="D280" s="2" t="s">
        <v>738</v>
      </c>
      <c r="E280" s="2" t="s">
        <v>469</v>
      </c>
      <c r="F280" s="2" t="s">
        <v>6</v>
      </c>
      <c r="G280" s="3" t="s">
        <v>367</v>
      </c>
      <c r="H280" s="2" t="str" cm="1">
        <f t="array" ref="H28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1" spans="1:8" x14ac:dyDescent="0.3">
      <c r="A281" s="2" t="s">
        <v>57</v>
      </c>
      <c r="B281" s="2">
        <v>126</v>
      </c>
      <c r="C281" s="2" t="s">
        <v>167</v>
      </c>
      <c r="D281" s="2" t="s">
        <v>738</v>
      </c>
      <c r="E281" s="2" t="s">
        <v>469</v>
      </c>
      <c r="F281" s="2" t="s">
        <v>6</v>
      </c>
      <c r="G281" s="3" t="s">
        <v>367</v>
      </c>
      <c r="H281" s="2" t="str" cm="1">
        <f t="array" ref="H28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2" spans="1:8" x14ac:dyDescent="0.3">
      <c r="A282" s="2" t="s">
        <v>57</v>
      </c>
      <c r="B282" s="2">
        <v>127</v>
      </c>
      <c r="C282" s="2" t="s">
        <v>168</v>
      </c>
      <c r="D282" s="2" t="s">
        <v>738</v>
      </c>
      <c r="E282" s="2" t="s">
        <v>469</v>
      </c>
      <c r="F282" s="2" t="s">
        <v>6</v>
      </c>
      <c r="G282" s="3" t="s">
        <v>367</v>
      </c>
      <c r="H282" s="2" t="str" cm="1">
        <f t="array" ref="H28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3" spans="1:8" x14ac:dyDescent="0.3">
      <c r="A283" s="2" t="s">
        <v>57</v>
      </c>
      <c r="B283" s="2">
        <v>128</v>
      </c>
      <c r="C283" s="2" t="s">
        <v>169</v>
      </c>
      <c r="D283" s="2" t="s">
        <v>738</v>
      </c>
      <c r="E283" s="2" t="s">
        <v>469</v>
      </c>
      <c r="F283" s="2" t="s">
        <v>6</v>
      </c>
      <c r="G283" s="3" t="s">
        <v>367</v>
      </c>
      <c r="H283" s="2" t="str" cm="1">
        <f t="array" ref="H28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4" spans="1:8" x14ac:dyDescent="0.3">
      <c r="A284" s="2" t="s">
        <v>57</v>
      </c>
      <c r="B284" s="2">
        <v>129</v>
      </c>
      <c r="C284" s="2" t="s">
        <v>170</v>
      </c>
      <c r="D284" s="2" t="s">
        <v>738</v>
      </c>
      <c r="E284" s="2" t="s">
        <v>469</v>
      </c>
      <c r="F284" s="2" t="s">
        <v>6</v>
      </c>
      <c r="G284" s="3" t="s">
        <v>367</v>
      </c>
      <c r="H284" s="2" t="str" cm="1">
        <f t="array" ref="H28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5" spans="1:8" x14ac:dyDescent="0.3">
      <c r="A285" s="2" t="s">
        <v>57</v>
      </c>
      <c r="B285" s="2">
        <v>130</v>
      </c>
      <c r="C285" s="2" t="s">
        <v>171</v>
      </c>
      <c r="D285" s="2" t="s">
        <v>738</v>
      </c>
      <c r="E285" s="2" t="s">
        <v>469</v>
      </c>
      <c r="F285" s="2" t="s">
        <v>6</v>
      </c>
      <c r="G285" s="3" t="s">
        <v>367</v>
      </c>
      <c r="H285" s="2" t="str" cm="1">
        <f t="array" ref="H28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6" spans="1:8" x14ac:dyDescent="0.3">
      <c r="A286" s="2" t="s">
        <v>57</v>
      </c>
      <c r="B286" s="2">
        <v>131</v>
      </c>
      <c r="C286" s="2" t="s">
        <v>172</v>
      </c>
      <c r="D286" s="2" t="s">
        <v>738</v>
      </c>
      <c r="E286" s="2" t="s">
        <v>469</v>
      </c>
      <c r="F286" s="2" t="s">
        <v>6</v>
      </c>
      <c r="G286" s="3" t="s">
        <v>367</v>
      </c>
      <c r="H286" s="2" t="str" cm="1">
        <f t="array" ref="H28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7" spans="1:8" x14ac:dyDescent="0.3">
      <c r="A287" s="2" t="s">
        <v>57</v>
      </c>
      <c r="B287" s="2">
        <v>132</v>
      </c>
      <c r="C287" s="2" t="s">
        <v>173</v>
      </c>
      <c r="D287" s="2" t="s">
        <v>738</v>
      </c>
      <c r="E287" s="2" t="s">
        <v>469</v>
      </c>
      <c r="F287" s="2" t="s">
        <v>6</v>
      </c>
      <c r="G287" s="3" t="s">
        <v>367</v>
      </c>
      <c r="H287" s="2" t="str" cm="1">
        <f t="array" ref="H28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8" spans="1:8" x14ac:dyDescent="0.3">
      <c r="A288" s="2" t="s">
        <v>57</v>
      </c>
      <c r="B288" s="2">
        <v>133</v>
      </c>
      <c r="C288" s="2" t="s">
        <v>282</v>
      </c>
      <c r="D288" s="2" t="s">
        <v>738</v>
      </c>
      <c r="E288" s="2" t="s">
        <v>469</v>
      </c>
      <c r="F288" s="2" t="s">
        <v>6</v>
      </c>
      <c r="G288" s="2" t="s">
        <v>381</v>
      </c>
      <c r="H288" s="2" t="str" cm="1">
        <f t="array" ref="H28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89" spans="1:8" x14ac:dyDescent="0.3">
      <c r="A289" s="2" t="s">
        <v>57</v>
      </c>
      <c r="B289" s="2">
        <v>134</v>
      </c>
      <c r="C289" s="2" t="s">
        <v>283</v>
      </c>
      <c r="D289" s="2" t="s">
        <v>738</v>
      </c>
      <c r="E289" s="2" t="s">
        <v>469</v>
      </c>
      <c r="F289" s="2" t="s">
        <v>6</v>
      </c>
      <c r="G289" s="2" t="s">
        <v>381</v>
      </c>
      <c r="H289" s="2" t="str" cm="1">
        <f t="array" ref="H289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90" spans="1:8" x14ac:dyDescent="0.3">
      <c r="A290" s="2" t="s">
        <v>57</v>
      </c>
      <c r="B290" s="2">
        <v>135</v>
      </c>
      <c r="C290" s="2" t="s">
        <v>284</v>
      </c>
      <c r="D290" s="2" t="s">
        <v>738</v>
      </c>
      <c r="E290" s="2" t="s">
        <v>469</v>
      </c>
      <c r="F290" s="2" t="s">
        <v>6</v>
      </c>
      <c r="G290" s="2" t="s">
        <v>381</v>
      </c>
      <c r="H290" s="2" t="str" cm="1">
        <f t="array" ref="H29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91" spans="1:8" x14ac:dyDescent="0.3">
      <c r="A291" s="2" t="s">
        <v>57</v>
      </c>
      <c r="B291" s="2">
        <v>136</v>
      </c>
      <c r="C291" s="2" t="s">
        <v>174</v>
      </c>
      <c r="D291" s="2" t="s">
        <v>738</v>
      </c>
      <c r="E291" s="2" t="s">
        <v>469</v>
      </c>
      <c r="F291" s="2" t="s">
        <v>6</v>
      </c>
      <c r="G291" s="2" t="s">
        <v>382</v>
      </c>
      <c r="H291" s="2" t="str" cm="1">
        <f t="array" ref="H29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2" spans="1:8" x14ac:dyDescent="0.3">
      <c r="A292" s="2" t="s">
        <v>57</v>
      </c>
      <c r="B292" s="2">
        <v>137</v>
      </c>
      <c r="C292" s="2" t="s">
        <v>175</v>
      </c>
      <c r="D292" s="2" t="s">
        <v>738</v>
      </c>
      <c r="E292" s="2" t="s">
        <v>469</v>
      </c>
      <c r="F292" s="2" t="s">
        <v>6</v>
      </c>
      <c r="G292" s="2" t="s">
        <v>382</v>
      </c>
      <c r="H292" s="2" t="str" cm="1">
        <f t="array" ref="H29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3" spans="1:8" x14ac:dyDescent="0.3">
      <c r="A293" s="2" t="s">
        <v>57</v>
      </c>
      <c r="B293" s="2">
        <v>138</v>
      </c>
      <c r="C293" s="2" t="s">
        <v>176</v>
      </c>
      <c r="D293" s="2" t="s">
        <v>738</v>
      </c>
      <c r="E293" s="2" t="s">
        <v>469</v>
      </c>
      <c r="F293" s="2" t="s">
        <v>6</v>
      </c>
      <c r="G293" s="2" t="s">
        <v>382</v>
      </c>
      <c r="H293" s="2" t="str" cm="1">
        <f t="array" ref="H29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4" spans="1:8" x14ac:dyDescent="0.3">
      <c r="A294" s="2" t="s">
        <v>57</v>
      </c>
      <c r="B294" s="2">
        <v>139</v>
      </c>
      <c r="C294" s="2" t="s">
        <v>177</v>
      </c>
      <c r="D294" s="2" t="s">
        <v>738</v>
      </c>
      <c r="E294" s="2" t="s">
        <v>469</v>
      </c>
      <c r="F294" s="2" t="s">
        <v>6</v>
      </c>
      <c r="G294" s="2" t="s">
        <v>382</v>
      </c>
      <c r="H294" s="2" t="str" cm="1">
        <f t="array" ref="H29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5" spans="1:8" x14ac:dyDescent="0.3">
      <c r="A295" s="2" t="s">
        <v>57</v>
      </c>
      <c r="B295" s="2">
        <v>140</v>
      </c>
      <c r="C295" s="2" t="s">
        <v>285</v>
      </c>
      <c r="D295" s="2" t="s">
        <v>738</v>
      </c>
      <c r="E295" s="2" t="s">
        <v>469</v>
      </c>
      <c r="F295" s="2" t="s">
        <v>6</v>
      </c>
      <c r="G295" s="2" t="s">
        <v>416</v>
      </c>
      <c r="H295" s="2" t="str" cm="1">
        <f t="array" ref="H295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96" spans="1:8" x14ac:dyDescent="0.3">
      <c r="A296" s="2" t="s">
        <v>57</v>
      </c>
      <c r="B296" s="2">
        <v>141</v>
      </c>
      <c r="C296" s="2" t="s">
        <v>286</v>
      </c>
      <c r="D296" s="2" t="s">
        <v>738</v>
      </c>
      <c r="E296" s="2" t="s">
        <v>469</v>
      </c>
      <c r="F296" s="2" t="s">
        <v>6</v>
      </c>
      <c r="G296" s="2" t="s">
        <v>416</v>
      </c>
      <c r="H296" s="2" t="str" cm="1">
        <f t="array" ref="H296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97" spans="1:8" x14ac:dyDescent="0.3">
      <c r="A297" s="2" t="s">
        <v>57</v>
      </c>
      <c r="B297" s="2">
        <v>142</v>
      </c>
      <c r="C297" s="2" t="s">
        <v>287</v>
      </c>
      <c r="D297" s="2" t="s">
        <v>738</v>
      </c>
      <c r="E297" s="2" t="s">
        <v>469</v>
      </c>
      <c r="F297" s="2" t="s">
        <v>6</v>
      </c>
      <c r="G297" s="2" t="s">
        <v>376</v>
      </c>
      <c r="H297" s="2" t="str" cm="1">
        <f t="array" ref="H297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98" spans="1:8" x14ac:dyDescent="0.3">
      <c r="A298" s="2" t="s">
        <v>57</v>
      </c>
      <c r="B298" s="2">
        <v>143</v>
      </c>
      <c r="C298" s="2" t="s">
        <v>109</v>
      </c>
      <c r="D298" s="2" t="s">
        <v>738</v>
      </c>
      <c r="E298" s="2" t="s">
        <v>469</v>
      </c>
      <c r="F298" s="2" t="s">
        <v>6</v>
      </c>
      <c r="H298" s="2" t="str" cm="1">
        <f t="array" ref="H2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9" spans="1:8" x14ac:dyDescent="0.3">
      <c r="A299" s="2" t="s">
        <v>57</v>
      </c>
      <c r="B299" s="2">
        <v>144</v>
      </c>
      <c r="C299" s="2" t="s">
        <v>178</v>
      </c>
      <c r="D299" s="2" t="s">
        <v>738</v>
      </c>
      <c r="E299" s="2" t="s">
        <v>469</v>
      </c>
      <c r="F299" s="2" t="s">
        <v>6</v>
      </c>
      <c r="H299" s="2" t="str" cm="1">
        <f t="array" ref="H2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0" spans="1:8" ht="28.8" x14ac:dyDescent="0.3">
      <c r="A300" s="2" t="s">
        <v>57</v>
      </c>
      <c r="B300" s="2">
        <v>145</v>
      </c>
      <c r="C300" s="2" t="s">
        <v>288</v>
      </c>
      <c r="D300" s="2" t="s">
        <v>738</v>
      </c>
      <c r="E300" s="2" t="s">
        <v>469</v>
      </c>
      <c r="H300" s="2" t="str" cm="1">
        <f t="array" ref="H3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1" spans="1:8" ht="28.8" x14ac:dyDescent="0.3">
      <c r="A301" s="2" t="s">
        <v>57</v>
      </c>
      <c r="B301" s="2">
        <v>146</v>
      </c>
      <c r="C301" s="2" t="s">
        <v>289</v>
      </c>
      <c r="D301" s="2" t="s">
        <v>738</v>
      </c>
      <c r="E301" s="2" t="s">
        <v>469</v>
      </c>
      <c r="H301" s="2" t="str" cm="1">
        <f t="array" ref="H3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2" spans="1:8" ht="28.8" x14ac:dyDescent="0.3">
      <c r="A302" s="2" t="s">
        <v>57</v>
      </c>
      <c r="B302" s="2">
        <v>147</v>
      </c>
      <c r="C302" s="2" t="s">
        <v>290</v>
      </c>
      <c r="D302" s="2" t="s">
        <v>738</v>
      </c>
      <c r="E302" s="2" t="s">
        <v>469</v>
      </c>
      <c r="H302" s="2" t="str" cm="1">
        <f t="array" ref="H3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3" spans="1:8" ht="28.8" x14ac:dyDescent="0.3">
      <c r="A303" s="2" t="s">
        <v>57</v>
      </c>
      <c r="B303" s="2">
        <v>148</v>
      </c>
      <c r="C303" s="2" t="s">
        <v>179</v>
      </c>
      <c r="D303" s="2" t="s">
        <v>738</v>
      </c>
      <c r="E303" s="2" t="s">
        <v>469</v>
      </c>
      <c r="F303" s="2" t="s">
        <v>6</v>
      </c>
      <c r="G303" s="2" t="s">
        <v>442</v>
      </c>
      <c r="H303" s="2" t="str" cm="1">
        <f t="array" ref="H30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4" spans="1:8" ht="28.8" x14ac:dyDescent="0.3">
      <c r="A304" s="2" t="s">
        <v>57</v>
      </c>
      <c r="B304" s="2">
        <v>148</v>
      </c>
      <c r="C304" s="2" t="s">
        <v>179</v>
      </c>
      <c r="D304" s="2" t="s">
        <v>738</v>
      </c>
      <c r="E304" s="2" t="s">
        <v>469</v>
      </c>
      <c r="F304" s="2" t="s">
        <v>651</v>
      </c>
      <c r="G304" s="15" t="s">
        <v>382</v>
      </c>
      <c r="H304" s="15" t="str" cm="1">
        <f t="array" ref="H30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5" spans="1:8" ht="28.8" x14ac:dyDescent="0.3">
      <c r="A305" s="2" t="s">
        <v>57</v>
      </c>
      <c r="B305" s="2">
        <v>149</v>
      </c>
      <c r="C305" s="2" t="s">
        <v>180</v>
      </c>
      <c r="D305" s="2" t="s">
        <v>738</v>
      </c>
      <c r="E305" s="2" t="s">
        <v>469</v>
      </c>
      <c r="F305" s="2" t="s">
        <v>6</v>
      </c>
      <c r="G305" s="2" t="s">
        <v>442</v>
      </c>
      <c r="H305" s="2" t="str" cm="1">
        <f t="array" ref="H30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6" spans="1:8" ht="28.8" x14ac:dyDescent="0.3">
      <c r="A306" s="2" t="s">
        <v>57</v>
      </c>
      <c r="B306" s="2">
        <v>149</v>
      </c>
      <c r="C306" s="2" t="s">
        <v>180</v>
      </c>
      <c r="D306" s="2" t="s">
        <v>738</v>
      </c>
      <c r="E306" s="2" t="s">
        <v>469</v>
      </c>
      <c r="F306" s="2" t="s">
        <v>651</v>
      </c>
      <c r="G306" s="15" t="s">
        <v>382</v>
      </c>
      <c r="H306" s="15" t="str" cm="1">
        <f t="array" ref="H306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7" spans="1:8" ht="28.8" x14ac:dyDescent="0.3">
      <c r="A307" s="2" t="s">
        <v>57</v>
      </c>
      <c r="B307" s="2">
        <v>150</v>
      </c>
      <c r="C307" s="2" t="s">
        <v>181</v>
      </c>
      <c r="D307" s="2" t="s">
        <v>738</v>
      </c>
      <c r="E307" s="2" t="s">
        <v>469</v>
      </c>
      <c r="F307" s="2" t="s">
        <v>6</v>
      </c>
      <c r="G307" s="2" t="s">
        <v>442</v>
      </c>
      <c r="H307" s="2" t="str" cm="1">
        <f t="array" ref="H30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8" spans="1:8" ht="28.8" x14ac:dyDescent="0.3">
      <c r="A308" s="2" t="s">
        <v>57</v>
      </c>
      <c r="B308" s="2">
        <v>150</v>
      </c>
      <c r="C308" s="2" t="s">
        <v>181</v>
      </c>
      <c r="D308" s="2" t="s">
        <v>738</v>
      </c>
      <c r="E308" s="2" t="s">
        <v>469</v>
      </c>
      <c r="F308" s="2" t="s">
        <v>651</v>
      </c>
      <c r="G308" s="15" t="s">
        <v>382</v>
      </c>
      <c r="H308" s="15" t="str" cm="1">
        <f t="array" ref="H30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9" spans="1:8" ht="28.8" x14ac:dyDescent="0.3">
      <c r="A309" s="2" t="s">
        <v>57</v>
      </c>
      <c r="B309" s="2">
        <v>151</v>
      </c>
      <c r="C309" s="2" t="s">
        <v>182</v>
      </c>
      <c r="D309" s="2" t="s">
        <v>738</v>
      </c>
      <c r="E309" s="2" t="s">
        <v>469</v>
      </c>
      <c r="F309" s="2" t="s">
        <v>6</v>
      </c>
      <c r="G309" s="2" t="s">
        <v>442</v>
      </c>
      <c r="H309" s="2" t="str" cm="1">
        <f t="array" ref="H30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0" spans="1:8" ht="28.8" x14ac:dyDescent="0.3">
      <c r="A310" s="2" t="s">
        <v>57</v>
      </c>
      <c r="B310" s="2">
        <v>151</v>
      </c>
      <c r="C310" s="2" t="s">
        <v>182</v>
      </c>
      <c r="D310" s="2" t="s">
        <v>738</v>
      </c>
      <c r="E310" s="2" t="s">
        <v>469</v>
      </c>
      <c r="F310" s="2" t="s">
        <v>651</v>
      </c>
      <c r="G310" s="15" t="s">
        <v>382</v>
      </c>
      <c r="H310" s="15" t="str" cm="1">
        <f t="array" ref="H31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11" spans="1:8" ht="28.8" x14ac:dyDescent="0.3">
      <c r="A311" s="2" t="s">
        <v>57</v>
      </c>
      <c r="B311" s="2">
        <v>152</v>
      </c>
      <c r="C311" s="2" t="s">
        <v>291</v>
      </c>
      <c r="D311" s="2" t="s">
        <v>738</v>
      </c>
      <c r="E311" s="2" t="s">
        <v>469</v>
      </c>
      <c r="F311" s="2" t="s">
        <v>6</v>
      </c>
      <c r="G311" s="2" t="s">
        <v>442</v>
      </c>
      <c r="H311" s="2" t="str" cm="1">
        <f t="array" ref="H311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2" spans="1:8" ht="28.8" x14ac:dyDescent="0.3">
      <c r="A312" s="2" t="s">
        <v>57</v>
      </c>
      <c r="B312" s="2">
        <v>152</v>
      </c>
      <c r="C312" s="2" t="s">
        <v>291</v>
      </c>
      <c r="D312" s="2" t="s">
        <v>738</v>
      </c>
      <c r="E312" s="2" t="s">
        <v>469</v>
      </c>
      <c r="F312" s="2" t="s">
        <v>651</v>
      </c>
      <c r="G312" s="15" t="s">
        <v>367</v>
      </c>
      <c r="H312" s="15" t="str" cm="1">
        <f t="array" ref="H3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3" spans="1:8" ht="28.8" x14ac:dyDescent="0.3">
      <c r="A313" s="2" t="s">
        <v>57</v>
      </c>
      <c r="B313" s="2">
        <v>153</v>
      </c>
      <c r="C313" s="2" t="s">
        <v>292</v>
      </c>
      <c r="D313" s="2" t="s">
        <v>738</v>
      </c>
      <c r="E313" s="2" t="s">
        <v>469</v>
      </c>
      <c r="F313" s="2" t="s">
        <v>6</v>
      </c>
      <c r="G313" s="2" t="s">
        <v>442</v>
      </c>
      <c r="H313" s="2" t="str" cm="1">
        <f t="array" ref="H31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4" spans="1:8" ht="28.8" x14ac:dyDescent="0.3">
      <c r="A314" s="2" t="s">
        <v>57</v>
      </c>
      <c r="B314" s="2">
        <v>153</v>
      </c>
      <c r="C314" s="2" t="s">
        <v>292</v>
      </c>
      <c r="D314" s="2" t="s">
        <v>738</v>
      </c>
      <c r="E314" s="2" t="s">
        <v>469</v>
      </c>
      <c r="F314" s="2" t="s">
        <v>651</v>
      </c>
      <c r="G314" s="15" t="s">
        <v>367</v>
      </c>
      <c r="H314" s="15" t="str" cm="1">
        <f t="array" ref="H3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5" spans="1:8" x14ac:dyDescent="0.3">
      <c r="A315" s="2" t="s">
        <v>57</v>
      </c>
      <c r="B315" s="2">
        <v>154</v>
      </c>
      <c r="C315" s="2" t="s">
        <v>358</v>
      </c>
      <c r="D315" s="2" t="s">
        <v>738</v>
      </c>
      <c r="E315" s="2" t="s">
        <v>469</v>
      </c>
      <c r="F315" s="2" t="s">
        <v>6</v>
      </c>
      <c r="G315" s="2" t="s">
        <v>442</v>
      </c>
      <c r="H315" s="2" t="str" cm="1">
        <f t="array" ref="H31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6" spans="1:8" x14ac:dyDescent="0.3">
      <c r="A316" s="2" t="s">
        <v>57</v>
      </c>
      <c r="B316" s="2">
        <v>154</v>
      </c>
      <c r="C316" s="2" t="s">
        <v>358</v>
      </c>
      <c r="D316" s="2" t="s">
        <v>738</v>
      </c>
      <c r="E316" s="2" t="s">
        <v>469</v>
      </c>
      <c r="F316" s="2" t="s">
        <v>651</v>
      </c>
      <c r="G316" s="15" t="s">
        <v>367</v>
      </c>
      <c r="H316" s="15" t="str" cm="1">
        <f t="array" ref="H3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7" spans="1:8" x14ac:dyDescent="0.3">
      <c r="A317" s="2" t="s">
        <v>57</v>
      </c>
      <c r="B317" s="2">
        <v>155</v>
      </c>
      <c r="C317" s="2" t="s">
        <v>359</v>
      </c>
      <c r="D317" s="2" t="s">
        <v>738</v>
      </c>
      <c r="E317" s="2" t="s">
        <v>469</v>
      </c>
      <c r="F317" s="2" t="s">
        <v>6</v>
      </c>
      <c r="G317" s="2" t="s">
        <v>442</v>
      </c>
      <c r="H317" s="2" t="str" cm="1">
        <f t="array" ref="H31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8" spans="1:8" x14ac:dyDescent="0.3">
      <c r="A318" s="2" t="s">
        <v>57</v>
      </c>
      <c r="B318" s="2">
        <v>155</v>
      </c>
      <c r="C318" s="2" t="s">
        <v>359</v>
      </c>
      <c r="D318" s="2" t="s">
        <v>738</v>
      </c>
      <c r="E318" s="2" t="s">
        <v>469</v>
      </c>
      <c r="F318" s="2" t="s">
        <v>651</v>
      </c>
      <c r="G318" s="15" t="s">
        <v>367</v>
      </c>
      <c r="H318" s="15" t="str" cm="1">
        <f t="array" ref="H3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9" spans="1:8" x14ac:dyDescent="0.3">
      <c r="A319" s="2" t="s">
        <v>57</v>
      </c>
      <c r="B319" s="2">
        <v>156</v>
      </c>
      <c r="C319" s="2" t="s">
        <v>360</v>
      </c>
      <c r="D319" s="2" t="s">
        <v>738</v>
      </c>
      <c r="E319" s="2" t="s">
        <v>469</v>
      </c>
      <c r="F319" s="2" t="s">
        <v>6</v>
      </c>
      <c r="G319" s="2" t="s">
        <v>442</v>
      </c>
      <c r="H319" s="2" t="str" cm="1">
        <f t="array" ref="H31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0" spans="1:8" x14ac:dyDescent="0.3">
      <c r="A320" s="2" t="s">
        <v>57</v>
      </c>
      <c r="B320" s="2">
        <v>156</v>
      </c>
      <c r="C320" s="2" t="s">
        <v>360</v>
      </c>
      <c r="D320" s="2" t="s">
        <v>738</v>
      </c>
      <c r="E320" s="2" t="s">
        <v>469</v>
      </c>
      <c r="F320" s="2" t="s">
        <v>651</v>
      </c>
      <c r="G320" s="15" t="s">
        <v>367</v>
      </c>
      <c r="H320" s="15" t="str" cm="1">
        <f t="array" ref="H3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1" spans="1:8" ht="28.8" x14ac:dyDescent="0.3">
      <c r="A321" s="2" t="s">
        <v>57</v>
      </c>
      <c r="B321" s="2">
        <v>157</v>
      </c>
      <c r="C321" s="2" t="s">
        <v>183</v>
      </c>
      <c r="D321" s="2" t="s">
        <v>738</v>
      </c>
      <c r="E321" s="2" t="s">
        <v>469</v>
      </c>
      <c r="F321" s="2" t="s">
        <v>6</v>
      </c>
      <c r="G321" s="2" t="s">
        <v>442</v>
      </c>
      <c r="H321" s="2" t="str" cm="1">
        <f t="array" ref="H321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2" spans="1:8" ht="28.8" x14ac:dyDescent="0.3">
      <c r="A322" s="2" t="s">
        <v>57</v>
      </c>
      <c r="B322" s="2">
        <v>157</v>
      </c>
      <c r="C322" s="2" t="s">
        <v>183</v>
      </c>
      <c r="D322" s="2" t="s">
        <v>738</v>
      </c>
      <c r="E322" s="2" t="s">
        <v>469</v>
      </c>
      <c r="F322" s="2" t="s">
        <v>651</v>
      </c>
      <c r="G322" s="15" t="s">
        <v>367</v>
      </c>
      <c r="H322" s="15" t="str" cm="1">
        <f t="array" ref="H3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3" spans="1:8" ht="28.8" x14ac:dyDescent="0.3">
      <c r="A323" s="2" t="s">
        <v>57</v>
      </c>
      <c r="B323" s="2">
        <v>158</v>
      </c>
      <c r="C323" s="2" t="s">
        <v>184</v>
      </c>
      <c r="D323" s="2" t="s">
        <v>738</v>
      </c>
      <c r="E323" s="2" t="s">
        <v>469</v>
      </c>
      <c r="F323" s="2" t="s">
        <v>6</v>
      </c>
      <c r="G323" s="2" t="s">
        <v>442</v>
      </c>
      <c r="H323" s="2" t="str" cm="1">
        <f t="array" ref="H32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4" spans="1:8" ht="28.8" x14ac:dyDescent="0.3">
      <c r="A324" s="2" t="s">
        <v>57</v>
      </c>
      <c r="B324" s="2">
        <v>158</v>
      </c>
      <c r="C324" s="2" t="s">
        <v>184</v>
      </c>
      <c r="D324" s="2" t="s">
        <v>738</v>
      </c>
      <c r="E324" s="2" t="s">
        <v>469</v>
      </c>
      <c r="F324" s="2" t="s">
        <v>651</v>
      </c>
      <c r="G324" s="15" t="s">
        <v>367</v>
      </c>
      <c r="H324" s="15" t="str" cm="1">
        <f t="array" ref="H3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5" spans="1:8" ht="28.8" x14ac:dyDescent="0.3">
      <c r="A325" s="2" t="s">
        <v>57</v>
      </c>
      <c r="B325" s="2">
        <v>159</v>
      </c>
      <c r="C325" s="2" t="s">
        <v>185</v>
      </c>
      <c r="D325" s="2" t="s">
        <v>738</v>
      </c>
      <c r="E325" s="2" t="s">
        <v>469</v>
      </c>
      <c r="F325" s="2" t="s">
        <v>6</v>
      </c>
      <c r="G325" s="2" t="s">
        <v>442</v>
      </c>
      <c r="H325" s="2" t="str" cm="1">
        <f t="array" ref="H32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6" spans="1:8" ht="28.8" x14ac:dyDescent="0.3">
      <c r="A326" s="2" t="s">
        <v>57</v>
      </c>
      <c r="B326" s="2">
        <v>159</v>
      </c>
      <c r="C326" s="2" t="s">
        <v>185</v>
      </c>
      <c r="D326" s="2" t="s">
        <v>738</v>
      </c>
      <c r="E326" s="2" t="s">
        <v>469</v>
      </c>
      <c r="F326" s="2" t="s">
        <v>651</v>
      </c>
      <c r="G326" s="15" t="s">
        <v>367</v>
      </c>
      <c r="H326" s="15" t="str" cm="1">
        <f t="array" ref="H3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7" spans="1:8" ht="28.8" x14ac:dyDescent="0.3">
      <c r="A327" s="2" t="s">
        <v>57</v>
      </c>
      <c r="B327" s="2">
        <v>160</v>
      </c>
      <c r="C327" s="2" t="s">
        <v>186</v>
      </c>
      <c r="D327" s="2" t="s">
        <v>738</v>
      </c>
      <c r="E327" s="2" t="s">
        <v>469</v>
      </c>
      <c r="F327" s="2" t="s">
        <v>6</v>
      </c>
      <c r="G327" s="2" t="s">
        <v>442</v>
      </c>
      <c r="H327" s="2" t="str" cm="1">
        <f t="array" ref="H32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8" spans="1:8" ht="28.8" x14ac:dyDescent="0.3">
      <c r="A328" s="2" t="s">
        <v>57</v>
      </c>
      <c r="B328" s="2">
        <v>160</v>
      </c>
      <c r="C328" s="2" t="s">
        <v>186</v>
      </c>
      <c r="D328" s="2" t="s">
        <v>738</v>
      </c>
      <c r="E328" s="2" t="s">
        <v>469</v>
      </c>
      <c r="F328" s="2" t="s">
        <v>651</v>
      </c>
      <c r="G328" s="15" t="s">
        <v>382</v>
      </c>
      <c r="H328" s="15" t="str" cm="1">
        <f t="array" ref="H32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29" spans="1:8" ht="28.8" x14ac:dyDescent="0.3">
      <c r="A329" s="2" t="s">
        <v>57</v>
      </c>
      <c r="B329" s="2">
        <v>161</v>
      </c>
      <c r="C329" s="2" t="s">
        <v>187</v>
      </c>
      <c r="D329" s="2" t="s">
        <v>738</v>
      </c>
      <c r="E329" s="2" t="s">
        <v>469</v>
      </c>
      <c r="F329" s="2" t="s">
        <v>6</v>
      </c>
      <c r="G329" s="2" t="s">
        <v>442</v>
      </c>
      <c r="H329" s="2" t="str" cm="1">
        <f t="array" ref="H32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30" spans="1:8" ht="28.8" x14ac:dyDescent="0.3">
      <c r="A330" s="2" t="s">
        <v>57</v>
      </c>
      <c r="B330" s="2">
        <v>161</v>
      </c>
      <c r="C330" s="2" t="s">
        <v>187</v>
      </c>
      <c r="D330" s="2" t="s">
        <v>738</v>
      </c>
      <c r="E330" s="2" t="s">
        <v>469</v>
      </c>
      <c r="F330" s="2" t="s">
        <v>651</v>
      </c>
      <c r="G330" s="15" t="s">
        <v>382</v>
      </c>
      <c r="H330" s="15" t="str" cm="1">
        <f t="array" ref="H33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31" spans="1:8" ht="28.8" x14ac:dyDescent="0.3">
      <c r="A331" s="2" t="s">
        <v>57</v>
      </c>
      <c r="B331" s="2">
        <v>162</v>
      </c>
      <c r="C331" s="2" t="s">
        <v>293</v>
      </c>
      <c r="D331" s="2" t="s">
        <v>738</v>
      </c>
      <c r="E331" s="2" t="s">
        <v>469</v>
      </c>
      <c r="F331" s="2" t="s">
        <v>6</v>
      </c>
      <c r="H331" s="2" t="str" cm="1">
        <f t="array" ref="H3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2" spans="1:8" ht="28.8" x14ac:dyDescent="0.3">
      <c r="A332" s="2" t="s">
        <v>57</v>
      </c>
      <c r="B332" s="2">
        <v>163</v>
      </c>
      <c r="C332" s="2" t="s">
        <v>294</v>
      </c>
      <c r="D332" s="2" t="s">
        <v>738</v>
      </c>
      <c r="E332" s="2" t="s">
        <v>469</v>
      </c>
      <c r="F332" s="2" t="s">
        <v>6</v>
      </c>
      <c r="H332" s="2" t="str" cm="1">
        <f t="array" ref="H3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3" spans="1:8" ht="28.8" x14ac:dyDescent="0.3">
      <c r="A333" s="2" t="s">
        <v>57</v>
      </c>
      <c r="B333" s="2">
        <v>164</v>
      </c>
      <c r="C333" s="2" t="s">
        <v>295</v>
      </c>
      <c r="D333" s="2" t="s">
        <v>738</v>
      </c>
      <c r="E333" s="2" t="s">
        <v>469</v>
      </c>
      <c r="F333" s="2" t="s">
        <v>6</v>
      </c>
      <c r="H333" s="2" t="str" cm="1">
        <f t="array" ref="H3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4" spans="1:8" ht="28.8" x14ac:dyDescent="0.3">
      <c r="A334" s="2" t="s">
        <v>57</v>
      </c>
      <c r="B334" s="2">
        <v>165</v>
      </c>
      <c r="C334" s="2" t="s">
        <v>296</v>
      </c>
      <c r="D334" s="2" t="s">
        <v>738</v>
      </c>
      <c r="E334" s="2" t="s">
        <v>469</v>
      </c>
      <c r="F334" s="2" t="s">
        <v>6</v>
      </c>
      <c r="H334" s="2" t="str" cm="1">
        <f t="array" ref="H3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5" spans="1:8" ht="28.8" x14ac:dyDescent="0.3">
      <c r="A335" s="2" t="s">
        <v>57</v>
      </c>
      <c r="B335" s="2">
        <v>166</v>
      </c>
      <c r="C335" s="2" t="s">
        <v>297</v>
      </c>
      <c r="D335" s="2" t="s">
        <v>738</v>
      </c>
      <c r="E335" s="2" t="s">
        <v>469</v>
      </c>
      <c r="F335" s="2" t="s">
        <v>6</v>
      </c>
      <c r="H335" s="2" t="str" cm="1">
        <f t="array" ref="H3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6" spans="1:8" ht="28.8" x14ac:dyDescent="0.3">
      <c r="A336" s="2" t="s">
        <v>57</v>
      </c>
      <c r="B336" s="2">
        <v>167</v>
      </c>
      <c r="C336" s="2" t="s">
        <v>298</v>
      </c>
      <c r="D336" s="2" t="s">
        <v>738</v>
      </c>
      <c r="E336" s="2" t="s">
        <v>469</v>
      </c>
      <c r="F336" s="2" t="s">
        <v>6</v>
      </c>
      <c r="H336" s="2" t="str" cm="1">
        <f t="array" ref="H3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7" spans="1:8" ht="28.8" x14ac:dyDescent="0.3">
      <c r="A337" s="2" t="s">
        <v>57</v>
      </c>
      <c r="B337" s="2">
        <v>168</v>
      </c>
      <c r="C337" s="2" t="s">
        <v>299</v>
      </c>
      <c r="D337" s="2" t="s">
        <v>738</v>
      </c>
      <c r="E337" s="2" t="s">
        <v>469</v>
      </c>
      <c r="F337" s="2" t="s">
        <v>6</v>
      </c>
      <c r="H337" s="2" t="str" cm="1">
        <f t="array" ref="H3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8" spans="1:8" ht="28.8" x14ac:dyDescent="0.3">
      <c r="A338" s="2" t="s">
        <v>57</v>
      </c>
      <c r="B338" s="2">
        <v>169</v>
      </c>
      <c r="C338" s="2" t="s">
        <v>300</v>
      </c>
      <c r="D338" s="2" t="s">
        <v>738</v>
      </c>
      <c r="E338" s="2" t="s">
        <v>469</v>
      </c>
      <c r="F338" s="2" t="s">
        <v>6</v>
      </c>
      <c r="H338" s="2" t="str" cm="1">
        <f t="array" ref="H3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9" spans="1:8" ht="28.8" x14ac:dyDescent="0.3">
      <c r="A339" s="2" t="s">
        <v>57</v>
      </c>
      <c r="B339" s="2">
        <v>170</v>
      </c>
      <c r="C339" s="2" t="s">
        <v>301</v>
      </c>
      <c r="D339" s="2" t="s">
        <v>738</v>
      </c>
      <c r="E339" s="2" t="s">
        <v>469</v>
      </c>
      <c r="F339" s="2" t="s">
        <v>6</v>
      </c>
      <c r="H339" s="2" t="str" cm="1">
        <f t="array" ref="H3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0" spans="1:8" ht="28.8" x14ac:dyDescent="0.3">
      <c r="A340" s="2" t="s">
        <v>57</v>
      </c>
      <c r="B340" s="2">
        <v>171</v>
      </c>
      <c r="C340" s="2" t="s">
        <v>207</v>
      </c>
      <c r="D340" s="2" t="s">
        <v>738</v>
      </c>
      <c r="E340" s="2" t="s">
        <v>469</v>
      </c>
      <c r="F340" s="2" t="s">
        <v>6</v>
      </c>
      <c r="G340" s="2" t="s">
        <v>371</v>
      </c>
      <c r="H340" s="2" t="str" cm="1">
        <f t="array" ref="H340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341" spans="1:8" x14ac:dyDescent="0.3">
      <c r="A341" s="2" t="s">
        <v>57</v>
      </c>
      <c r="B341" s="2">
        <v>1</v>
      </c>
      <c r="C341" s="2" t="s">
        <v>491</v>
      </c>
      <c r="D341" s="2" t="s">
        <v>738</v>
      </c>
      <c r="F341" s="2" t="s">
        <v>652</v>
      </c>
      <c r="G341" s="15">
        <v>2007</v>
      </c>
      <c r="H341" s="15" t="str" cm="1">
        <f t="array" ref="H3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2" spans="1:8" x14ac:dyDescent="0.3">
      <c r="A342" s="2" t="s">
        <v>57</v>
      </c>
      <c r="B342" s="2">
        <v>2</v>
      </c>
      <c r="C342" s="2" t="s">
        <v>492</v>
      </c>
      <c r="D342" s="2" t="s">
        <v>738</v>
      </c>
      <c r="F342" s="2" t="s">
        <v>652</v>
      </c>
      <c r="G342" s="15">
        <v>2014</v>
      </c>
      <c r="H342" s="15" t="str" cm="1">
        <f t="array" ref="H3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3" spans="1:8" x14ac:dyDescent="0.3">
      <c r="A343" s="2" t="s">
        <v>57</v>
      </c>
      <c r="B343" s="2">
        <v>3</v>
      </c>
      <c r="C343" s="2" t="s">
        <v>493</v>
      </c>
      <c r="D343" s="2" t="s">
        <v>738</v>
      </c>
      <c r="F343" s="2" t="s">
        <v>652</v>
      </c>
      <c r="G343" s="15" t="s">
        <v>653</v>
      </c>
      <c r="H343" s="15" t="str" cm="1">
        <f t="array" ref="H3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4" spans="1:8" x14ac:dyDescent="0.3">
      <c r="A344" s="2" t="s">
        <v>57</v>
      </c>
      <c r="B344" s="2">
        <v>4</v>
      </c>
      <c r="C344" s="2" t="s">
        <v>494</v>
      </c>
      <c r="D344" s="2" t="s">
        <v>738</v>
      </c>
      <c r="F344" s="2" t="s">
        <v>652</v>
      </c>
      <c r="G344" s="15">
        <v>2007</v>
      </c>
      <c r="H344" s="15" t="str" cm="1">
        <f t="array" ref="H3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5" spans="1:8" x14ac:dyDescent="0.3">
      <c r="A345" s="2" t="s">
        <v>57</v>
      </c>
      <c r="B345" s="2">
        <v>5</v>
      </c>
      <c r="C345" s="2" t="s">
        <v>495</v>
      </c>
      <c r="D345" s="2" t="s">
        <v>738</v>
      </c>
      <c r="F345" s="2" t="s">
        <v>652</v>
      </c>
      <c r="G345" s="15">
        <v>2014</v>
      </c>
      <c r="H345" s="15" t="str" cm="1">
        <f t="array" ref="H3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6" spans="1:8" x14ac:dyDescent="0.3">
      <c r="A346" s="2" t="s">
        <v>57</v>
      </c>
      <c r="B346" s="2">
        <v>6</v>
      </c>
      <c r="C346" s="2" t="s">
        <v>496</v>
      </c>
      <c r="D346" s="2" t="s">
        <v>738</v>
      </c>
      <c r="F346" s="2" t="s">
        <v>652</v>
      </c>
      <c r="G346" s="15">
        <v>2016</v>
      </c>
      <c r="H346" s="15" t="str" cm="1">
        <f t="array" ref="H3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7" spans="1:8" x14ac:dyDescent="0.3">
      <c r="A347" s="2" t="s">
        <v>57</v>
      </c>
      <c r="B347" s="2">
        <v>7</v>
      </c>
      <c r="C347" s="2" t="s">
        <v>497</v>
      </c>
      <c r="D347" s="2" t="s">
        <v>738</v>
      </c>
      <c r="F347" s="2" t="s">
        <v>652</v>
      </c>
      <c r="G347" s="15" t="s">
        <v>653</v>
      </c>
      <c r="H347" s="15" t="str" cm="1">
        <f t="array" ref="H3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8" spans="1:8" x14ac:dyDescent="0.3">
      <c r="A348" s="2" t="s">
        <v>57</v>
      </c>
      <c r="B348" s="2">
        <v>8</v>
      </c>
      <c r="C348" s="2" t="s">
        <v>498</v>
      </c>
      <c r="D348" s="2" t="s">
        <v>738</v>
      </c>
      <c r="F348" s="2" t="s">
        <v>652</v>
      </c>
      <c r="G348" s="15">
        <v>2007</v>
      </c>
      <c r="H348" s="15" t="str" cm="1">
        <f t="array" ref="H3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9" spans="1:8" x14ac:dyDescent="0.3">
      <c r="A349" s="2" t="s">
        <v>57</v>
      </c>
      <c r="B349" s="2">
        <v>9</v>
      </c>
      <c r="C349" s="2" t="s">
        <v>499</v>
      </c>
      <c r="D349" s="2" t="s">
        <v>738</v>
      </c>
      <c r="F349" s="2" t="s">
        <v>652</v>
      </c>
      <c r="G349" s="15">
        <v>2014</v>
      </c>
      <c r="H349" s="15" t="str" cm="1">
        <f t="array" ref="H3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0" spans="1:8" x14ac:dyDescent="0.3">
      <c r="A350" s="2" t="s">
        <v>57</v>
      </c>
      <c r="B350" s="2">
        <v>10</v>
      </c>
      <c r="C350" s="2" t="s">
        <v>500</v>
      </c>
      <c r="D350" s="2" t="s">
        <v>738</v>
      </c>
      <c r="F350" s="2" t="s">
        <v>652</v>
      </c>
      <c r="G350" s="15">
        <v>2016</v>
      </c>
      <c r="H350" s="15" t="str" cm="1">
        <f t="array" ref="H3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1" spans="1:8" x14ac:dyDescent="0.3">
      <c r="A351" s="2" t="s">
        <v>57</v>
      </c>
      <c r="B351" s="2">
        <v>11</v>
      </c>
      <c r="C351" s="2" t="s">
        <v>501</v>
      </c>
      <c r="D351" s="2" t="s">
        <v>738</v>
      </c>
      <c r="F351" s="2" t="s">
        <v>652</v>
      </c>
      <c r="G351" s="15" t="s">
        <v>653</v>
      </c>
      <c r="H351" s="15" t="str" cm="1">
        <f t="array" ref="H3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2" spans="1:8" x14ac:dyDescent="0.3">
      <c r="A352" s="2" t="s">
        <v>57</v>
      </c>
      <c r="B352" s="2">
        <v>12</v>
      </c>
      <c r="C352" s="2" t="s">
        <v>502</v>
      </c>
      <c r="D352" s="2" t="s">
        <v>738</v>
      </c>
      <c r="F352" s="2" t="s">
        <v>652</v>
      </c>
      <c r="G352" s="15">
        <v>2007</v>
      </c>
      <c r="H352" s="15" t="str" cm="1">
        <f t="array" ref="H3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3" spans="1:8" x14ac:dyDescent="0.3">
      <c r="A353" s="2" t="s">
        <v>57</v>
      </c>
      <c r="B353" s="2">
        <v>13</v>
      </c>
      <c r="C353" s="2" t="s">
        <v>503</v>
      </c>
      <c r="D353" s="2" t="s">
        <v>738</v>
      </c>
      <c r="F353" s="2" t="s">
        <v>652</v>
      </c>
      <c r="G353" s="15">
        <v>2014</v>
      </c>
      <c r="H353" s="15" t="str" cm="1">
        <f t="array" ref="H3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4" spans="1:8" x14ac:dyDescent="0.3">
      <c r="A354" s="2" t="s">
        <v>57</v>
      </c>
      <c r="B354" s="2">
        <v>14</v>
      </c>
      <c r="C354" s="2" t="s">
        <v>504</v>
      </c>
      <c r="D354" s="2" t="s">
        <v>738</v>
      </c>
      <c r="F354" s="2" t="s">
        <v>652</v>
      </c>
      <c r="G354" s="15">
        <v>2016</v>
      </c>
      <c r="H354" s="15" t="str" cm="1">
        <f t="array" ref="H3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5" spans="1:8" x14ac:dyDescent="0.3">
      <c r="A355" s="2" t="s">
        <v>57</v>
      </c>
      <c r="B355" s="2">
        <v>15</v>
      </c>
      <c r="C355" s="2" t="s">
        <v>505</v>
      </c>
      <c r="D355" s="2" t="s">
        <v>738</v>
      </c>
      <c r="F355" s="2" t="s">
        <v>652</v>
      </c>
      <c r="G355" s="15" t="s">
        <v>653</v>
      </c>
      <c r="H355" s="15" t="str" cm="1">
        <f t="array" ref="H3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6" spans="1:8" x14ac:dyDescent="0.3">
      <c r="A356" s="2" t="s">
        <v>57</v>
      </c>
      <c r="B356" s="2">
        <v>16</v>
      </c>
      <c r="C356" s="2" t="s">
        <v>506</v>
      </c>
      <c r="D356" s="2" t="s">
        <v>738</v>
      </c>
      <c r="F356" s="2" t="s">
        <v>652</v>
      </c>
      <c r="G356" s="15">
        <v>2007</v>
      </c>
      <c r="H356" s="15" t="str" cm="1">
        <f t="array" ref="H3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7" spans="1:8" x14ac:dyDescent="0.3">
      <c r="A357" s="2" t="s">
        <v>57</v>
      </c>
      <c r="B357" s="2">
        <v>17</v>
      </c>
      <c r="C357" s="2" t="s">
        <v>507</v>
      </c>
      <c r="D357" s="2" t="s">
        <v>738</v>
      </c>
      <c r="F357" s="2" t="s">
        <v>652</v>
      </c>
      <c r="G357" s="15">
        <v>2014</v>
      </c>
      <c r="H357" s="15" t="str" cm="1">
        <f t="array" ref="H3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8" spans="1:8" x14ac:dyDescent="0.3">
      <c r="A358" s="2" t="s">
        <v>57</v>
      </c>
      <c r="B358" s="2">
        <v>18</v>
      </c>
      <c r="C358" s="2" t="s">
        <v>508</v>
      </c>
      <c r="D358" s="2" t="s">
        <v>738</v>
      </c>
      <c r="F358" s="2" t="s">
        <v>652</v>
      </c>
      <c r="G358" s="15">
        <v>2016</v>
      </c>
      <c r="H358" s="15" t="str" cm="1">
        <f t="array" ref="H3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9" spans="1:8" x14ac:dyDescent="0.3">
      <c r="A359" s="2" t="s">
        <v>57</v>
      </c>
      <c r="B359" s="2">
        <v>19</v>
      </c>
      <c r="C359" s="2" t="s">
        <v>509</v>
      </c>
      <c r="D359" s="2" t="s">
        <v>738</v>
      </c>
      <c r="F359" s="2" t="s">
        <v>652</v>
      </c>
      <c r="G359" s="15" t="s">
        <v>653</v>
      </c>
      <c r="H359" s="15" t="str" cm="1">
        <f t="array" ref="H3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0" spans="1:8" x14ac:dyDescent="0.3">
      <c r="A360" s="2" t="s">
        <v>57</v>
      </c>
      <c r="B360" s="2">
        <v>20</v>
      </c>
      <c r="C360" s="2" t="s">
        <v>510</v>
      </c>
      <c r="D360" s="2" t="s">
        <v>738</v>
      </c>
      <c r="F360" s="2" t="s">
        <v>652</v>
      </c>
      <c r="G360" s="15">
        <v>1989</v>
      </c>
      <c r="H360" s="15" t="str" cm="1">
        <f t="array" ref="H3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1" spans="1:8" x14ac:dyDescent="0.3">
      <c r="A361" s="2" t="s">
        <v>57</v>
      </c>
      <c r="B361" s="2">
        <v>21</v>
      </c>
      <c r="C361" s="2" t="s">
        <v>511</v>
      </c>
      <c r="D361" s="2" t="s">
        <v>738</v>
      </c>
      <c r="F361" s="2" t="s">
        <v>652</v>
      </c>
      <c r="G361" s="15">
        <v>1989</v>
      </c>
      <c r="H361" s="15" t="str" cm="1">
        <f t="array" ref="H3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2" spans="1:8" x14ac:dyDescent="0.3">
      <c r="A362" s="2" t="s">
        <v>57</v>
      </c>
      <c r="B362" s="2">
        <v>22</v>
      </c>
      <c r="C362" s="2" t="s">
        <v>512</v>
      </c>
      <c r="D362" s="2" t="s">
        <v>738</v>
      </c>
      <c r="F362" s="2" t="s">
        <v>652</v>
      </c>
      <c r="G362" s="15">
        <v>1989</v>
      </c>
      <c r="H362" s="15" t="str" cm="1">
        <f t="array" ref="H3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3" spans="1:8" x14ac:dyDescent="0.3">
      <c r="A363" s="2" t="s">
        <v>57</v>
      </c>
      <c r="B363" s="2">
        <v>23</v>
      </c>
      <c r="C363" s="2" t="s">
        <v>513</v>
      </c>
      <c r="D363" s="2" t="s">
        <v>738</v>
      </c>
      <c r="F363" s="2" t="s">
        <v>652</v>
      </c>
      <c r="G363" s="15">
        <v>1989</v>
      </c>
      <c r="H363" s="15" t="str" cm="1">
        <f t="array" ref="H3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4" spans="1:8" x14ac:dyDescent="0.3">
      <c r="A364" s="2" t="s">
        <v>57</v>
      </c>
      <c r="B364" s="2">
        <v>24</v>
      </c>
      <c r="C364" s="2" t="s">
        <v>514</v>
      </c>
      <c r="D364" s="2" t="s">
        <v>738</v>
      </c>
      <c r="F364" s="2" t="s">
        <v>652</v>
      </c>
      <c r="G364" s="15">
        <v>2004</v>
      </c>
      <c r="H364" s="15" t="str" cm="1">
        <f t="array" ref="H3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5" spans="1:8" x14ac:dyDescent="0.3">
      <c r="A365" s="2" t="s">
        <v>57</v>
      </c>
      <c r="B365" s="2">
        <v>25</v>
      </c>
      <c r="C365" s="2" t="s">
        <v>515</v>
      </c>
      <c r="D365" s="2" t="s">
        <v>738</v>
      </c>
      <c r="F365" s="2" t="s">
        <v>652</v>
      </c>
      <c r="G365" s="15">
        <v>2004</v>
      </c>
      <c r="H365" s="15" t="str" cm="1">
        <f t="array" ref="H3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6" spans="1:8" x14ac:dyDescent="0.3">
      <c r="A366" s="2" t="s">
        <v>57</v>
      </c>
      <c r="B366" s="2">
        <v>26</v>
      </c>
      <c r="C366" s="2" t="s">
        <v>516</v>
      </c>
      <c r="D366" s="2" t="s">
        <v>738</v>
      </c>
      <c r="F366" s="2" t="s">
        <v>652</v>
      </c>
      <c r="G366" s="15">
        <v>2004</v>
      </c>
      <c r="H366" s="15" t="str" cm="1">
        <f t="array" ref="H3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7" spans="1:8" x14ac:dyDescent="0.3">
      <c r="A367" s="2" t="s">
        <v>57</v>
      </c>
      <c r="B367" s="2">
        <v>27</v>
      </c>
      <c r="C367" s="2" t="s">
        <v>517</v>
      </c>
      <c r="D367" s="2" t="s">
        <v>738</v>
      </c>
      <c r="F367" s="2" t="s">
        <v>652</v>
      </c>
      <c r="G367" s="15">
        <v>2004</v>
      </c>
      <c r="H367" s="15" t="str" cm="1">
        <f t="array" ref="H3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8" spans="1:8" x14ac:dyDescent="0.3">
      <c r="A368" s="2" t="s">
        <v>57</v>
      </c>
      <c r="B368" s="2">
        <v>28</v>
      </c>
      <c r="C368" s="2" t="s">
        <v>470</v>
      </c>
      <c r="D368" s="2" t="s">
        <v>738</v>
      </c>
      <c r="F368" s="2" t="s">
        <v>652</v>
      </c>
      <c r="G368" s="15" t="s">
        <v>653</v>
      </c>
      <c r="H368" s="15" t="str" cm="1">
        <f t="array" ref="H3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9" spans="1:8" x14ac:dyDescent="0.3">
      <c r="A369" s="2" t="s">
        <v>57</v>
      </c>
      <c r="B369" s="2">
        <v>29</v>
      </c>
      <c r="C369" s="2" t="s">
        <v>471</v>
      </c>
      <c r="D369" s="2" t="s">
        <v>738</v>
      </c>
      <c r="F369" s="2" t="s">
        <v>652</v>
      </c>
      <c r="G369" s="15" t="s">
        <v>653</v>
      </c>
      <c r="H369" s="15" t="str" cm="1">
        <f t="array" ref="H3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0" spans="1:8" x14ac:dyDescent="0.3">
      <c r="A370" s="2" t="s">
        <v>57</v>
      </c>
      <c r="B370" s="2">
        <v>30</v>
      </c>
      <c r="C370" s="2" t="s">
        <v>472</v>
      </c>
      <c r="D370" s="2" t="s">
        <v>738</v>
      </c>
      <c r="F370" s="2" t="s">
        <v>652</v>
      </c>
      <c r="G370" s="15" t="s">
        <v>653</v>
      </c>
      <c r="H370" s="15" t="str" cm="1">
        <f t="array" ref="H3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1" spans="1:8" x14ac:dyDescent="0.3">
      <c r="A371" s="2" t="s">
        <v>57</v>
      </c>
      <c r="B371" s="2">
        <v>31</v>
      </c>
      <c r="C371" s="2" t="s">
        <v>473</v>
      </c>
      <c r="D371" s="2" t="s">
        <v>738</v>
      </c>
      <c r="F371" s="2" t="s">
        <v>652</v>
      </c>
      <c r="G371" s="15" t="s">
        <v>653</v>
      </c>
      <c r="H371" s="15" t="str" cm="1">
        <f t="array" ref="H3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2" spans="1:8" x14ac:dyDescent="0.3">
      <c r="A372" s="2" t="s">
        <v>57</v>
      </c>
      <c r="B372" s="2">
        <v>32</v>
      </c>
      <c r="C372" s="2" t="s">
        <v>474</v>
      </c>
      <c r="D372" s="2" t="s">
        <v>738</v>
      </c>
      <c r="F372" s="2" t="s">
        <v>652</v>
      </c>
      <c r="G372" s="15">
        <v>2006</v>
      </c>
      <c r="H372" s="15" t="str" cm="1">
        <f t="array" ref="H3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3" spans="1:8" x14ac:dyDescent="0.3">
      <c r="A373" s="2" t="s">
        <v>57</v>
      </c>
      <c r="B373" s="2">
        <v>33</v>
      </c>
      <c r="C373" s="2" t="s">
        <v>475</v>
      </c>
      <c r="D373" s="2" t="s">
        <v>738</v>
      </c>
      <c r="F373" s="2" t="s">
        <v>652</v>
      </c>
      <c r="G373" s="15">
        <v>2006</v>
      </c>
      <c r="H373" s="15" t="str" cm="1">
        <f t="array" ref="H3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4" spans="1:8" x14ac:dyDescent="0.3">
      <c r="A374" s="2" t="s">
        <v>57</v>
      </c>
      <c r="B374" s="2">
        <v>34</v>
      </c>
      <c r="C374" s="2" t="s">
        <v>476</v>
      </c>
      <c r="D374" s="2" t="s">
        <v>738</v>
      </c>
      <c r="F374" s="2" t="s">
        <v>652</v>
      </c>
      <c r="G374" s="15">
        <v>2006</v>
      </c>
      <c r="H374" s="15" t="str" cm="1">
        <f t="array" ref="H3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5" spans="1:8" x14ac:dyDescent="0.3">
      <c r="A375" s="2" t="s">
        <v>57</v>
      </c>
      <c r="B375" s="2">
        <v>35</v>
      </c>
      <c r="C375" s="2" t="s">
        <v>477</v>
      </c>
      <c r="D375" s="2" t="s">
        <v>738</v>
      </c>
      <c r="F375" s="2" t="s">
        <v>652</v>
      </c>
      <c r="G375" s="15">
        <v>2006</v>
      </c>
      <c r="H375" s="15" t="str" cm="1">
        <f t="array" ref="H3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6" spans="1:8" x14ac:dyDescent="0.3">
      <c r="A376" s="2" t="s">
        <v>57</v>
      </c>
      <c r="B376" s="2">
        <v>36</v>
      </c>
      <c r="C376" s="2" t="s">
        <v>478</v>
      </c>
      <c r="D376" s="2" t="s">
        <v>738</v>
      </c>
      <c r="F376" s="2" t="s">
        <v>652</v>
      </c>
      <c r="G376" s="15">
        <v>2017</v>
      </c>
      <c r="H376" s="15" t="str" cm="1">
        <f t="array" ref="H3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7" spans="1:8" x14ac:dyDescent="0.3">
      <c r="A377" s="2" t="s">
        <v>57</v>
      </c>
      <c r="B377" s="2">
        <v>37</v>
      </c>
      <c r="C377" s="2" t="s">
        <v>479</v>
      </c>
      <c r="D377" s="2" t="s">
        <v>738</v>
      </c>
      <c r="F377" s="2" t="s">
        <v>652</v>
      </c>
      <c r="G377" s="15">
        <v>2017</v>
      </c>
      <c r="H377" s="15" t="str" cm="1">
        <f t="array" ref="H3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8" spans="1:8" x14ac:dyDescent="0.3">
      <c r="A378" s="2" t="s">
        <v>57</v>
      </c>
      <c r="B378" s="2">
        <v>38</v>
      </c>
      <c r="C378" s="2" t="s">
        <v>480</v>
      </c>
      <c r="D378" s="2" t="s">
        <v>738</v>
      </c>
      <c r="F378" s="2" t="s">
        <v>652</v>
      </c>
      <c r="G378" s="15">
        <v>2017</v>
      </c>
      <c r="H378" s="15" t="str" cm="1">
        <f t="array" ref="H3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9" spans="1:8" x14ac:dyDescent="0.3">
      <c r="A379" s="2" t="s">
        <v>57</v>
      </c>
      <c r="B379" s="2">
        <v>39</v>
      </c>
      <c r="C379" s="2" t="s">
        <v>481</v>
      </c>
      <c r="D379" s="2" t="s">
        <v>738</v>
      </c>
      <c r="F379" s="2" t="s">
        <v>652</v>
      </c>
      <c r="G379" s="15">
        <v>2017</v>
      </c>
      <c r="H379" s="15" t="str" cm="1">
        <f t="array" ref="H3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0" spans="1:8" x14ac:dyDescent="0.3">
      <c r="A380" s="2" t="s">
        <v>57</v>
      </c>
      <c r="B380" s="2">
        <v>40</v>
      </c>
      <c r="C380" s="2" t="s">
        <v>482</v>
      </c>
      <c r="D380" s="2" t="s">
        <v>738</v>
      </c>
      <c r="F380" s="2" t="s">
        <v>652</v>
      </c>
      <c r="G380" s="15" t="s">
        <v>653</v>
      </c>
      <c r="H380" s="15" t="str" cm="1">
        <f t="array" ref="H3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1" spans="1:8" x14ac:dyDescent="0.3">
      <c r="A381" s="2" t="s">
        <v>57</v>
      </c>
      <c r="B381" s="2">
        <v>41</v>
      </c>
      <c r="C381" s="2" t="s">
        <v>483</v>
      </c>
      <c r="D381" s="2" t="s">
        <v>738</v>
      </c>
      <c r="F381" s="2" t="s">
        <v>652</v>
      </c>
      <c r="G381" s="15" t="s">
        <v>653</v>
      </c>
      <c r="H381" s="15" t="str" cm="1">
        <f t="array" ref="H3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2" spans="1:8" x14ac:dyDescent="0.3">
      <c r="A382" s="2" t="s">
        <v>57</v>
      </c>
      <c r="B382" s="2">
        <v>42</v>
      </c>
      <c r="C382" s="2" t="s">
        <v>484</v>
      </c>
      <c r="D382" s="2" t="s">
        <v>738</v>
      </c>
      <c r="F382" s="2" t="s">
        <v>652</v>
      </c>
      <c r="G382" s="15" t="s">
        <v>653</v>
      </c>
      <c r="H382" s="15" t="str" cm="1">
        <f t="array" ref="H3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3" spans="1:8" x14ac:dyDescent="0.3">
      <c r="A383" s="2" t="s">
        <v>57</v>
      </c>
      <c r="B383" s="2">
        <v>43</v>
      </c>
      <c r="C383" s="2" t="s">
        <v>485</v>
      </c>
      <c r="D383" s="2" t="s">
        <v>738</v>
      </c>
      <c r="F383" s="2" t="s">
        <v>652</v>
      </c>
      <c r="G383" s="15" t="s">
        <v>653</v>
      </c>
      <c r="H383" s="15" t="str" cm="1">
        <f t="array" ref="H3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4" spans="1:8" x14ac:dyDescent="0.3">
      <c r="A384" s="2" t="s">
        <v>57</v>
      </c>
      <c r="B384" s="2">
        <v>44</v>
      </c>
      <c r="C384" s="2" t="s">
        <v>486</v>
      </c>
      <c r="D384" s="2" t="s">
        <v>738</v>
      </c>
      <c r="F384" s="2" t="s">
        <v>652</v>
      </c>
      <c r="G384" s="15">
        <v>2011</v>
      </c>
      <c r="H384" s="15" t="str" cm="1">
        <f t="array" ref="H3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5" spans="1:8" x14ac:dyDescent="0.3">
      <c r="A385" s="2" t="s">
        <v>57</v>
      </c>
      <c r="B385" s="2">
        <v>45</v>
      </c>
      <c r="C385" s="2" t="s">
        <v>487</v>
      </c>
      <c r="D385" s="2" t="s">
        <v>738</v>
      </c>
      <c r="F385" s="2" t="s">
        <v>652</v>
      </c>
      <c r="G385" s="15">
        <v>2019</v>
      </c>
      <c r="H385" s="15" t="str" cm="1">
        <f t="array" ref="H3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6" spans="1:8" x14ac:dyDescent="0.3">
      <c r="A386" s="2" t="s">
        <v>57</v>
      </c>
      <c r="B386" s="2">
        <v>46</v>
      </c>
      <c r="C386" s="2" t="s">
        <v>488</v>
      </c>
      <c r="D386" s="2" t="s">
        <v>738</v>
      </c>
      <c r="F386" s="2" t="s">
        <v>652</v>
      </c>
      <c r="G386" s="15" t="s">
        <v>653</v>
      </c>
      <c r="H386" s="15" t="str" cm="1">
        <f t="array" ref="H3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7" spans="1:8" x14ac:dyDescent="0.3">
      <c r="A387" s="2" t="s">
        <v>57</v>
      </c>
      <c r="B387" s="2">
        <v>47</v>
      </c>
      <c r="C387" s="2" t="s">
        <v>48</v>
      </c>
      <c r="D387" s="2" t="s">
        <v>738</v>
      </c>
      <c r="F387" s="2" t="s">
        <v>652</v>
      </c>
      <c r="G387" s="15"/>
      <c r="H387" s="15" t="str" cm="1">
        <f t="array" ref="H3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8" spans="1:8" x14ac:dyDescent="0.3">
      <c r="A388" s="2" t="s">
        <v>57</v>
      </c>
      <c r="B388" s="2">
        <v>48</v>
      </c>
      <c r="C388" s="2" t="s">
        <v>518</v>
      </c>
      <c r="D388" s="2" t="s">
        <v>738</v>
      </c>
      <c r="F388" s="2" t="s">
        <v>652</v>
      </c>
      <c r="G388" s="15">
        <v>2011</v>
      </c>
      <c r="H388" s="15" t="str" cm="1">
        <f t="array" ref="H3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9" spans="1:8" x14ac:dyDescent="0.3">
      <c r="A389" s="2" t="s">
        <v>57</v>
      </c>
      <c r="B389" s="2">
        <v>49</v>
      </c>
      <c r="C389" s="2" t="s">
        <v>519</v>
      </c>
      <c r="D389" s="2" t="s">
        <v>738</v>
      </c>
      <c r="F389" s="2" t="s">
        <v>652</v>
      </c>
      <c r="G389" s="15" t="s">
        <v>653</v>
      </c>
      <c r="H389" s="15" t="str" cm="1">
        <f t="array" ref="H3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0" spans="1:8" x14ac:dyDescent="0.3">
      <c r="A390" s="2" t="s">
        <v>57</v>
      </c>
      <c r="B390" s="2">
        <v>50</v>
      </c>
      <c r="C390" s="2" t="s">
        <v>520</v>
      </c>
      <c r="D390" s="2" t="s">
        <v>738</v>
      </c>
      <c r="F390" s="2" t="s">
        <v>652</v>
      </c>
      <c r="G390" s="15">
        <v>2005</v>
      </c>
      <c r="H390" s="15" t="str" cm="1">
        <f t="array" ref="H3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1" spans="1:8" x14ac:dyDescent="0.3">
      <c r="A391" s="2" t="s">
        <v>57</v>
      </c>
      <c r="B391" s="2">
        <v>51</v>
      </c>
      <c r="C391" s="2" t="s">
        <v>521</v>
      </c>
      <c r="D391" s="2" t="s">
        <v>738</v>
      </c>
      <c r="F391" s="2" t="s">
        <v>652</v>
      </c>
      <c r="G391" s="15" t="s">
        <v>653</v>
      </c>
      <c r="H391" s="15" t="str" cm="1">
        <f t="array" ref="H3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2" spans="1:8" x14ac:dyDescent="0.3">
      <c r="A392" s="2" t="s">
        <v>57</v>
      </c>
      <c r="B392" s="2">
        <v>52</v>
      </c>
      <c r="C392" s="2" t="s">
        <v>522</v>
      </c>
      <c r="D392" s="2" t="s">
        <v>738</v>
      </c>
      <c r="F392" s="2" t="s">
        <v>652</v>
      </c>
      <c r="G392" s="15" t="s">
        <v>653</v>
      </c>
      <c r="H392" s="15" t="str" cm="1">
        <f t="array" ref="H3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3" spans="1:8" x14ac:dyDescent="0.3">
      <c r="A393" s="2" t="s">
        <v>57</v>
      </c>
      <c r="B393" s="2">
        <v>53</v>
      </c>
      <c r="C393" s="2" t="s">
        <v>523</v>
      </c>
      <c r="D393" s="2" t="s">
        <v>738</v>
      </c>
      <c r="F393" s="2" t="s">
        <v>652</v>
      </c>
      <c r="G393" s="15">
        <v>2005</v>
      </c>
      <c r="H393" s="15" t="str" cm="1">
        <f t="array" ref="H3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4" spans="1:8" x14ac:dyDescent="0.3">
      <c r="A394" s="2" t="s">
        <v>57</v>
      </c>
      <c r="B394" s="2">
        <v>54</v>
      </c>
      <c r="C394" s="2" t="s">
        <v>524</v>
      </c>
      <c r="D394" s="2" t="s">
        <v>738</v>
      </c>
      <c r="F394" s="2" t="s">
        <v>652</v>
      </c>
      <c r="G394" s="15" t="s">
        <v>653</v>
      </c>
      <c r="H394" s="15" t="str" cm="1">
        <f t="array" ref="H3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5" spans="1:8" x14ac:dyDescent="0.3">
      <c r="A395" s="2" t="s">
        <v>57</v>
      </c>
      <c r="B395" s="2">
        <v>55</v>
      </c>
      <c r="C395" s="2" t="s">
        <v>525</v>
      </c>
      <c r="D395" s="2" t="s">
        <v>738</v>
      </c>
      <c r="F395" s="2" t="s">
        <v>652</v>
      </c>
      <c r="G395" s="15">
        <v>1977</v>
      </c>
      <c r="H395" s="15" t="str" cm="1">
        <f t="array" ref="H3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6" spans="1:8" x14ac:dyDescent="0.3">
      <c r="A396" s="2" t="s">
        <v>57</v>
      </c>
      <c r="B396" s="2">
        <v>56</v>
      </c>
      <c r="C396" s="2" t="s">
        <v>526</v>
      </c>
      <c r="D396" s="2" t="s">
        <v>738</v>
      </c>
      <c r="F396" s="2" t="s">
        <v>652</v>
      </c>
      <c r="G396" s="15">
        <v>1994</v>
      </c>
      <c r="H396" s="15" t="str" cm="1">
        <f t="array" ref="H3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7" spans="1:8" x14ac:dyDescent="0.3">
      <c r="A397" s="2" t="s">
        <v>57</v>
      </c>
      <c r="B397" s="2">
        <v>57</v>
      </c>
      <c r="C397" s="2" t="s">
        <v>527</v>
      </c>
      <c r="D397" s="2" t="s">
        <v>738</v>
      </c>
      <c r="F397" s="2" t="s">
        <v>652</v>
      </c>
      <c r="G397" s="15">
        <v>2003</v>
      </c>
      <c r="H397" s="15" t="str" cm="1">
        <f t="array" ref="H3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8" spans="1:8" x14ac:dyDescent="0.3">
      <c r="A398" s="2" t="s">
        <v>57</v>
      </c>
      <c r="B398" s="2">
        <v>58</v>
      </c>
      <c r="C398" s="2" t="s">
        <v>528</v>
      </c>
      <c r="D398" s="2" t="s">
        <v>738</v>
      </c>
      <c r="F398" s="2" t="s">
        <v>652</v>
      </c>
      <c r="G398" s="15">
        <v>2012</v>
      </c>
      <c r="H398" s="15" t="str" cm="1">
        <f t="array" ref="H3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9" spans="1:8" x14ac:dyDescent="0.3">
      <c r="A399" s="2" t="s">
        <v>57</v>
      </c>
      <c r="B399" s="2">
        <v>59</v>
      </c>
      <c r="C399" s="2" t="s">
        <v>529</v>
      </c>
      <c r="D399" s="2" t="s">
        <v>738</v>
      </c>
      <c r="F399" s="2" t="s">
        <v>652</v>
      </c>
      <c r="G399" s="15">
        <v>2017</v>
      </c>
      <c r="H399" s="15" t="str" cm="1">
        <f t="array" ref="H3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0" spans="1:8" x14ac:dyDescent="0.3">
      <c r="A400" s="2" t="s">
        <v>57</v>
      </c>
      <c r="B400" s="2">
        <v>60</v>
      </c>
      <c r="C400" s="2" t="s">
        <v>530</v>
      </c>
      <c r="D400" s="2" t="s">
        <v>738</v>
      </c>
      <c r="F400" s="2" t="s">
        <v>652</v>
      </c>
      <c r="G400" s="15">
        <v>2019</v>
      </c>
      <c r="H400" s="15" t="str" cm="1">
        <f t="array" ref="H4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1" spans="1:8" x14ac:dyDescent="0.3">
      <c r="A401" s="2" t="s">
        <v>57</v>
      </c>
      <c r="B401" s="2">
        <v>61</v>
      </c>
      <c r="C401" s="2" t="s">
        <v>531</v>
      </c>
      <c r="D401" s="2" t="s">
        <v>738</v>
      </c>
      <c r="F401" s="2" t="s">
        <v>652</v>
      </c>
      <c r="G401" s="15" t="s">
        <v>653</v>
      </c>
      <c r="H401" s="15" t="str" cm="1">
        <f t="array" ref="H4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2" spans="1:8" x14ac:dyDescent="0.3">
      <c r="A402" s="2" t="s">
        <v>57</v>
      </c>
      <c r="B402" s="2">
        <v>62</v>
      </c>
      <c r="C402" s="2" t="s">
        <v>532</v>
      </c>
      <c r="D402" s="2" t="s">
        <v>738</v>
      </c>
      <c r="F402" s="2" t="s">
        <v>652</v>
      </c>
      <c r="G402" s="15">
        <v>1977</v>
      </c>
      <c r="H402" s="15" t="str" cm="1">
        <f t="array" ref="H4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3" spans="1:8" x14ac:dyDescent="0.3">
      <c r="A403" s="2" t="s">
        <v>57</v>
      </c>
      <c r="B403" s="2">
        <v>63</v>
      </c>
      <c r="C403" s="2" t="s">
        <v>533</v>
      </c>
      <c r="D403" s="2" t="s">
        <v>738</v>
      </c>
      <c r="F403" s="2" t="s">
        <v>652</v>
      </c>
      <c r="G403" s="15">
        <v>1994</v>
      </c>
      <c r="H403" s="15" t="str" cm="1">
        <f t="array" ref="H4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4" spans="1:8" x14ac:dyDescent="0.3">
      <c r="A404" s="2" t="s">
        <v>57</v>
      </c>
      <c r="B404" s="2">
        <v>64</v>
      </c>
      <c r="C404" s="2" t="s">
        <v>534</v>
      </c>
      <c r="D404" s="2" t="s">
        <v>738</v>
      </c>
      <c r="F404" s="2" t="s">
        <v>652</v>
      </c>
      <c r="G404" s="15">
        <v>2003</v>
      </c>
      <c r="H404" s="15" t="str" cm="1">
        <f t="array" ref="H4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5" spans="1:8" x14ac:dyDescent="0.3">
      <c r="A405" s="2" t="s">
        <v>57</v>
      </c>
      <c r="B405" s="2">
        <v>65</v>
      </c>
      <c r="C405" s="2" t="s">
        <v>535</v>
      </c>
      <c r="D405" s="2" t="s">
        <v>738</v>
      </c>
      <c r="F405" s="2" t="s">
        <v>652</v>
      </c>
      <c r="G405" s="15">
        <v>2012</v>
      </c>
      <c r="H405" s="15" t="str" cm="1">
        <f t="array" ref="H4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6" spans="1:8" x14ac:dyDescent="0.3">
      <c r="A406" s="2" t="s">
        <v>57</v>
      </c>
      <c r="B406" s="2">
        <v>66</v>
      </c>
      <c r="C406" s="2" t="s">
        <v>536</v>
      </c>
      <c r="D406" s="2" t="s">
        <v>738</v>
      </c>
      <c r="F406" s="2" t="s">
        <v>652</v>
      </c>
      <c r="G406" s="15">
        <v>2017</v>
      </c>
      <c r="H406" s="15" t="str" cm="1">
        <f t="array" ref="H4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7" spans="1:8" x14ac:dyDescent="0.3">
      <c r="A407" s="2" t="s">
        <v>57</v>
      </c>
      <c r="B407" s="2">
        <v>67</v>
      </c>
      <c r="C407" s="2" t="s">
        <v>537</v>
      </c>
      <c r="D407" s="2" t="s">
        <v>738</v>
      </c>
      <c r="F407" s="2" t="s">
        <v>652</v>
      </c>
      <c r="G407" s="15">
        <v>2019</v>
      </c>
      <c r="H407" s="15" t="str" cm="1">
        <f t="array" ref="H4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8" spans="1:8" x14ac:dyDescent="0.3">
      <c r="A408" s="2" t="s">
        <v>57</v>
      </c>
      <c r="B408" s="2">
        <v>68</v>
      </c>
      <c r="C408" s="2" t="s">
        <v>538</v>
      </c>
      <c r="D408" s="2" t="s">
        <v>738</v>
      </c>
      <c r="F408" s="2" t="s">
        <v>652</v>
      </c>
      <c r="G408" s="15" t="s">
        <v>653</v>
      </c>
      <c r="H408" s="15" t="str" cm="1">
        <f t="array" ref="H4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9" spans="1:8" x14ac:dyDescent="0.3">
      <c r="A409" s="2" t="s">
        <v>57</v>
      </c>
      <c r="B409" s="2">
        <v>69</v>
      </c>
      <c r="C409" s="2" t="s">
        <v>539</v>
      </c>
      <c r="D409" s="2" t="s">
        <v>738</v>
      </c>
      <c r="F409" s="2" t="s">
        <v>652</v>
      </c>
      <c r="G409" s="15">
        <v>1977</v>
      </c>
      <c r="H409" s="15" t="str" cm="1">
        <f t="array" ref="H4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0" spans="1:8" x14ac:dyDescent="0.3">
      <c r="A410" s="2" t="s">
        <v>57</v>
      </c>
      <c r="B410" s="2">
        <v>70</v>
      </c>
      <c r="C410" s="2" t="s">
        <v>540</v>
      </c>
      <c r="D410" s="2" t="s">
        <v>738</v>
      </c>
      <c r="F410" s="2" t="s">
        <v>652</v>
      </c>
      <c r="G410" s="15">
        <v>1994</v>
      </c>
      <c r="H410" s="15" t="str" cm="1">
        <f t="array" ref="H4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1" spans="1:8" x14ac:dyDescent="0.3">
      <c r="A411" s="2" t="s">
        <v>57</v>
      </c>
      <c r="B411" s="2">
        <v>71</v>
      </c>
      <c r="C411" s="2" t="s">
        <v>541</v>
      </c>
      <c r="D411" s="2" t="s">
        <v>738</v>
      </c>
      <c r="F411" s="2" t="s">
        <v>652</v>
      </c>
      <c r="G411" s="15">
        <v>2003</v>
      </c>
      <c r="H411" s="15" t="str" cm="1">
        <f t="array" ref="H4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2" spans="1:8" x14ac:dyDescent="0.3">
      <c r="A412" s="2" t="s">
        <v>57</v>
      </c>
      <c r="B412" s="2">
        <v>72</v>
      </c>
      <c r="C412" s="2" t="s">
        <v>542</v>
      </c>
      <c r="D412" s="2" t="s">
        <v>738</v>
      </c>
      <c r="F412" s="2" t="s">
        <v>652</v>
      </c>
      <c r="G412" s="15">
        <v>2012</v>
      </c>
      <c r="H412" s="15" t="str" cm="1">
        <f t="array" ref="H4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3" spans="1:8" x14ac:dyDescent="0.3">
      <c r="A413" s="2" t="s">
        <v>57</v>
      </c>
      <c r="B413" s="2">
        <v>73</v>
      </c>
      <c r="C413" s="2" t="s">
        <v>543</v>
      </c>
      <c r="D413" s="2" t="s">
        <v>738</v>
      </c>
      <c r="F413" s="2" t="s">
        <v>652</v>
      </c>
      <c r="G413" s="15">
        <v>2019</v>
      </c>
      <c r="H413" s="15" t="str" cm="1">
        <f t="array" ref="H4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4" spans="1:8" x14ac:dyDescent="0.3">
      <c r="A414" s="2" t="s">
        <v>57</v>
      </c>
      <c r="B414" s="2">
        <v>74</v>
      </c>
      <c r="C414" s="2" t="s">
        <v>544</v>
      </c>
      <c r="D414" s="2" t="s">
        <v>738</v>
      </c>
      <c r="F414" s="2" t="s">
        <v>652</v>
      </c>
      <c r="G414" s="15" t="s">
        <v>653</v>
      </c>
      <c r="H414" s="15" t="str" cm="1">
        <f t="array" ref="H4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5" spans="1:8" x14ac:dyDescent="0.3">
      <c r="A415" s="2" t="s">
        <v>57</v>
      </c>
      <c r="B415" s="2">
        <v>75</v>
      </c>
      <c r="C415" s="2" t="s">
        <v>545</v>
      </c>
      <c r="D415" s="2" t="s">
        <v>738</v>
      </c>
      <c r="F415" s="2" t="s">
        <v>652</v>
      </c>
      <c r="G415" s="15">
        <v>1969</v>
      </c>
      <c r="H415" s="15" t="str" cm="1">
        <f t="array" ref="H4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6" spans="1:8" x14ac:dyDescent="0.3">
      <c r="A416" s="2" t="s">
        <v>57</v>
      </c>
      <c r="B416" s="2">
        <v>76</v>
      </c>
      <c r="C416" s="2" t="s">
        <v>546</v>
      </c>
      <c r="D416" s="2" t="s">
        <v>738</v>
      </c>
      <c r="F416" s="2" t="s">
        <v>652</v>
      </c>
      <c r="G416" s="15">
        <v>1975</v>
      </c>
      <c r="H416" s="15" t="str" cm="1">
        <f t="array" ref="H4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7" spans="1:8" x14ac:dyDescent="0.3">
      <c r="A417" s="2" t="s">
        <v>57</v>
      </c>
      <c r="B417" s="2">
        <v>77</v>
      </c>
      <c r="C417" s="2" t="s">
        <v>547</v>
      </c>
      <c r="D417" s="2" t="s">
        <v>738</v>
      </c>
      <c r="F417" s="2" t="s">
        <v>652</v>
      </c>
      <c r="G417" s="15">
        <v>1980</v>
      </c>
      <c r="H417" s="15" t="str" cm="1">
        <f t="array" ref="H4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8" spans="1:8" x14ac:dyDescent="0.3">
      <c r="A418" s="2" t="s">
        <v>57</v>
      </c>
      <c r="B418" s="2">
        <v>78</v>
      </c>
      <c r="C418" s="2" t="s">
        <v>548</v>
      </c>
      <c r="D418" s="2" t="s">
        <v>738</v>
      </c>
      <c r="F418" s="2" t="s">
        <v>652</v>
      </c>
      <c r="G418" s="15">
        <v>1990</v>
      </c>
      <c r="H418" s="15" t="str" cm="1">
        <f t="array" ref="H4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9" spans="1:8" x14ac:dyDescent="0.3">
      <c r="A419" s="2" t="s">
        <v>57</v>
      </c>
      <c r="B419" s="2">
        <v>79</v>
      </c>
      <c r="C419" s="2" t="s">
        <v>549</v>
      </c>
      <c r="D419" s="2" t="s">
        <v>738</v>
      </c>
      <c r="F419" s="2" t="s">
        <v>652</v>
      </c>
      <c r="G419" s="15">
        <v>2015</v>
      </c>
      <c r="H419" s="15" t="str" cm="1">
        <f t="array" ref="H4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0" spans="1:8" x14ac:dyDescent="0.3">
      <c r="A420" s="2" t="s">
        <v>57</v>
      </c>
      <c r="B420" s="2">
        <v>80</v>
      </c>
      <c r="C420" s="2" t="s">
        <v>550</v>
      </c>
      <c r="D420" s="2" t="s">
        <v>738</v>
      </c>
      <c r="F420" s="2" t="s">
        <v>652</v>
      </c>
      <c r="G420" s="15" t="s">
        <v>653</v>
      </c>
      <c r="H420" s="15" t="str" cm="1">
        <f t="array" ref="H4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1" spans="1:8" x14ac:dyDescent="0.3">
      <c r="A421" s="2" t="s">
        <v>57</v>
      </c>
      <c r="B421" s="2">
        <v>81</v>
      </c>
      <c r="C421" s="2" t="s">
        <v>551</v>
      </c>
      <c r="D421" s="2" t="s">
        <v>738</v>
      </c>
      <c r="F421" s="2" t="s">
        <v>652</v>
      </c>
      <c r="G421" s="15">
        <v>2015</v>
      </c>
      <c r="H421" s="15" t="str" cm="1">
        <f t="array" ref="H4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2" spans="1:8" x14ac:dyDescent="0.3">
      <c r="A422" s="2" t="s">
        <v>57</v>
      </c>
      <c r="B422" s="2">
        <v>82</v>
      </c>
      <c r="C422" s="2" t="s">
        <v>552</v>
      </c>
      <c r="D422" s="2" t="s">
        <v>738</v>
      </c>
      <c r="F422" s="2" t="s">
        <v>652</v>
      </c>
      <c r="G422" s="15" t="s">
        <v>653</v>
      </c>
      <c r="H422" s="15" t="str" cm="1">
        <f t="array" ref="H4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3" spans="1:8" x14ac:dyDescent="0.3">
      <c r="A423" s="2" t="s">
        <v>57</v>
      </c>
      <c r="B423" s="2">
        <v>83</v>
      </c>
      <c r="C423" s="2" t="s">
        <v>553</v>
      </c>
      <c r="D423" s="2" t="s">
        <v>738</v>
      </c>
      <c r="F423" s="2" t="s">
        <v>652</v>
      </c>
      <c r="G423" s="15">
        <v>2015</v>
      </c>
      <c r="H423" s="15" t="str" cm="1">
        <f t="array" ref="H4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4" spans="1:8" x14ac:dyDescent="0.3">
      <c r="A424" s="2" t="s">
        <v>57</v>
      </c>
      <c r="B424" s="2">
        <v>84</v>
      </c>
      <c r="C424" s="2" t="s">
        <v>554</v>
      </c>
      <c r="D424" s="2" t="s">
        <v>738</v>
      </c>
      <c r="F424" s="2" t="s">
        <v>652</v>
      </c>
      <c r="G424" s="15" t="s">
        <v>653</v>
      </c>
      <c r="H424" s="15" t="str" cm="1">
        <f t="array" ref="H4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5" spans="1:8" x14ac:dyDescent="0.3">
      <c r="A425" s="2" t="s">
        <v>57</v>
      </c>
      <c r="B425" s="2">
        <v>85</v>
      </c>
      <c r="C425" s="2" t="s">
        <v>555</v>
      </c>
      <c r="D425" s="2" t="s">
        <v>738</v>
      </c>
      <c r="F425" s="2" t="s">
        <v>652</v>
      </c>
      <c r="G425" s="15">
        <v>1980</v>
      </c>
      <c r="H425" s="15" t="str" cm="1">
        <f t="array" ref="H4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6" spans="1:8" x14ac:dyDescent="0.3">
      <c r="A426" s="2" t="s">
        <v>57</v>
      </c>
      <c r="B426" s="2">
        <v>86</v>
      </c>
      <c r="C426" s="2" t="s">
        <v>556</v>
      </c>
      <c r="D426" s="2" t="s">
        <v>738</v>
      </c>
      <c r="F426" s="2" t="s">
        <v>652</v>
      </c>
      <c r="G426" s="15">
        <v>1985</v>
      </c>
      <c r="H426" s="15" t="str" cm="1">
        <f t="array" ref="H4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7" spans="1:8" x14ac:dyDescent="0.3">
      <c r="A427" s="2" t="s">
        <v>57</v>
      </c>
      <c r="B427" s="2">
        <v>87</v>
      </c>
      <c r="C427" s="2" t="s">
        <v>557</v>
      </c>
      <c r="D427" s="2" t="s">
        <v>738</v>
      </c>
      <c r="F427" s="2" t="s">
        <v>652</v>
      </c>
      <c r="G427" s="15">
        <v>1990</v>
      </c>
      <c r="H427" s="15" t="str" cm="1">
        <f t="array" ref="H4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8" spans="1:8" x14ac:dyDescent="0.3">
      <c r="A428" s="2" t="s">
        <v>57</v>
      </c>
      <c r="B428" s="2">
        <v>88</v>
      </c>
      <c r="C428" s="2" t="s">
        <v>558</v>
      </c>
      <c r="D428" s="2" t="s">
        <v>738</v>
      </c>
      <c r="F428" s="2" t="s">
        <v>652</v>
      </c>
      <c r="G428" s="15">
        <v>2000</v>
      </c>
      <c r="H428" s="15" t="str" cm="1">
        <f t="array" ref="H4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9" spans="1:8" x14ac:dyDescent="0.3">
      <c r="A429" s="2" t="s">
        <v>57</v>
      </c>
      <c r="B429" s="2">
        <v>89</v>
      </c>
      <c r="C429" s="2" t="s">
        <v>559</v>
      </c>
      <c r="D429" s="2" t="s">
        <v>738</v>
      </c>
      <c r="F429" s="2" t="s">
        <v>652</v>
      </c>
      <c r="G429" s="15">
        <v>2015</v>
      </c>
      <c r="H429" s="15" t="str" cm="1">
        <f t="array" ref="H4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0" spans="1:8" x14ac:dyDescent="0.3">
      <c r="A430" s="2" t="s">
        <v>57</v>
      </c>
      <c r="B430" s="2">
        <v>90</v>
      </c>
      <c r="C430" s="2" t="s">
        <v>560</v>
      </c>
      <c r="D430" s="2" t="s">
        <v>738</v>
      </c>
      <c r="F430" s="2" t="s">
        <v>652</v>
      </c>
      <c r="G430" s="15" t="s">
        <v>653</v>
      </c>
      <c r="H430" s="15" t="str" cm="1">
        <f t="array" ref="H4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1" spans="1:8" x14ac:dyDescent="0.3">
      <c r="A431" s="2" t="s">
        <v>57</v>
      </c>
      <c r="B431" s="2">
        <v>91</v>
      </c>
      <c r="C431" s="2" t="s">
        <v>561</v>
      </c>
      <c r="D431" s="2" t="s">
        <v>738</v>
      </c>
      <c r="F431" s="2" t="s">
        <v>652</v>
      </c>
      <c r="G431" s="15">
        <v>2000</v>
      </c>
      <c r="H431" s="15" t="str" cm="1">
        <f t="array" ref="H4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2" spans="1:8" x14ac:dyDescent="0.3">
      <c r="A432" s="2" t="s">
        <v>57</v>
      </c>
      <c r="B432" s="2">
        <v>92</v>
      </c>
      <c r="C432" s="2" t="s">
        <v>562</v>
      </c>
      <c r="D432" s="2" t="s">
        <v>738</v>
      </c>
      <c r="F432" s="2" t="s">
        <v>652</v>
      </c>
      <c r="G432" s="15">
        <v>2015</v>
      </c>
      <c r="H432" s="15" t="str" cm="1">
        <f t="array" ref="H4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3" spans="1:8" x14ac:dyDescent="0.3">
      <c r="A433" s="2" t="s">
        <v>57</v>
      </c>
      <c r="B433" s="2">
        <v>93</v>
      </c>
      <c r="C433" s="2" t="s">
        <v>563</v>
      </c>
      <c r="D433" s="2" t="s">
        <v>738</v>
      </c>
      <c r="F433" s="2" t="s">
        <v>652</v>
      </c>
      <c r="G433" s="15" t="s">
        <v>653</v>
      </c>
      <c r="H433" s="15" t="str" cm="1">
        <f t="array" ref="H4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4" spans="1:8" x14ac:dyDescent="0.3">
      <c r="A434" s="2" t="s">
        <v>57</v>
      </c>
      <c r="B434" s="2">
        <v>94</v>
      </c>
      <c r="C434" s="2" t="s">
        <v>564</v>
      </c>
      <c r="D434" s="2" t="s">
        <v>738</v>
      </c>
      <c r="F434" s="2" t="s">
        <v>652</v>
      </c>
      <c r="G434" s="15">
        <v>1985</v>
      </c>
      <c r="H434" s="15" t="str" cm="1">
        <f t="array" ref="H4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5" spans="1:8" x14ac:dyDescent="0.3">
      <c r="A435" s="2" t="s">
        <v>57</v>
      </c>
      <c r="B435" s="2">
        <v>95</v>
      </c>
      <c r="C435" s="2" t="s">
        <v>565</v>
      </c>
      <c r="D435" s="2" t="s">
        <v>738</v>
      </c>
      <c r="F435" s="2" t="s">
        <v>652</v>
      </c>
      <c r="G435" s="15">
        <v>2000</v>
      </c>
      <c r="H435" s="15" t="str" cm="1">
        <f t="array" ref="H4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6" spans="1:8" x14ac:dyDescent="0.3">
      <c r="A436" s="2" t="s">
        <v>57</v>
      </c>
      <c r="B436" s="2">
        <v>96</v>
      </c>
      <c r="C436" s="2" t="s">
        <v>566</v>
      </c>
      <c r="D436" s="2" t="s">
        <v>738</v>
      </c>
      <c r="F436" s="2" t="s">
        <v>652</v>
      </c>
      <c r="G436" s="15">
        <v>2015</v>
      </c>
      <c r="H436" s="15" t="str" cm="1">
        <f t="array" ref="H4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7" spans="1:8" x14ac:dyDescent="0.3">
      <c r="A437" s="2" t="s">
        <v>57</v>
      </c>
      <c r="B437" s="2">
        <v>97</v>
      </c>
      <c r="C437" s="2" t="s">
        <v>567</v>
      </c>
      <c r="D437" s="2" t="s">
        <v>738</v>
      </c>
      <c r="F437" s="2" t="s">
        <v>652</v>
      </c>
      <c r="G437" s="15" t="s">
        <v>653</v>
      </c>
      <c r="H437" s="15" t="str" cm="1">
        <f t="array" ref="H4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8" spans="1:8" x14ac:dyDescent="0.3">
      <c r="A438" s="2" t="s">
        <v>57</v>
      </c>
      <c r="B438" s="2">
        <v>98</v>
      </c>
      <c r="C438" s="2" t="s">
        <v>568</v>
      </c>
      <c r="D438" s="2" t="s">
        <v>738</v>
      </c>
      <c r="F438" s="2" t="s">
        <v>652</v>
      </c>
      <c r="G438" s="15"/>
      <c r="H438" s="15" t="str" cm="1">
        <f t="array" ref="H4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9" spans="1:8" x14ac:dyDescent="0.3">
      <c r="A439" s="2" t="s">
        <v>57</v>
      </c>
      <c r="B439" s="2">
        <v>99</v>
      </c>
      <c r="C439" s="2" t="s">
        <v>569</v>
      </c>
      <c r="D439" s="2" t="s">
        <v>738</v>
      </c>
      <c r="F439" s="2" t="s">
        <v>652</v>
      </c>
      <c r="G439" s="15"/>
      <c r="H439" s="15" t="str" cm="1">
        <f t="array" ref="H4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0" spans="1:8" x14ac:dyDescent="0.3">
      <c r="A440" s="2" t="s">
        <v>57</v>
      </c>
      <c r="B440" s="2">
        <v>100</v>
      </c>
      <c r="C440" s="2" t="s">
        <v>570</v>
      </c>
      <c r="D440" s="2" t="s">
        <v>738</v>
      </c>
      <c r="F440" s="2" t="s">
        <v>652</v>
      </c>
      <c r="G440" s="15"/>
      <c r="H440" s="15" t="str" cm="1">
        <f t="array" ref="H4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1" spans="1:8" x14ac:dyDescent="0.3">
      <c r="A441" s="2" t="s">
        <v>57</v>
      </c>
      <c r="B441" s="2">
        <v>101</v>
      </c>
      <c r="C441" s="2" t="s">
        <v>571</v>
      </c>
      <c r="D441" s="2" t="s">
        <v>738</v>
      </c>
      <c r="F441" s="2" t="s">
        <v>652</v>
      </c>
      <c r="G441" s="15"/>
      <c r="H441" s="15" t="str" cm="1">
        <f t="array" ref="H4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2" spans="1:8" x14ac:dyDescent="0.3">
      <c r="A442" s="2" t="s">
        <v>57</v>
      </c>
      <c r="B442" s="2">
        <v>102</v>
      </c>
      <c r="C442" s="2" t="s">
        <v>572</v>
      </c>
      <c r="D442" s="2" t="s">
        <v>738</v>
      </c>
      <c r="F442" s="2" t="s">
        <v>652</v>
      </c>
      <c r="G442" s="15"/>
      <c r="H442" s="15" t="str" cm="1">
        <f t="array" ref="H4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3" spans="1:8" x14ac:dyDescent="0.3">
      <c r="A443" s="2" t="s">
        <v>57</v>
      </c>
      <c r="B443" s="2">
        <v>103</v>
      </c>
      <c r="C443" s="2" t="s">
        <v>573</v>
      </c>
      <c r="D443" s="2" t="s">
        <v>738</v>
      </c>
      <c r="F443" s="2" t="s">
        <v>652</v>
      </c>
      <c r="G443" s="15"/>
      <c r="H443" s="15" t="str" cm="1">
        <f t="array" ref="H4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4" spans="1:8" x14ac:dyDescent="0.3">
      <c r="A444" s="2" t="s">
        <v>57</v>
      </c>
      <c r="B444" s="2">
        <v>104</v>
      </c>
      <c r="C444" s="2" t="s">
        <v>574</v>
      </c>
      <c r="D444" s="2" t="s">
        <v>738</v>
      </c>
      <c r="F444" s="2" t="s">
        <v>652</v>
      </c>
      <c r="G444" s="15"/>
      <c r="H444" s="15" t="str" cm="1">
        <f t="array" ref="H4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5" spans="1:8" x14ac:dyDescent="0.3">
      <c r="A445" s="2" t="s">
        <v>57</v>
      </c>
      <c r="B445" s="2">
        <v>105</v>
      </c>
      <c r="C445" s="2" t="s">
        <v>49</v>
      </c>
      <c r="D445" s="2" t="s">
        <v>738</v>
      </c>
      <c r="F445" s="2" t="s">
        <v>652</v>
      </c>
      <c r="G445" s="15"/>
      <c r="H445" s="15" t="str" cm="1">
        <f t="array" ref="H4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6" spans="1:8" x14ac:dyDescent="0.3">
      <c r="A446" s="2" t="s">
        <v>57</v>
      </c>
      <c r="B446" s="2">
        <v>106</v>
      </c>
      <c r="C446" s="2" t="s">
        <v>575</v>
      </c>
      <c r="D446" s="2" t="s">
        <v>738</v>
      </c>
      <c r="F446" s="2" t="s">
        <v>652</v>
      </c>
      <c r="G446" s="15"/>
      <c r="H446" s="15" t="str" cm="1">
        <f t="array" ref="H4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7" spans="1:8" x14ac:dyDescent="0.3">
      <c r="A447" s="2" t="s">
        <v>57</v>
      </c>
      <c r="B447" s="2">
        <v>107</v>
      </c>
      <c r="C447" s="2" t="s">
        <v>576</v>
      </c>
      <c r="D447" s="2" t="s">
        <v>738</v>
      </c>
      <c r="F447" s="2" t="s">
        <v>652</v>
      </c>
      <c r="G447" s="15"/>
      <c r="H447" s="15" t="str" cm="1">
        <f t="array" ref="H4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8" spans="1:8" x14ac:dyDescent="0.3">
      <c r="A448" s="2" t="s">
        <v>57</v>
      </c>
      <c r="B448" s="2">
        <v>108</v>
      </c>
      <c r="C448" s="2" t="s">
        <v>577</v>
      </c>
      <c r="D448" s="2" t="s">
        <v>738</v>
      </c>
      <c r="F448" s="2" t="s">
        <v>652</v>
      </c>
      <c r="G448" s="15"/>
      <c r="H448" s="15" t="str" cm="1">
        <f t="array" ref="H4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9" spans="1:8" x14ac:dyDescent="0.3">
      <c r="A449" s="2" t="s">
        <v>57</v>
      </c>
      <c r="B449" s="2">
        <v>109</v>
      </c>
      <c r="C449" s="2" t="s">
        <v>578</v>
      </c>
      <c r="D449" s="2" t="s">
        <v>738</v>
      </c>
      <c r="F449" s="2" t="s">
        <v>652</v>
      </c>
      <c r="G449" s="15"/>
      <c r="H449" s="15" t="str" cm="1">
        <f t="array" ref="H4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0" spans="1:8" x14ac:dyDescent="0.3">
      <c r="A450" s="2" t="s">
        <v>57</v>
      </c>
      <c r="B450" s="2">
        <v>110</v>
      </c>
      <c r="C450" s="2" t="s">
        <v>579</v>
      </c>
      <c r="D450" s="2" t="s">
        <v>738</v>
      </c>
      <c r="F450" s="2" t="s">
        <v>652</v>
      </c>
      <c r="G450" s="15"/>
      <c r="H450" s="15" t="str" cm="1">
        <f t="array" ref="H4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1" spans="1:8" x14ac:dyDescent="0.3">
      <c r="A451" s="2" t="s">
        <v>57</v>
      </c>
      <c r="B451" s="2">
        <v>111</v>
      </c>
      <c r="C451" s="2" t="s">
        <v>580</v>
      </c>
      <c r="D451" s="2" t="s">
        <v>738</v>
      </c>
      <c r="F451" s="2" t="s">
        <v>652</v>
      </c>
      <c r="G451" s="15"/>
      <c r="H451" s="15" t="str" cm="1">
        <f t="array" ref="H4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2" spans="1:8" x14ac:dyDescent="0.3">
      <c r="A452" s="2" t="s">
        <v>57</v>
      </c>
      <c r="B452" s="2">
        <v>112</v>
      </c>
      <c r="C452" s="2" t="s">
        <v>581</v>
      </c>
      <c r="D452" s="2" t="s">
        <v>738</v>
      </c>
      <c r="F452" s="2" t="s">
        <v>652</v>
      </c>
      <c r="G452" s="15"/>
      <c r="H452" s="15" t="str" cm="1">
        <f t="array" ref="H4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3" spans="1:8" x14ac:dyDescent="0.3">
      <c r="A453" s="2" t="s">
        <v>57</v>
      </c>
      <c r="B453" s="2">
        <v>113</v>
      </c>
      <c r="C453" s="2" t="s">
        <v>582</v>
      </c>
      <c r="D453" s="2" t="s">
        <v>738</v>
      </c>
      <c r="F453" s="2" t="s">
        <v>652</v>
      </c>
      <c r="G453" s="15"/>
      <c r="H453" s="15" t="str" cm="1">
        <f t="array" ref="H4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4" spans="1:8" x14ac:dyDescent="0.3">
      <c r="A454" s="2" t="s">
        <v>57</v>
      </c>
      <c r="B454" s="2">
        <v>114</v>
      </c>
      <c r="C454" s="2" t="s">
        <v>583</v>
      </c>
      <c r="D454" s="2" t="s">
        <v>738</v>
      </c>
      <c r="F454" s="2" t="s">
        <v>652</v>
      </c>
      <c r="G454" s="15"/>
      <c r="H454" s="15" t="str" cm="1">
        <f t="array" ref="H4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5" spans="1:8" x14ac:dyDescent="0.3">
      <c r="A455" s="2" t="s">
        <v>57</v>
      </c>
      <c r="B455" s="2">
        <v>115</v>
      </c>
      <c r="C455" s="2" t="s">
        <v>584</v>
      </c>
      <c r="D455" s="2" t="s">
        <v>738</v>
      </c>
      <c r="F455" s="2" t="s">
        <v>652</v>
      </c>
      <c r="G455" s="15"/>
      <c r="H455" s="15" t="str" cm="1">
        <f t="array" ref="H4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6" spans="1:8" x14ac:dyDescent="0.3">
      <c r="A456" s="2" t="s">
        <v>57</v>
      </c>
      <c r="B456" s="2">
        <v>116</v>
      </c>
      <c r="C456" s="2" t="s">
        <v>585</v>
      </c>
      <c r="D456" s="2" t="s">
        <v>738</v>
      </c>
      <c r="F456" s="2" t="s">
        <v>652</v>
      </c>
      <c r="G456" s="15"/>
      <c r="H456" s="15" t="str" cm="1">
        <f t="array" ref="H4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7" spans="1:8" x14ac:dyDescent="0.3">
      <c r="A457" s="2" t="s">
        <v>57</v>
      </c>
      <c r="B457" s="2">
        <v>117</v>
      </c>
      <c r="C457" s="2" t="s">
        <v>586</v>
      </c>
      <c r="D457" s="2" t="s">
        <v>738</v>
      </c>
      <c r="F457" s="2" t="s">
        <v>652</v>
      </c>
      <c r="G457" s="15"/>
      <c r="H457" s="15" t="str" cm="1">
        <f t="array" ref="H4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8" spans="1:8" x14ac:dyDescent="0.3">
      <c r="A458" s="2" t="s">
        <v>57</v>
      </c>
      <c r="B458" s="2">
        <v>118</v>
      </c>
      <c r="C458" s="2" t="s">
        <v>587</v>
      </c>
      <c r="D458" s="2" t="s">
        <v>738</v>
      </c>
      <c r="F458" s="2" t="s">
        <v>652</v>
      </c>
      <c r="G458" s="15"/>
      <c r="H458" s="15" t="str" cm="1">
        <f t="array" ref="H4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9" spans="1:8" ht="28.8" x14ac:dyDescent="0.3">
      <c r="A459" s="2" t="s">
        <v>57</v>
      </c>
      <c r="B459" s="2">
        <v>119</v>
      </c>
      <c r="C459" s="2" t="s">
        <v>588</v>
      </c>
      <c r="D459" s="2" t="s">
        <v>738</v>
      </c>
      <c r="F459" s="2" t="s">
        <v>652</v>
      </c>
      <c r="G459" s="15"/>
      <c r="H459" s="15" t="str" cm="1">
        <f t="array" ref="H4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0" spans="1:8" x14ac:dyDescent="0.3">
      <c r="A460" s="2" t="s">
        <v>57</v>
      </c>
      <c r="B460" s="2">
        <v>120</v>
      </c>
      <c r="C460" s="2" t="s">
        <v>589</v>
      </c>
      <c r="D460" s="2" t="s">
        <v>738</v>
      </c>
      <c r="F460" s="2" t="s">
        <v>652</v>
      </c>
      <c r="G460" s="15">
        <v>1977</v>
      </c>
      <c r="H460" s="15" t="str" cm="1">
        <f t="array" ref="H4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1" spans="1:8" x14ac:dyDescent="0.3">
      <c r="A461" s="2" t="s">
        <v>57</v>
      </c>
      <c r="B461" s="2">
        <v>121</v>
      </c>
      <c r="C461" s="2" t="s">
        <v>590</v>
      </c>
      <c r="D461" s="2" t="s">
        <v>738</v>
      </c>
      <c r="F461" s="2" t="s">
        <v>652</v>
      </c>
      <c r="G461" s="15">
        <v>1994</v>
      </c>
      <c r="H461" s="15" t="str" cm="1">
        <f t="array" ref="H4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2" spans="1:8" x14ac:dyDescent="0.3">
      <c r="A462" s="2" t="s">
        <v>57</v>
      </c>
      <c r="B462" s="2">
        <v>122</v>
      </c>
      <c r="C462" s="2" t="s">
        <v>591</v>
      </c>
      <c r="D462" s="2" t="s">
        <v>738</v>
      </c>
      <c r="F462" s="2" t="s">
        <v>652</v>
      </c>
      <c r="G462" s="15">
        <v>2003</v>
      </c>
      <c r="H462" s="15" t="str" cm="1">
        <f t="array" ref="H4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3" spans="1:8" x14ac:dyDescent="0.3">
      <c r="A463" s="2" t="s">
        <v>57</v>
      </c>
      <c r="B463" s="2">
        <v>123</v>
      </c>
      <c r="C463" s="2" t="s">
        <v>592</v>
      </c>
      <c r="D463" s="2" t="s">
        <v>738</v>
      </c>
      <c r="F463" s="2" t="s">
        <v>652</v>
      </c>
      <c r="G463" s="15">
        <v>2012</v>
      </c>
      <c r="H463" s="15" t="str" cm="1">
        <f t="array" ref="H4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4" spans="1:8" x14ac:dyDescent="0.3">
      <c r="A464" s="2" t="s">
        <v>57</v>
      </c>
      <c r="B464" s="2">
        <v>124</v>
      </c>
      <c r="C464" s="2" t="s">
        <v>593</v>
      </c>
      <c r="D464" s="2" t="s">
        <v>738</v>
      </c>
      <c r="F464" s="2" t="s">
        <v>652</v>
      </c>
      <c r="G464" s="15">
        <v>2017</v>
      </c>
      <c r="H464" s="15" t="str" cm="1">
        <f t="array" ref="H4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5" spans="1:8" x14ac:dyDescent="0.3">
      <c r="A465" s="2" t="s">
        <v>57</v>
      </c>
      <c r="B465" s="2">
        <v>125</v>
      </c>
      <c r="C465" s="2" t="s">
        <v>594</v>
      </c>
      <c r="D465" s="2" t="s">
        <v>738</v>
      </c>
      <c r="F465" s="2" t="s">
        <v>652</v>
      </c>
      <c r="G465" s="15">
        <v>2019</v>
      </c>
      <c r="H465" s="15" t="str" cm="1">
        <f t="array" ref="H4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6" spans="1:8" x14ac:dyDescent="0.3">
      <c r="A466" s="2" t="s">
        <v>57</v>
      </c>
      <c r="B466" s="2">
        <v>126</v>
      </c>
      <c r="C466" s="2" t="s">
        <v>595</v>
      </c>
      <c r="D466" s="2" t="s">
        <v>738</v>
      </c>
      <c r="F466" s="2" t="s">
        <v>652</v>
      </c>
      <c r="G466" s="15" t="s">
        <v>653</v>
      </c>
      <c r="H466" s="15" t="str" cm="1">
        <f t="array" ref="H4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7" spans="1:8" x14ac:dyDescent="0.3">
      <c r="A467" s="2" t="s">
        <v>57</v>
      </c>
      <c r="B467" s="2">
        <v>127</v>
      </c>
      <c r="C467" s="2" t="s">
        <v>596</v>
      </c>
      <c r="D467" s="2" t="s">
        <v>738</v>
      </c>
      <c r="F467" s="2" t="s">
        <v>652</v>
      </c>
      <c r="G467" s="15">
        <v>1980</v>
      </c>
      <c r="H467" s="15" t="str" cm="1">
        <f t="array" ref="H4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8" spans="1:8" x14ac:dyDescent="0.3">
      <c r="A468" s="2" t="s">
        <v>57</v>
      </c>
      <c r="B468" s="2">
        <v>128</v>
      </c>
      <c r="C468" s="2" t="s">
        <v>597</v>
      </c>
      <c r="D468" s="2" t="s">
        <v>738</v>
      </c>
      <c r="F468" s="2" t="s">
        <v>652</v>
      </c>
      <c r="G468" s="15">
        <v>1985</v>
      </c>
      <c r="H468" s="15" t="str" cm="1">
        <f t="array" ref="H4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9" spans="1:8" x14ac:dyDescent="0.3">
      <c r="A469" s="2" t="s">
        <v>57</v>
      </c>
      <c r="B469" s="2">
        <v>129</v>
      </c>
      <c r="C469" s="2" t="s">
        <v>598</v>
      </c>
      <c r="D469" s="2" t="s">
        <v>738</v>
      </c>
      <c r="F469" s="2" t="s">
        <v>652</v>
      </c>
      <c r="G469" s="15">
        <v>1990</v>
      </c>
      <c r="H469" s="15" t="str" cm="1">
        <f t="array" ref="H4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0" spans="1:8" x14ac:dyDescent="0.3">
      <c r="A470" s="2" t="s">
        <v>57</v>
      </c>
      <c r="B470" s="2">
        <v>130</v>
      </c>
      <c r="C470" s="2" t="s">
        <v>599</v>
      </c>
      <c r="D470" s="2" t="s">
        <v>738</v>
      </c>
      <c r="F470" s="2" t="s">
        <v>652</v>
      </c>
      <c r="G470" s="15">
        <v>2000</v>
      </c>
      <c r="H470" s="15" t="str" cm="1">
        <f t="array" ref="H4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1" spans="1:8" x14ac:dyDescent="0.3">
      <c r="A471" s="2" t="s">
        <v>57</v>
      </c>
      <c r="B471" s="2">
        <v>131</v>
      </c>
      <c r="C471" s="2" t="s">
        <v>600</v>
      </c>
      <c r="D471" s="2" t="s">
        <v>738</v>
      </c>
      <c r="F471" s="2" t="s">
        <v>652</v>
      </c>
      <c r="G471" s="15">
        <v>2015</v>
      </c>
      <c r="H471" s="15" t="str" cm="1">
        <f t="array" ref="H4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2" spans="1:8" x14ac:dyDescent="0.3">
      <c r="A472" s="2" t="s">
        <v>57</v>
      </c>
      <c r="B472" s="2">
        <v>132</v>
      </c>
      <c r="C472" s="2" t="s">
        <v>601</v>
      </c>
      <c r="D472" s="2" t="s">
        <v>738</v>
      </c>
      <c r="F472" s="2" t="s">
        <v>652</v>
      </c>
      <c r="G472" s="15" t="s">
        <v>653</v>
      </c>
      <c r="H472" s="15" t="str" cm="1">
        <f t="array" ref="H4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3" spans="1:8" x14ac:dyDescent="0.3">
      <c r="A473" s="2" t="s">
        <v>57</v>
      </c>
      <c r="B473" s="2">
        <v>133</v>
      </c>
      <c r="C473" s="2" t="s">
        <v>602</v>
      </c>
      <c r="D473" s="2" t="s">
        <v>738</v>
      </c>
      <c r="F473" s="2" t="s">
        <v>652</v>
      </c>
      <c r="G473" s="15">
        <v>2000</v>
      </c>
      <c r="H473" s="15" t="str" cm="1">
        <f t="array" ref="H4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4" spans="1:8" x14ac:dyDescent="0.3">
      <c r="A474" s="2" t="s">
        <v>57</v>
      </c>
      <c r="B474" s="2">
        <v>134</v>
      </c>
      <c r="C474" s="2" t="s">
        <v>603</v>
      </c>
      <c r="D474" s="2" t="s">
        <v>738</v>
      </c>
      <c r="F474" s="2" t="s">
        <v>652</v>
      </c>
      <c r="G474" s="15">
        <v>2015</v>
      </c>
      <c r="H474" s="15" t="str" cm="1">
        <f t="array" ref="H4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5" spans="1:8" x14ac:dyDescent="0.3">
      <c r="A475" s="2" t="s">
        <v>57</v>
      </c>
      <c r="B475" s="2">
        <v>135</v>
      </c>
      <c r="C475" s="2" t="s">
        <v>604</v>
      </c>
      <c r="D475" s="2" t="s">
        <v>738</v>
      </c>
      <c r="F475" s="2" t="s">
        <v>652</v>
      </c>
      <c r="G475" s="15" t="s">
        <v>653</v>
      </c>
      <c r="H475" s="15" t="str" cm="1">
        <f t="array" ref="H4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6" spans="1:8" x14ac:dyDescent="0.3">
      <c r="A476" s="2" t="s">
        <v>57</v>
      </c>
      <c r="B476" s="2">
        <v>136</v>
      </c>
      <c r="C476" s="2" t="s">
        <v>605</v>
      </c>
      <c r="D476" s="2" t="s">
        <v>738</v>
      </c>
      <c r="F476" s="2" t="s">
        <v>652</v>
      </c>
      <c r="G476" s="15">
        <v>1985</v>
      </c>
      <c r="H476" s="15" t="str" cm="1">
        <f t="array" ref="H4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7" spans="1:8" x14ac:dyDescent="0.3">
      <c r="A477" s="2" t="s">
        <v>57</v>
      </c>
      <c r="B477" s="2">
        <v>137</v>
      </c>
      <c r="C477" s="2" t="s">
        <v>606</v>
      </c>
      <c r="D477" s="2" t="s">
        <v>738</v>
      </c>
      <c r="F477" s="2" t="s">
        <v>652</v>
      </c>
      <c r="G477" s="15">
        <v>2000</v>
      </c>
      <c r="H477" s="15" t="str" cm="1">
        <f t="array" ref="H4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8" spans="1:8" x14ac:dyDescent="0.3">
      <c r="A478" s="2" t="s">
        <v>57</v>
      </c>
      <c r="B478" s="2">
        <v>138</v>
      </c>
      <c r="C478" s="2" t="s">
        <v>607</v>
      </c>
      <c r="D478" s="2" t="s">
        <v>738</v>
      </c>
      <c r="F478" s="2" t="s">
        <v>652</v>
      </c>
      <c r="G478" s="15">
        <v>2015</v>
      </c>
      <c r="H478" s="15" t="str" cm="1">
        <f t="array" ref="H4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9" spans="1:8" x14ac:dyDescent="0.3">
      <c r="A479" s="2" t="s">
        <v>57</v>
      </c>
      <c r="B479" s="2">
        <v>139</v>
      </c>
      <c r="C479" s="2" t="s">
        <v>608</v>
      </c>
      <c r="D479" s="2" t="s">
        <v>738</v>
      </c>
      <c r="F479" s="2" t="s">
        <v>652</v>
      </c>
      <c r="G479" s="15" t="s">
        <v>653</v>
      </c>
      <c r="H479" s="15" t="str" cm="1">
        <f t="array" ref="H4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0" spans="1:8" x14ac:dyDescent="0.3">
      <c r="A480" s="2" t="s">
        <v>57</v>
      </c>
      <c r="B480" s="2">
        <v>140</v>
      </c>
      <c r="C480" s="2" t="s">
        <v>609</v>
      </c>
      <c r="D480" s="2" t="s">
        <v>738</v>
      </c>
      <c r="F480" s="2" t="s">
        <v>652</v>
      </c>
      <c r="G480" s="15">
        <v>2011</v>
      </c>
      <c r="H480" s="15" t="str" cm="1">
        <f t="array" ref="H4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1" spans="1:8" x14ac:dyDescent="0.3">
      <c r="A481" s="2" t="s">
        <v>57</v>
      </c>
      <c r="B481" s="2">
        <v>141</v>
      </c>
      <c r="C481" s="2" t="s">
        <v>610</v>
      </c>
      <c r="D481" s="2" t="s">
        <v>738</v>
      </c>
      <c r="F481" s="2" t="s">
        <v>652</v>
      </c>
      <c r="G481" s="15" t="s">
        <v>653</v>
      </c>
      <c r="H481" s="15" t="str" cm="1">
        <f t="array" ref="H4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2" spans="1:8" x14ac:dyDescent="0.3">
      <c r="A482" s="2" t="s">
        <v>57</v>
      </c>
      <c r="B482" s="2">
        <v>142</v>
      </c>
      <c r="C482" s="2" t="s">
        <v>611</v>
      </c>
      <c r="D482" s="2" t="s">
        <v>738</v>
      </c>
      <c r="F482" s="2" t="s">
        <v>652</v>
      </c>
      <c r="G482" s="15"/>
      <c r="H482" s="15" t="str" cm="1">
        <f t="array" ref="H4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3" spans="1:8" x14ac:dyDescent="0.3">
      <c r="A483" s="2" t="s">
        <v>57</v>
      </c>
      <c r="B483" s="2">
        <v>143</v>
      </c>
      <c r="C483" s="2" t="s">
        <v>109</v>
      </c>
      <c r="D483" s="2" t="s">
        <v>738</v>
      </c>
      <c r="F483" s="2" t="s">
        <v>652</v>
      </c>
      <c r="G483" s="15"/>
      <c r="H483" s="15" t="str" cm="1">
        <f t="array" ref="H4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4" spans="1:8" x14ac:dyDescent="0.3">
      <c r="A484" s="2" t="s">
        <v>57</v>
      </c>
      <c r="B484" s="2">
        <v>144</v>
      </c>
      <c r="C484" s="2" t="s">
        <v>612</v>
      </c>
      <c r="D484" s="2" t="s">
        <v>738</v>
      </c>
      <c r="F484" s="2" t="s">
        <v>652</v>
      </c>
      <c r="G484" s="15"/>
      <c r="H484" s="15" t="str" cm="1">
        <f t="array" ref="H4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5" spans="1:8" ht="28.8" x14ac:dyDescent="0.3">
      <c r="A485" s="2" t="s">
        <v>57</v>
      </c>
      <c r="B485" s="2">
        <v>145</v>
      </c>
      <c r="C485" s="2" t="s">
        <v>613</v>
      </c>
      <c r="D485" s="2" t="s">
        <v>738</v>
      </c>
      <c r="F485" s="2" t="s">
        <v>652</v>
      </c>
      <c r="G485" s="15">
        <v>2014</v>
      </c>
      <c r="H485" s="15" t="str" cm="1">
        <f t="array" ref="H4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6" spans="1:8" ht="28.8" x14ac:dyDescent="0.3">
      <c r="A486" s="2" t="s">
        <v>57</v>
      </c>
      <c r="B486" s="2">
        <v>146</v>
      </c>
      <c r="C486" s="2" t="s">
        <v>614</v>
      </c>
      <c r="D486" s="2" t="s">
        <v>738</v>
      </c>
      <c r="F486" s="2" t="s">
        <v>652</v>
      </c>
      <c r="G486" s="15">
        <v>2016</v>
      </c>
      <c r="H486" s="15" t="str" cm="1">
        <f t="array" ref="H4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7" spans="1:8" ht="28.8" x14ac:dyDescent="0.3">
      <c r="A487" s="2" t="s">
        <v>57</v>
      </c>
      <c r="B487" s="2">
        <v>147</v>
      </c>
      <c r="C487" s="2" t="s">
        <v>615</v>
      </c>
      <c r="D487" s="2" t="s">
        <v>738</v>
      </c>
      <c r="F487" s="2" t="s">
        <v>652</v>
      </c>
      <c r="G487" s="15" t="s">
        <v>653</v>
      </c>
      <c r="H487" s="15" t="str" cm="1">
        <f t="array" ref="H4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8" spans="1:8" ht="28.8" x14ac:dyDescent="0.3">
      <c r="A488" s="2" t="s">
        <v>57</v>
      </c>
      <c r="B488" s="2">
        <v>148</v>
      </c>
      <c r="C488" s="2" t="s">
        <v>616</v>
      </c>
      <c r="D488" s="2" t="s">
        <v>738</v>
      </c>
      <c r="F488" s="2" t="s">
        <v>652</v>
      </c>
      <c r="G488" s="15">
        <v>2015</v>
      </c>
      <c r="H488" s="15" t="str" cm="1">
        <f t="array" ref="H4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9" spans="1:8" ht="28.8" x14ac:dyDescent="0.3">
      <c r="A489" s="2" t="s">
        <v>57</v>
      </c>
      <c r="B489" s="2">
        <v>149</v>
      </c>
      <c r="C489" s="2" t="s">
        <v>617</v>
      </c>
      <c r="D489" s="2" t="s">
        <v>738</v>
      </c>
      <c r="F489" s="2" t="s">
        <v>652</v>
      </c>
      <c r="G489" s="15" t="s">
        <v>653</v>
      </c>
      <c r="H489" s="15" t="str" cm="1">
        <f t="array" ref="H4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0" spans="1:8" ht="28.8" x14ac:dyDescent="0.3">
      <c r="A490" s="2" t="s">
        <v>57</v>
      </c>
      <c r="B490" s="2">
        <v>150</v>
      </c>
      <c r="C490" s="2" t="s">
        <v>618</v>
      </c>
      <c r="D490" s="2" t="s">
        <v>738</v>
      </c>
      <c r="F490" s="2" t="s">
        <v>652</v>
      </c>
      <c r="G490" s="15">
        <v>2015</v>
      </c>
      <c r="H490" s="15" t="str" cm="1">
        <f t="array" ref="H4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1" spans="1:8" ht="28.8" x14ac:dyDescent="0.3">
      <c r="A491" s="2" t="s">
        <v>57</v>
      </c>
      <c r="B491" s="2">
        <v>151</v>
      </c>
      <c r="C491" s="2" t="s">
        <v>619</v>
      </c>
      <c r="D491" s="2" t="s">
        <v>738</v>
      </c>
      <c r="F491" s="2" t="s">
        <v>652</v>
      </c>
      <c r="G491" s="15" t="s">
        <v>653</v>
      </c>
      <c r="H491" s="15" t="str" cm="1">
        <f t="array" ref="H4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2" spans="1:8" ht="28.8" x14ac:dyDescent="0.3">
      <c r="A492" s="2" t="s">
        <v>57</v>
      </c>
      <c r="B492" s="2">
        <v>152</v>
      </c>
      <c r="C492" s="2" t="s">
        <v>620</v>
      </c>
      <c r="D492" s="2" t="s">
        <v>738</v>
      </c>
      <c r="F492" s="2" t="s">
        <v>652</v>
      </c>
      <c r="G492" s="15">
        <v>2019</v>
      </c>
      <c r="H492" s="15" t="str" cm="1">
        <f t="array" ref="H4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3" spans="1:8" ht="28.8" x14ac:dyDescent="0.3">
      <c r="A493" s="2" t="s">
        <v>57</v>
      </c>
      <c r="B493" s="2">
        <v>153</v>
      </c>
      <c r="C493" s="2" t="s">
        <v>621</v>
      </c>
      <c r="D493" s="2" t="s">
        <v>738</v>
      </c>
      <c r="F493" s="2" t="s">
        <v>652</v>
      </c>
      <c r="G493" s="15" t="s">
        <v>653</v>
      </c>
      <c r="H493" s="15" t="str" cm="1">
        <f t="array" ref="H4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4" spans="1:8" x14ac:dyDescent="0.3">
      <c r="A494" s="2" t="s">
        <v>57</v>
      </c>
      <c r="B494" s="2">
        <v>154</v>
      </c>
      <c r="C494" s="2" t="s">
        <v>622</v>
      </c>
      <c r="D494" s="2" t="s">
        <v>738</v>
      </c>
      <c r="F494" s="2" t="s">
        <v>652</v>
      </c>
      <c r="G494" s="15">
        <v>2017</v>
      </c>
      <c r="H494" s="15" t="str" cm="1">
        <f t="array" ref="H4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5" spans="1:8" x14ac:dyDescent="0.3">
      <c r="A495" s="2" t="s">
        <v>57</v>
      </c>
      <c r="B495" s="2">
        <v>155</v>
      </c>
      <c r="C495" s="2" t="s">
        <v>623</v>
      </c>
      <c r="D495" s="2" t="s">
        <v>738</v>
      </c>
      <c r="F495" s="2" t="s">
        <v>652</v>
      </c>
      <c r="G495" s="15">
        <v>2019</v>
      </c>
      <c r="H495" s="15" t="str" cm="1">
        <f t="array" ref="H4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6" spans="1:8" x14ac:dyDescent="0.3">
      <c r="A496" s="2" t="s">
        <v>57</v>
      </c>
      <c r="B496" s="2">
        <v>156</v>
      </c>
      <c r="C496" s="2" t="s">
        <v>624</v>
      </c>
      <c r="D496" s="2" t="s">
        <v>738</v>
      </c>
      <c r="F496" s="2" t="s">
        <v>652</v>
      </c>
      <c r="G496" s="15" t="s">
        <v>653</v>
      </c>
      <c r="H496" s="15" t="str" cm="1">
        <f t="array" ref="H4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7" spans="1:8" ht="28.8" x14ac:dyDescent="0.3">
      <c r="A497" s="2" t="s">
        <v>57</v>
      </c>
      <c r="B497" s="2">
        <v>157</v>
      </c>
      <c r="C497" s="2" t="s">
        <v>625</v>
      </c>
      <c r="D497" s="2" t="s">
        <v>738</v>
      </c>
      <c r="F497" s="2" t="s">
        <v>652</v>
      </c>
      <c r="G497" s="15">
        <v>2017</v>
      </c>
      <c r="H497" s="15" t="str" cm="1">
        <f t="array" ref="H4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8" spans="1:8" ht="28.8" x14ac:dyDescent="0.3">
      <c r="A498" s="2" t="s">
        <v>57</v>
      </c>
      <c r="B498" s="2">
        <v>158</v>
      </c>
      <c r="C498" s="2" t="s">
        <v>626</v>
      </c>
      <c r="D498" s="2" t="s">
        <v>738</v>
      </c>
      <c r="F498" s="2" t="s">
        <v>652</v>
      </c>
      <c r="G498" s="15">
        <v>2019</v>
      </c>
      <c r="H498" s="15" t="str" cm="1">
        <f t="array" ref="H4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9" spans="1:8" ht="28.8" x14ac:dyDescent="0.3">
      <c r="A499" s="2" t="s">
        <v>57</v>
      </c>
      <c r="B499" s="2">
        <v>159</v>
      </c>
      <c r="C499" s="2" t="s">
        <v>627</v>
      </c>
      <c r="D499" s="2" t="s">
        <v>738</v>
      </c>
      <c r="F499" s="2" t="s">
        <v>652</v>
      </c>
      <c r="G499" s="15" t="s">
        <v>653</v>
      </c>
      <c r="H499" s="15" t="str" cm="1">
        <f t="array" ref="H4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0" spans="1:8" ht="28.8" x14ac:dyDescent="0.3">
      <c r="A500" s="2" t="s">
        <v>57</v>
      </c>
      <c r="B500" s="2">
        <v>160</v>
      </c>
      <c r="C500" s="2" t="s">
        <v>628</v>
      </c>
      <c r="D500" s="2" t="s">
        <v>738</v>
      </c>
      <c r="F500" s="2" t="s">
        <v>652</v>
      </c>
      <c r="G500" s="15">
        <v>2015</v>
      </c>
      <c r="H500" s="15" t="str" cm="1">
        <f t="array" ref="H5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1" spans="1:8" ht="28.8" x14ac:dyDescent="0.3">
      <c r="A501" s="2" t="s">
        <v>57</v>
      </c>
      <c r="B501" s="2">
        <v>161</v>
      </c>
      <c r="C501" s="2" t="s">
        <v>629</v>
      </c>
      <c r="D501" s="2" t="s">
        <v>738</v>
      </c>
      <c r="F501" s="2" t="s">
        <v>652</v>
      </c>
      <c r="G501" s="15" t="s">
        <v>653</v>
      </c>
      <c r="H501" s="15" t="str" cm="1">
        <f t="array" ref="H5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2" spans="1:8" ht="28.8" x14ac:dyDescent="0.3">
      <c r="A502" s="2" t="s">
        <v>57</v>
      </c>
      <c r="B502" s="2">
        <v>162</v>
      </c>
      <c r="C502" s="2" t="s">
        <v>630</v>
      </c>
      <c r="D502" s="2" t="s">
        <v>738</v>
      </c>
      <c r="F502" s="2" t="s">
        <v>652</v>
      </c>
      <c r="G502" s="15">
        <v>2014</v>
      </c>
      <c r="H502" s="15" t="str" cm="1">
        <f t="array" ref="H5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3" spans="1:8" ht="28.8" x14ac:dyDescent="0.3">
      <c r="A503" s="2" t="s">
        <v>57</v>
      </c>
      <c r="B503" s="2">
        <v>163</v>
      </c>
      <c r="C503" s="2" t="s">
        <v>631</v>
      </c>
      <c r="D503" s="2" t="s">
        <v>738</v>
      </c>
      <c r="F503" s="2" t="s">
        <v>652</v>
      </c>
      <c r="G503" s="15">
        <v>2016</v>
      </c>
      <c r="H503" s="15" t="str" cm="1">
        <f t="array" ref="H5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4" spans="1:8" ht="28.8" x14ac:dyDescent="0.3">
      <c r="A504" s="2" t="s">
        <v>57</v>
      </c>
      <c r="B504" s="2">
        <v>164</v>
      </c>
      <c r="C504" s="2" t="s">
        <v>632</v>
      </c>
      <c r="D504" s="2" t="s">
        <v>738</v>
      </c>
      <c r="F504" s="2" t="s">
        <v>652</v>
      </c>
      <c r="G504" s="15" t="s">
        <v>653</v>
      </c>
      <c r="H504" s="15" t="str" cm="1">
        <f t="array" ref="H5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5" spans="1:8" ht="28.8" x14ac:dyDescent="0.3">
      <c r="A505" s="2" t="s">
        <v>57</v>
      </c>
      <c r="B505" s="2">
        <v>165</v>
      </c>
      <c r="C505" s="2" t="s">
        <v>633</v>
      </c>
      <c r="D505" s="2" t="s">
        <v>738</v>
      </c>
      <c r="F505" s="2" t="s">
        <v>652</v>
      </c>
      <c r="G505" s="15">
        <v>2014</v>
      </c>
      <c r="H505" s="15" t="str" cm="1">
        <f t="array" ref="H5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6" spans="1:8" ht="28.8" x14ac:dyDescent="0.3">
      <c r="A506" s="2" t="s">
        <v>57</v>
      </c>
      <c r="B506" s="2">
        <v>166</v>
      </c>
      <c r="C506" s="2" t="s">
        <v>634</v>
      </c>
      <c r="D506" s="2" t="s">
        <v>738</v>
      </c>
      <c r="F506" s="2" t="s">
        <v>652</v>
      </c>
      <c r="G506" s="15">
        <v>2016</v>
      </c>
      <c r="H506" s="15" t="str" cm="1">
        <f t="array" ref="H5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7" spans="1:8" ht="28.8" x14ac:dyDescent="0.3">
      <c r="A507" s="2" t="s">
        <v>57</v>
      </c>
      <c r="B507" s="2">
        <v>167</v>
      </c>
      <c r="C507" s="2" t="s">
        <v>635</v>
      </c>
      <c r="D507" s="2" t="s">
        <v>738</v>
      </c>
      <c r="F507" s="2" t="s">
        <v>652</v>
      </c>
      <c r="G507" s="15" t="s">
        <v>653</v>
      </c>
      <c r="H507" s="15" t="str" cm="1">
        <f t="array" ref="H5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8" spans="1:8" ht="28.8" x14ac:dyDescent="0.3">
      <c r="A508" s="2" t="s">
        <v>57</v>
      </c>
      <c r="B508" s="2">
        <v>168</v>
      </c>
      <c r="C508" s="2" t="s">
        <v>636</v>
      </c>
      <c r="D508" s="2" t="s">
        <v>738</v>
      </c>
      <c r="F508" s="2" t="s">
        <v>652</v>
      </c>
      <c r="G508" s="15">
        <v>2014</v>
      </c>
      <c r="H508" s="15" t="str" cm="1">
        <f t="array" ref="H5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9" spans="1:8" ht="28.8" x14ac:dyDescent="0.3">
      <c r="A509" s="2" t="s">
        <v>57</v>
      </c>
      <c r="B509" s="2">
        <v>169</v>
      </c>
      <c r="C509" s="2" t="s">
        <v>637</v>
      </c>
      <c r="D509" s="2" t="s">
        <v>738</v>
      </c>
      <c r="F509" s="2" t="s">
        <v>652</v>
      </c>
      <c r="G509" s="15">
        <v>2016</v>
      </c>
      <c r="H509" s="15" t="str" cm="1">
        <f t="array" ref="H5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0" spans="1:8" ht="28.8" x14ac:dyDescent="0.3">
      <c r="A510" s="2" t="s">
        <v>57</v>
      </c>
      <c r="B510" s="2">
        <v>170</v>
      </c>
      <c r="C510" s="2" t="s">
        <v>638</v>
      </c>
      <c r="D510" s="2" t="s">
        <v>738</v>
      </c>
      <c r="F510" s="2" t="s">
        <v>652</v>
      </c>
      <c r="G510" s="15" t="s">
        <v>653</v>
      </c>
      <c r="H510" s="15" t="str" cm="1">
        <f t="array" ref="H5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1" spans="1:8" ht="28.8" x14ac:dyDescent="0.3">
      <c r="A511" s="2" t="s">
        <v>57</v>
      </c>
      <c r="B511" s="2">
        <v>171</v>
      </c>
      <c r="C511" s="2" t="s">
        <v>639</v>
      </c>
      <c r="D511" s="2" t="s">
        <v>738</v>
      </c>
      <c r="F511" s="2" t="s">
        <v>652</v>
      </c>
      <c r="G511" s="15"/>
      <c r="H511" s="15" t="str" cm="1">
        <f t="array" ref="H5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2" spans="1:8" x14ac:dyDescent="0.3">
      <c r="A512" s="2" t="s">
        <v>689</v>
      </c>
      <c r="B512" s="2">
        <v>151</v>
      </c>
      <c r="C512" s="2" t="s">
        <v>687</v>
      </c>
      <c r="D512" s="2" t="s">
        <v>742</v>
      </c>
      <c r="F512" s="2" t="s">
        <v>68</v>
      </c>
      <c r="G512" s="15">
        <v>0</v>
      </c>
      <c r="H512" s="15" t="str" cm="1">
        <f t="array" ref="H5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3" spans="1:8" x14ac:dyDescent="0.3">
      <c r="A513" s="2" t="s">
        <v>689</v>
      </c>
      <c r="B513" s="2">
        <v>152</v>
      </c>
      <c r="C513" s="2" t="s">
        <v>687</v>
      </c>
      <c r="D513" s="2" t="s">
        <v>742</v>
      </c>
      <c r="F513" s="2" t="s">
        <v>68</v>
      </c>
      <c r="G513" s="15">
        <v>0</v>
      </c>
      <c r="H513" s="15" t="str" cm="1">
        <f t="array" ref="H5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4" spans="1:8" x14ac:dyDescent="0.3">
      <c r="A514" s="2" t="s">
        <v>689</v>
      </c>
      <c r="B514" s="2">
        <v>153</v>
      </c>
      <c r="C514" s="2" t="s">
        <v>687</v>
      </c>
      <c r="D514" s="2" t="s">
        <v>742</v>
      </c>
      <c r="F514" s="2" t="s">
        <v>68</v>
      </c>
      <c r="G514" s="15">
        <v>0</v>
      </c>
      <c r="H514" s="15" t="str" cm="1">
        <f t="array" ref="H5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5" spans="1:8" x14ac:dyDescent="0.3">
      <c r="A515" s="2" t="s">
        <v>689</v>
      </c>
      <c r="B515" s="2">
        <v>154</v>
      </c>
      <c r="C515" s="2" t="s">
        <v>687</v>
      </c>
      <c r="D515" s="2" t="s">
        <v>742</v>
      </c>
      <c r="F515" s="2" t="s">
        <v>68</v>
      </c>
      <c r="G515" s="15">
        <v>0</v>
      </c>
      <c r="H515" s="15" t="str" cm="1">
        <f t="array" ref="H5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6" spans="1:8" x14ac:dyDescent="0.3">
      <c r="A516" s="2" t="s">
        <v>689</v>
      </c>
      <c r="B516" s="2">
        <v>155</v>
      </c>
      <c r="C516" s="2" t="s">
        <v>687</v>
      </c>
      <c r="D516" s="2" t="s">
        <v>742</v>
      </c>
      <c r="F516" s="2" t="s">
        <v>68</v>
      </c>
      <c r="G516" s="15">
        <v>0</v>
      </c>
      <c r="H516" s="15" t="str" cm="1">
        <f t="array" ref="H5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7" spans="1:8" x14ac:dyDescent="0.3">
      <c r="A517" s="2" t="s">
        <v>689</v>
      </c>
      <c r="B517" s="2">
        <v>156</v>
      </c>
      <c r="C517" s="2" t="s">
        <v>687</v>
      </c>
      <c r="D517" s="2" t="s">
        <v>742</v>
      </c>
      <c r="F517" s="2" t="s">
        <v>68</v>
      </c>
      <c r="G517" s="15">
        <v>0</v>
      </c>
      <c r="H517" s="15" t="str" cm="1">
        <f t="array" ref="H5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8" spans="1:8" x14ac:dyDescent="0.3">
      <c r="A518" s="2" t="s">
        <v>689</v>
      </c>
      <c r="B518" s="2">
        <v>157</v>
      </c>
      <c r="C518" s="2" t="s">
        <v>687</v>
      </c>
      <c r="D518" s="2" t="s">
        <v>742</v>
      </c>
      <c r="F518" s="2" t="s">
        <v>68</v>
      </c>
      <c r="G518" s="15">
        <v>0</v>
      </c>
      <c r="H518" s="15" t="str" cm="1">
        <f t="array" ref="H5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9" spans="1:8" x14ac:dyDescent="0.3">
      <c r="A519" s="2" t="s">
        <v>689</v>
      </c>
      <c r="B519" s="2">
        <v>158</v>
      </c>
      <c r="C519" s="2" t="s">
        <v>687</v>
      </c>
      <c r="D519" s="2" t="s">
        <v>742</v>
      </c>
      <c r="F519" s="2" t="s">
        <v>68</v>
      </c>
      <c r="G519" s="15">
        <v>0</v>
      </c>
      <c r="H519" s="15" t="str" cm="1">
        <f t="array" ref="H5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0" spans="1:8" x14ac:dyDescent="0.3">
      <c r="A520" s="2" t="s">
        <v>689</v>
      </c>
      <c r="B520" s="2">
        <v>159</v>
      </c>
      <c r="C520" s="2" t="s">
        <v>687</v>
      </c>
      <c r="D520" s="2" t="s">
        <v>742</v>
      </c>
      <c r="F520" s="2" t="s">
        <v>68</v>
      </c>
      <c r="G520" s="15">
        <v>0</v>
      </c>
      <c r="H520" s="15" t="str" cm="1">
        <f t="array" ref="H5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1" spans="1:8" x14ac:dyDescent="0.3">
      <c r="A521" s="2" t="s">
        <v>689</v>
      </c>
      <c r="B521" s="2">
        <v>160</v>
      </c>
      <c r="C521" s="2" t="s">
        <v>687</v>
      </c>
      <c r="D521" s="2" t="s">
        <v>742</v>
      </c>
      <c r="F521" s="2" t="s">
        <v>68</v>
      </c>
      <c r="G521" s="15">
        <v>0</v>
      </c>
      <c r="H521" s="15" t="str" cm="1">
        <f t="array" ref="H5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2" spans="1:8" x14ac:dyDescent="0.3">
      <c r="A522" s="2" t="s">
        <v>689</v>
      </c>
      <c r="B522" s="2">
        <v>161</v>
      </c>
      <c r="C522" s="2" t="s">
        <v>687</v>
      </c>
      <c r="D522" s="2" t="s">
        <v>742</v>
      </c>
      <c r="F522" s="2" t="s">
        <v>68</v>
      </c>
      <c r="G522" s="15">
        <v>0</v>
      </c>
      <c r="H522" s="15" t="str" cm="1">
        <f t="array" ref="H5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3" spans="1:8" x14ac:dyDescent="0.3">
      <c r="A523" s="2" t="s">
        <v>689</v>
      </c>
      <c r="B523" s="2">
        <v>162</v>
      </c>
      <c r="C523" s="2" t="s">
        <v>687</v>
      </c>
      <c r="D523" s="2" t="s">
        <v>742</v>
      </c>
      <c r="F523" s="2" t="s">
        <v>68</v>
      </c>
      <c r="G523" s="15">
        <v>0</v>
      </c>
      <c r="H523" s="15" t="str" cm="1">
        <f t="array" ref="H5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4" spans="1:8" x14ac:dyDescent="0.3">
      <c r="A524" s="2" t="s">
        <v>689</v>
      </c>
      <c r="B524" s="2">
        <v>163</v>
      </c>
      <c r="C524" s="2" t="s">
        <v>687</v>
      </c>
      <c r="D524" s="2" t="s">
        <v>742</v>
      </c>
      <c r="F524" s="2" t="s">
        <v>68</v>
      </c>
      <c r="G524" s="15">
        <v>0</v>
      </c>
      <c r="H524" s="15" t="str" cm="1">
        <f t="array" ref="H5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5" spans="1:8" x14ac:dyDescent="0.3">
      <c r="A525" s="2" t="s">
        <v>689</v>
      </c>
      <c r="B525" s="2">
        <v>164</v>
      </c>
      <c r="C525" s="2" t="s">
        <v>687</v>
      </c>
      <c r="D525" s="2" t="s">
        <v>742</v>
      </c>
      <c r="F525" s="2" t="s">
        <v>68</v>
      </c>
      <c r="G525" s="15">
        <v>0</v>
      </c>
      <c r="H525" s="15" t="str" cm="1">
        <f t="array" ref="H5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6" spans="1:8" x14ac:dyDescent="0.3">
      <c r="A526" s="2" t="s">
        <v>689</v>
      </c>
      <c r="B526" s="2">
        <v>165</v>
      </c>
      <c r="C526" s="2" t="s">
        <v>687</v>
      </c>
      <c r="D526" s="2" t="s">
        <v>742</v>
      </c>
      <c r="F526" s="2" t="s">
        <v>68</v>
      </c>
      <c r="G526" s="15">
        <v>0</v>
      </c>
      <c r="H526" s="15" t="str" cm="1">
        <f t="array" ref="H5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7" spans="1:8" x14ac:dyDescent="0.3">
      <c r="A527" s="2" t="s">
        <v>689</v>
      </c>
      <c r="B527" s="2">
        <v>166</v>
      </c>
      <c r="C527" s="2" t="s">
        <v>687</v>
      </c>
      <c r="D527" s="2" t="s">
        <v>742</v>
      </c>
      <c r="F527" s="2" t="s">
        <v>68</v>
      </c>
      <c r="G527" s="15">
        <v>0</v>
      </c>
      <c r="H527" s="15" t="str" cm="1">
        <f t="array" ref="H5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8" spans="1:8" x14ac:dyDescent="0.3">
      <c r="A528" s="2" t="s">
        <v>689</v>
      </c>
      <c r="B528" s="2">
        <v>167</v>
      </c>
      <c r="C528" s="2" t="s">
        <v>687</v>
      </c>
      <c r="D528" s="2" t="s">
        <v>742</v>
      </c>
      <c r="F528" s="2" t="s">
        <v>68</v>
      </c>
      <c r="G528" s="15">
        <v>0</v>
      </c>
      <c r="H528" s="15" t="str" cm="1">
        <f t="array" ref="H5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9" spans="1:8" x14ac:dyDescent="0.3">
      <c r="A529" s="2" t="s">
        <v>689</v>
      </c>
      <c r="B529" s="2">
        <v>168</v>
      </c>
      <c r="C529" s="2" t="s">
        <v>687</v>
      </c>
      <c r="D529" s="2" t="s">
        <v>742</v>
      </c>
      <c r="F529" s="2" t="s">
        <v>68</v>
      </c>
      <c r="G529" s="15">
        <v>0</v>
      </c>
      <c r="H529" s="15" t="str" cm="1">
        <f t="array" ref="H5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0" spans="1:8" x14ac:dyDescent="0.3">
      <c r="A530" s="2" t="s">
        <v>689</v>
      </c>
      <c r="B530" s="2">
        <v>169</v>
      </c>
      <c r="C530" s="2" t="s">
        <v>687</v>
      </c>
      <c r="D530" s="2" t="s">
        <v>742</v>
      </c>
      <c r="F530" s="2" t="s">
        <v>68</v>
      </c>
      <c r="G530" s="15">
        <v>0</v>
      </c>
      <c r="H530" s="15" t="str" cm="1">
        <f t="array" ref="H5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1" spans="1:8" x14ac:dyDescent="0.3">
      <c r="A531" s="2" t="s">
        <v>689</v>
      </c>
      <c r="B531" s="2">
        <v>170</v>
      </c>
      <c r="C531" s="2" t="s">
        <v>688</v>
      </c>
      <c r="D531" s="2" t="s">
        <v>742</v>
      </c>
      <c r="F531" s="2" t="s">
        <v>68</v>
      </c>
      <c r="G531" s="15">
        <v>1</v>
      </c>
      <c r="H531" s="15" t="str" cm="1">
        <f t="array" ref="H5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2" spans="1:8" x14ac:dyDescent="0.3">
      <c r="A532" s="2" t="s">
        <v>689</v>
      </c>
      <c r="B532" s="2">
        <v>171</v>
      </c>
      <c r="C532" s="2" t="s">
        <v>688</v>
      </c>
      <c r="D532" s="2" t="s">
        <v>742</v>
      </c>
      <c r="F532" s="2" t="s">
        <v>68</v>
      </c>
      <c r="G532" s="15">
        <v>1</v>
      </c>
      <c r="H532" s="15" t="str" cm="1">
        <f t="array" ref="H5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3" spans="1:8" x14ac:dyDescent="0.3">
      <c r="A533" s="2" t="s">
        <v>689</v>
      </c>
      <c r="B533" s="2">
        <v>172</v>
      </c>
      <c r="C533" s="2" t="s">
        <v>688</v>
      </c>
      <c r="D533" s="2" t="s">
        <v>742</v>
      </c>
      <c r="F533" s="2" t="s">
        <v>68</v>
      </c>
      <c r="G533" s="15">
        <v>1</v>
      </c>
      <c r="H533" s="15" t="str" cm="1">
        <f t="array" ref="H5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4" spans="1:8" x14ac:dyDescent="0.3">
      <c r="A534" s="2" t="s">
        <v>689</v>
      </c>
      <c r="B534" s="2">
        <v>173</v>
      </c>
      <c r="C534" s="2" t="s">
        <v>688</v>
      </c>
      <c r="D534" s="2" t="s">
        <v>742</v>
      </c>
      <c r="F534" s="2" t="s">
        <v>68</v>
      </c>
      <c r="G534" s="15">
        <v>1</v>
      </c>
      <c r="H534" s="15" t="str" cm="1">
        <f t="array" ref="H5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5" spans="1:8" x14ac:dyDescent="0.3">
      <c r="A535" s="2" t="s">
        <v>689</v>
      </c>
      <c r="B535" s="2">
        <v>174</v>
      </c>
      <c r="C535" s="2" t="s">
        <v>688</v>
      </c>
      <c r="D535" s="2" t="s">
        <v>742</v>
      </c>
      <c r="F535" s="2" t="s">
        <v>68</v>
      </c>
      <c r="G535" s="15">
        <v>1</v>
      </c>
      <c r="H535" s="15" t="str" cm="1">
        <f t="array" ref="H5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6" spans="1:8" x14ac:dyDescent="0.3">
      <c r="A536" s="2" t="s">
        <v>689</v>
      </c>
      <c r="B536" s="2">
        <v>175</v>
      </c>
      <c r="C536" s="2" t="s">
        <v>688</v>
      </c>
      <c r="D536" s="2" t="s">
        <v>742</v>
      </c>
      <c r="F536" s="2" t="s">
        <v>68</v>
      </c>
      <c r="G536" s="15">
        <v>1</v>
      </c>
      <c r="H536" s="15" t="str" cm="1">
        <f t="array" ref="H5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7" spans="1:8" x14ac:dyDescent="0.3">
      <c r="A537" s="2" t="s">
        <v>689</v>
      </c>
      <c r="B537" s="2">
        <v>176</v>
      </c>
      <c r="C537" s="2" t="s">
        <v>688</v>
      </c>
      <c r="D537" s="2" t="s">
        <v>742</v>
      </c>
      <c r="F537" s="2" t="s">
        <v>68</v>
      </c>
      <c r="G537" s="15">
        <v>1</v>
      </c>
      <c r="H537" s="15" t="str" cm="1">
        <f t="array" ref="H5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8" spans="1:8" x14ac:dyDescent="0.3">
      <c r="A538" s="2" t="s">
        <v>689</v>
      </c>
      <c r="B538" s="2">
        <v>177</v>
      </c>
      <c r="C538" s="2" t="s">
        <v>688</v>
      </c>
      <c r="D538" s="2" t="s">
        <v>742</v>
      </c>
      <c r="F538" s="2" t="s">
        <v>68</v>
      </c>
      <c r="G538" s="15">
        <v>1</v>
      </c>
      <c r="H538" s="15" t="str" cm="1">
        <f t="array" ref="H5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9" spans="1:8" x14ac:dyDescent="0.3">
      <c r="A539" s="2" t="s">
        <v>689</v>
      </c>
      <c r="B539" s="2">
        <v>178</v>
      </c>
      <c r="C539" s="2" t="s">
        <v>688</v>
      </c>
      <c r="D539" s="2" t="s">
        <v>742</v>
      </c>
      <c r="F539" s="2" t="s">
        <v>68</v>
      </c>
      <c r="G539" s="15">
        <v>1</v>
      </c>
      <c r="H539" s="15" t="str" cm="1">
        <f t="array" ref="H5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0" spans="1:8" x14ac:dyDescent="0.3">
      <c r="A540" s="2" t="s">
        <v>689</v>
      </c>
      <c r="B540" s="2">
        <v>179</v>
      </c>
      <c r="C540" s="2" t="s">
        <v>688</v>
      </c>
      <c r="D540" s="2" t="s">
        <v>742</v>
      </c>
      <c r="F540" s="2" t="s">
        <v>68</v>
      </c>
      <c r="G540" s="15">
        <v>1</v>
      </c>
      <c r="H540" s="15" t="str" cm="1">
        <f t="array" ref="H5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1" spans="1:8" x14ac:dyDescent="0.3">
      <c r="A541" s="2" t="s">
        <v>689</v>
      </c>
      <c r="B541" s="2">
        <v>180</v>
      </c>
      <c r="C541" s="2" t="s">
        <v>688</v>
      </c>
      <c r="D541" s="2" t="s">
        <v>742</v>
      </c>
      <c r="F541" s="2" t="s">
        <v>68</v>
      </c>
      <c r="G541" s="15">
        <v>1</v>
      </c>
      <c r="H541" s="15" t="str" cm="1">
        <f t="array" ref="H5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2" spans="1:8" x14ac:dyDescent="0.3">
      <c r="A542" s="2" t="s">
        <v>689</v>
      </c>
      <c r="B542" s="2">
        <v>181</v>
      </c>
      <c r="C542" s="2" t="s">
        <v>688</v>
      </c>
      <c r="D542" s="2" t="s">
        <v>742</v>
      </c>
      <c r="F542" s="2" t="s">
        <v>68</v>
      </c>
      <c r="G542" s="15">
        <v>1</v>
      </c>
      <c r="H542" s="15" t="str" cm="1">
        <f t="array" ref="H5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3" spans="1:8" x14ac:dyDescent="0.3">
      <c r="A543" s="2" t="s">
        <v>689</v>
      </c>
      <c r="B543" s="2">
        <v>182</v>
      </c>
      <c r="C543" s="2" t="s">
        <v>688</v>
      </c>
      <c r="D543" s="2" t="s">
        <v>742</v>
      </c>
      <c r="F543" s="2" t="s">
        <v>68</v>
      </c>
      <c r="G543" s="15">
        <v>1</v>
      </c>
      <c r="H543" s="15" t="str" cm="1">
        <f t="array" ref="H5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4" spans="1:8" x14ac:dyDescent="0.3">
      <c r="A544" s="2" t="s">
        <v>689</v>
      </c>
      <c r="B544" s="2">
        <v>183</v>
      </c>
      <c r="C544" s="2" t="s">
        <v>688</v>
      </c>
      <c r="D544" s="2" t="s">
        <v>742</v>
      </c>
      <c r="F544" s="2" t="s">
        <v>68</v>
      </c>
      <c r="G544" s="15">
        <v>1</v>
      </c>
      <c r="H544" s="15" t="str" cm="1">
        <f t="array" ref="H5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5" spans="1:8" x14ac:dyDescent="0.3">
      <c r="A545" s="2" t="s">
        <v>689</v>
      </c>
      <c r="B545" s="2">
        <v>184</v>
      </c>
      <c r="C545" s="2" t="s">
        <v>688</v>
      </c>
      <c r="D545" s="2" t="s">
        <v>742</v>
      </c>
      <c r="F545" s="2" t="s">
        <v>68</v>
      </c>
      <c r="G545" s="15">
        <v>1</v>
      </c>
      <c r="H545" s="15" t="str" cm="1">
        <f t="array" ref="H5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6" spans="1:8" x14ac:dyDescent="0.3">
      <c r="A546" s="2" t="s">
        <v>689</v>
      </c>
      <c r="B546" s="2">
        <v>185</v>
      </c>
      <c r="C546" s="2" t="s">
        <v>688</v>
      </c>
      <c r="D546" s="2" t="s">
        <v>742</v>
      </c>
      <c r="F546" s="2" t="s">
        <v>68</v>
      </c>
      <c r="G546" s="15">
        <v>1</v>
      </c>
      <c r="H546" s="15" t="str" cm="1">
        <f t="array" ref="H5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7" spans="1:8" x14ac:dyDescent="0.3">
      <c r="A547" s="2" t="s">
        <v>689</v>
      </c>
      <c r="B547" s="2">
        <v>186</v>
      </c>
      <c r="C547" s="2" t="s">
        <v>688</v>
      </c>
      <c r="D547" s="2" t="s">
        <v>742</v>
      </c>
      <c r="F547" s="2" t="s">
        <v>68</v>
      </c>
      <c r="G547" s="15">
        <v>1</v>
      </c>
      <c r="H547" s="15" t="str" cm="1">
        <f t="array" ref="H5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8" spans="1:8" x14ac:dyDescent="0.3">
      <c r="A548" s="2" t="s">
        <v>689</v>
      </c>
      <c r="B548" s="2">
        <v>187</v>
      </c>
      <c r="C548" s="2" t="s">
        <v>688</v>
      </c>
      <c r="D548" s="2" t="s">
        <v>742</v>
      </c>
      <c r="F548" s="2" t="s">
        <v>68</v>
      </c>
      <c r="G548" s="15">
        <v>1</v>
      </c>
      <c r="H548" s="15" t="str" cm="1">
        <f t="array" ref="H5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9" spans="1:8" x14ac:dyDescent="0.3">
      <c r="A549" s="2" t="s">
        <v>689</v>
      </c>
      <c r="B549" s="2">
        <v>188</v>
      </c>
      <c r="C549" s="2" t="s">
        <v>688</v>
      </c>
      <c r="D549" s="2" t="s">
        <v>742</v>
      </c>
      <c r="F549" s="2" t="s">
        <v>68</v>
      </c>
      <c r="G549" s="15">
        <v>1</v>
      </c>
      <c r="H549" s="15" t="str" cm="1">
        <f t="array" ref="H5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0" spans="1:8" x14ac:dyDescent="0.3">
      <c r="A550" s="2" t="s">
        <v>697</v>
      </c>
      <c r="B550" s="2">
        <v>1</v>
      </c>
      <c r="C550" s="2" t="s">
        <v>39</v>
      </c>
      <c r="D550" s="2" t="s">
        <v>742</v>
      </c>
      <c r="F550" s="2" t="s">
        <v>698</v>
      </c>
      <c r="G550" s="15">
        <v>0</v>
      </c>
      <c r="H550" s="15" t="str" cm="1">
        <f t="array" ref="H5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1" spans="1:8" x14ac:dyDescent="0.3">
      <c r="A551" s="2" t="s">
        <v>697</v>
      </c>
      <c r="B551" s="2">
        <v>2</v>
      </c>
      <c r="C551" s="2" t="s">
        <v>690</v>
      </c>
      <c r="D551" s="2" t="s">
        <v>742</v>
      </c>
      <c r="F551" s="2" t="s">
        <v>698</v>
      </c>
      <c r="G551" s="15">
        <v>1</v>
      </c>
      <c r="H551" s="15" t="str" cm="1">
        <f t="array" ref="H5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2" spans="1:8" x14ac:dyDescent="0.3">
      <c r="A552" s="2" t="s">
        <v>697</v>
      </c>
      <c r="B552" s="2">
        <v>3</v>
      </c>
      <c r="C552" s="2" t="s">
        <v>40</v>
      </c>
      <c r="D552" s="2" t="s">
        <v>742</v>
      </c>
      <c r="F552" s="2" t="s">
        <v>698</v>
      </c>
      <c r="G552" s="15">
        <v>0</v>
      </c>
      <c r="H552" s="15" t="str" cm="1">
        <f t="array" ref="H5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3" spans="1:8" ht="28.8" x14ac:dyDescent="0.3">
      <c r="A553" s="2" t="s">
        <v>697</v>
      </c>
      <c r="B553" s="2">
        <v>4</v>
      </c>
      <c r="C553" s="2" t="s">
        <v>691</v>
      </c>
      <c r="D553" s="2" t="s">
        <v>742</v>
      </c>
      <c r="F553" s="2" t="s">
        <v>698</v>
      </c>
      <c r="G553" s="15">
        <v>0</v>
      </c>
      <c r="H553" s="15" t="str" cm="1">
        <f t="array" ref="H5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4" spans="1:8" ht="28.8" x14ac:dyDescent="0.3">
      <c r="A554" s="2" t="s">
        <v>697</v>
      </c>
      <c r="B554" s="2">
        <v>5</v>
      </c>
      <c r="C554" s="2" t="s">
        <v>692</v>
      </c>
      <c r="D554" s="2" t="s">
        <v>742</v>
      </c>
      <c r="F554" s="2" t="s">
        <v>698</v>
      </c>
      <c r="G554" s="15">
        <v>0</v>
      </c>
      <c r="H554" s="15" t="str" cm="1">
        <f t="array" ref="H5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5" spans="1:8" ht="28.8" x14ac:dyDescent="0.3">
      <c r="A555" s="2" t="s">
        <v>697</v>
      </c>
      <c r="B555" s="2">
        <v>6</v>
      </c>
      <c r="C555" s="2" t="s">
        <v>693</v>
      </c>
      <c r="D555" s="2" t="s">
        <v>742</v>
      </c>
      <c r="F555" s="2" t="s">
        <v>698</v>
      </c>
      <c r="G555" s="15">
        <v>0</v>
      </c>
      <c r="H555" s="15" t="str" cm="1">
        <f t="array" ref="H5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6" spans="1:8" ht="28.8" x14ac:dyDescent="0.3">
      <c r="A556" s="2" t="s">
        <v>697</v>
      </c>
      <c r="B556" s="2">
        <v>7</v>
      </c>
      <c r="C556" s="2" t="s">
        <v>41</v>
      </c>
      <c r="D556" s="2" t="s">
        <v>742</v>
      </c>
      <c r="F556" s="2" t="s">
        <v>698</v>
      </c>
      <c r="G556" s="15">
        <v>1</v>
      </c>
      <c r="H556" s="15" t="str" cm="1">
        <f t="array" ref="H5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7" spans="1:8" x14ac:dyDescent="0.3">
      <c r="A557" s="2" t="s">
        <v>697</v>
      </c>
      <c r="B557" s="2">
        <v>8</v>
      </c>
      <c r="C557" s="2" t="s">
        <v>694</v>
      </c>
      <c r="D557" s="2" t="s">
        <v>742</v>
      </c>
      <c r="F557" s="2" t="s">
        <v>698</v>
      </c>
      <c r="G557" s="15">
        <v>0</v>
      </c>
      <c r="H557" s="15" t="str" cm="1">
        <f t="array" ref="H5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8" spans="1:8" ht="28.8" x14ac:dyDescent="0.3">
      <c r="A558" s="2" t="s">
        <v>697</v>
      </c>
      <c r="B558" s="2">
        <v>9</v>
      </c>
      <c r="C558" s="2" t="s">
        <v>695</v>
      </c>
      <c r="D558" s="2" t="s">
        <v>742</v>
      </c>
      <c r="F558" s="2" t="s">
        <v>698</v>
      </c>
      <c r="G558" s="15">
        <v>0</v>
      </c>
      <c r="H558" s="15" t="str" cm="1">
        <f t="array" ref="H5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9" spans="1:8" x14ac:dyDescent="0.3">
      <c r="A559" s="2" t="s">
        <v>697</v>
      </c>
      <c r="B559" s="2">
        <v>10</v>
      </c>
      <c r="C559" s="2" t="s">
        <v>42</v>
      </c>
      <c r="D559" s="2" t="s">
        <v>742</v>
      </c>
      <c r="F559" s="2" t="s">
        <v>698</v>
      </c>
      <c r="G559" s="15">
        <v>0</v>
      </c>
      <c r="H559" s="15" t="str" cm="1">
        <f t="array" ref="H5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0" spans="1:8" x14ac:dyDescent="0.3">
      <c r="A560" s="2" t="s">
        <v>697</v>
      </c>
      <c r="B560" s="2">
        <v>11</v>
      </c>
      <c r="C560" s="2" t="s">
        <v>696</v>
      </c>
      <c r="D560" s="2" t="s">
        <v>742</v>
      </c>
      <c r="F560" s="2" t="s">
        <v>698</v>
      </c>
      <c r="G560" s="15">
        <v>0</v>
      </c>
      <c r="H560" s="15" t="str" cm="1">
        <f t="array" ref="H5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1" spans="1:8" x14ac:dyDescent="0.3">
      <c r="A561" s="2" t="s">
        <v>66</v>
      </c>
      <c r="B561" s="2">
        <v>1</v>
      </c>
      <c r="C561" s="2" t="s">
        <v>43</v>
      </c>
      <c r="D561" s="2" t="s">
        <v>701</v>
      </c>
      <c r="F561" s="2" t="s">
        <v>122</v>
      </c>
      <c r="G561" s="15">
        <v>0</v>
      </c>
      <c r="H561" s="15" t="str" cm="1">
        <f t="array" ref="H5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2" spans="1:8" x14ac:dyDescent="0.3">
      <c r="A562" s="2" t="s">
        <v>66</v>
      </c>
      <c r="B562" s="2">
        <v>2</v>
      </c>
      <c r="C562" s="2" t="s">
        <v>192</v>
      </c>
      <c r="D562" s="2" t="s">
        <v>701</v>
      </c>
      <c r="F562" s="2" t="s">
        <v>122</v>
      </c>
      <c r="G562" s="15">
        <v>0</v>
      </c>
      <c r="H562" s="15" t="str" cm="1">
        <f t="array" ref="H5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3" spans="1:8" x14ac:dyDescent="0.3">
      <c r="A563" s="2" t="s">
        <v>66</v>
      </c>
      <c r="B563" s="2">
        <v>3</v>
      </c>
      <c r="C563" s="2" t="s">
        <v>193</v>
      </c>
      <c r="D563" s="2" t="s">
        <v>701</v>
      </c>
      <c r="F563" s="2" t="s">
        <v>122</v>
      </c>
      <c r="G563" s="15">
        <v>1</v>
      </c>
      <c r="H563" s="15" t="str" cm="1">
        <f t="array" ref="H5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4" spans="1:8" x14ac:dyDescent="0.3">
      <c r="A564" s="2" t="s">
        <v>66</v>
      </c>
      <c r="B564" s="2">
        <v>4</v>
      </c>
      <c r="C564" s="2" t="s">
        <v>194</v>
      </c>
      <c r="D564" s="2" t="s">
        <v>701</v>
      </c>
      <c r="F564" s="2" t="s">
        <v>122</v>
      </c>
      <c r="G564" s="15">
        <v>1</v>
      </c>
      <c r="H564" s="15" t="str" cm="1">
        <f t="array" ref="H5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5" spans="1:8" x14ac:dyDescent="0.3">
      <c r="A565" s="2" t="s">
        <v>66</v>
      </c>
      <c r="B565" s="2">
        <v>5</v>
      </c>
      <c r="C565" s="2" t="s">
        <v>195</v>
      </c>
      <c r="D565" s="2" t="s">
        <v>701</v>
      </c>
      <c r="F565" s="2" t="s">
        <v>122</v>
      </c>
      <c r="G565" s="15">
        <v>1</v>
      </c>
      <c r="H565" s="15" t="str" cm="1">
        <f t="array" ref="H5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6" spans="1:8" x14ac:dyDescent="0.3">
      <c r="A566" s="2" t="s">
        <v>66</v>
      </c>
      <c r="B566" s="2">
        <v>6</v>
      </c>
      <c r="C566" s="2" t="s">
        <v>102</v>
      </c>
      <c r="D566" s="2" t="s">
        <v>701</v>
      </c>
      <c r="F566" s="2" t="s">
        <v>122</v>
      </c>
      <c r="G566" s="15">
        <v>0</v>
      </c>
      <c r="H566" s="15" t="str" cm="1">
        <f t="array" ref="H5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7" spans="1:8" x14ac:dyDescent="0.3">
      <c r="A567" s="2" t="s">
        <v>66</v>
      </c>
      <c r="B567" s="2">
        <v>7</v>
      </c>
      <c r="C567" s="2" t="s">
        <v>218</v>
      </c>
      <c r="D567" s="2" t="s">
        <v>701</v>
      </c>
      <c r="F567" s="2" t="s">
        <v>122</v>
      </c>
      <c r="G567" s="15">
        <v>0</v>
      </c>
      <c r="H567" s="15" t="str" cm="1">
        <f t="array" ref="H5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8" spans="1:8" x14ac:dyDescent="0.3">
      <c r="A568" s="2" t="s">
        <v>66</v>
      </c>
      <c r="B568" s="2">
        <v>1</v>
      </c>
      <c r="C568" s="2" t="s">
        <v>43</v>
      </c>
      <c r="D568" s="2" t="s">
        <v>701</v>
      </c>
      <c r="F568" s="2" t="s">
        <v>123</v>
      </c>
      <c r="G568" s="15">
        <v>0</v>
      </c>
      <c r="H568" s="15" t="str" cm="1">
        <f t="array" ref="H5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9" spans="1:8" x14ac:dyDescent="0.3">
      <c r="A569" s="2" t="s">
        <v>66</v>
      </c>
      <c r="B569" s="2">
        <v>2</v>
      </c>
      <c r="C569" s="2" t="s">
        <v>192</v>
      </c>
      <c r="D569" s="2" t="s">
        <v>701</v>
      </c>
      <c r="F569" s="2" t="s">
        <v>123</v>
      </c>
      <c r="G569" s="15">
        <v>0</v>
      </c>
      <c r="H569" s="15" t="str" cm="1">
        <f t="array" ref="H5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0" spans="1:8" x14ac:dyDescent="0.3">
      <c r="A570" s="2" t="s">
        <v>66</v>
      </c>
      <c r="B570" s="2">
        <v>3</v>
      </c>
      <c r="C570" s="2" t="s">
        <v>193</v>
      </c>
      <c r="D570" s="2" t="s">
        <v>701</v>
      </c>
      <c r="F570" s="2" t="s">
        <v>123</v>
      </c>
      <c r="G570" s="15">
        <v>0</v>
      </c>
      <c r="H570" s="15" t="str" cm="1">
        <f t="array" ref="H5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1" spans="1:8" x14ac:dyDescent="0.3">
      <c r="A571" s="2" t="s">
        <v>66</v>
      </c>
      <c r="B571" s="2">
        <v>4</v>
      </c>
      <c r="C571" s="2" t="s">
        <v>194</v>
      </c>
      <c r="D571" s="2" t="s">
        <v>701</v>
      </c>
      <c r="F571" s="2" t="s">
        <v>123</v>
      </c>
      <c r="G571" s="15">
        <v>0</v>
      </c>
      <c r="H571" s="15" t="str" cm="1">
        <f t="array" ref="H5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2" spans="1:8" x14ac:dyDescent="0.3">
      <c r="A572" s="2" t="s">
        <v>66</v>
      </c>
      <c r="B572" s="2">
        <v>5</v>
      </c>
      <c r="C572" s="2" t="s">
        <v>195</v>
      </c>
      <c r="D572" s="2" t="s">
        <v>701</v>
      </c>
      <c r="F572" s="2" t="s">
        <v>123</v>
      </c>
      <c r="G572" s="15">
        <v>0</v>
      </c>
      <c r="H572" s="15" t="str" cm="1">
        <f t="array" ref="H5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3" spans="1:8" x14ac:dyDescent="0.3">
      <c r="A573" s="2" t="s">
        <v>66</v>
      </c>
      <c r="B573" s="2">
        <v>6</v>
      </c>
      <c r="C573" s="2" t="s">
        <v>102</v>
      </c>
      <c r="D573" s="2" t="s">
        <v>701</v>
      </c>
      <c r="F573" s="2" t="s">
        <v>123</v>
      </c>
      <c r="G573" s="15">
        <v>0</v>
      </c>
      <c r="H573" s="15" t="str" cm="1">
        <f t="array" ref="H5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4" spans="1:8" x14ac:dyDescent="0.3">
      <c r="A574" s="2" t="s">
        <v>66</v>
      </c>
      <c r="B574" s="2">
        <v>7</v>
      </c>
      <c r="C574" s="2" t="s">
        <v>218</v>
      </c>
      <c r="D574" s="2" t="s">
        <v>701</v>
      </c>
      <c r="F574" s="2" t="s">
        <v>123</v>
      </c>
      <c r="G574" s="15">
        <v>1</v>
      </c>
      <c r="H574" s="15" t="str" cm="1">
        <f t="array" ref="H5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5" spans="1:8" x14ac:dyDescent="0.3">
      <c r="A575" s="2" t="s">
        <v>66</v>
      </c>
      <c r="B575" s="2">
        <v>1</v>
      </c>
      <c r="C575" s="2" t="s">
        <v>43</v>
      </c>
      <c r="D575" s="2" t="s">
        <v>701</v>
      </c>
      <c r="F575" s="2" t="s">
        <v>678</v>
      </c>
      <c r="G575" s="15">
        <v>0</v>
      </c>
      <c r="H575" s="15" t="str" cm="1">
        <f t="array" ref="H5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6" spans="1:8" x14ac:dyDescent="0.3">
      <c r="A576" s="2" t="s">
        <v>66</v>
      </c>
      <c r="B576" s="2">
        <v>2</v>
      </c>
      <c r="C576" s="2" t="s">
        <v>192</v>
      </c>
      <c r="D576" s="2" t="s">
        <v>701</v>
      </c>
      <c r="F576" s="2" t="s">
        <v>678</v>
      </c>
      <c r="G576" s="15">
        <v>1</v>
      </c>
      <c r="H576" s="15" t="str" cm="1">
        <f t="array" ref="H5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7" spans="1:8" x14ac:dyDescent="0.3">
      <c r="A577" s="2" t="s">
        <v>66</v>
      </c>
      <c r="B577" s="2">
        <v>3</v>
      </c>
      <c r="C577" s="2" t="s">
        <v>193</v>
      </c>
      <c r="D577" s="2" t="s">
        <v>701</v>
      </c>
      <c r="F577" s="2" t="s">
        <v>678</v>
      </c>
      <c r="G577" s="15">
        <v>1</v>
      </c>
      <c r="H577" s="15" t="str" cm="1">
        <f t="array" ref="H5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8" spans="1:8" x14ac:dyDescent="0.3">
      <c r="A578" s="2" t="s">
        <v>66</v>
      </c>
      <c r="B578" s="2">
        <v>4</v>
      </c>
      <c r="C578" s="2" t="s">
        <v>194</v>
      </c>
      <c r="D578" s="2" t="s">
        <v>701</v>
      </c>
      <c r="F578" s="2" t="s">
        <v>678</v>
      </c>
      <c r="G578" s="15">
        <v>0</v>
      </c>
      <c r="H578" s="15" t="str" cm="1">
        <f t="array" ref="H5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9" spans="1:8" x14ac:dyDescent="0.3">
      <c r="A579" s="2" t="s">
        <v>66</v>
      </c>
      <c r="B579" s="2">
        <v>5</v>
      </c>
      <c r="C579" s="2" t="s">
        <v>195</v>
      </c>
      <c r="D579" s="2" t="s">
        <v>701</v>
      </c>
      <c r="F579" s="2" t="s">
        <v>678</v>
      </c>
      <c r="G579" s="15">
        <v>0</v>
      </c>
      <c r="H579" s="15" t="str" cm="1">
        <f t="array" ref="H5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0" spans="1:8" x14ac:dyDescent="0.3">
      <c r="A580" s="2" t="s">
        <v>66</v>
      </c>
      <c r="B580" s="2">
        <v>6</v>
      </c>
      <c r="C580" s="2" t="s">
        <v>102</v>
      </c>
      <c r="D580" s="2" t="s">
        <v>701</v>
      </c>
      <c r="F580" s="2" t="s">
        <v>678</v>
      </c>
      <c r="G580" s="15">
        <v>1</v>
      </c>
      <c r="H580" s="15" t="str" cm="1">
        <f t="array" ref="H5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1" spans="1:8" x14ac:dyDescent="0.3">
      <c r="A581" s="2" t="s">
        <v>66</v>
      </c>
      <c r="B581" s="2">
        <v>7</v>
      </c>
      <c r="C581" s="2" t="s">
        <v>218</v>
      </c>
      <c r="D581" s="2" t="s">
        <v>701</v>
      </c>
      <c r="F581" s="2" t="s">
        <v>678</v>
      </c>
      <c r="G581" s="15">
        <v>1</v>
      </c>
      <c r="H581" s="15" t="str" cm="1">
        <f t="array" ref="H5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2" spans="1:8" x14ac:dyDescent="0.3">
      <c r="A582" s="2" t="s">
        <v>54</v>
      </c>
      <c r="B582" s="2">
        <v>2</v>
      </c>
      <c r="C582" s="2" t="s">
        <v>103</v>
      </c>
      <c r="D582" s="2" t="s">
        <v>807</v>
      </c>
      <c r="E582" s="2" t="s">
        <v>465</v>
      </c>
      <c r="F582" s="2" t="s">
        <v>54</v>
      </c>
      <c r="G582" s="2" t="s">
        <v>378</v>
      </c>
      <c r="H582" s="2" t="str" cm="1">
        <f t="array" ref="H582">IF(OR(ISBLANK(correspondance[[#This Row],[enum]]),ISBLANK(correspondance[[#This Row],[valeur]])),"",INDEX(enums[description],MATCH(1,(enums[enum]=correspondance[[#This Row],[enum]])*(enums[const]=correspondance[[#This Row],[valeur]]),0),1))</f>
        <v>Basse</v>
      </c>
    </row>
    <row r="583" spans="1:8" x14ac:dyDescent="0.3">
      <c r="A583" s="2" t="s">
        <v>54</v>
      </c>
      <c r="B583" s="2">
        <v>3</v>
      </c>
      <c r="C583" s="2" t="s">
        <v>104</v>
      </c>
      <c r="D583" s="2" t="s">
        <v>807</v>
      </c>
      <c r="E583" s="2" t="s">
        <v>465</v>
      </c>
      <c r="F583" s="2" t="s">
        <v>54</v>
      </c>
      <c r="G583" s="2" t="s">
        <v>379</v>
      </c>
      <c r="H583" s="2" t="str" cm="1">
        <f t="array" ref="H583">IF(OR(ISBLANK(correspondance[[#This Row],[enum]]),ISBLANK(correspondance[[#This Row],[valeur]])),"",INDEX(enums[description],MATCH(1,(enums[enum]=correspondance[[#This Row],[enum]])*(enums[const]=correspondance[[#This Row],[valeur]]),0),1))</f>
        <v>Moyenne</v>
      </c>
    </row>
    <row r="584" spans="1:8" x14ac:dyDescent="0.3">
      <c r="A584" s="2" t="s">
        <v>54</v>
      </c>
      <c r="B584" s="2">
        <v>4</v>
      </c>
      <c r="C584" s="2" t="s">
        <v>105</v>
      </c>
      <c r="D584" s="2" t="s">
        <v>807</v>
      </c>
      <c r="E584" s="2" t="s">
        <v>465</v>
      </c>
      <c r="F584" s="2" t="s">
        <v>54</v>
      </c>
      <c r="G584" s="2" t="s">
        <v>380</v>
      </c>
      <c r="H584" s="2" t="str" cm="1">
        <f t="array" ref="H584">IF(OR(ISBLANK(correspondance[[#This Row],[enum]]),ISBLANK(correspondance[[#This Row],[valeur]])),"",INDEX(enums[description],MATCH(1,(enums[enum]=correspondance[[#This Row],[enum]])*(enums[const]=correspondance[[#This Row],[valeur]]),0),1))</f>
        <v>Haute</v>
      </c>
    </row>
    <row r="585" spans="1:8" x14ac:dyDescent="0.3">
      <c r="A585" s="2" t="s">
        <v>54</v>
      </c>
      <c r="B585" s="2">
        <v>1</v>
      </c>
      <c r="C585" s="2" t="s">
        <v>219</v>
      </c>
      <c r="D585" s="2" t="s">
        <v>807</v>
      </c>
      <c r="E585" s="2" t="s">
        <v>465</v>
      </c>
      <c r="F585" s="2" t="s">
        <v>54</v>
      </c>
      <c r="H585" s="2" t="str" cm="1">
        <f t="array" ref="H5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6" spans="1:8" x14ac:dyDescent="0.3">
      <c r="A586" s="2" t="s">
        <v>126</v>
      </c>
      <c r="B586" s="2">
        <v>1</v>
      </c>
      <c r="C586" s="2" t="s">
        <v>208</v>
      </c>
      <c r="D586" s="2" t="s">
        <v>807</v>
      </c>
      <c r="E586" s="2" t="s">
        <v>686</v>
      </c>
      <c r="F586" s="2" t="s">
        <v>685</v>
      </c>
      <c r="H586" s="2" t="str" cm="1">
        <f t="array" ref="H5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7" spans="1:8" x14ac:dyDescent="0.3">
      <c r="A587" s="2" t="s">
        <v>126</v>
      </c>
      <c r="B587" s="2">
        <v>2</v>
      </c>
      <c r="C587" s="2" t="s">
        <v>124</v>
      </c>
      <c r="D587" s="2" t="s">
        <v>807</v>
      </c>
      <c r="E587" s="2" t="s">
        <v>686</v>
      </c>
      <c r="F587" s="2" t="s">
        <v>685</v>
      </c>
      <c r="H587" s="2" t="str" cm="1">
        <f t="array" ref="H5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8" spans="1:8" x14ac:dyDescent="0.3">
      <c r="A588" s="2" t="s">
        <v>126</v>
      </c>
      <c r="B588" s="2">
        <v>3</v>
      </c>
      <c r="C588" s="2" t="s">
        <v>276</v>
      </c>
      <c r="D588" s="2" t="s">
        <v>807</v>
      </c>
      <c r="E588" s="2" t="s">
        <v>686</v>
      </c>
      <c r="F588" s="2" t="s">
        <v>685</v>
      </c>
      <c r="H588" s="2" t="str" cm="1">
        <f t="array" ref="H5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9" spans="1:8" x14ac:dyDescent="0.3">
      <c r="A589" s="2" t="s">
        <v>126</v>
      </c>
      <c r="B589" s="2">
        <v>4</v>
      </c>
      <c r="C589" s="2" t="s">
        <v>210</v>
      </c>
      <c r="D589" s="2" t="s">
        <v>807</v>
      </c>
      <c r="E589" s="2" t="s">
        <v>686</v>
      </c>
      <c r="F589" s="2" t="s">
        <v>685</v>
      </c>
      <c r="H589" s="2" t="str" cm="1">
        <f t="array" ref="H5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0" spans="1:8" x14ac:dyDescent="0.3">
      <c r="A590" s="2" t="s">
        <v>126</v>
      </c>
      <c r="B590" s="2">
        <v>5</v>
      </c>
      <c r="C590" s="2" t="s">
        <v>302</v>
      </c>
      <c r="D590" s="2" t="s">
        <v>807</v>
      </c>
      <c r="E590" s="2" t="s">
        <v>686</v>
      </c>
      <c r="F590" s="2" t="s">
        <v>685</v>
      </c>
      <c r="G590" s="2" t="s">
        <v>370</v>
      </c>
      <c r="H590" s="2" t="str" cm="1">
        <f t="array" ref="H590">IF(OR(ISBLANK(correspondance[[#This Row],[enum]]),ISBLANK(correspondance[[#This Row],[valeur]])),"",INDEX(enums[description],MATCH(1,(enums[enum]=correspondance[[#This Row],[enum]])*(enums[const]=correspondance[[#This Row],[valeur]]),0),1))</f>
        <v>Reseau aeraulique</v>
      </c>
    </row>
    <row r="591" spans="1:8" x14ac:dyDescent="0.3">
      <c r="A591" s="2" t="s">
        <v>126</v>
      </c>
      <c r="B591" s="2">
        <v>6</v>
      </c>
      <c r="C591" s="2" t="s">
        <v>303</v>
      </c>
      <c r="D591" s="2" t="s">
        <v>807</v>
      </c>
      <c r="E591" s="2" t="s">
        <v>686</v>
      </c>
      <c r="F591" s="2" t="s">
        <v>685</v>
      </c>
      <c r="H591" s="2" t="str" cm="1">
        <f t="array" ref="H5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2" spans="1:8" x14ac:dyDescent="0.3">
      <c r="A592" s="2" t="s">
        <v>126</v>
      </c>
      <c r="B592" s="2">
        <v>7</v>
      </c>
      <c r="C592" s="2" t="s">
        <v>304</v>
      </c>
      <c r="D592" s="2" t="s">
        <v>807</v>
      </c>
      <c r="E592" s="2" t="s">
        <v>686</v>
      </c>
      <c r="F592" s="2" t="s">
        <v>685</v>
      </c>
      <c r="H592" s="2" t="str" cm="1">
        <f t="array" ref="H5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3" spans="1:8" x14ac:dyDescent="0.3">
      <c r="A593" s="2" t="s">
        <v>126</v>
      </c>
      <c r="B593" s="2">
        <v>8</v>
      </c>
      <c r="C593" s="2" t="s">
        <v>305</v>
      </c>
      <c r="D593" s="2" t="s">
        <v>807</v>
      </c>
      <c r="E593" s="2" t="s">
        <v>686</v>
      </c>
      <c r="F593" s="2" t="s">
        <v>685</v>
      </c>
      <c r="H593" s="2" t="str" cm="1">
        <f t="array" ref="H5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4" spans="1:8" x14ac:dyDescent="0.3">
      <c r="A594" s="2" t="s">
        <v>126</v>
      </c>
      <c r="B594" s="2">
        <v>9</v>
      </c>
      <c r="C594" s="2" t="s">
        <v>306</v>
      </c>
      <c r="D594" s="2" t="s">
        <v>807</v>
      </c>
      <c r="E594" s="2" t="s">
        <v>686</v>
      </c>
      <c r="F594" s="2" t="s">
        <v>685</v>
      </c>
      <c r="H594" s="2" t="str" cm="1">
        <f t="array" ref="H5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5" spans="1:8" x14ac:dyDescent="0.3">
      <c r="A595" s="2" t="s">
        <v>126</v>
      </c>
      <c r="B595" s="2">
        <v>10</v>
      </c>
      <c r="C595" s="2" t="s">
        <v>213</v>
      </c>
      <c r="D595" s="2" t="s">
        <v>807</v>
      </c>
      <c r="E595" s="2" t="s">
        <v>686</v>
      </c>
      <c r="F595" s="2" t="s">
        <v>685</v>
      </c>
      <c r="H595" s="2" t="str" cm="1">
        <f t="array" ref="H5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6" spans="1:8" ht="28.8" x14ac:dyDescent="0.3">
      <c r="A596" s="2" t="s">
        <v>126</v>
      </c>
      <c r="B596" s="2">
        <v>11</v>
      </c>
      <c r="C596" s="2" t="s">
        <v>314</v>
      </c>
      <c r="D596" s="2" t="s">
        <v>807</v>
      </c>
      <c r="E596" s="2" t="s">
        <v>686</v>
      </c>
      <c r="F596" s="2" t="s">
        <v>685</v>
      </c>
      <c r="G596" s="2" t="s">
        <v>384</v>
      </c>
      <c r="H596" s="2" t="str" cm="1">
        <f t="array" ref="H596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7" spans="1:8" ht="28.8" x14ac:dyDescent="0.3">
      <c r="A597" s="2" t="s">
        <v>126</v>
      </c>
      <c r="B597" s="2">
        <v>12</v>
      </c>
      <c r="C597" s="2" t="s">
        <v>315</v>
      </c>
      <c r="D597" s="2" t="s">
        <v>807</v>
      </c>
      <c r="E597" s="2" t="s">
        <v>686</v>
      </c>
      <c r="F597" s="2" t="s">
        <v>685</v>
      </c>
      <c r="G597" s="2" t="s">
        <v>384</v>
      </c>
      <c r="H597" s="2" t="str" cm="1">
        <f t="array" ref="H597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8" spans="1:8" ht="28.8" x14ac:dyDescent="0.3">
      <c r="A598" s="2" t="s">
        <v>126</v>
      </c>
      <c r="B598" s="2">
        <v>13</v>
      </c>
      <c r="C598" s="2" t="s">
        <v>316</v>
      </c>
      <c r="D598" s="2" t="s">
        <v>807</v>
      </c>
      <c r="E598" s="2" t="s">
        <v>686</v>
      </c>
      <c r="F598" s="2" t="s">
        <v>685</v>
      </c>
      <c r="G598" s="2" t="s">
        <v>384</v>
      </c>
      <c r="H598" s="2" t="str" cm="1">
        <f t="array" ref="H59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9" spans="1:8" ht="28.8" x14ac:dyDescent="0.3">
      <c r="A599" s="2" t="s">
        <v>126</v>
      </c>
      <c r="B599" s="2">
        <v>14</v>
      </c>
      <c r="C599" s="2" t="s">
        <v>317</v>
      </c>
      <c r="D599" s="2" t="s">
        <v>807</v>
      </c>
      <c r="E599" s="2" t="s">
        <v>686</v>
      </c>
      <c r="F599" s="2" t="s">
        <v>685</v>
      </c>
      <c r="G599" s="2" t="s">
        <v>384</v>
      </c>
      <c r="H599" s="2" t="str" cm="1">
        <f t="array" ref="H59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0" spans="1:8" ht="28.8" x14ac:dyDescent="0.3">
      <c r="A600" s="2" t="s">
        <v>126</v>
      </c>
      <c r="B600" s="2">
        <v>15</v>
      </c>
      <c r="C600" s="2" t="s">
        <v>319</v>
      </c>
      <c r="D600" s="2" t="s">
        <v>807</v>
      </c>
      <c r="E600" s="2" t="s">
        <v>686</v>
      </c>
      <c r="F600" s="2" t="s">
        <v>685</v>
      </c>
      <c r="G600" s="2" t="s">
        <v>384</v>
      </c>
      <c r="H600" s="2" t="str" cm="1">
        <f t="array" ref="H60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1" spans="1:8" ht="28.8" x14ac:dyDescent="0.3">
      <c r="A601" s="2" t="s">
        <v>126</v>
      </c>
      <c r="B601" s="2">
        <v>16</v>
      </c>
      <c r="C601" s="2" t="s">
        <v>320</v>
      </c>
      <c r="D601" s="2" t="s">
        <v>807</v>
      </c>
      <c r="E601" s="2" t="s">
        <v>686</v>
      </c>
      <c r="F601" s="2" t="s">
        <v>685</v>
      </c>
      <c r="G601" s="2" t="s">
        <v>384</v>
      </c>
      <c r="H601" s="2" t="str" cm="1">
        <f t="array" ref="H60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2" spans="1:8" ht="28.8" x14ac:dyDescent="0.3">
      <c r="A602" s="2" t="s">
        <v>126</v>
      </c>
      <c r="B602" s="2">
        <v>17</v>
      </c>
      <c r="C602" s="2" t="s">
        <v>321</v>
      </c>
      <c r="D602" s="2" t="s">
        <v>807</v>
      </c>
      <c r="E602" s="2" t="s">
        <v>686</v>
      </c>
      <c r="F602" s="2" t="s">
        <v>685</v>
      </c>
      <c r="G602" s="2" t="s">
        <v>384</v>
      </c>
      <c r="H602" s="2" t="str" cm="1">
        <f t="array" ref="H60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3" spans="1:8" ht="28.8" x14ac:dyDescent="0.3">
      <c r="A603" s="2" t="s">
        <v>126</v>
      </c>
      <c r="B603" s="2">
        <v>18</v>
      </c>
      <c r="C603" s="2" t="s">
        <v>322</v>
      </c>
      <c r="D603" s="2" t="s">
        <v>807</v>
      </c>
      <c r="E603" s="2" t="s">
        <v>686</v>
      </c>
      <c r="F603" s="2" t="s">
        <v>685</v>
      </c>
      <c r="G603" s="2" t="s">
        <v>384</v>
      </c>
      <c r="H603" s="2" t="str" cm="1">
        <f t="array" ref="H60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4" spans="1:8" x14ac:dyDescent="0.3">
      <c r="A604" s="2" t="s">
        <v>126</v>
      </c>
      <c r="B604" s="2">
        <v>19</v>
      </c>
      <c r="C604" s="2" t="s">
        <v>307</v>
      </c>
      <c r="D604" s="2" t="s">
        <v>807</v>
      </c>
      <c r="E604" s="2" t="s">
        <v>686</v>
      </c>
      <c r="F604" s="2" t="s">
        <v>685</v>
      </c>
      <c r="H604" s="2" t="str" cm="1">
        <f t="array" ref="H6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5" spans="1:8" x14ac:dyDescent="0.3">
      <c r="A605" s="2" t="s">
        <v>126</v>
      </c>
      <c r="B605" s="2">
        <v>20</v>
      </c>
      <c r="C605" s="2" t="s">
        <v>44</v>
      </c>
      <c r="D605" s="2" t="s">
        <v>807</v>
      </c>
      <c r="E605" s="2" t="s">
        <v>686</v>
      </c>
      <c r="F605" s="2" t="s">
        <v>685</v>
      </c>
      <c r="H605" s="2" t="str" cm="1">
        <f t="array" ref="H6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6" spans="1:8" x14ac:dyDescent="0.3">
      <c r="A606" s="2" t="s">
        <v>126</v>
      </c>
      <c r="B606" s="2">
        <v>21</v>
      </c>
      <c r="C606" s="2" t="s">
        <v>125</v>
      </c>
      <c r="D606" s="2" t="s">
        <v>807</v>
      </c>
      <c r="E606" s="2" t="s">
        <v>686</v>
      </c>
      <c r="F606" s="2" t="s">
        <v>685</v>
      </c>
      <c r="H606" s="2" t="str" cm="1">
        <f t="array" ref="H6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7" spans="1:8" x14ac:dyDescent="0.3">
      <c r="A607" s="2" t="s">
        <v>126</v>
      </c>
      <c r="B607" s="2">
        <v>22</v>
      </c>
      <c r="C607" s="2" t="s">
        <v>45</v>
      </c>
      <c r="D607" s="2" t="s">
        <v>807</v>
      </c>
      <c r="E607" s="2" t="s">
        <v>686</v>
      </c>
      <c r="F607" s="2" t="s">
        <v>685</v>
      </c>
      <c r="H607" s="2" t="str" cm="1">
        <f t="array" ref="H6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8" spans="1:8" x14ac:dyDescent="0.3">
      <c r="A608" s="2" t="s">
        <v>126</v>
      </c>
      <c r="B608" s="2">
        <v>23</v>
      </c>
      <c r="C608" s="2" t="s">
        <v>46</v>
      </c>
      <c r="D608" s="2" t="s">
        <v>807</v>
      </c>
      <c r="E608" s="2" t="s">
        <v>686</v>
      </c>
      <c r="F608" s="2" t="s">
        <v>685</v>
      </c>
      <c r="H608" s="2" t="str" cm="1">
        <f t="array" ref="H6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9" spans="1:8" ht="28.8" x14ac:dyDescent="0.3">
      <c r="A609" s="2" t="s">
        <v>126</v>
      </c>
      <c r="B609" s="2">
        <v>24</v>
      </c>
      <c r="C609" s="2" t="s">
        <v>324</v>
      </c>
      <c r="D609" s="2" t="s">
        <v>807</v>
      </c>
      <c r="E609" s="2" t="s">
        <v>686</v>
      </c>
      <c r="F609" s="2" t="s">
        <v>685</v>
      </c>
      <c r="G609" s="2" t="s">
        <v>384</v>
      </c>
      <c r="H609" s="2" t="str" cm="1">
        <f t="array" ref="H60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0" spans="1:8" ht="28.8" x14ac:dyDescent="0.3">
      <c r="A610" s="2" t="s">
        <v>126</v>
      </c>
      <c r="B610" s="2">
        <v>25</v>
      </c>
      <c r="C610" s="2" t="s">
        <v>325</v>
      </c>
      <c r="D610" s="2" t="s">
        <v>807</v>
      </c>
      <c r="E610" s="2" t="s">
        <v>686</v>
      </c>
      <c r="F610" s="2" t="s">
        <v>685</v>
      </c>
      <c r="G610" s="2" t="s">
        <v>384</v>
      </c>
      <c r="H610" s="2" t="str" cm="1">
        <f t="array" ref="H61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1" spans="1:8" ht="28.8" x14ac:dyDescent="0.3">
      <c r="A611" s="2" t="s">
        <v>126</v>
      </c>
      <c r="B611" s="2">
        <v>26</v>
      </c>
      <c r="C611" s="2" t="s">
        <v>326</v>
      </c>
      <c r="D611" s="2" t="s">
        <v>807</v>
      </c>
      <c r="E611" s="2" t="s">
        <v>686</v>
      </c>
      <c r="F611" s="2" t="s">
        <v>685</v>
      </c>
      <c r="G611" s="2" t="s">
        <v>384</v>
      </c>
      <c r="H611" s="2" t="str" cm="1">
        <f t="array" ref="H61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2" spans="1:8" ht="28.8" x14ac:dyDescent="0.3">
      <c r="A612" s="2" t="s">
        <v>126</v>
      </c>
      <c r="B612" s="2">
        <v>27</v>
      </c>
      <c r="C612" s="2" t="s">
        <v>327</v>
      </c>
      <c r="D612" s="2" t="s">
        <v>807</v>
      </c>
      <c r="E612" s="2" t="s">
        <v>686</v>
      </c>
      <c r="F612" s="2" t="s">
        <v>685</v>
      </c>
      <c r="G612" s="2" t="s">
        <v>384</v>
      </c>
      <c r="H612" s="2" t="str" cm="1">
        <f t="array" ref="H61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3" spans="1:8" ht="28.8" x14ac:dyDescent="0.3">
      <c r="A613" s="2" t="s">
        <v>126</v>
      </c>
      <c r="B613" s="2">
        <v>28</v>
      </c>
      <c r="C613" s="2" t="s">
        <v>328</v>
      </c>
      <c r="D613" s="2" t="s">
        <v>807</v>
      </c>
      <c r="E613" s="2" t="s">
        <v>686</v>
      </c>
      <c r="F613" s="2" t="s">
        <v>685</v>
      </c>
      <c r="G613" s="2" t="s">
        <v>384</v>
      </c>
      <c r="H613" s="2" t="str" cm="1">
        <f t="array" ref="H61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4" spans="1:8" ht="28.8" x14ac:dyDescent="0.3">
      <c r="A614" s="2" t="s">
        <v>126</v>
      </c>
      <c r="B614" s="2">
        <v>29</v>
      </c>
      <c r="C614" s="2" t="s">
        <v>329</v>
      </c>
      <c r="D614" s="2" t="s">
        <v>807</v>
      </c>
      <c r="E614" s="2" t="s">
        <v>686</v>
      </c>
      <c r="F614" s="2" t="s">
        <v>685</v>
      </c>
      <c r="G614" s="2" t="s">
        <v>384</v>
      </c>
      <c r="H614" s="2" t="str" cm="1">
        <f t="array" ref="H61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5" spans="1:8" ht="28.8" x14ac:dyDescent="0.3">
      <c r="A615" s="2" t="s">
        <v>126</v>
      </c>
      <c r="B615" s="2">
        <v>30</v>
      </c>
      <c r="C615" s="2" t="s">
        <v>330</v>
      </c>
      <c r="D615" s="2" t="s">
        <v>807</v>
      </c>
      <c r="E615" s="2" t="s">
        <v>686</v>
      </c>
      <c r="F615" s="2" t="s">
        <v>685</v>
      </c>
      <c r="G615" s="2" t="s">
        <v>384</v>
      </c>
      <c r="H615" s="2" t="str" cm="1">
        <f t="array" ref="H615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6" spans="1:8" ht="28.8" x14ac:dyDescent="0.3">
      <c r="A616" s="2" t="s">
        <v>126</v>
      </c>
      <c r="B616" s="2">
        <v>31</v>
      </c>
      <c r="C616" s="2" t="s">
        <v>331</v>
      </c>
      <c r="D616" s="2" t="s">
        <v>807</v>
      </c>
      <c r="E616" s="2" t="s">
        <v>686</v>
      </c>
      <c r="F616" s="2" t="s">
        <v>685</v>
      </c>
      <c r="G616" s="2" t="s">
        <v>384</v>
      </c>
      <c r="H616" s="2" t="str" cm="1">
        <f t="array" ref="H616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7" spans="1:8" ht="28.8" x14ac:dyDescent="0.3">
      <c r="A617" s="2" t="s">
        <v>126</v>
      </c>
      <c r="B617" s="2">
        <v>32</v>
      </c>
      <c r="C617" s="2" t="s">
        <v>332</v>
      </c>
      <c r="D617" s="2" t="s">
        <v>807</v>
      </c>
      <c r="E617" s="2" t="s">
        <v>686</v>
      </c>
      <c r="F617" s="2" t="s">
        <v>685</v>
      </c>
      <c r="G617" s="2" t="s">
        <v>384</v>
      </c>
      <c r="H617" s="2" t="str" cm="1">
        <f t="array" ref="H617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8" spans="1:8" ht="28.8" x14ac:dyDescent="0.3">
      <c r="A618" s="2" t="s">
        <v>126</v>
      </c>
      <c r="B618" s="2">
        <v>33</v>
      </c>
      <c r="C618" s="2" t="s">
        <v>333</v>
      </c>
      <c r="D618" s="2" t="s">
        <v>807</v>
      </c>
      <c r="E618" s="2" t="s">
        <v>686</v>
      </c>
      <c r="F618" s="2" t="s">
        <v>685</v>
      </c>
      <c r="G618" s="2" t="s">
        <v>384</v>
      </c>
      <c r="H618" s="2" t="str" cm="1">
        <f t="array" ref="H61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9" spans="1:8" ht="28.8" x14ac:dyDescent="0.3">
      <c r="A619" s="2" t="s">
        <v>126</v>
      </c>
      <c r="B619" s="2">
        <v>34</v>
      </c>
      <c r="C619" s="2" t="s">
        <v>334</v>
      </c>
      <c r="D619" s="2" t="s">
        <v>807</v>
      </c>
      <c r="E619" s="2" t="s">
        <v>686</v>
      </c>
      <c r="F619" s="2" t="s">
        <v>685</v>
      </c>
      <c r="G619" s="2" t="s">
        <v>384</v>
      </c>
      <c r="H619" s="2" t="str" cm="1">
        <f t="array" ref="H61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0" spans="1:8" ht="28.8" x14ac:dyDescent="0.3">
      <c r="A620" s="2" t="s">
        <v>126</v>
      </c>
      <c r="B620" s="2">
        <v>35</v>
      </c>
      <c r="C620" s="2" t="s">
        <v>335</v>
      </c>
      <c r="D620" s="2" t="s">
        <v>807</v>
      </c>
      <c r="E620" s="2" t="s">
        <v>686</v>
      </c>
      <c r="F620" s="2" t="s">
        <v>685</v>
      </c>
      <c r="G620" s="2" t="s">
        <v>384</v>
      </c>
      <c r="H620" s="2" t="str" cm="1">
        <f t="array" ref="H62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1" spans="1:8" ht="28.8" x14ac:dyDescent="0.3">
      <c r="A621" s="2" t="s">
        <v>126</v>
      </c>
      <c r="B621" s="2">
        <v>36</v>
      </c>
      <c r="C621" s="2" t="s">
        <v>336</v>
      </c>
      <c r="D621" s="2" t="s">
        <v>807</v>
      </c>
      <c r="E621" s="2" t="s">
        <v>686</v>
      </c>
      <c r="F621" s="2" t="s">
        <v>685</v>
      </c>
      <c r="G621" s="2" t="s">
        <v>384</v>
      </c>
      <c r="H621" s="2" t="str" cm="1">
        <f t="array" ref="H62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2" spans="1:8" ht="28.8" x14ac:dyDescent="0.3">
      <c r="A622" s="2" t="s">
        <v>126</v>
      </c>
      <c r="B622" s="2">
        <v>37</v>
      </c>
      <c r="C622" s="2" t="s">
        <v>337</v>
      </c>
      <c r="D622" s="2" t="s">
        <v>807</v>
      </c>
      <c r="E622" s="2" t="s">
        <v>686</v>
      </c>
      <c r="F622" s="2" t="s">
        <v>685</v>
      </c>
      <c r="G622" s="2" t="s">
        <v>384</v>
      </c>
      <c r="H622" s="2" t="str" cm="1">
        <f t="array" ref="H62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3" spans="1:8" ht="28.8" x14ac:dyDescent="0.3">
      <c r="A623" s="2" t="s">
        <v>126</v>
      </c>
      <c r="B623" s="2">
        <v>38</v>
      </c>
      <c r="C623" s="2" t="s">
        <v>338</v>
      </c>
      <c r="D623" s="2" t="s">
        <v>807</v>
      </c>
      <c r="E623" s="2" t="s">
        <v>686</v>
      </c>
      <c r="F623" s="2" t="s">
        <v>685</v>
      </c>
      <c r="G623" s="2" t="s">
        <v>384</v>
      </c>
      <c r="H623" s="2" t="str" cm="1">
        <f t="array" ref="H62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4" spans="1:8" ht="28.8" x14ac:dyDescent="0.3">
      <c r="A624" s="2" t="s">
        <v>126</v>
      </c>
      <c r="B624" s="2">
        <v>39</v>
      </c>
      <c r="C624" s="2" t="s">
        <v>339</v>
      </c>
      <c r="D624" s="2" t="s">
        <v>807</v>
      </c>
      <c r="E624" s="2" t="s">
        <v>686</v>
      </c>
      <c r="F624" s="2" t="s">
        <v>685</v>
      </c>
      <c r="G624" s="2" t="s">
        <v>384</v>
      </c>
      <c r="H624" s="2" t="str" cm="1">
        <f t="array" ref="H62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5" spans="1:8" x14ac:dyDescent="0.3">
      <c r="A625" s="2" t="s">
        <v>126</v>
      </c>
      <c r="B625" s="2">
        <v>40</v>
      </c>
      <c r="C625" s="2" t="s">
        <v>47</v>
      </c>
      <c r="D625" s="2" t="s">
        <v>807</v>
      </c>
      <c r="E625" s="2" t="s">
        <v>686</v>
      </c>
      <c r="F625" s="2" t="s">
        <v>685</v>
      </c>
      <c r="H625" s="2" t="str" cm="1">
        <f t="array" ref="H6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6" spans="1:8" x14ac:dyDescent="0.3">
      <c r="A626" s="2" t="s">
        <v>126</v>
      </c>
      <c r="B626" s="2">
        <v>41</v>
      </c>
      <c r="C626" s="2" t="s">
        <v>340</v>
      </c>
      <c r="D626" s="2" t="s">
        <v>807</v>
      </c>
      <c r="E626" s="2" t="s">
        <v>686</v>
      </c>
      <c r="F626" s="2" t="s">
        <v>685</v>
      </c>
      <c r="H626" s="2" t="str" cm="1">
        <f t="array" ref="H6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7" spans="1:8" x14ac:dyDescent="0.3">
      <c r="A627" s="2" t="s">
        <v>126</v>
      </c>
      <c r="B627" s="2">
        <v>42</v>
      </c>
      <c r="C627" s="2" t="s">
        <v>308</v>
      </c>
      <c r="D627" s="2" t="s">
        <v>807</v>
      </c>
      <c r="E627" s="2" t="s">
        <v>686</v>
      </c>
      <c r="F627" s="2" t="s">
        <v>685</v>
      </c>
      <c r="G627" s="2" t="s">
        <v>385</v>
      </c>
      <c r="H627" s="2" t="str" cm="1">
        <f t="array" ref="H627">IF(OR(ISBLANK(correspondance[[#This Row],[enum]]),ISBLANK(correspondance[[#This Row],[valeur]])),"",INDEX(enums[description],MATCH(1,(enums[enum]=correspondance[[#This Row],[enum]])*(enums[const]=correspondance[[#This Row],[valeur]]),0),1))</f>
        <v>Reseau par fluide frigorigene</v>
      </c>
    </row>
    <row r="628" spans="1:8" ht="28.8" x14ac:dyDescent="0.3">
      <c r="A628" s="2" t="s">
        <v>126</v>
      </c>
      <c r="B628" s="2">
        <v>43</v>
      </c>
      <c r="C628" s="2" t="s">
        <v>318</v>
      </c>
      <c r="D628" s="2" t="s">
        <v>807</v>
      </c>
      <c r="E628" s="2" t="s">
        <v>686</v>
      </c>
      <c r="F628" s="2" t="s">
        <v>685</v>
      </c>
      <c r="G628" s="2" t="s">
        <v>384</v>
      </c>
      <c r="H628" s="2" t="str" cm="1">
        <f t="array" ref="H62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9" spans="1:8" ht="28.8" x14ac:dyDescent="0.3">
      <c r="A629" s="2" t="s">
        <v>126</v>
      </c>
      <c r="B629" s="2">
        <v>44</v>
      </c>
      <c r="C629" s="2" t="s">
        <v>323</v>
      </c>
      <c r="D629" s="2" t="s">
        <v>807</v>
      </c>
      <c r="E629" s="2" t="s">
        <v>686</v>
      </c>
      <c r="F629" s="2" t="s">
        <v>685</v>
      </c>
      <c r="G629" s="2" t="s">
        <v>384</v>
      </c>
      <c r="H629" s="2" t="str" cm="1">
        <f t="array" ref="H62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0" spans="1:8" x14ac:dyDescent="0.3">
      <c r="A630" s="2" t="s">
        <v>126</v>
      </c>
      <c r="B630" s="2">
        <v>45</v>
      </c>
      <c r="C630" s="2" t="s">
        <v>341</v>
      </c>
      <c r="D630" s="2" t="s">
        <v>807</v>
      </c>
      <c r="E630" s="2" t="s">
        <v>686</v>
      </c>
      <c r="F630" s="2" t="s">
        <v>685</v>
      </c>
      <c r="G630" s="2" t="s">
        <v>385</v>
      </c>
      <c r="H630" s="2" t="str" cm="1">
        <f t="array" ref="H630">IF(OR(ISBLANK(correspondance[[#This Row],[enum]]),ISBLANK(correspondance[[#This Row],[valeur]])),"",INDEX(enums[description],MATCH(1,(enums[enum]=correspondance[[#This Row],[enum]])*(enums[const]=correspondance[[#This Row],[valeur]]),0),1))</f>
        <v>Reseau par fluide frigorigene</v>
      </c>
    </row>
    <row r="631" spans="1:8" ht="28.8" x14ac:dyDescent="0.3">
      <c r="A631" s="2" t="s">
        <v>126</v>
      </c>
      <c r="B631" s="2">
        <v>46</v>
      </c>
      <c r="C631" s="2" t="s">
        <v>309</v>
      </c>
      <c r="D631" s="2" t="s">
        <v>807</v>
      </c>
      <c r="E631" s="2" t="s">
        <v>686</v>
      </c>
      <c r="F631" s="2" t="s">
        <v>685</v>
      </c>
      <c r="G631" s="2" t="s">
        <v>384</v>
      </c>
      <c r="H631" s="2" t="str" cm="1">
        <f t="array" ref="H63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2" spans="1:8" ht="28.8" x14ac:dyDescent="0.3">
      <c r="A632" s="2" t="s">
        <v>126</v>
      </c>
      <c r="B632" s="2">
        <v>47</v>
      </c>
      <c r="C632" s="2" t="s">
        <v>310</v>
      </c>
      <c r="D632" s="2" t="s">
        <v>807</v>
      </c>
      <c r="E632" s="2" t="s">
        <v>686</v>
      </c>
      <c r="F632" s="2" t="s">
        <v>685</v>
      </c>
      <c r="G632" s="2" t="s">
        <v>384</v>
      </c>
      <c r="H632" s="2" t="str" cm="1">
        <f t="array" ref="H63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3" spans="1:8" ht="28.8" x14ac:dyDescent="0.3">
      <c r="A633" s="2" t="s">
        <v>126</v>
      </c>
      <c r="B633" s="2">
        <v>48</v>
      </c>
      <c r="C633" s="2" t="s">
        <v>311</v>
      </c>
      <c r="D633" s="2" t="s">
        <v>807</v>
      </c>
      <c r="E633" s="2" t="s">
        <v>686</v>
      </c>
      <c r="F633" s="2" t="s">
        <v>685</v>
      </c>
      <c r="G633" s="2" t="s">
        <v>384</v>
      </c>
      <c r="H633" s="2" t="str" cm="1">
        <f t="array" ref="H63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4" spans="1:8" ht="28.8" x14ac:dyDescent="0.3">
      <c r="A634" s="2" t="s">
        <v>126</v>
      </c>
      <c r="B634" s="2">
        <v>49</v>
      </c>
      <c r="C634" s="2" t="s">
        <v>312</v>
      </c>
      <c r="D634" s="2" t="s">
        <v>807</v>
      </c>
      <c r="E634" s="2" t="s">
        <v>686</v>
      </c>
      <c r="F634" s="2" t="s">
        <v>685</v>
      </c>
      <c r="G634" s="2" t="s">
        <v>384</v>
      </c>
      <c r="H634" s="2" t="str" cm="1">
        <f t="array" ref="H63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5" spans="1:8" ht="28.8" x14ac:dyDescent="0.3">
      <c r="A635" s="2" t="s">
        <v>126</v>
      </c>
      <c r="B635" s="2">
        <v>50</v>
      </c>
      <c r="C635" s="2" t="s">
        <v>313</v>
      </c>
      <c r="D635" s="2" t="s">
        <v>807</v>
      </c>
      <c r="E635" s="2" t="s">
        <v>686</v>
      </c>
      <c r="F635" s="2" t="s">
        <v>685</v>
      </c>
      <c r="H635" s="2" t="str" cm="1">
        <f t="array" ref="H6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90E-373D-4DCA-AE2F-2A286FF50C50}">
  <dimension ref="A1:H29"/>
  <sheetViews>
    <sheetView zoomScaleNormal="100" workbookViewId="0">
      <selection activeCell="F7" sqref="F7"/>
    </sheetView>
  </sheetViews>
  <sheetFormatPr baseColWidth="10" defaultRowHeight="14.4" x14ac:dyDescent="0.3"/>
  <cols>
    <col min="1" max="1" width="21" style="31" customWidth="1"/>
    <col min="2" max="2" width="42.44140625" style="31" bestFit="1" customWidth="1"/>
    <col min="3" max="3" width="15.6640625" style="31" bestFit="1" customWidth="1"/>
    <col min="4" max="4" width="14.6640625" style="31" bestFit="1" customWidth="1"/>
    <col min="5" max="6" width="21.21875" style="9" bestFit="1" customWidth="1"/>
    <col min="7" max="7" width="12.88671875" style="9" bestFit="1" customWidth="1"/>
    <col min="8" max="8" width="59" style="31" customWidth="1"/>
    <col min="9" max="16384" width="11.5546875" style="9"/>
  </cols>
  <sheetData>
    <row r="1" spans="1:8" s="30" customFormat="1" ht="43.2" x14ac:dyDescent="0.3">
      <c r="A1" s="32" t="s">
        <v>1013</v>
      </c>
      <c r="B1" s="32" t="s">
        <v>941</v>
      </c>
      <c r="C1" s="32" t="s">
        <v>1014</v>
      </c>
      <c r="D1" s="32" t="s">
        <v>1015</v>
      </c>
      <c r="E1" s="32" t="s">
        <v>1016</v>
      </c>
      <c r="F1" s="32" t="s">
        <v>1017</v>
      </c>
      <c r="G1" s="32" t="s">
        <v>1018</v>
      </c>
      <c r="H1" s="36" t="s">
        <v>1012</v>
      </c>
    </row>
    <row r="2" spans="1:8" x14ac:dyDescent="0.3">
      <c r="A2" s="63" t="s">
        <v>120</v>
      </c>
      <c r="B2" s="34" t="s">
        <v>1045</v>
      </c>
      <c r="C2" s="34">
        <v>1</v>
      </c>
      <c r="D2" s="34">
        <v>0</v>
      </c>
      <c r="E2" s="34">
        <v>1</v>
      </c>
      <c r="F2" s="34">
        <v>0</v>
      </c>
      <c r="G2" s="34">
        <v>0</v>
      </c>
      <c r="H2" s="34" t="s">
        <v>39</v>
      </c>
    </row>
    <row r="3" spans="1:8" x14ac:dyDescent="0.3">
      <c r="A3" s="65"/>
      <c r="B3" s="34" t="s">
        <v>1046</v>
      </c>
      <c r="C3" s="34">
        <v>1</v>
      </c>
      <c r="D3" s="34" t="s">
        <v>1006</v>
      </c>
      <c r="E3" s="34" t="s">
        <v>1008</v>
      </c>
      <c r="F3" s="34">
        <v>0</v>
      </c>
      <c r="G3" s="34" t="s">
        <v>1007</v>
      </c>
      <c r="H3" s="34" t="s">
        <v>40</v>
      </c>
    </row>
    <row r="4" spans="1:8" ht="28.8" x14ac:dyDescent="0.3">
      <c r="A4" s="65"/>
      <c r="B4" s="34" t="s">
        <v>1000</v>
      </c>
      <c r="C4" s="34">
        <v>2</v>
      </c>
      <c r="D4" s="34">
        <v>0</v>
      </c>
      <c r="E4" s="34" t="s">
        <v>1008</v>
      </c>
      <c r="F4" s="34" t="s">
        <v>1010</v>
      </c>
      <c r="G4" s="34" t="s">
        <v>1007</v>
      </c>
      <c r="H4" s="34" t="s">
        <v>693</v>
      </c>
    </row>
    <row r="5" spans="1:8" ht="28.8" x14ac:dyDescent="0.3">
      <c r="A5" s="65"/>
      <c r="B5" s="34" t="s">
        <v>1001</v>
      </c>
      <c r="C5" s="34">
        <v>2</v>
      </c>
      <c r="D5" s="34">
        <v>0</v>
      </c>
      <c r="E5" s="34" t="s">
        <v>1008</v>
      </c>
      <c r="F5" s="34" t="s">
        <v>1010</v>
      </c>
      <c r="G5" s="34" t="s">
        <v>1007</v>
      </c>
      <c r="H5" s="34" t="s">
        <v>693</v>
      </c>
    </row>
    <row r="6" spans="1:8" ht="28.8" x14ac:dyDescent="0.3">
      <c r="A6" s="65"/>
      <c r="B6" s="34" t="s">
        <v>1046</v>
      </c>
      <c r="C6" s="34">
        <v>1</v>
      </c>
      <c r="D6" s="34" t="s">
        <v>1006</v>
      </c>
      <c r="E6" s="34" t="s">
        <v>1008</v>
      </c>
      <c r="F6" s="34">
        <v>0</v>
      </c>
      <c r="G6" s="34">
        <v>0</v>
      </c>
      <c r="H6" s="34" t="s">
        <v>41</v>
      </c>
    </row>
    <row r="7" spans="1:8" x14ac:dyDescent="0.3">
      <c r="A7" s="65"/>
      <c r="B7" s="34" t="s">
        <v>1002</v>
      </c>
      <c r="C7" s="34">
        <v>2</v>
      </c>
      <c r="D7" s="34">
        <v>0</v>
      </c>
      <c r="E7" s="34" t="s">
        <v>1009</v>
      </c>
      <c r="F7" s="34" t="s">
        <v>1011</v>
      </c>
      <c r="G7" s="34" t="s">
        <v>1007</v>
      </c>
      <c r="H7" s="34" t="s">
        <v>694</v>
      </c>
    </row>
    <row r="8" spans="1:8" ht="28.8" x14ac:dyDescent="0.3">
      <c r="A8" s="65"/>
      <c r="B8" s="34" t="s">
        <v>1002</v>
      </c>
      <c r="C8" s="34">
        <v>2</v>
      </c>
      <c r="D8" s="34" t="s">
        <v>942</v>
      </c>
      <c r="E8" s="34" t="s">
        <v>1009</v>
      </c>
      <c r="F8" s="34" t="s">
        <v>1011</v>
      </c>
      <c r="G8" s="34" t="s">
        <v>1007</v>
      </c>
      <c r="H8" s="34" t="s">
        <v>695</v>
      </c>
    </row>
    <row r="9" spans="1:8" x14ac:dyDescent="0.3">
      <c r="A9" s="65"/>
      <c r="B9" s="34" t="s">
        <v>1003</v>
      </c>
      <c r="C9" s="34">
        <v>1</v>
      </c>
      <c r="D9" s="34" t="s">
        <v>942</v>
      </c>
      <c r="E9" s="34" t="s">
        <v>92</v>
      </c>
      <c r="F9" s="34">
        <v>0</v>
      </c>
      <c r="G9" s="34" t="s">
        <v>93</v>
      </c>
      <c r="H9" s="34" t="s">
        <v>42</v>
      </c>
    </row>
    <row r="10" spans="1:8" x14ac:dyDescent="0.3">
      <c r="A10" s="65"/>
      <c r="B10" s="34" t="s">
        <v>1004</v>
      </c>
      <c r="C10" s="34" t="s">
        <v>1006</v>
      </c>
      <c r="D10" s="34"/>
      <c r="E10" s="60" t="s">
        <v>940</v>
      </c>
      <c r="F10" s="61"/>
      <c r="G10" s="62"/>
      <c r="H10" s="34" t="s">
        <v>110</v>
      </c>
    </row>
    <row r="11" spans="1:8" x14ac:dyDescent="0.3">
      <c r="A11" s="65"/>
      <c r="B11" s="60" t="s">
        <v>1019</v>
      </c>
      <c r="C11" s="61"/>
      <c r="D11" s="61"/>
      <c r="E11" s="61"/>
      <c r="F11" s="61"/>
      <c r="G11" s="62"/>
      <c r="H11" s="35" t="s">
        <v>690</v>
      </c>
    </row>
    <row r="12" spans="1:8" ht="28.8" x14ac:dyDescent="0.3">
      <c r="A12" s="65"/>
      <c r="B12" s="60" t="s">
        <v>1020</v>
      </c>
      <c r="C12" s="61"/>
      <c r="D12" s="61"/>
      <c r="E12" s="61"/>
      <c r="F12" s="61"/>
      <c r="G12" s="62"/>
      <c r="H12" s="35" t="s">
        <v>691</v>
      </c>
    </row>
    <row r="13" spans="1:8" ht="43.2" x14ac:dyDescent="0.3">
      <c r="A13" s="64"/>
      <c r="B13" s="60" t="s">
        <v>1020</v>
      </c>
      <c r="C13" s="61"/>
      <c r="D13" s="61"/>
      <c r="E13" s="61"/>
      <c r="F13" s="61"/>
      <c r="G13" s="62"/>
      <c r="H13" s="35" t="s">
        <v>692</v>
      </c>
    </row>
    <row r="14" spans="1:8" x14ac:dyDescent="0.3">
      <c r="A14" s="63" t="s">
        <v>1005</v>
      </c>
      <c r="B14" s="34" t="s">
        <v>1005</v>
      </c>
      <c r="C14" s="34">
        <v>0</v>
      </c>
      <c r="D14" s="34" t="s">
        <v>1006</v>
      </c>
      <c r="E14" s="60" t="s">
        <v>940</v>
      </c>
      <c r="F14" s="61"/>
      <c r="G14" s="62"/>
      <c r="H14" s="34" t="s">
        <v>110</v>
      </c>
    </row>
    <row r="15" spans="1:8" x14ac:dyDescent="0.3">
      <c r="A15" s="64"/>
      <c r="B15" s="35" t="s">
        <v>696</v>
      </c>
      <c r="C15" s="35">
        <v>0</v>
      </c>
      <c r="D15" s="35">
        <v>1</v>
      </c>
      <c r="E15" s="35">
        <v>1</v>
      </c>
      <c r="F15" s="35">
        <v>0</v>
      </c>
      <c r="G15" s="35">
        <v>0</v>
      </c>
      <c r="H15" s="35" t="s">
        <v>696</v>
      </c>
    </row>
    <row r="16" spans="1:8" x14ac:dyDescent="0.3">
      <c r="B16" s="37"/>
    </row>
    <row r="21" spans="2:3" x14ac:dyDescent="0.3">
      <c r="B21" s="34" t="s">
        <v>999</v>
      </c>
      <c r="C21" s="31" t="s">
        <v>1021</v>
      </c>
    </row>
    <row r="22" spans="2:3" ht="28.8" x14ac:dyDescent="0.3">
      <c r="B22" s="34" t="s">
        <v>1000</v>
      </c>
      <c r="C22" s="31" t="s">
        <v>1022</v>
      </c>
    </row>
    <row r="23" spans="2:3" ht="28.8" x14ac:dyDescent="0.3">
      <c r="B23" s="34" t="s">
        <v>1001</v>
      </c>
      <c r="C23" s="31" t="s">
        <v>1023</v>
      </c>
    </row>
    <row r="24" spans="2:3" ht="28.8" x14ac:dyDescent="0.3">
      <c r="B24" s="34" t="s">
        <v>1002</v>
      </c>
      <c r="C24" s="31" t="s">
        <v>1024</v>
      </c>
    </row>
    <row r="25" spans="2:3" ht="28.8" x14ac:dyDescent="0.3">
      <c r="B25" s="34" t="s">
        <v>1003</v>
      </c>
      <c r="C25" s="31" t="s">
        <v>1025</v>
      </c>
    </row>
    <row r="26" spans="2:3" x14ac:dyDescent="0.3">
      <c r="B26" s="34" t="s">
        <v>1004</v>
      </c>
      <c r="C26" s="31" t="s">
        <v>1026</v>
      </c>
    </row>
    <row r="27" spans="2:3" x14ac:dyDescent="0.3">
      <c r="B27"/>
    </row>
    <row r="28" spans="2:3" x14ac:dyDescent="0.3">
      <c r="B28"/>
    </row>
    <row r="29" spans="2:3" x14ac:dyDescent="0.3">
      <c r="B29"/>
    </row>
  </sheetData>
  <mergeCells count="7">
    <mergeCell ref="E10:G10"/>
    <mergeCell ref="E14:G14"/>
    <mergeCell ref="A14:A15"/>
    <mergeCell ref="A2:A13"/>
    <mergeCell ref="B11:G11"/>
    <mergeCell ref="B12:G12"/>
    <mergeCell ref="B13:G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2FBA-46F2-4257-A708-334D3B930AB3}">
  <dimension ref="B1:Q16"/>
  <sheetViews>
    <sheetView workbookViewId="0">
      <selection activeCell="H12" sqref="H12"/>
    </sheetView>
  </sheetViews>
  <sheetFormatPr baseColWidth="10" defaultRowHeight="14.4" x14ac:dyDescent="0.3"/>
  <cols>
    <col min="1" max="1" width="3.5546875" customWidth="1"/>
    <col min="2" max="2" width="13.109375" style="3" customWidth="1"/>
    <col min="3" max="3" width="11.5546875" style="3"/>
    <col min="4" max="4" width="4" style="46" customWidth="1"/>
    <col min="5" max="8" width="11.5546875" style="3" customWidth="1"/>
    <col min="9" max="9" width="12.44140625" style="3" bestFit="1" customWidth="1"/>
    <col min="10" max="10" width="11.5546875" style="3" customWidth="1"/>
    <col min="11" max="11" width="14.21875" style="3" bestFit="1" customWidth="1"/>
    <col min="12" max="12" width="11.5546875" style="3"/>
    <col min="13" max="13" width="12.6640625" style="3" bestFit="1" customWidth="1"/>
    <col min="14" max="16" width="11.5546875" style="3"/>
  </cols>
  <sheetData>
    <row r="1" spans="2:17" ht="15" thickBot="1" x14ac:dyDescent="0.35"/>
    <row r="2" spans="2:17" ht="15" thickBot="1" x14ac:dyDescent="0.35">
      <c r="B2" s="66" t="s">
        <v>1043</v>
      </c>
      <c r="C2" s="67"/>
      <c r="D2" s="55"/>
      <c r="E2" s="66" t="s">
        <v>1044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7"/>
    </row>
    <row r="3" spans="2:17" x14ac:dyDescent="0.3">
      <c r="B3" s="56" t="s">
        <v>1027</v>
      </c>
      <c r="C3" s="57">
        <f>2*C4</f>
        <v>12000</v>
      </c>
      <c r="D3" s="44"/>
      <c r="E3" s="38" t="s">
        <v>1042</v>
      </c>
      <c r="F3" s="47" t="s">
        <v>1040</v>
      </c>
      <c r="G3" s="47" t="s">
        <v>1038</v>
      </c>
      <c r="H3" s="47" t="s">
        <v>1047</v>
      </c>
      <c r="I3" s="47" t="s">
        <v>1048</v>
      </c>
      <c r="J3" s="47" t="s">
        <v>1039</v>
      </c>
      <c r="K3" s="47" t="s">
        <v>1049</v>
      </c>
      <c r="L3" s="47" t="s">
        <v>993</v>
      </c>
      <c r="M3" s="47" t="s">
        <v>1037</v>
      </c>
      <c r="N3" s="48" t="s">
        <v>1035</v>
      </c>
      <c r="O3" s="48" t="s">
        <v>1033</v>
      </c>
      <c r="P3" s="48" t="s">
        <v>1041</v>
      </c>
      <c r="Q3" s="49" t="s">
        <v>1034</v>
      </c>
    </row>
    <row r="4" spans="2:17" x14ac:dyDescent="0.3">
      <c r="B4" s="38" t="s">
        <v>1030</v>
      </c>
      <c r="C4" s="39">
        <v>6000</v>
      </c>
      <c r="D4" s="44"/>
      <c r="E4" s="50">
        <f t="shared" ref="E4:E15" si="0">$C$3</f>
        <v>12000</v>
      </c>
      <c r="F4" s="44">
        <f>simulation[[#This Row],[bv]]*simulation[[#This Row],[dh19]]/1000</f>
        <v>140548.79999999999</v>
      </c>
      <c r="G4" s="44">
        <f>IFERROR(simulation[[#This Row],[bch]] * (1 - (M4 / O4)),0)</f>
        <v>110846.51128246386</v>
      </c>
      <c r="H4" s="44">
        <f t="shared" ref="H4:H15" si="1">IFERROR(1 - (M4 / O4),0)</f>
        <v>0.78866921156540559</v>
      </c>
      <c r="I4" s="44">
        <f>1-simulation[[#This Row],[rdim_base]]</f>
        <v>0.21133078843459441</v>
      </c>
      <c r="J4" s="51">
        <f>IF(simulation[[#This Row],[bch base]]=0,0,simulation[[#This Row],[bch base]]/simulation[[#This Row],[bch]])</f>
        <v>0.78866921156540559</v>
      </c>
      <c r="K4" s="51">
        <f>IF(simulation[[#This Row],[bch base]]=0,0,1-simulation[[#This Row],[tx_bch_base]])</f>
        <v>0.21133078843459441</v>
      </c>
      <c r="L4" s="44">
        <f t="shared" ref="L4:L15" si="2">0.5 * (($C$11 - $C$6) / (Q4 - $C$6))</f>
        <v>0.55577393032289302</v>
      </c>
      <c r="M4" s="44">
        <f t="shared" ref="M4:M15" si="3">N4* (Q4 - $C$6) * POWER(L4,5) * (14 - 28 * L4 + 20 * POWER(L4,2)  - 5 * POWER(L4,3))</f>
        <v>1793.7757322328373</v>
      </c>
      <c r="N4" s="45">
        <v>744</v>
      </c>
      <c r="O4" s="45">
        <v>8488</v>
      </c>
      <c r="P4" s="45">
        <v>11712.4</v>
      </c>
      <c r="Q4" s="40">
        <v>2.6</v>
      </c>
    </row>
    <row r="5" spans="2:17" x14ac:dyDescent="0.3">
      <c r="B5" s="38" t="s">
        <v>1028</v>
      </c>
      <c r="C5" s="39">
        <f>C4</f>
        <v>6000</v>
      </c>
      <c r="D5" s="44"/>
      <c r="E5" s="50">
        <f t="shared" si="0"/>
        <v>12000</v>
      </c>
      <c r="F5" s="44">
        <f>simulation[[#This Row],[bv]]*simulation[[#This Row],[dh19]]/1000</f>
        <v>119601.59999999999</v>
      </c>
      <c r="G5" s="44">
        <f>IFERROR(simulation[[#This Row],[bch]] * (1 - (M5 / O5)),0)</f>
        <v>96642.364667199232</v>
      </c>
      <c r="H5" s="44">
        <f t="shared" si="1"/>
        <v>0.80803571747534508</v>
      </c>
      <c r="I5" s="44">
        <f>1-simulation[[#This Row],[rdim_base]]</f>
        <v>0.19196428252465492</v>
      </c>
      <c r="J5" s="51">
        <f>IF(simulation[[#This Row],[bch base]]=0,0,simulation[[#This Row],[bch base]]/simulation[[#This Row],[bch]])</f>
        <v>0.80803571747534508</v>
      </c>
      <c r="K5" s="51">
        <f>IF(simulation[[#This Row],[bch base]]=0,0,1-simulation[[#This Row],[tx_bch_base]])</f>
        <v>0.19196428252465492</v>
      </c>
      <c r="L5" s="44">
        <f t="shared" si="2"/>
        <v>0.51729727360823119</v>
      </c>
      <c r="M5" s="44">
        <f t="shared" si="3"/>
        <v>1351.1981918345411</v>
      </c>
      <c r="N5" s="45">
        <v>672</v>
      </c>
      <c r="O5" s="45">
        <v>7038.8</v>
      </c>
      <c r="P5" s="45">
        <v>9966.7999999999993</v>
      </c>
      <c r="Q5" s="40">
        <v>3.5</v>
      </c>
    </row>
    <row r="6" spans="2:17" x14ac:dyDescent="0.3">
      <c r="B6" s="38" t="s">
        <v>1029</v>
      </c>
      <c r="C6" s="40">
        <v>-9.5</v>
      </c>
      <c r="D6" s="45"/>
      <c r="E6" s="50">
        <f t="shared" si="0"/>
        <v>12000</v>
      </c>
      <c r="F6" s="44">
        <f>simulation[[#This Row],[bv]]*simulation[[#This Row],[dh19]]/1000</f>
        <v>95072.4</v>
      </c>
      <c r="G6" s="44">
        <f>IFERROR(simulation[[#This Row],[bch]] * (1 - (M6 / O6)),0)</f>
        <v>81535.709145625995</v>
      </c>
      <c r="H6" s="44">
        <f t="shared" si="1"/>
        <v>0.8576170281346216</v>
      </c>
      <c r="I6" s="44">
        <f>1-simulation[[#This Row],[rdim_base]]</f>
        <v>0.1423829718653784</v>
      </c>
      <c r="J6" s="51">
        <f>IF(simulation[[#This Row],[bch base]]=0,0,simulation[[#This Row],[bch base]]/simulation[[#This Row],[bch]])</f>
        <v>0.8576170281346216</v>
      </c>
      <c r="K6" s="51">
        <f>IF(simulation[[#This Row],[bch base]]=0,0,1-simulation[[#This Row],[tx_bch_base]])</f>
        <v>0.1423829718653784</v>
      </c>
      <c r="L6" s="44">
        <f t="shared" si="2"/>
        <v>0.39098049749459335</v>
      </c>
      <c r="M6" s="44">
        <f t="shared" si="3"/>
        <v>673.92708243320908</v>
      </c>
      <c r="N6" s="45">
        <v>738</v>
      </c>
      <c r="O6" s="45">
        <v>4733.2</v>
      </c>
      <c r="P6" s="45">
        <v>7922.7</v>
      </c>
      <c r="Q6" s="40">
        <v>7.7</v>
      </c>
    </row>
    <row r="7" spans="2:17" x14ac:dyDescent="0.3">
      <c r="B7" s="38" t="s">
        <v>783</v>
      </c>
      <c r="C7" s="41">
        <v>200</v>
      </c>
      <c r="E7" s="50">
        <f t="shared" si="0"/>
        <v>12000</v>
      </c>
      <c r="F7" s="44">
        <f>simulation[[#This Row],[bv]]*simulation[[#This Row],[dh19]]/1000</f>
        <v>70528.800000000003</v>
      </c>
      <c r="G7" s="44">
        <f>IFERROR(simulation[[#This Row],[bch]] * (1 - (M7 / O7)),0)</f>
        <v>60714.894972838636</v>
      </c>
      <c r="H7" s="44">
        <f t="shared" si="1"/>
        <v>0.8608525166008586</v>
      </c>
      <c r="I7" s="44">
        <f>1-simulation[[#This Row],[rdim_base]]</f>
        <v>0.1391474833991414</v>
      </c>
      <c r="J7" s="51">
        <f>IF(simulation[[#This Row],[bch base]]=0,0,simulation[[#This Row],[bch base]]/simulation[[#This Row],[bch]])</f>
        <v>0.8608525166008586</v>
      </c>
      <c r="K7" s="51">
        <f>IF(simulation[[#This Row],[bch base]]=0,0,1-simulation[[#This Row],[tx_bch_base]])</f>
        <v>0.1391474833991414</v>
      </c>
      <c r="L7" s="44">
        <f t="shared" si="2"/>
        <v>0.33963962408621234</v>
      </c>
      <c r="M7" s="44">
        <f t="shared" si="3"/>
        <v>410.55464976916676</v>
      </c>
      <c r="N7" s="45">
        <v>695</v>
      </c>
      <c r="O7" s="45">
        <v>2950.5</v>
      </c>
      <c r="P7" s="45">
        <v>5877.4</v>
      </c>
      <c r="Q7" s="40">
        <v>10.3</v>
      </c>
    </row>
    <row r="8" spans="2:17" x14ac:dyDescent="0.3">
      <c r="B8" s="38" t="s">
        <v>1031</v>
      </c>
      <c r="C8" s="39">
        <f>(C5/C4)*((1.2*C3*(19-C6))/(1000*POWER(0.95,3)))</f>
        <v>478.67036011080341</v>
      </c>
      <c r="D8" s="44"/>
      <c r="E8" s="50">
        <f t="shared" si="0"/>
        <v>12000</v>
      </c>
      <c r="F8" s="44">
        <f>simulation[[#This Row],[bv]]*simulation[[#This Row],[dh19]]/1000</f>
        <v>33144</v>
      </c>
      <c r="G8" s="44">
        <f>IFERROR(simulation[[#This Row],[bch]] * (1 - (M8 / O8)),0)</f>
        <v>27827.578496489339</v>
      </c>
      <c r="H8" s="44">
        <f t="shared" si="1"/>
        <v>0.83959626166091417</v>
      </c>
      <c r="I8" s="44">
        <f>1-simulation[[#This Row],[rdim_base]]</f>
        <v>0.16040373833908583</v>
      </c>
      <c r="J8" s="51">
        <f>IF(simulation[[#This Row],[bch base]]=0,0,simulation[[#This Row],[bch base]]/simulation[[#This Row],[bch]])</f>
        <v>0.83959626166091417</v>
      </c>
      <c r="K8" s="51">
        <f>IF(simulation[[#This Row],[bch base]]=0,0,1-simulation[[#This Row],[tx_bch_base]])</f>
        <v>0.16040373833908583</v>
      </c>
      <c r="L8" s="44">
        <f t="shared" si="2"/>
        <v>0.29624953995185044</v>
      </c>
      <c r="M8" s="44">
        <f t="shared" si="3"/>
        <v>166.30659590996416</v>
      </c>
      <c r="N8" s="45">
        <v>438</v>
      </c>
      <c r="O8" s="45">
        <v>1036.8</v>
      </c>
      <c r="P8" s="45">
        <v>2762</v>
      </c>
      <c r="Q8" s="40">
        <v>13.2</v>
      </c>
    </row>
    <row r="9" spans="2:17" x14ac:dyDescent="0.3">
      <c r="B9" s="38" t="s">
        <v>995</v>
      </c>
      <c r="C9" s="41">
        <v>0.9</v>
      </c>
      <c r="E9" s="50">
        <f t="shared" si="0"/>
        <v>12000</v>
      </c>
      <c r="F9" s="44">
        <f>simulation[[#This Row],[bv]]*simulation[[#This Row],[dh19]]/1000</f>
        <v>0</v>
      </c>
      <c r="G9" s="44">
        <f>IFERROR(simulation[[#This Row],[bch]] * (1 - (M9 / O9)),0)</f>
        <v>0</v>
      </c>
      <c r="H9" s="44">
        <f t="shared" si="1"/>
        <v>0</v>
      </c>
      <c r="I9" s="44">
        <f>1-simulation[[#This Row],[rdim_base]]</f>
        <v>1</v>
      </c>
      <c r="J9" s="51">
        <f>IF(simulation[[#This Row],[bch base]]=0,0,simulation[[#This Row],[bch base]]/simulation[[#This Row],[bch]])</f>
        <v>0</v>
      </c>
      <c r="K9" s="51">
        <f>IF(simulation[[#This Row],[bch base]]=0,0,1-simulation[[#This Row],[tx_bch_base]])</f>
        <v>0</v>
      </c>
      <c r="L9" s="44">
        <f t="shared" si="2"/>
        <v>0.70788047967442158</v>
      </c>
      <c r="M9" s="44">
        <f t="shared" si="3"/>
        <v>0</v>
      </c>
      <c r="N9" s="45">
        <v>0</v>
      </c>
      <c r="O9" s="45">
        <v>0</v>
      </c>
      <c r="P9" s="45">
        <v>0</v>
      </c>
      <c r="Q9" s="40"/>
    </row>
    <row r="10" spans="2:17" x14ac:dyDescent="0.3">
      <c r="B10" s="38" t="s">
        <v>1032</v>
      </c>
      <c r="C10" s="39">
        <v>200</v>
      </c>
      <c r="D10" s="44"/>
      <c r="E10" s="50">
        <f t="shared" si="0"/>
        <v>12000</v>
      </c>
      <c r="F10" s="44">
        <f>simulation[[#This Row],[bv]]*simulation[[#This Row],[dh19]]/1000</f>
        <v>0</v>
      </c>
      <c r="G10" s="44">
        <f>IFERROR(simulation[[#This Row],[bch]] * (1 - (M10 / O10)),0)</f>
        <v>0</v>
      </c>
      <c r="H10" s="44">
        <f t="shared" si="1"/>
        <v>0</v>
      </c>
      <c r="I10" s="44">
        <f>1-simulation[[#This Row],[rdim_base]]</f>
        <v>1</v>
      </c>
      <c r="J10" s="51">
        <f>IF(simulation[[#This Row],[bch base]]=0,0,simulation[[#This Row],[bch base]]/simulation[[#This Row],[bch]])</f>
        <v>0</v>
      </c>
      <c r="K10" s="51">
        <f>IF(simulation[[#This Row],[bch base]]=0,0,1-simulation[[#This Row],[tx_bch_base]])</f>
        <v>0</v>
      </c>
      <c r="L10" s="44">
        <f t="shared" si="2"/>
        <v>0.70788047967442158</v>
      </c>
      <c r="M10" s="44">
        <f t="shared" si="3"/>
        <v>0</v>
      </c>
      <c r="N10" s="45">
        <v>0</v>
      </c>
      <c r="O10" s="45">
        <v>0</v>
      </c>
      <c r="P10" s="45">
        <v>0</v>
      </c>
      <c r="Q10" s="40"/>
    </row>
    <row r="11" spans="2:17" ht="15" thickBot="1" x14ac:dyDescent="0.35">
      <c r="B11" s="42" t="s">
        <v>1036</v>
      </c>
      <c r="C11" s="43">
        <f>14 - ((C10 * simulation[[#Totals],[dh14]]) / simulation[[#Totals],[bch]])</f>
        <v>3.9497291138140103</v>
      </c>
      <c r="D11" s="44"/>
      <c r="E11" s="50">
        <f t="shared" si="0"/>
        <v>12000</v>
      </c>
      <c r="F11" s="44">
        <f>simulation[[#This Row],[bv]]*simulation[[#This Row],[dh19]]/1000</f>
        <v>0</v>
      </c>
      <c r="G11" s="44">
        <f>IFERROR(simulation[[#This Row],[bch]] * (1 - (M11 / O11)),0)</f>
        <v>0</v>
      </c>
      <c r="H11" s="44">
        <f t="shared" si="1"/>
        <v>0</v>
      </c>
      <c r="I11" s="44">
        <f>1-simulation[[#This Row],[rdim_base]]</f>
        <v>1</v>
      </c>
      <c r="J11" s="51">
        <f>IF(simulation[[#This Row],[bch base]]=0,0,simulation[[#This Row],[bch base]]/simulation[[#This Row],[bch]])</f>
        <v>0</v>
      </c>
      <c r="K11" s="51">
        <f>IF(simulation[[#This Row],[bch base]]=0,0,1-simulation[[#This Row],[tx_bch_base]])</f>
        <v>0</v>
      </c>
      <c r="L11" s="44">
        <f t="shared" si="2"/>
        <v>0.70788047967442158</v>
      </c>
      <c r="M11" s="44">
        <f t="shared" si="3"/>
        <v>0</v>
      </c>
      <c r="N11" s="45">
        <v>0</v>
      </c>
      <c r="O11" s="45">
        <v>0</v>
      </c>
      <c r="P11" s="45">
        <v>0</v>
      </c>
      <c r="Q11" s="40"/>
    </row>
    <row r="12" spans="2:17" x14ac:dyDescent="0.3">
      <c r="E12" s="50">
        <f t="shared" si="0"/>
        <v>12000</v>
      </c>
      <c r="F12" s="44">
        <f>simulation[[#This Row],[bv]]*simulation[[#This Row],[dh19]]/1000</f>
        <v>27169.200000000001</v>
      </c>
      <c r="G12" s="44">
        <f>IFERROR(simulation[[#This Row],[bch]] * (1 - (M12 / O12)),0)</f>
        <v>21808.119914517374</v>
      </c>
      <c r="H12" s="44">
        <f t="shared" si="1"/>
        <v>0.80267802933164667</v>
      </c>
      <c r="I12" s="44">
        <f>1-simulation[[#This Row],[rdim_base]]</f>
        <v>0.19732197066835333</v>
      </c>
      <c r="J12" s="51">
        <f>IF(simulation[[#This Row],[bch base]]=0,0,simulation[[#This Row],[bch base]]/simulation[[#This Row],[bch]])</f>
        <v>0.80267802933164667</v>
      </c>
      <c r="K12" s="51">
        <f>IF(simulation[[#This Row],[bch base]]=0,0,1-simulation[[#This Row],[tx_bch_base]])</f>
        <v>0.19732197066835333</v>
      </c>
      <c r="L12" s="44">
        <f t="shared" si="2"/>
        <v>0.29111967778818204</v>
      </c>
      <c r="M12" s="44">
        <f t="shared" si="3"/>
        <v>144.08450298203158</v>
      </c>
      <c r="N12" s="45">
        <v>402</v>
      </c>
      <c r="O12" s="45">
        <v>730.2</v>
      </c>
      <c r="P12" s="45">
        <v>2264.1</v>
      </c>
      <c r="Q12" s="40">
        <v>13.6</v>
      </c>
    </row>
    <row r="13" spans="2:17" x14ac:dyDescent="0.3">
      <c r="E13" s="50">
        <f t="shared" si="0"/>
        <v>12000</v>
      </c>
      <c r="F13" s="44">
        <f>simulation[[#This Row],[bv]]*simulation[[#This Row],[dh19]]/1000</f>
        <v>43744.800000000003</v>
      </c>
      <c r="G13" s="44">
        <f>IFERROR(simulation[[#This Row],[bch]] * (1 - (M13 / O13)),0)</f>
        <v>34452.144236943612</v>
      </c>
      <c r="H13" s="44">
        <f t="shared" si="1"/>
        <v>0.78757119102027229</v>
      </c>
      <c r="I13" s="44">
        <f>1-simulation[[#This Row],[rdim_base]]</f>
        <v>0.21242880897972771</v>
      </c>
      <c r="J13" s="51">
        <f>IF(simulation[[#This Row],[bch base]]=0,0,simulation[[#This Row],[bch base]]/simulation[[#This Row],[bch]])</f>
        <v>0.78757119102027229</v>
      </c>
      <c r="K13" s="51">
        <f>IF(simulation[[#This Row],[bch base]]=0,0,1-simulation[[#This Row],[tx_bch_base]])</f>
        <v>0.21242880897972771</v>
      </c>
      <c r="L13" s="44">
        <f t="shared" si="2"/>
        <v>0.28862079643377703</v>
      </c>
      <c r="M13" s="44">
        <f t="shared" si="3"/>
        <v>224.32482228259252</v>
      </c>
      <c r="N13" s="45">
        <v>644</v>
      </c>
      <c r="O13" s="45">
        <v>1056</v>
      </c>
      <c r="P13" s="45">
        <v>3645.4</v>
      </c>
      <c r="Q13" s="40">
        <v>13.8</v>
      </c>
    </row>
    <row r="14" spans="2:17" x14ac:dyDescent="0.3">
      <c r="E14" s="50">
        <f t="shared" si="0"/>
        <v>12000</v>
      </c>
      <c r="F14" s="44">
        <f>simulation[[#This Row],[bv]]*simulation[[#This Row],[dh19]]/1000</f>
        <v>82332</v>
      </c>
      <c r="G14" s="44">
        <f>IFERROR(simulation[[#This Row],[bch]] * (1 - (M14 / O14)),0)</f>
        <v>70607.662477027872</v>
      </c>
      <c r="H14" s="44">
        <f t="shared" si="1"/>
        <v>0.85759683327294223</v>
      </c>
      <c r="I14" s="44">
        <f>1-simulation[[#This Row],[rdim_base]]</f>
        <v>0.14240316672705777</v>
      </c>
      <c r="J14" s="51">
        <f>IF(simulation[[#This Row],[bch base]]=0,0,simulation[[#This Row],[bch base]]/simulation[[#This Row],[bch]])</f>
        <v>0.85759683327294212</v>
      </c>
      <c r="K14" s="51">
        <f>IF(simulation[[#This Row],[bch base]]=0,0,1-simulation[[#This Row],[tx_bch_base]])</f>
        <v>0.14240316672705788</v>
      </c>
      <c r="L14" s="44">
        <f t="shared" si="2"/>
        <v>0.36747893753590188</v>
      </c>
      <c r="M14" s="44">
        <f t="shared" si="3"/>
        <v>540.42001772918445</v>
      </c>
      <c r="N14" s="45">
        <v>715</v>
      </c>
      <c r="O14" s="45">
        <v>3795</v>
      </c>
      <c r="P14" s="45">
        <v>6861</v>
      </c>
      <c r="Q14" s="40">
        <v>8.8000000000000007</v>
      </c>
    </row>
    <row r="15" spans="2:17" x14ac:dyDescent="0.3">
      <c r="E15" s="50">
        <f t="shared" si="0"/>
        <v>12000</v>
      </c>
      <c r="F15" s="44">
        <f>simulation[[#This Row],[bv]]*simulation[[#This Row],[dh19]]/1000</f>
        <v>114879.59999999999</v>
      </c>
      <c r="G15" s="44">
        <f>IFERROR(simulation[[#This Row],[bch]] * (1 - (M15 / O15)),0)</f>
        <v>95775.102223345093</v>
      </c>
      <c r="H15" s="44">
        <f t="shared" si="1"/>
        <v>0.83369982332237491</v>
      </c>
      <c r="I15" s="44">
        <f>1-simulation[[#This Row],[rdim_base]]</f>
        <v>0.16630017667762509</v>
      </c>
      <c r="J15" s="51">
        <f>IF(simulation[[#This Row],[bch base]]=0,0,simulation[[#This Row],[bch base]]/simulation[[#This Row],[bch]])</f>
        <v>0.83369982332237491</v>
      </c>
      <c r="K15" s="51">
        <f>IF(simulation[[#This Row],[bch base]]=0,0,1-simulation[[#This Row],[tx_bch_base]])</f>
        <v>0.16630017667762509</v>
      </c>
      <c r="L15" s="44">
        <f t="shared" si="2"/>
        <v>0.46378376254531067</v>
      </c>
      <c r="M15" s="44">
        <f t="shared" si="3"/>
        <v>1115.0925746764797</v>
      </c>
      <c r="N15" s="45">
        <v>744</v>
      </c>
      <c r="O15" s="45">
        <v>6705.3</v>
      </c>
      <c r="P15" s="45">
        <v>9573.2999999999993</v>
      </c>
      <c r="Q15" s="40">
        <v>5</v>
      </c>
    </row>
    <row r="16" spans="2:17" ht="15" thickBot="1" x14ac:dyDescent="0.35">
      <c r="E16" s="52">
        <f>SUBTOTAL(109,simulation[bv])</f>
        <v>144000</v>
      </c>
      <c r="F16" s="53">
        <f>SUBTOTAL(109,simulation[bch])</f>
        <v>727021.2</v>
      </c>
      <c r="G16" s="53">
        <f>SUBTOTAL(109,simulation[bch base])</f>
        <v>600210.08741645108</v>
      </c>
      <c r="H16" s="53"/>
      <c r="I16" s="53"/>
      <c r="J16" s="58">
        <f>simulation[[#Totals],[bch base]]/simulation[[#Totals],[bch]]</f>
        <v>0.82557439510216635</v>
      </c>
      <c r="K16" s="59">
        <f>1-simulation[[#Totals],[tx_bch_base]]</f>
        <v>0.17442560489783365</v>
      </c>
      <c r="L16" s="53">
        <f>SUBTOTAL(109,simulation[x])</f>
        <v>5.6345854787902168</v>
      </c>
      <c r="M16" s="53">
        <f>SUBTOTAL(109,simulation[dht])</f>
        <v>6419.6841698500057</v>
      </c>
      <c r="N16" s="53">
        <f>SUBTOTAL(109,simulation[nref19])</f>
        <v>5792</v>
      </c>
      <c r="O16" s="53">
        <f>SUBTOTAL(109,simulation[dh14])</f>
        <v>36533.800000000003</v>
      </c>
      <c r="P16" s="53">
        <f>SUBTOTAL(109,simulation[dh19])</f>
        <v>60585.099999999991</v>
      </c>
      <c r="Q16" s="54">
        <f>SUBTOTAL(109,simulation[text])</f>
        <v>78.5</v>
      </c>
    </row>
  </sheetData>
  <mergeCells count="2">
    <mergeCell ref="B2:C2"/>
    <mergeCell ref="E2:Q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2AF9-55CD-40A6-AB46-3D4E44CA18D8}">
  <dimension ref="A1:M149"/>
  <sheetViews>
    <sheetView zoomScale="85" zoomScaleNormal="85" workbookViewId="0">
      <pane xSplit="3" ySplit="1" topLeftCell="D53" activePane="bottomRight" state="frozen"/>
      <selection pane="topRight" activeCell="D1" sqref="D1"/>
      <selection pane="bottomLeft" activeCell="A2" sqref="A2"/>
      <selection pane="bottomRight" activeCell="F71" sqref="F71:F76"/>
    </sheetView>
  </sheetViews>
  <sheetFormatPr baseColWidth="10" defaultRowHeight="14.4" x14ac:dyDescent="0.3"/>
  <cols>
    <col min="1" max="1" width="39.44140625" style="16" bestFit="1" customWidth="1"/>
    <col min="2" max="2" width="16.88671875" style="26" bestFit="1" customWidth="1"/>
    <col min="3" max="3" width="31.44140625" style="20" customWidth="1"/>
    <col min="4" max="4" width="17.21875" style="20" bestFit="1" customWidth="1"/>
    <col min="5" max="5" width="17.21875" style="20" customWidth="1"/>
    <col min="6" max="6" width="24.33203125" style="20" bestFit="1" customWidth="1"/>
    <col min="7" max="7" width="21" style="28" bestFit="1" customWidth="1"/>
    <col min="8" max="8" width="22.21875" style="20" bestFit="1" customWidth="1"/>
    <col min="9" max="9" width="29.109375" style="20" bestFit="1" customWidth="1"/>
    <col min="10" max="10" width="15" style="20" bestFit="1" customWidth="1"/>
    <col min="11" max="11" width="27.21875" style="20" bestFit="1" customWidth="1"/>
    <col min="12" max="12" width="73.6640625" style="20" bestFit="1" customWidth="1"/>
    <col min="13" max="13" width="28.33203125" style="20" bestFit="1" customWidth="1"/>
    <col min="14" max="14" width="18" style="20" bestFit="1" customWidth="1"/>
    <col min="15" max="16384" width="11.5546875" style="20"/>
  </cols>
  <sheetData>
    <row r="1" spans="1:13" x14ac:dyDescent="0.3">
      <c r="A1" s="18" t="s">
        <v>6</v>
      </c>
      <c r="B1" s="18" t="s">
        <v>409</v>
      </c>
      <c r="C1" s="18" t="s">
        <v>714</v>
      </c>
      <c r="D1" s="18" t="s">
        <v>457</v>
      </c>
      <c r="E1" s="18" t="s">
        <v>926</v>
      </c>
      <c r="F1" s="18" t="s">
        <v>982</v>
      </c>
      <c r="G1" s="18" t="s">
        <v>949</v>
      </c>
      <c r="H1" s="18" t="s">
        <v>950</v>
      </c>
      <c r="I1" s="18" t="s">
        <v>815</v>
      </c>
      <c r="J1" s="18" t="s">
        <v>979</v>
      </c>
      <c r="K1" s="18" t="s">
        <v>977</v>
      </c>
      <c r="L1" s="25" t="s">
        <v>932</v>
      </c>
      <c r="M1" s="25" t="s">
        <v>931</v>
      </c>
    </row>
    <row r="2" spans="1:13" x14ac:dyDescent="0.3">
      <c r="A2" s="16" t="s">
        <v>381</v>
      </c>
      <c r="B2" s="16" t="s">
        <v>411</v>
      </c>
      <c r="C2" s="16" t="s">
        <v>381</v>
      </c>
      <c r="D2" s="16">
        <v>1</v>
      </c>
      <c r="E2" s="16">
        <v>1</v>
      </c>
      <c r="F2" s="16"/>
      <c r="G2" s="16">
        <v>0</v>
      </c>
      <c r="H2" s="16">
        <v>1</v>
      </c>
      <c r="I2" s="16"/>
      <c r="J2" s="16">
        <v>1</v>
      </c>
      <c r="K2" s="16" t="s">
        <v>979</v>
      </c>
      <c r="L2" s="26" t="str" cm="1">
        <f t="array" ref="L2">INDEX(enums[description],MATCH(1,(enums[enum]="TypeGenerateur")*(enums[const]=categorie_generation3[[#This Row],[type_generateur]]),0),1)</f>
        <v>Chaudiere basse temperature</v>
      </c>
      <c r="M2" s="26" t="str" cm="1">
        <f t="array" ref="M2">INDEX(enums[description],MATCH(1,(enums[enum]="CategorieGenerateur")*(enums[const]=categorie_generation3[[#This Row],[categorie_generateur]]),0),1)</f>
        <v>Chaudière basse temperature</v>
      </c>
    </row>
    <row r="3" spans="1:13" x14ac:dyDescent="0.3">
      <c r="A3" s="23" t="s">
        <v>381</v>
      </c>
      <c r="B3" s="23" t="s">
        <v>410</v>
      </c>
      <c r="C3" s="23" t="s">
        <v>381</v>
      </c>
      <c r="D3" s="16">
        <v>1</v>
      </c>
      <c r="E3" s="16">
        <v>1</v>
      </c>
      <c r="F3" s="16"/>
      <c r="G3" s="16">
        <v>0</v>
      </c>
      <c r="H3" s="16">
        <v>1</v>
      </c>
      <c r="I3" s="16"/>
      <c r="J3" s="16">
        <v>1</v>
      </c>
      <c r="K3" s="16" t="s">
        <v>979</v>
      </c>
      <c r="L3" s="27" t="str" cm="1">
        <f t="array" ref="L3">INDEX(enums[description],MATCH(1,(enums[enum]="TypeGenerateur")*(enums[const]=categorie_generation3[[#This Row],[type_generateur]]),0),1)</f>
        <v>Chaudiere basse temperature</v>
      </c>
      <c r="M3" s="27" t="str" cm="1">
        <f t="array" ref="M3">INDEX(enums[description],MATCH(1,(enums[enum]="CategorieGenerateur")*(enums[const]=categorie_generation3[[#This Row],[categorie_generateur]]),0),1)</f>
        <v>Chaudière basse temperature</v>
      </c>
    </row>
    <row r="4" spans="1:13" x14ac:dyDescent="0.3">
      <c r="A4" s="23" t="s">
        <v>381</v>
      </c>
      <c r="B4" s="23" t="s">
        <v>412</v>
      </c>
      <c r="C4" s="23" t="s">
        <v>381</v>
      </c>
      <c r="D4" s="16">
        <v>1</v>
      </c>
      <c r="E4" s="16">
        <v>1</v>
      </c>
      <c r="F4" s="16"/>
      <c r="G4" s="16">
        <v>0</v>
      </c>
      <c r="H4" s="16">
        <v>1</v>
      </c>
      <c r="I4" s="16"/>
      <c r="J4" s="16">
        <v>1</v>
      </c>
      <c r="K4" s="16" t="s">
        <v>979</v>
      </c>
      <c r="L4" s="27" t="str" cm="1">
        <f t="array" ref="L4">INDEX(enums[description],MATCH(1,(enums[enum]="TypeGenerateur")*(enums[const]=categorie_generation3[[#This Row],[type_generateur]]),0),1)</f>
        <v>Chaudiere basse temperature</v>
      </c>
      <c r="M4" s="27" t="str" cm="1">
        <f t="array" ref="M4">INDEX(enums[description],MATCH(1,(enums[enum]="CategorieGenerateur")*(enums[const]=categorie_generation3[[#This Row],[categorie_generateur]]),0),1)</f>
        <v>Chaudière basse temperature</v>
      </c>
    </row>
    <row r="5" spans="1:13" x14ac:dyDescent="0.3">
      <c r="A5" s="16" t="s">
        <v>381</v>
      </c>
      <c r="B5" s="16" t="s">
        <v>427</v>
      </c>
      <c r="C5" s="16" t="s">
        <v>365</v>
      </c>
      <c r="D5" s="16">
        <v>1</v>
      </c>
      <c r="E5" s="16">
        <v>1</v>
      </c>
      <c r="F5" s="16"/>
      <c r="G5" s="16">
        <v>0</v>
      </c>
      <c r="H5" s="16">
        <v>1</v>
      </c>
      <c r="I5" s="16"/>
      <c r="J5" s="16">
        <v>1</v>
      </c>
      <c r="K5" s="16" t="s">
        <v>979</v>
      </c>
      <c r="L5" s="26" t="str" cm="1">
        <f t="array" ref="L5">INDEX(enums[description],MATCH(1,(enums[enum]="TypeGenerateur")*(enums[const]=categorie_generation3[[#This Row],[type_generateur]]),0),1)</f>
        <v>Chaudiere basse temperature</v>
      </c>
      <c r="M5" s="26" t="str" cm="1">
        <f t="array" ref="M5">INDEX(enums[description],MATCH(1,(enums[enum]="CategorieGenerateur")*(enums[const]=categorie_generation3[[#This Row],[categorie_generateur]]),0),1)</f>
        <v>Chaudière bois</v>
      </c>
    </row>
    <row r="6" spans="1:13" x14ac:dyDescent="0.3">
      <c r="A6" s="16" t="s">
        <v>381</v>
      </c>
      <c r="B6" s="16" t="s">
        <v>428</v>
      </c>
      <c r="C6" s="16" t="s">
        <v>365</v>
      </c>
      <c r="D6" s="16">
        <v>1</v>
      </c>
      <c r="E6" s="16">
        <v>1</v>
      </c>
      <c r="F6" s="16"/>
      <c r="G6" s="16">
        <v>0</v>
      </c>
      <c r="H6" s="16">
        <v>1</v>
      </c>
      <c r="I6" s="16"/>
      <c r="J6" s="16">
        <v>1</v>
      </c>
      <c r="K6" s="16" t="s">
        <v>979</v>
      </c>
      <c r="L6" s="26" t="str" cm="1">
        <f t="array" ref="L6">INDEX(enums[description],MATCH(1,(enums[enum]="TypeGenerateur")*(enums[const]=categorie_generation3[[#This Row],[type_generateur]]),0),1)</f>
        <v>Chaudiere basse temperature</v>
      </c>
      <c r="M6" s="26" t="str" cm="1">
        <f t="array" ref="M6">INDEX(enums[description],MATCH(1,(enums[enum]="CategorieGenerateur")*(enums[const]=categorie_generation3[[#This Row],[categorie_generateur]]),0),1)</f>
        <v>Chaudière bois</v>
      </c>
    </row>
    <row r="7" spans="1:13" x14ac:dyDescent="0.3">
      <c r="A7" s="16" t="s">
        <v>381</v>
      </c>
      <c r="B7" s="16" t="s">
        <v>432</v>
      </c>
      <c r="C7" s="16" t="s">
        <v>365</v>
      </c>
      <c r="D7" s="16">
        <v>1</v>
      </c>
      <c r="E7" s="16">
        <v>1</v>
      </c>
      <c r="F7" s="16"/>
      <c r="G7" s="16">
        <v>0</v>
      </c>
      <c r="H7" s="16">
        <v>1</v>
      </c>
      <c r="I7" s="16"/>
      <c r="J7" s="16">
        <v>1</v>
      </c>
      <c r="K7" s="16" t="s">
        <v>979</v>
      </c>
      <c r="L7" s="26" t="str" cm="1">
        <f t="array" ref="L7">INDEX(enums[description],MATCH(1,(enums[enum]="TypeGenerateur")*(enums[const]=categorie_generation3[[#This Row],[type_generateur]]),0),1)</f>
        <v>Chaudiere basse temperature</v>
      </c>
      <c r="M7" s="26" t="str" cm="1">
        <f t="array" ref="M7">INDEX(enums[description],MATCH(1,(enums[enum]="CategorieGenerateur")*(enums[const]=categorie_generation3[[#This Row],[categorie_generateur]]),0),1)</f>
        <v>Chaudière bois</v>
      </c>
    </row>
    <row r="8" spans="1:13" x14ac:dyDescent="0.3">
      <c r="A8" s="16" t="s">
        <v>382</v>
      </c>
      <c r="B8" s="16" t="s">
        <v>427</v>
      </c>
      <c r="C8" s="16" t="s">
        <v>365</v>
      </c>
      <c r="D8" s="16">
        <v>1</v>
      </c>
      <c r="E8" s="16">
        <v>1</v>
      </c>
      <c r="F8" s="16"/>
      <c r="G8" s="16">
        <v>0</v>
      </c>
      <c r="H8" s="16">
        <v>1</v>
      </c>
      <c r="I8" s="16"/>
      <c r="J8" s="16">
        <v>1</v>
      </c>
      <c r="K8" s="16" t="s">
        <v>979</v>
      </c>
      <c r="L8" s="26" t="str" cm="1">
        <f t="array" ref="L8">INDEX(enums[description],MATCH(1,(enums[enum]="TypeGenerateur")*(enums[const]=categorie_generation3[[#This Row],[type_generateur]]),0),1)</f>
        <v>Chaudiere à condensation</v>
      </c>
      <c r="M8" s="26" t="str" cm="1">
        <f t="array" ref="M8">INDEX(enums[description],MATCH(1,(enums[enum]="CategorieGenerateur")*(enums[const]=categorie_generation3[[#This Row],[categorie_generateur]]),0),1)</f>
        <v>Chaudière bois</v>
      </c>
    </row>
    <row r="9" spans="1:13" x14ac:dyDescent="0.3">
      <c r="A9" s="16" t="s">
        <v>382</v>
      </c>
      <c r="B9" s="16" t="s">
        <v>428</v>
      </c>
      <c r="C9" s="16" t="s">
        <v>365</v>
      </c>
      <c r="D9" s="16">
        <v>1</v>
      </c>
      <c r="E9" s="16">
        <v>1</v>
      </c>
      <c r="F9" s="16"/>
      <c r="G9" s="16">
        <v>0</v>
      </c>
      <c r="H9" s="16">
        <v>1</v>
      </c>
      <c r="I9" s="16"/>
      <c r="J9" s="16">
        <v>1</v>
      </c>
      <c r="K9" s="16" t="s">
        <v>979</v>
      </c>
      <c r="L9" s="26" t="str" cm="1">
        <f t="array" ref="L9">INDEX(enums[description],MATCH(1,(enums[enum]="TypeGenerateur")*(enums[const]=categorie_generation3[[#This Row],[type_generateur]]),0),1)</f>
        <v>Chaudiere à condensation</v>
      </c>
      <c r="M9" s="26" t="str" cm="1">
        <f t="array" ref="M9">INDEX(enums[description],MATCH(1,(enums[enum]="CategorieGenerateur")*(enums[const]=categorie_generation3[[#This Row],[categorie_generateur]]),0),1)</f>
        <v>Chaudière bois</v>
      </c>
    </row>
    <row r="10" spans="1:13" x14ac:dyDescent="0.3">
      <c r="A10" s="16" t="s">
        <v>382</v>
      </c>
      <c r="B10" s="16" t="s">
        <v>432</v>
      </c>
      <c r="C10" s="16" t="s">
        <v>365</v>
      </c>
      <c r="D10" s="16">
        <v>1</v>
      </c>
      <c r="E10" s="16">
        <v>1</v>
      </c>
      <c r="F10" s="16"/>
      <c r="G10" s="16">
        <v>0</v>
      </c>
      <c r="H10" s="16">
        <v>1</v>
      </c>
      <c r="I10" s="16"/>
      <c r="J10" s="16">
        <v>1</v>
      </c>
      <c r="K10" s="16" t="s">
        <v>979</v>
      </c>
      <c r="L10" s="26" t="str" cm="1">
        <f t="array" ref="L10">INDEX(enums[description],MATCH(1,(enums[enum]="TypeGenerateur")*(enums[const]=categorie_generation3[[#This Row],[type_generateur]]),0),1)</f>
        <v>Chaudiere à condensation</v>
      </c>
      <c r="M10" s="26" t="str" cm="1">
        <f t="array" ref="M10">INDEX(enums[description],MATCH(1,(enums[enum]="CategorieGenerateur")*(enums[const]=categorie_generation3[[#This Row],[categorie_generateur]]),0),1)</f>
        <v>Chaudière bois</v>
      </c>
    </row>
    <row r="11" spans="1:13" x14ac:dyDescent="0.3">
      <c r="A11" s="16" t="s">
        <v>367</v>
      </c>
      <c r="B11" s="16" t="s">
        <v>427</v>
      </c>
      <c r="C11" s="16" t="s">
        <v>365</v>
      </c>
      <c r="D11" s="16">
        <v>1</v>
      </c>
      <c r="E11" s="16">
        <v>1</v>
      </c>
      <c r="F11" s="16"/>
      <c r="G11" s="16">
        <v>0</v>
      </c>
      <c r="H11" s="16">
        <v>1</v>
      </c>
      <c r="I11" s="16"/>
      <c r="J11" s="16">
        <v>1</v>
      </c>
      <c r="K11" s="16" t="s">
        <v>979</v>
      </c>
      <c r="L11" s="26" t="str" cm="1">
        <f t="array" ref="L11">INDEX(enums[description],MATCH(1,(enums[enum]="TypeGenerateur")*(enums[const]=categorie_generation3[[#This Row],[type_generateur]]),0),1)</f>
        <v>Chaudiere standard</v>
      </c>
      <c r="M11" s="26" t="str" cm="1">
        <f t="array" ref="M11">INDEX(enums[description],MATCH(1,(enums[enum]="CategorieGenerateur")*(enums[const]=categorie_generation3[[#This Row],[categorie_generateur]]),0),1)</f>
        <v>Chaudière bois</v>
      </c>
    </row>
    <row r="12" spans="1:13" x14ac:dyDescent="0.3">
      <c r="A12" s="16" t="s">
        <v>367</v>
      </c>
      <c r="B12" s="16" t="s">
        <v>428</v>
      </c>
      <c r="C12" s="16" t="s">
        <v>365</v>
      </c>
      <c r="D12" s="16">
        <v>1</v>
      </c>
      <c r="E12" s="16">
        <v>1</v>
      </c>
      <c r="F12" s="16"/>
      <c r="G12" s="16">
        <v>0</v>
      </c>
      <c r="H12" s="16">
        <v>1</v>
      </c>
      <c r="I12" s="16"/>
      <c r="J12" s="16">
        <v>1</v>
      </c>
      <c r="K12" s="16" t="s">
        <v>979</v>
      </c>
      <c r="L12" s="26" t="str" cm="1">
        <f t="array" ref="L12">INDEX(enums[description],MATCH(1,(enums[enum]="TypeGenerateur")*(enums[const]=categorie_generation3[[#This Row],[type_generateur]]),0),1)</f>
        <v>Chaudiere standard</v>
      </c>
      <c r="M12" s="26" t="str" cm="1">
        <f t="array" ref="M12">INDEX(enums[description],MATCH(1,(enums[enum]="CategorieGenerateur")*(enums[const]=categorie_generation3[[#This Row],[categorie_generateur]]),0),1)</f>
        <v>Chaudière bois</v>
      </c>
    </row>
    <row r="13" spans="1:13" x14ac:dyDescent="0.3">
      <c r="A13" s="16" t="s">
        <v>367</v>
      </c>
      <c r="B13" s="16" t="s">
        <v>432</v>
      </c>
      <c r="C13" s="16" t="s">
        <v>365</v>
      </c>
      <c r="D13" s="16">
        <v>1</v>
      </c>
      <c r="E13" s="16">
        <v>1</v>
      </c>
      <c r="F13" s="16"/>
      <c r="G13" s="16">
        <v>0</v>
      </c>
      <c r="H13" s="16">
        <v>1</v>
      </c>
      <c r="I13" s="16"/>
      <c r="J13" s="16">
        <v>1</v>
      </c>
      <c r="K13" s="16" t="s">
        <v>979</v>
      </c>
      <c r="L13" s="26" t="str" cm="1">
        <f t="array" ref="L13">INDEX(enums[description],MATCH(1,(enums[enum]="TypeGenerateur")*(enums[const]=categorie_generation3[[#This Row],[type_generateur]]),0),1)</f>
        <v>Chaudiere standard</v>
      </c>
      <c r="M13" s="26" t="str" cm="1">
        <f t="array" ref="M13">INDEX(enums[description],MATCH(1,(enums[enum]="CategorieGenerateur")*(enums[const]=categorie_generation3[[#This Row],[categorie_generateur]]),0),1)</f>
        <v>Chaudière bois</v>
      </c>
    </row>
    <row r="14" spans="1:13" x14ac:dyDescent="0.3">
      <c r="A14" s="16" t="s">
        <v>382</v>
      </c>
      <c r="B14" s="16" t="s">
        <v>411</v>
      </c>
      <c r="C14" s="16" t="s">
        <v>382</v>
      </c>
      <c r="D14" s="16">
        <v>1</v>
      </c>
      <c r="E14" s="16">
        <v>1</v>
      </c>
      <c r="F14" s="16"/>
      <c r="G14" s="16">
        <v>0</v>
      </c>
      <c r="H14" s="16">
        <v>1</v>
      </c>
      <c r="I14" s="16"/>
      <c r="J14" s="16">
        <v>1</v>
      </c>
      <c r="K14" s="16" t="s">
        <v>979</v>
      </c>
      <c r="L14" s="26" t="str" cm="1">
        <f t="array" ref="L14">INDEX(enums[description],MATCH(1,(enums[enum]="TypeGenerateur")*(enums[const]=categorie_generation3[[#This Row],[type_generateur]]),0),1)</f>
        <v>Chaudiere à condensation</v>
      </c>
      <c r="M14" s="26" t="str" cm="1">
        <f t="array" ref="M14">INDEX(enums[description],MATCH(1,(enums[enum]="CategorieGenerateur")*(enums[const]=categorie_generation3[[#This Row],[categorie_generateur]]),0),1)</f>
        <v>Chaudière condensation</v>
      </c>
    </row>
    <row r="15" spans="1:13" x14ac:dyDescent="0.3">
      <c r="A15" s="23" t="s">
        <v>382</v>
      </c>
      <c r="B15" s="23" t="s">
        <v>410</v>
      </c>
      <c r="C15" s="23" t="s">
        <v>382</v>
      </c>
      <c r="D15" s="16">
        <v>1</v>
      </c>
      <c r="E15" s="16">
        <v>1</v>
      </c>
      <c r="F15" s="16"/>
      <c r="G15" s="16">
        <v>0</v>
      </c>
      <c r="H15" s="16">
        <v>1</v>
      </c>
      <c r="I15" s="16"/>
      <c r="J15" s="16">
        <v>1</v>
      </c>
      <c r="K15" s="16" t="s">
        <v>979</v>
      </c>
      <c r="L15" s="27" t="str" cm="1">
        <f t="array" ref="L15">INDEX(enums[description],MATCH(1,(enums[enum]="TypeGenerateur")*(enums[const]=categorie_generation3[[#This Row],[type_generateur]]),0),1)</f>
        <v>Chaudiere à condensation</v>
      </c>
      <c r="M15" s="27" t="str" cm="1">
        <f t="array" ref="M15">INDEX(enums[description],MATCH(1,(enums[enum]="CategorieGenerateur")*(enums[const]=categorie_generation3[[#This Row],[categorie_generateur]]),0),1)</f>
        <v>Chaudière condensation</v>
      </c>
    </row>
    <row r="16" spans="1:13" x14ac:dyDescent="0.3">
      <c r="A16" s="23" t="s">
        <v>382</v>
      </c>
      <c r="B16" s="23" t="s">
        <v>412</v>
      </c>
      <c r="C16" s="23" t="s">
        <v>382</v>
      </c>
      <c r="D16" s="16">
        <v>1</v>
      </c>
      <c r="E16" s="16">
        <v>1</v>
      </c>
      <c r="F16" s="16"/>
      <c r="G16" s="16">
        <v>0</v>
      </c>
      <c r="H16" s="16">
        <v>1</v>
      </c>
      <c r="I16" s="16"/>
      <c r="J16" s="16">
        <v>1</v>
      </c>
      <c r="K16" s="16" t="s">
        <v>979</v>
      </c>
      <c r="L16" s="27" t="str" cm="1">
        <f t="array" ref="L16">INDEX(enums[description],MATCH(1,(enums[enum]="TypeGenerateur")*(enums[const]=categorie_generation3[[#This Row],[type_generateur]]),0),1)</f>
        <v>Chaudiere à condensation</v>
      </c>
      <c r="M16" s="27" t="str" cm="1">
        <f t="array" ref="M16">INDEX(enums[description],MATCH(1,(enums[enum]="CategorieGenerateur")*(enums[const]=categorie_generation3[[#This Row],[categorie_generateur]]),0),1)</f>
        <v>Chaudière condensation</v>
      </c>
    </row>
    <row r="17" spans="1:13" x14ac:dyDescent="0.3">
      <c r="A17" s="16" t="s">
        <v>367</v>
      </c>
      <c r="B17" s="16" t="s">
        <v>413</v>
      </c>
      <c r="C17" s="16" t="s">
        <v>916</v>
      </c>
      <c r="D17" s="16">
        <v>1</v>
      </c>
      <c r="E17" s="16">
        <v>1</v>
      </c>
      <c r="F17" s="16"/>
      <c r="G17" s="16">
        <v>0</v>
      </c>
      <c r="H17" s="16">
        <v>1</v>
      </c>
      <c r="I17" s="16"/>
      <c r="J17" s="16">
        <v>1</v>
      </c>
      <c r="K17" s="16" t="s">
        <v>992</v>
      </c>
      <c r="L17" s="26" t="str" cm="1">
        <f t="array" ref="L17">INDEX(enums[description],MATCH(1,(enums[enum]="TypeGenerateur")*(enums[const]=categorie_generation3[[#This Row],[type_generateur]]),0),1)</f>
        <v>Chaudiere standard</v>
      </c>
      <c r="M17" s="26" t="str" cm="1">
        <f t="array" ref="M17">INDEX(enums[description],MATCH(1,(enums[enum]="CategorieGenerateur")*(enums[const]=categorie_generation3[[#This Row],[categorie_generateur]]),0),1)</f>
        <v>Chaudière électrique</v>
      </c>
    </row>
    <row r="18" spans="1:13" x14ac:dyDescent="0.3">
      <c r="A18" s="23" t="s">
        <v>371</v>
      </c>
      <c r="B18" s="16" t="s">
        <v>427</v>
      </c>
      <c r="C18" s="16" t="s">
        <v>371</v>
      </c>
      <c r="D18" s="16">
        <v>1</v>
      </c>
      <c r="E18" s="16">
        <v>0</v>
      </c>
      <c r="F18" s="16">
        <v>1</v>
      </c>
      <c r="G18" s="16">
        <v>0</v>
      </c>
      <c r="H18" s="16">
        <v>1</v>
      </c>
      <c r="I18" s="16">
        <v>0</v>
      </c>
      <c r="J18" s="16">
        <v>1</v>
      </c>
      <c r="K18" s="16"/>
      <c r="L18" s="27" t="str" cm="1">
        <f t="array" ref="L18">INDEX(enums[description],MATCH(1,(enums[enum]="TypeGenerateur")*(enums[const]=categorie_generation3[[#This Row],[type_generateur]]),0),1)</f>
        <v>Chaudiere multi bâtiment</v>
      </c>
      <c r="M18" s="26" t="str" cm="1">
        <f t="array" ref="M18">INDEX(enums[description],MATCH(1,(enums[enum]="CategorieGenerateur")*(enums[const]=categorie_generation3[[#This Row],[categorie_generateur]]),0),1)</f>
        <v>Chaudière multi bâtiment</v>
      </c>
    </row>
    <row r="19" spans="1:13" x14ac:dyDescent="0.3">
      <c r="A19" s="23" t="s">
        <v>371</v>
      </c>
      <c r="B19" s="16" t="s">
        <v>428</v>
      </c>
      <c r="C19" s="16" t="s">
        <v>371</v>
      </c>
      <c r="D19" s="16">
        <v>1</v>
      </c>
      <c r="E19" s="16">
        <v>0</v>
      </c>
      <c r="F19" s="16">
        <v>1</v>
      </c>
      <c r="G19" s="16">
        <v>0</v>
      </c>
      <c r="H19" s="16">
        <v>1</v>
      </c>
      <c r="I19" s="16">
        <v>0</v>
      </c>
      <c r="J19" s="16">
        <v>1</v>
      </c>
      <c r="K19" s="16"/>
      <c r="L19" s="27" t="str" cm="1">
        <f t="array" ref="L19">INDEX(enums[description],MATCH(1,(enums[enum]="TypeGenerateur")*(enums[const]=categorie_generation3[[#This Row],[type_generateur]]),0),1)</f>
        <v>Chaudiere multi bâtiment</v>
      </c>
      <c r="M19" s="26" t="str" cm="1">
        <f t="array" ref="M19">INDEX(enums[description],MATCH(1,(enums[enum]="CategorieGenerateur")*(enums[const]=categorie_generation3[[#This Row],[categorie_generateur]]),0),1)</f>
        <v>Chaudière multi bâtiment</v>
      </c>
    </row>
    <row r="20" spans="1:13" x14ac:dyDescent="0.3">
      <c r="A20" s="23" t="s">
        <v>371</v>
      </c>
      <c r="B20" s="16" t="s">
        <v>432</v>
      </c>
      <c r="C20" s="16" t="s">
        <v>371</v>
      </c>
      <c r="D20" s="16">
        <v>1</v>
      </c>
      <c r="E20" s="16">
        <v>0</v>
      </c>
      <c r="F20" s="16">
        <v>1</v>
      </c>
      <c r="G20" s="16">
        <v>0</v>
      </c>
      <c r="H20" s="16">
        <v>1</v>
      </c>
      <c r="I20" s="16">
        <v>0</v>
      </c>
      <c r="J20" s="16">
        <v>1</v>
      </c>
      <c r="K20" s="16"/>
      <c r="L20" s="27" t="str" cm="1">
        <f t="array" ref="L20">INDEX(enums[description],MATCH(1,(enums[enum]="TypeGenerateur")*(enums[const]=categorie_generation3[[#This Row],[type_generateur]]),0),1)</f>
        <v>Chaudiere multi bâtiment</v>
      </c>
      <c r="M20" s="26" t="str" cm="1">
        <f t="array" ref="M20">INDEX(enums[description],MATCH(1,(enums[enum]="CategorieGenerateur")*(enums[const]=categorie_generation3[[#This Row],[categorie_generateur]]),0),1)</f>
        <v>Chaudière multi bâtiment</v>
      </c>
    </row>
    <row r="21" spans="1:13" x14ac:dyDescent="0.3">
      <c r="A21" s="23" t="s">
        <v>371</v>
      </c>
      <c r="B21" s="23" t="s">
        <v>411</v>
      </c>
      <c r="C21" s="16" t="s">
        <v>371</v>
      </c>
      <c r="D21" s="16">
        <v>1</v>
      </c>
      <c r="E21" s="16">
        <v>0</v>
      </c>
      <c r="F21" s="16">
        <v>1</v>
      </c>
      <c r="G21" s="16">
        <v>0</v>
      </c>
      <c r="H21" s="16">
        <v>1</v>
      </c>
      <c r="I21" s="16">
        <v>0</v>
      </c>
      <c r="J21" s="16">
        <v>1</v>
      </c>
      <c r="K21" s="16"/>
      <c r="L21" s="27" t="str" cm="1">
        <f t="array" ref="L21">INDEX(enums[description],MATCH(1,(enums[enum]="TypeGenerateur")*(enums[const]=categorie_generation3[[#This Row],[type_generateur]]),0),1)</f>
        <v>Chaudiere multi bâtiment</v>
      </c>
      <c r="M21" s="26" t="str" cm="1">
        <f t="array" ref="M21">INDEX(enums[description],MATCH(1,(enums[enum]="CategorieGenerateur")*(enums[const]=categorie_generation3[[#This Row],[categorie_generateur]]),0),1)</f>
        <v>Chaudière multi bâtiment</v>
      </c>
    </row>
    <row r="22" spans="1:13" x14ac:dyDescent="0.3">
      <c r="A22" s="23" t="s">
        <v>371</v>
      </c>
      <c r="B22" s="23" t="s">
        <v>410</v>
      </c>
      <c r="C22" s="16" t="s">
        <v>371</v>
      </c>
      <c r="D22" s="16">
        <v>1</v>
      </c>
      <c r="E22" s="16">
        <v>0</v>
      </c>
      <c r="F22" s="16">
        <v>1</v>
      </c>
      <c r="G22" s="16">
        <v>0</v>
      </c>
      <c r="H22" s="16">
        <v>1</v>
      </c>
      <c r="I22" s="16">
        <v>0</v>
      </c>
      <c r="J22" s="16">
        <v>1</v>
      </c>
      <c r="K22" s="16"/>
      <c r="L22" s="27" t="str" cm="1">
        <f t="array" ref="L22">INDEX(enums[description],MATCH(1,(enums[enum]="TypeGenerateur")*(enums[const]=categorie_generation3[[#This Row],[type_generateur]]),0),1)</f>
        <v>Chaudiere multi bâtiment</v>
      </c>
      <c r="M22" s="26" t="str" cm="1">
        <f t="array" ref="M22">INDEX(enums[description],MATCH(1,(enums[enum]="CategorieGenerateur")*(enums[const]=categorie_generation3[[#This Row],[categorie_generateur]]),0),1)</f>
        <v>Chaudière multi bâtiment</v>
      </c>
    </row>
    <row r="23" spans="1:13" x14ac:dyDescent="0.3">
      <c r="A23" s="23" t="s">
        <v>371</v>
      </c>
      <c r="B23" s="23" t="s">
        <v>412</v>
      </c>
      <c r="C23" s="16" t="s">
        <v>371</v>
      </c>
      <c r="D23" s="16">
        <v>1</v>
      </c>
      <c r="E23" s="16">
        <v>0</v>
      </c>
      <c r="F23" s="16">
        <v>1</v>
      </c>
      <c r="G23" s="16">
        <v>0</v>
      </c>
      <c r="H23" s="16">
        <v>1</v>
      </c>
      <c r="I23" s="16">
        <v>0</v>
      </c>
      <c r="J23" s="16">
        <v>1</v>
      </c>
      <c r="K23" s="16"/>
      <c r="L23" s="27" t="str" cm="1">
        <f t="array" ref="L23">INDEX(enums[description],MATCH(1,(enums[enum]="TypeGenerateur")*(enums[const]=categorie_generation3[[#This Row],[type_generateur]]),0),1)</f>
        <v>Chaudiere multi bâtiment</v>
      </c>
      <c r="M23" s="26" t="str" cm="1">
        <f t="array" ref="M23">INDEX(enums[description],MATCH(1,(enums[enum]="CategorieGenerateur")*(enums[const]=categorie_generation3[[#This Row],[categorie_generateur]]),0),1)</f>
        <v>Chaudière multi bâtiment</v>
      </c>
    </row>
    <row r="24" spans="1:13" x14ac:dyDescent="0.3">
      <c r="A24" s="23" t="s">
        <v>371</v>
      </c>
      <c r="B24" s="23" t="s">
        <v>414</v>
      </c>
      <c r="C24" s="16" t="s">
        <v>371</v>
      </c>
      <c r="D24" s="16">
        <v>1</v>
      </c>
      <c r="E24" s="16">
        <v>0</v>
      </c>
      <c r="F24" s="16">
        <v>1</v>
      </c>
      <c r="G24" s="16">
        <v>0</v>
      </c>
      <c r="H24" s="16">
        <v>1</v>
      </c>
      <c r="I24" s="16">
        <v>0</v>
      </c>
      <c r="J24" s="16">
        <v>1</v>
      </c>
      <c r="K24" s="16"/>
      <c r="L24" s="27" t="str" cm="1">
        <f t="array" ref="L24">INDEX(enums[description],MATCH(1,(enums[enum]="TypeGenerateur")*(enums[const]=categorie_generation3[[#This Row],[type_generateur]]),0),1)</f>
        <v>Chaudiere multi bâtiment</v>
      </c>
      <c r="M24" s="26" t="str" cm="1">
        <f t="array" ref="M24">INDEX(enums[description],MATCH(1,(enums[enum]="CategorieGenerateur")*(enums[const]=categorie_generation3[[#This Row],[categorie_generateur]]),0),1)</f>
        <v>Chaudière multi bâtiment</v>
      </c>
    </row>
    <row r="25" spans="1:13" x14ac:dyDescent="0.3">
      <c r="A25" s="23" t="s">
        <v>371</v>
      </c>
      <c r="B25" s="23" t="s">
        <v>413</v>
      </c>
      <c r="C25" s="16" t="s">
        <v>371</v>
      </c>
      <c r="D25" s="16">
        <v>1</v>
      </c>
      <c r="E25" s="16">
        <v>0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/>
      <c r="L25" s="27" t="str" cm="1">
        <f t="array" ref="L25">INDEX(enums[description],MATCH(1,(enums[enum]="TypeGenerateur")*(enums[const]=categorie_generation3[[#This Row],[type_generateur]]),0),1)</f>
        <v>Chaudiere multi bâtiment</v>
      </c>
      <c r="M25" s="26" t="str" cm="1">
        <f t="array" ref="M25">INDEX(enums[description],MATCH(1,(enums[enum]="CategorieGenerateur")*(enums[const]=categorie_generation3[[#This Row],[categorie_generateur]]),0),1)</f>
        <v>Chaudière multi bâtiment</v>
      </c>
    </row>
    <row r="26" spans="1:13" x14ac:dyDescent="0.3">
      <c r="A26" s="16" t="s">
        <v>406</v>
      </c>
      <c r="B26" s="16" t="s">
        <v>411</v>
      </c>
      <c r="C26" s="16" t="s">
        <v>367</v>
      </c>
      <c r="D26" s="16">
        <v>1</v>
      </c>
      <c r="E26" s="16">
        <v>1</v>
      </c>
      <c r="F26" s="16">
        <v>1</v>
      </c>
      <c r="G26" s="16">
        <v>0</v>
      </c>
      <c r="H26" s="16">
        <v>1</v>
      </c>
      <c r="I26" s="16"/>
      <c r="J26" s="16">
        <v>0</v>
      </c>
      <c r="K26" s="16"/>
      <c r="L26" s="26" t="str" cm="1">
        <f t="array" ref="L26">INDEX(enums[description],MATCH(1,(enums[enum]="TypeGenerateur")*(enums[const]=categorie_generation3[[#This Row],[type_generateur]]),0),1)</f>
        <v>Systeme collectif par defaut en abscence d'information : chaudiere fioul penalisante</v>
      </c>
      <c r="M26" s="26" t="str" cm="1">
        <f t="array" ref="M26">INDEX(enums[description],MATCH(1,(enums[enum]="CategorieGenerateur")*(enums[const]=categorie_generation3[[#This Row],[categorie_generateur]]),0),1)</f>
        <v>Chaudière standard</v>
      </c>
    </row>
    <row r="27" spans="1:13" x14ac:dyDescent="0.3">
      <c r="A27" s="16" t="s">
        <v>367</v>
      </c>
      <c r="B27" s="16" t="s">
        <v>414</v>
      </c>
      <c r="C27" s="16" t="s">
        <v>367</v>
      </c>
      <c r="D27" s="16">
        <v>1</v>
      </c>
      <c r="E27" s="16">
        <v>1</v>
      </c>
      <c r="F27" s="16"/>
      <c r="G27" s="16">
        <v>0</v>
      </c>
      <c r="H27" s="16">
        <v>1</v>
      </c>
      <c r="I27" s="16"/>
      <c r="J27" s="16">
        <v>1</v>
      </c>
      <c r="K27" s="16" t="s">
        <v>979</v>
      </c>
      <c r="L27" s="26" t="str" cm="1">
        <f t="array" ref="L27">INDEX(enums[description],MATCH(1,(enums[enum]="TypeGenerateur")*(enums[const]=categorie_generation3[[#This Row],[type_generateur]]),0),1)</f>
        <v>Chaudiere standard</v>
      </c>
      <c r="M27" s="26" t="str" cm="1">
        <f t="array" ref="M27">INDEX(enums[description],MATCH(1,(enums[enum]="CategorieGenerateur")*(enums[const]=categorie_generation3[[#This Row],[categorie_generateur]]),0),1)</f>
        <v>Chaudière standard</v>
      </c>
    </row>
    <row r="28" spans="1:13" x14ac:dyDescent="0.3">
      <c r="A28" s="23" t="s">
        <v>367</v>
      </c>
      <c r="B28" s="23" t="s">
        <v>411</v>
      </c>
      <c r="C28" s="23" t="s">
        <v>367</v>
      </c>
      <c r="D28" s="16">
        <v>1</v>
      </c>
      <c r="E28" s="16">
        <v>1</v>
      </c>
      <c r="F28" s="16"/>
      <c r="G28" s="16">
        <v>0</v>
      </c>
      <c r="H28" s="16">
        <v>1</v>
      </c>
      <c r="I28" s="16"/>
      <c r="J28" s="16">
        <v>1</v>
      </c>
      <c r="K28" s="16" t="s">
        <v>979</v>
      </c>
      <c r="L28" s="27" t="str" cm="1">
        <f t="array" ref="L28">INDEX(enums[description],MATCH(1,(enums[enum]="TypeGenerateur")*(enums[const]=categorie_generation3[[#This Row],[type_generateur]]),0),1)</f>
        <v>Chaudiere standard</v>
      </c>
      <c r="M28" s="27" t="str" cm="1">
        <f t="array" ref="M28">INDEX(enums[description],MATCH(1,(enums[enum]="CategorieGenerateur")*(enums[const]=categorie_generation3[[#This Row],[categorie_generateur]]),0),1)</f>
        <v>Chaudière standard</v>
      </c>
    </row>
    <row r="29" spans="1:13" x14ac:dyDescent="0.3">
      <c r="A29" s="23" t="s">
        <v>367</v>
      </c>
      <c r="B29" s="23" t="s">
        <v>410</v>
      </c>
      <c r="C29" s="23" t="s">
        <v>367</v>
      </c>
      <c r="D29" s="16">
        <v>1</v>
      </c>
      <c r="E29" s="16">
        <v>1</v>
      </c>
      <c r="F29" s="16"/>
      <c r="G29" s="16">
        <v>0</v>
      </c>
      <c r="H29" s="16">
        <v>1</v>
      </c>
      <c r="I29" s="16"/>
      <c r="J29" s="16">
        <v>1</v>
      </c>
      <c r="K29" s="16" t="s">
        <v>979</v>
      </c>
      <c r="L29" s="27" t="str" cm="1">
        <f t="array" ref="L29">INDEX(enums[description],MATCH(1,(enums[enum]="TypeGenerateur")*(enums[const]=categorie_generation3[[#This Row],[type_generateur]]),0),1)</f>
        <v>Chaudiere standard</v>
      </c>
      <c r="M29" s="27" t="str" cm="1">
        <f t="array" ref="M29">INDEX(enums[description],MATCH(1,(enums[enum]="CategorieGenerateur")*(enums[const]=categorie_generation3[[#This Row],[categorie_generateur]]),0),1)</f>
        <v>Chaudière standard</v>
      </c>
    </row>
    <row r="30" spans="1:13" x14ac:dyDescent="0.3">
      <c r="A30" s="23" t="s">
        <v>367</v>
      </c>
      <c r="B30" s="23" t="s">
        <v>412</v>
      </c>
      <c r="C30" s="16" t="s">
        <v>367</v>
      </c>
      <c r="D30" s="16">
        <v>1</v>
      </c>
      <c r="E30" s="16">
        <v>1</v>
      </c>
      <c r="F30" s="16"/>
      <c r="G30" s="16">
        <v>0</v>
      </c>
      <c r="H30" s="16">
        <v>1</v>
      </c>
      <c r="I30" s="16"/>
      <c r="J30" s="16">
        <v>1</v>
      </c>
      <c r="K30" s="16" t="s">
        <v>979</v>
      </c>
      <c r="L30" s="27" t="str" cm="1">
        <f t="array" ref="L30">INDEX(enums[description],MATCH(1,(enums[enum]="TypeGenerateur")*(enums[const]=categorie_generation3[[#This Row],[type_generateur]]),0),1)</f>
        <v>Chaudiere standard</v>
      </c>
      <c r="M30" s="26" t="str" cm="1">
        <f t="array" ref="M30">INDEX(enums[description],MATCH(1,(enums[enum]="CategorieGenerateur")*(enums[const]=categorie_generation3[[#This Row],[categorie_generateur]]),0),1)</f>
        <v>Chaudière standard</v>
      </c>
    </row>
    <row r="31" spans="1:13" x14ac:dyDescent="0.3">
      <c r="A31" s="23" t="s">
        <v>372</v>
      </c>
      <c r="B31" s="23" t="s">
        <v>410</v>
      </c>
      <c r="C31" s="23" t="s">
        <v>372</v>
      </c>
      <c r="D31" s="16">
        <v>0</v>
      </c>
      <c r="E31" s="16">
        <v>1</v>
      </c>
      <c r="F31" s="16"/>
      <c r="G31" s="16">
        <v>0</v>
      </c>
      <c r="H31" s="16">
        <v>1</v>
      </c>
      <c r="I31" s="16"/>
      <c r="J31" s="16">
        <v>0</v>
      </c>
      <c r="K31" s="16" t="s">
        <v>926</v>
      </c>
      <c r="L31" s="27" t="str" cm="1">
        <f t="array" ref="L31">INDEX(enums[description],MATCH(1,(enums[enum]="TypeGenerateur")*(enums[const]=categorie_generation3[[#This Row],[type_generateur]]),0),1)</f>
        <v>Generateur à air chaud</v>
      </c>
      <c r="M31" s="27" t="str" cm="1">
        <f t="array" ref="M31">INDEX(enums[description],MATCH(1,(enums[enum]="CategorieGenerateur")*(enums[const]=categorie_generation3[[#This Row],[categorie_generateur]]),0),1)</f>
        <v>Générateur à air chaud</v>
      </c>
    </row>
    <row r="32" spans="1:13" x14ac:dyDescent="0.3">
      <c r="A32" s="23" t="s">
        <v>372</v>
      </c>
      <c r="B32" s="23" t="s">
        <v>412</v>
      </c>
      <c r="C32" s="23" t="s">
        <v>372</v>
      </c>
      <c r="D32" s="16">
        <v>0</v>
      </c>
      <c r="E32" s="16">
        <v>1</v>
      </c>
      <c r="F32" s="16"/>
      <c r="G32" s="16">
        <v>0</v>
      </c>
      <c r="H32" s="16">
        <v>1</v>
      </c>
      <c r="I32" s="16"/>
      <c r="J32" s="16">
        <v>0</v>
      </c>
      <c r="K32" s="16" t="s">
        <v>926</v>
      </c>
      <c r="L32" s="27" t="str" cm="1">
        <f t="array" ref="L32">INDEX(enums[description],MATCH(1,(enums[enum]="TypeGenerateur")*(enums[const]=categorie_generation3[[#This Row],[type_generateur]]),0),1)</f>
        <v>Generateur à air chaud</v>
      </c>
      <c r="M32" s="27" t="str" cm="1">
        <f t="array" ref="M32">INDEX(enums[description],MATCH(1,(enums[enum]="CategorieGenerateur")*(enums[const]=categorie_generation3[[#This Row],[categorie_generateur]]),0),1)</f>
        <v>Générateur à air chaud</v>
      </c>
    </row>
    <row r="33" spans="1:13" x14ac:dyDescent="0.3">
      <c r="A33" s="23" t="s">
        <v>372</v>
      </c>
      <c r="B33" s="23" t="s">
        <v>411</v>
      </c>
      <c r="C33" s="23" t="s">
        <v>372</v>
      </c>
      <c r="D33" s="16">
        <v>0</v>
      </c>
      <c r="E33" s="16">
        <v>1</v>
      </c>
      <c r="F33" s="16"/>
      <c r="G33" s="16">
        <v>0</v>
      </c>
      <c r="H33" s="16">
        <v>1</v>
      </c>
      <c r="I33" s="16"/>
      <c r="J33" s="16">
        <v>0</v>
      </c>
      <c r="K33" s="16" t="s">
        <v>926</v>
      </c>
      <c r="L33" s="27" t="str" cm="1">
        <f t="array" ref="L33">INDEX(enums[description],MATCH(1,(enums[enum]="TypeGenerateur")*(enums[const]=categorie_generation3[[#This Row],[type_generateur]]),0),1)</f>
        <v>Generateur à air chaud</v>
      </c>
      <c r="M33" s="27" t="str" cm="1">
        <f t="array" ref="M33">INDEX(enums[description],MATCH(1,(enums[enum]="CategorieGenerateur")*(enums[const]=categorie_generation3[[#This Row],[categorie_generateur]]),0),1)</f>
        <v>Générateur à air chaud</v>
      </c>
    </row>
    <row r="34" spans="1:13" x14ac:dyDescent="0.3">
      <c r="A34" s="23" t="s">
        <v>415</v>
      </c>
      <c r="B34" s="23" t="s">
        <v>410</v>
      </c>
      <c r="C34" s="23" t="s">
        <v>372</v>
      </c>
      <c r="D34" s="16">
        <v>0</v>
      </c>
      <c r="E34" s="16">
        <v>1</v>
      </c>
      <c r="F34" s="16"/>
      <c r="G34" s="16">
        <v>0</v>
      </c>
      <c r="H34" s="16">
        <v>1</v>
      </c>
      <c r="I34" s="16"/>
      <c r="J34" s="16">
        <v>0</v>
      </c>
      <c r="K34" s="16" t="s">
        <v>926</v>
      </c>
      <c r="L34" s="27" t="str" cm="1">
        <f t="array" ref="L34">INDEX(enums[description],MATCH(1,(enums[enum]="TypeGenerateur")*(enums[const]=categorie_generation3[[#This Row],[type_generateur]]),0),1)</f>
        <v>Generateur à air chaud à condensation</v>
      </c>
      <c r="M34" s="27" t="str" cm="1">
        <f t="array" ref="M34">INDEX(enums[description],MATCH(1,(enums[enum]="CategorieGenerateur")*(enums[const]=categorie_generation3[[#This Row],[categorie_generateur]]),0),1)</f>
        <v>Générateur à air chaud</v>
      </c>
    </row>
    <row r="35" spans="1:13" x14ac:dyDescent="0.3">
      <c r="A35" s="23" t="s">
        <v>415</v>
      </c>
      <c r="B35" s="23" t="s">
        <v>412</v>
      </c>
      <c r="C35" s="23" t="s">
        <v>372</v>
      </c>
      <c r="D35" s="16">
        <v>0</v>
      </c>
      <c r="E35" s="16">
        <v>1</v>
      </c>
      <c r="F35" s="16"/>
      <c r="G35" s="16">
        <v>0</v>
      </c>
      <c r="H35" s="16">
        <v>1</v>
      </c>
      <c r="I35" s="16"/>
      <c r="J35" s="16">
        <v>0</v>
      </c>
      <c r="K35" s="16" t="s">
        <v>926</v>
      </c>
      <c r="L35" s="27" t="str" cm="1">
        <f t="array" ref="L35">INDEX(enums[description],MATCH(1,(enums[enum]="TypeGenerateur")*(enums[const]=categorie_generation3[[#This Row],[type_generateur]]),0),1)</f>
        <v>Generateur à air chaud à condensation</v>
      </c>
      <c r="M35" s="27" t="str" cm="1">
        <f t="array" ref="M35">INDEX(enums[description],MATCH(1,(enums[enum]="CategorieGenerateur")*(enums[const]=categorie_generation3[[#This Row],[categorie_generateur]]),0),1)</f>
        <v>Générateur à air chaud</v>
      </c>
    </row>
    <row r="36" spans="1:13" x14ac:dyDescent="0.3">
      <c r="A36" s="23" t="s">
        <v>415</v>
      </c>
      <c r="B36" s="23" t="s">
        <v>411</v>
      </c>
      <c r="C36" s="23" t="s">
        <v>372</v>
      </c>
      <c r="D36" s="16">
        <v>0</v>
      </c>
      <c r="E36" s="16">
        <v>1</v>
      </c>
      <c r="F36" s="16"/>
      <c r="G36" s="16">
        <v>0</v>
      </c>
      <c r="H36" s="16">
        <v>1</v>
      </c>
      <c r="I36" s="16"/>
      <c r="J36" s="16">
        <v>0</v>
      </c>
      <c r="K36" s="16" t="s">
        <v>926</v>
      </c>
      <c r="L36" s="27" t="str" cm="1">
        <f t="array" ref="L36">INDEX(enums[description],MATCH(1,(enums[enum]="TypeGenerateur")*(enums[const]=categorie_generation3[[#This Row],[type_generateur]]),0),1)</f>
        <v>Generateur à air chaud à condensation</v>
      </c>
      <c r="M36" s="27" t="str" cm="1">
        <f t="array" ref="M36">INDEX(enums[description],MATCH(1,(enums[enum]="CategorieGenerateur")*(enums[const]=categorie_generation3[[#This Row],[categorie_generateur]]),0),1)</f>
        <v>Générateur à air chaud</v>
      </c>
    </row>
    <row r="37" spans="1:13" x14ac:dyDescent="0.3">
      <c r="A37" s="23" t="s">
        <v>392</v>
      </c>
      <c r="B37" s="23" t="s">
        <v>413</v>
      </c>
      <c r="C37" s="23" t="s">
        <v>364</v>
      </c>
      <c r="D37" s="16">
        <v>1</v>
      </c>
      <c r="E37" s="16">
        <v>0</v>
      </c>
      <c r="F37" s="16"/>
      <c r="G37" s="16">
        <v>0</v>
      </c>
      <c r="H37" s="16">
        <v>1</v>
      </c>
      <c r="I37" s="16"/>
      <c r="J37" s="16">
        <v>0</v>
      </c>
      <c r="K37" s="16" t="s">
        <v>978</v>
      </c>
      <c r="L37" s="27" t="str" cm="1">
        <f t="array" ref="L37">INDEX(enums[description],MATCH(1,(enums[enum]="TypeGenerateur")*(enums[const]=categorie_generation3[[#This Row],[type_generateur]]),0),1)</f>
        <v>Pompe à chaleur air/eau</v>
      </c>
      <c r="M37" s="27" t="str" cm="1">
        <f t="array" ref="M37">INDEX(enums[description],MATCH(1,(enums[enum]="CategorieGenerateur")*(enums[const]=categorie_generation3[[#This Row],[categorie_generateur]]),0),1)</f>
        <v>Pompe à chaleur</v>
      </c>
    </row>
    <row r="38" spans="1:13" x14ac:dyDescent="0.3">
      <c r="A38" s="23" t="s">
        <v>393</v>
      </c>
      <c r="B38" s="23" t="s">
        <v>413</v>
      </c>
      <c r="C38" s="23" t="s">
        <v>364</v>
      </c>
      <c r="D38" s="16">
        <v>1</v>
      </c>
      <c r="E38" s="16">
        <v>0</v>
      </c>
      <c r="F38" s="16"/>
      <c r="G38" s="16">
        <v>0</v>
      </c>
      <c r="H38" s="16">
        <v>1</v>
      </c>
      <c r="I38" s="16"/>
      <c r="J38" s="16">
        <v>0</v>
      </c>
      <c r="K38" s="16" t="s">
        <v>978</v>
      </c>
      <c r="L38" s="27" t="str" cm="1">
        <f t="array" ref="L38">INDEX(enums[description],MATCH(1,(enums[enum]="TypeGenerateur")*(enums[const]=categorie_generation3[[#This Row],[type_generateur]]),0),1)</f>
        <v>Pompe à chaleur eau/eau</v>
      </c>
      <c r="M38" s="27" t="str" cm="1">
        <f t="array" ref="M38">INDEX(enums[description],MATCH(1,(enums[enum]="CategorieGenerateur")*(enums[const]=categorie_generation3[[#This Row],[categorie_generateur]]),0),1)</f>
        <v>Pompe à chaleur</v>
      </c>
    </row>
    <row r="39" spans="1:13" x14ac:dyDescent="0.3">
      <c r="A39" s="23" t="s">
        <v>394</v>
      </c>
      <c r="B39" s="23" t="s">
        <v>413</v>
      </c>
      <c r="C39" s="23" t="s">
        <v>364</v>
      </c>
      <c r="D39" s="16">
        <v>1</v>
      </c>
      <c r="E39" s="16">
        <v>0</v>
      </c>
      <c r="F39" s="16"/>
      <c r="G39" s="16">
        <v>0</v>
      </c>
      <c r="H39" s="16">
        <v>1</v>
      </c>
      <c r="I39" s="16"/>
      <c r="J39" s="16">
        <v>0</v>
      </c>
      <c r="K39" s="16" t="s">
        <v>978</v>
      </c>
      <c r="L39" s="27" t="str" cm="1">
        <f t="array" ref="L39">INDEX(enums[description],MATCH(1,(enums[enum]="TypeGenerateur")*(enums[const]=categorie_generation3[[#This Row],[type_generateur]]),0),1)</f>
        <v>Pompe à chaleur eau glycolee/eau</v>
      </c>
      <c r="M39" s="27" t="str" cm="1">
        <f t="array" ref="M39">INDEX(enums[description],MATCH(1,(enums[enum]="CategorieGenerateur")*(enums[const]=categorie_generation3[[#This Row],[categorie_generateur]]),0),1)</f>
        <v>Pompe à chaleur</v>
      </c>
    </row>
    <row r="40" spans="1:13" x14ac:dyDescent="0.3">
      <c r="A40" s="23" t="s">
        <v>395</v>
      </c>
      <c r="B40" s="23" t="s">
        <v>413</v>
      </c>
      <c r="C40" s="23" t="s">
        <v>364</v>
      </c>
      <c r="D40" s="16">
        <v>1</v>
      </c>
      <c r="E40" s="16">
        <v>0</v>
      </c>
      <c r="F40" s="16"/>
      <c r="G40" s="16">
        <v>0</v>
      </c>
      <c r="H40" s="16">
        <v>1</v>
      </c>
      <c r="I40" s="16"/>
      <c r="J40" s="16">
        <v>0</v>
      </c>
      <c r="K40" s="16" t="s">
        <v>978</v>
      </c>
      <c r="L40" s="27" t="str" cm="1">
        <f t="array" ref="L40">INDEX(enums[description],MATCH(1,(enums[enum]="TypeGenerateur")*(enums[const]=categorie_generation3[[#This Row],[type_generateur]]),0),1)</f>
        <v>Pompe à chaleur geothermique</v>
      </c>
      <c r="M40" s="27" t="str" cm="1">
        <f t="array" ref="M40">INDEX(enums[description],MATCH(1,(enums[enum]="CategorieGenerateur")*(enums[const]=categorie_generation3[[#This Row],[categorie_generateur]]),0),1)</f>
        <v>Pompe à chaleur</v>
      </c>
    </row>
    <row r="41" spans="1:13" x14ac:dyDescent="0.3">
      <c r="A41" s="23" t="s">
        <v>442</v>
      </c>
      <c r="B41" s="23" t="s">
        <v>428</v>
      </c>
      <c r="C41" s="23" t="s">
        <v>419</v>
      </c>
      <c r="D41" s="16">
        <v>1</v>
      </c>
      <c r="E41" s="16">
        <v>1</v>
      </c>
      <c r="F41" s="16"/>
      <c r="G41" s="16">
        <v>0</v>
      </c>
      <c r="H41" s="16">
        <v>1</v>
      </c>
      <c r="I41" s="16"/>
      <c r="J41" s="16">
        <v>0</v>
      </c>
      <c r="K41" s="16" t="s">
        <v>994</v>
      </c>
      <c r="L41" s="27" t="str" cm="1">
        <f t="array" ref="L41">INDEX(enums[description],MATCH(1,(enums[enum]="TypeGenerateur")*(enums[const]=categorie_generation3[[#This Row],[type_generateur]]),0),1)</f>
        <v>Pompe à chaleur hybride air/eau</v>
      </c>
      <c r="M41" s="27" t="str" cm="1">
        <f t="array" ref="M41">INDEX(enums[description],MATCH(1,(enums[enum]="CategorieGenerateur")*(enums[const]=categorie_generation3[[#This Row],[categorie_generateur]]),0),1)</f>
        <v>Pompe à chaleur hybride</v>
      </c>
    </row>
    <row r="42" spans="1:13" x14ac:dyDescent="0.3">
      <c r="A42" s="23" t="s">
        <v>442</v>
      </c>
      <c r="B42" s="23" t="s">
        <v>432</v>
      </c>
      <c r="C42" s="23" t="s">
        <v>419</v>
      </c>
      <c r="D42" s="16">
        <v>1</v>
      </c>
      <c r="E42" s="16">
        <v>1</v>
      </c>
      <c r="F42" s="16"/>
      <c r="G42" s="16">
        <v>0</v>
      </c>
      <c r="H42" s="16">
        <v>1</v>
      </c>
      <c r="I42" s="16"/>
      <c r="J42" s="16">
        <v>0</v>
      </c>
      <c r="K42" s="16" t="s">
        <v>994</v>
      </c>
      <c r="L42" s="27" t="str" cm="1">
        <f t="array" ref="L42">INDEX(enums[description],MATCH(1,(enums[enum]="TypeGenerateur")*(enums[const]=categorie_generation3[[#This Row],[type_generateur]]),0),1)</f>
        <v>Pompe à chaleur hybride air/eau</v>
      </c>
      <c r="M42" s="27" t="str" cm="1">
        <f t="array" ref="M42">INDEX(enums[description],MATCH(1,(enums[enum]="CategorieGenerateur")*(enums[const]=categorie_generation3[[#This Row],[categorie_generateur]]),0),1)</f>
        <v>Pompe à chaleur hybride</v>
      </c>
    </row>
    <row r="43" spans="1:13" x14ac:dyDescent="0.3">
      <c r="A43" s="23" t="s">
        <v>442</v>
      </c>
      <c r="B43" s="23" t="s">
        <v>410</v>
      </c>
      <c r="C43" s="23" t="s">
        <v>419</v>
      </c>
      <c r="D43" s="16">
        <v>1</v>
      </c>
      <c r="E43" s="16">
        <v>1</v>
      </c>
      <c r="F43" s="16"/>
      <c r="G43" s="16">
        <v>0</v>
      </c>
      <c r="H43" s="16">
        <v>1</v>
      </c>
      <c r="I43" s="16"/>
      <c r="J43" s="16">
        <v>0</v>
      </c>
      <c r="K43" s="16" t="s">
        <v>994</v>
      </c>
      <c r="L43" s="27" t="str" cm="1">
        <f t="array" ref="L43">INDEX(enums[description],MATCH(1,(enums[enum]="TypeGenerateur")*(enums[const]=categorie_generation3[[#This Row],[type_generateur]]),0),1)</f>
        <v>Pompe à chaleur hybride air/eau</v>
      </c>
      <c r="M43" s="27" t="str" cm="1">
        <f t="array" ref="M43">INDEX(enums[description],MATCH(1,(enums[enum]="CategorieGenerateur")*(enums[const]=categorie_generation3[[#This Row],[categorie_generateur]]),0),1)</f>
        <v>Pompe à chaleur hybride</v>
      </c>
    </row>
    <row r="44" spans="1:13" x14ac:dyDescent="0.3">
      <c r="A44" s="23" t="s">
        <v>442</v>
      </c>
      <c r="B44" s="23" t="s">
        <v>412</v>
      </c>
      <c r="C44" s="23" t="s">
        <v>419</v>
      </c>
      <c r="D44" s="16">
        <v>1</v>
      </c>
      <c r="E44" s="16">
        <v>1</v>
      </c>
      <c r="F44" s="16"/>
      <c r="G44" s="16">
        <v>0</v>
      </c>
      <c r="H44" s="16">
        <v>1</v>
      </c>
      <c r="I44" s="16"/>
      <c r="J44" s="16">
        <v>0</v>
      </c>
      <c r="K44" s="16" t="s">
        <v>994</v>
      </c>
      <c r="L44" s="27" t="str" cm="1">
        <f t="array" ref="L44">INDEX(enums[description],MATCH(1,(enums[enum]="TypeGenerateur")*(enums[const]=categorie_generation3[[#This Row],[type_generateur]]),0),1)</f>
        <v>Pompe à chaleur hybride air/eau</v>
      </c>
      <c r="M44" s="27" t="str" cm="1">
        <f t="array" ref="M44">INDEX(enums[description],MATCH(1,(enums[enum]="CategorieGenerateur")*(enums[const]=categorie_generation3[[#This Row],[categorie_generateur]]),0),1)</f>
        <v>Pompe à chaleur hybride</v>
      </c>
    </row>
    <row r="45" spans="1:13" x14ac:dyDescent="0.3">
      <c r="A45" s="23" t="s">
        <v>442</v>
      </c>
      <c r="B45" s="23" t="s">
        <v>411</v>
      </c>
      <c r="C45" s="23" t="s">
        <v>419</v>
      </c>
      <c r="D45" s="16">
        <v>1</v>
      </c>
      <c r="E45" s="16">
        <v>1</v>
      </c>
      <c r="F45" s="16"/>
      <c r="G45" s="16">
        <v>0</v>
      </c>
      <c r="H45" s="16">
        <v>1</v>
      </c>
      <c r="I45" s="16"/>
      <c r="J45" s="16">
        <v>0</v>
      </c>
      <c r="K45" s="16" t="s">
        <v>994</v>
      </c>
      <c r="L45" s="27" t="str" cm="1">
        <f t="array" ref="L45">INDEX(enums[description],MATCH(1,(enums[enum]="TypeGenerateur")*(enums[const]=categorie_generation3[[#This Row],[type_generateur]]),0),1)</f>
        <v>Pompe à chaleur hybride air/eau</v>
      </c>
      <c r="M45" s="27" t="str" cm="1">
        <f t="array" ref="M45">INDEX(enums[description],MATCH(1,(enums[enum]="CategorieGenerateur")*(enums[const]=categorie_generation3[[#This Row],[categorie_generateur]]),0),1)</f>
        <v>Pompe à chaleur hybride</v>
      </c>
    </row>
    <row r="46" spans="1:13" x14ac:dyDescent="0.3">
      <c r="A46" s="23" t="s">
        <v>442</v>
      </c>
      <c r="B46" s="23" t="s">
        <v>427</v>
      </c>
      <c r="C46" s="23" t="s">
        <v>419</v>
      </c>
      <c r="D46" s="16">
        <v>1</v>
      </c>
      <c r="E46" s="16">
        <v>1</v>
      </c>
      <c r="F46" s="16"/>
      <c r="G46" s="16">
        <v>0</v>
      </c>
      <c r="H46" s="16">
        <v>1</v>
      </c>
      <c r="I46" s="16"/>
      <c r="J46" s="16">
        <v>0</v>
      </c>
      <c r="K46" s="16" t="s">
        <v>994</v>
      </c>
      <c r="L46" s="27" t="str" cm="1">
        <f t="array" ref="L46">INDEX(enums[description],MATCH(1,(enums[enum]="TypeGenerateur")*(enums[const]=categorie_generation3[[#This Row],[type_generateur]]),0),1)</f>
        <v>Pompe à chaleur hybride air/eau</v>
      </c>
      <c r="M46" s="27" t="str" cm="1">
        <f t="array" ref="M46">INDEX(enums[description],MATCH(1,(enums[enum]="CategorieGenerateur")*(enums[const]=categorie_generation3[[#This Row],[categorie_generateur]]),0),1)</f>
        <v>Pompe à chaleur hybride</v>
      </c>
    </row>
    <row r="47" spans="1:13" x14ac:dyDescent="0.3">
      <c r="A47" s="23" t="s">
        <v>444</v>
      </c>
      <c r="B47" s="23" t="s">
        <v>428</v>
      </c>
      <c r="C47" s="23" t="s">
        <v>419</v>
      </c>
      <c r="D47" s="16">
        <v>1</v>
      </c>
      <c r="E47" s="16">
        <v>1</v>
      </c>
      <c r="F47" s="16"/>
      <c r="G47" s="16">
        <v>0</v>
      </c>
      <c r="H47" s="16">
        <v>1</v>
      </c>
      <c r="I47" s="16"/>
      <c r="J47" s="16">
        <v>0</v>
      </c>
      <c r="K47" s="16" t="s">
        <v>994</v>
      </c>
      <c r="L47" s="27" t="str" cm="1">
        <f t="array" ref="L47">INDEX(enums[description],MATCH(1,(enums[enum]="TypeGenerateur")*(enums[const]=categorie_generation3[[#This Row],[type_generateur]]),0),1)</f>
        <v>Pompe à chaleur hybride eau/eau</v>
      </c>
      <c r="M47" s="27" t="str" cm="1">
        <f t="array" ref="M47">INDEX(enums[description],MATCH(1,(enums[enum]="CategorieGenerateur")*(enums[const]=categorie_generation3[[#This Row],[categorie_generateur]]),0),1)</f>
        <v>Pompe à chaleur hybride</v>
      </c>
    </row>
    <row r="48" spans="1:13" x14ac:dyDescent="0.3">
      <c r="A48" s="23" t="s">
        <v>444</v>
      </c>
      <c r="B48" s="23" t="s">
        <v>432</v>
      </c>
      <c r="C48" s="23" t="s">
        <v>419</v>
      </c>
      <c r="D48" s="16">
        <v>1</v>
      </c>
      <c r="E48" s="16">
        <v>1</v>
      </c>
      <c r="F48" s="16"/>
      <c r="G48" s="16">
        <v>0</v>
      </c>
      <c r="H48" s="16">
        <v>1</v>
      </c>
      <c r="I48" s="16"/>
      <c r="J48" s="16">
        <v>0</v>
      </c>
      <c r="K48" s="16" t="s">
        <v>994</v>
      </c>
      <c r="L48" s="27" t="str" cm="1">
        <f t="array" ref="L48">INDEX(enums[description],MATCH(1,(enums[enum]="TypeGenerateur")*(enums[const]=categorie_generation3[[#This Row],[type_generateur]]),0),1)</f>
        <v>Pompe à chaleur hybride eau/eau</v>
      </c>
      <c r="M48" s="27" t="str" cm="1">
        <f t="array" ref="M48">INDEX(enums[description],MATCH(1,(enums[enum]="CategorieGenerateur")*(enums[const]=categorie_generation3[[#This Row],[categorie_generateur]]),0),1)</f>
        <v>Pompe à chaleur hybride</v>
      </c>
    </row>
    <row r="49" spans="1:13" x14ac:dyDescent="0.3">
      <c r="A49" s="23" t="s">
        <v>444</v>
      </c>
      <c r="B49" s="23" t="s">
        <v>410</v>
      </c>
      <c r="C49" s="23" t="s">
        <v>419</v>
      </c>
      <c r="D49" s="16">
        <v>1</v>
      </c>
      <c r="E49" s="16">
        <v>1</v>
      </c>
      <c r="F49" s="16"/>
      <c r="G49" s="16">
        <v>0</v>
      </c>
      <c r="H49" s="16">
        <v>1</v>
      </c>
      <c r="I49" s="16"/>
      <c r="J49" s="16">
        <v>0</v>
      </c>
      <c r="K49" s="16" t="s">
        <v>994</v>
      </c>
      <c r="L49" s="27" t="str" cm="1">
        <f t="array" ref="L49">INDEX(enums[description],MATCH(1,(enums[enum]="TypeGenerateur")*(enums[const]=categorie_generation3[[#This Row],[type_generateur]]),0),1)</f>
        <v>Pompe à chaleur hybride eau/eau</v>
      </c>
      <c r="M49" s="27" t="str" cm="1">
        <f t="array" ref="M49">INDEX(enums[description],MATCH(1,(enums[enum]="CategorieGenerateur")*(enums[const]=categorie_generation3[[#This Row],[categorie_generateur]]),0),1)</f>
        <v>Pompe à chaleur hybride</v>
      </c>
    </row>
    <row r="50" spans="1:13" x14ac:dyDescent="0.3">
      <c r="A50" s="23" t="s">
        <v>444</v>
      </c>
      <c r="B50" s="23" t="s">
        <v>412</v>
      </c>
      <c r="C50" s="23" t="s">
        <v>419</v>
      </c>
      <c r="D50" s="16">
        <v>1</v>
      </c>
      <c r="E50" s="16">
        <v>1</v>
      </c>
      <c r="F50" s="16"/>
      <c r="G50" s="16">
        <v>0</v>
      </c>
      <c r="H50" s="16">
        <v>1</v>
      </c>
      <c r="I50" s="16"/>
      <c r="J50" s="16">
        <v>0</v>
      </c>
      <c r="K50" s="16" t="s">
        <v>994</v>
      </c>
      <c r="L50" s="27" t="str" cm="1">
        <f t="array" ref="L50">INDEX(enums[description],MATCH(1,(enums[enum]="TypeGenerateur")*(enums[const]=categorie_generation3[[#This Row],[type_generateur]]),0),1)</f>
        <v>Pompe à chaleur hybride eau/eau</v>
      </c>
      <c r="M50" s="27" t="str" cm="1">
        <f t="array" ref="M50">INDEX(enums[description],MATCH(1,(enums[enum]="CategorieGenerateur")*(enums[const]=categorie_generation3[[#This Row],[categorie_generateur]]),0),1)</f>
        <v>Pompe à chaleur hybride</v>
      </c>
    </row>
    <row r="51" spans="1:13" x14ac:dyDescent="0.3">
      <c r="A51" s="23" t="s">
        <v>444</v>
      </c>
      <c r="B51" s="23" t="s">
        <v>411</v>
      </c>
      <c r="C51" s="23" t="s">
        <v>419</v>
      </c>
      <c r="D51" s="16">
        <v>1</v>
      </c>
      <c r="E51" s="16">
        <v>1</v>
      </c>
      <c r="F51" s="16"/>
      <c r="G51" s="16">
        <v>0</v>
      </c>
      <c r="H51" s="16">
        <v>1</v>
      </c>
      <c r="I51" s="16"/>
      <c r="J51" s="16">
        <v>0</v>
      </c>
      <c r="K51" s="16" t="s">
        <v>994</v>
      </c>
      <c r="L51" s="27" t="str" cm="1">
        <f t="array" ref="L51">INDEX(enums[description],MATCH(1,(enums[enum]="TypeGenerateur")*(enums[const]=categorie_generation3[[#This Row],[type_generateur]]),0),1)</f>
        <v>Pompe à chaleur hybride eau/eau</v>
      </c>
      <c r="M51" s="27" t="str" cm="1">
        <f t="array" ref="M51">INDEX(enums[description],MATCH(1,(enums[enum]="CategorieGenerateur")*(enums[const]=categorie_generation3[[#This Row],[categorie_generateur]]),0),1)</f>
        <v>Pompe à chaleur hybride</v>
      </c>
    </row>
    <row r="52" spans="1:13" x14ac:dyDescent="0.3">
      <c r="A52" s="23" t="s">
        <v>444</v>
      </c>
      <c r="B52" s="23" t="s">
        <v>427</v>
      </c>
      <c r="C52" s="23" t="s">
        <v>419</v>
      </c>
      <c r="D52" s="16">
        <v>1</v>
      </c>
      <c r="E52" s="16">
        <v>1</v>
      </c>
      <c r="F52" s="16"/>
      <c r="G52" s="16">
        <v>0</v>
      </c>
      <c r="H52" s="16">
        <v>1</v>
      </c>
      <c r="I52" s="16"/>
      <c r="J52" s="16">
        <v>0</v>
      </c>
      <c r="K52" s="16" t="s">
        <v>994</v>
      </c>
      <c r="L52" s="27" t="str" cm="1">
        <f t="array" ref="L52">INDEX(enums[description],MATCH(1,(enums[enum]="TypeGenerateur")*(enums[const]=categorie_generation3[[#This Row],[type_generateur]]),0),1)</f>
        <v>Pompe à chaleur hybride eau/eau</v>
      </c>
      <c r="M52" s="27" t="str" cm="1">
        <f t="array" ref="M52">INDEX(enums[description],MATCH(1,(enums[enum]="CategorieGenerateur")*(enums[const]=categorie_generation3[[#This Row],[categorie_generateur]]),0),1)</f>
        <v>Pompe à chaleur hybride</v>
      </c>
    </row>
    <row r="53" spans="1:13" x14ac:dyDescent="0.3">
      <c r="A53" s="23" t="s">
        <v>445</v>
      </c>
      <c r="B53" s="23" t="s">
        <v>428</v>
      </c>
      <c r="C53" s="23" t="s">
        <v>419</v>
      </c>
      <c r="D53" s="16">
        <v>1</v>
      </c>
      <c r="E53" s="16">
        <v>1</v>
      </c>
      <c r="F53" s="16"/>
      <c r="G53" s="16">
        <v>0</v>
      </c>
      <c r="H53" s="16">
        <v>1</v>
      </c>
      <c r="I53" s="16"/>
      <c r="J53" s="16">
        <v>0</v>
      </c>
      <c r="K53" s="16" t="s">
        <v>994</v>
      </c>
      <c r="L53" s="27" t="str" cm="1">
        <f t="array" ref="L53">INDEX(enums[description],MATCH(1,(enums[enum]="TypeGenerateur")*(enums[const]=categorie_generation3[[#This Row],[type_generateur]]),0),1)</f>
        <v>Pompe à chaleur hybride air glycolée/eau</v>
      </c>
      <c r="M53" s="27" t="str" cm="1">
        <f t="array" ref="M53">INDEX(enums[description],MATCH(1,(enums[enum]="CategorieGenerateur")*(enums[const]=categorie_generation3[[#This Row],[categorie_generateur]]),0),1)</f>
        <v>Pompe à chaleur hybride</v>
      </c>
    </row>
    <row r="54" spans="1:13" x14ac:dyDescent="0.3">
      <c r="A54" s="23" t="s">
        <v>445</v>
      </c>
      <c r="B54" s="23" t="s">
        <v>432</v>
      </c>
      <c r="C54" s="23" t="s">
        <v>419</v>
      </c>
      <c r="D54" s="16">
        <v>1</v>
      </c>
      <c r="E54" s="16">
        <v>1</v>
      </c>
      <c r="F54" s="16"/>
      <c r="G54" s="16">
        <v>0</v>
      </c>
      <c r="H54" s="16">
        <v>1</v>
      </c>
      <c r="I54" s="16"/>
      <c r="J54" s="16">
        <v>0</v>
      </c>
      <c r="K54" s="16" t="s">
        <v>994</v>
      </c>
      <c r="L54" s="27" t="str" cm="1">
        <f t="array" ref="L54">INDEX(enums[description],MATCH(1,(enums[enum]="TypeGenerateur")*(enums[const]=categorie_generation3[[#This Row],[type_generateur]]),0),1)</f>
        <v>Pompe à chaleur hybride air glycolée/eau</v>
      </c>
      <c r="M54" s="27" t="str" cm="1">
        <f t="array" ref="M54">INDEX(enums[description],MATCH(1,(enums[enum]="CategorieGenerateur")*(enums[const]=categorie_generation3[[#This Row],[categorie_generateur]]),0),1)</f>
        <v>Pompe à chaleur hybride</v>
      </c>
    </row>
    <row r="55" spans="1:13" x14ac:dyDescent="0.3">
      <c r="A55" s="23" t="s">
        <v>445</v>
      </c>
      <c r="B55" s="23" t="s">
        <v>410</v>
      </c>
      <c r="C55" s="23" t="s">
        <v>419</v>
      </c>
      <c r="D55" s="16">
        <v>1</v>
      </c>
      <c r="E55" s="16">
        <v>1</v>
      </c>
      <c r="F55" s="16"/>
      <c r="G55" s="16">
        <v>0</v>
      </c>
      <c r="H55" s="16">
        <v>1</v>
      </c>
      <c r="I55" s="16"/>
      <c r="J55" s="16">
        <v>0</v>
      </c>
      <c r="K55" s="16" t="s">
        <v>994</v>
      </c>
      <c r="L55" s="27" t="str" cm="1">
        <f t="array" ref="L55">INDEX(enums[description],MATCH(1,(enums[enum]="TypeGenerateur")*(enums[const]=categorie_generation3[[#This Row],[type_generateur]]),0),1)</f>
        <v>Pompe à chaleur hybride air glycolée/eau</v>
      </c>
      <c r="M55" s="27" t="str" cm="1">
        <f t="array" ref="M55">INDEX(enums[description],MATCH(1,(enums[enum]="CategorieGenerateur")*(enums[const]=categorie_generation3[[#This Row],[categorie_generateur]]),0),1)</f>
        <v>Pompe à chaleur hybride</v>
      </c>
    </row>
    <row r="56" spans="1:13" x14ac:dyDescent="0.3">
      <c r="A56" s="23" t="s">
        <v>445</v>
      </c>
      <c r="B56" s="23" t="s">
        <v>412</v>
      </c>
      <c r="C56" s="23" t="s">
        <v>419</v>
      </c>
      <c r="D56" s="16">
        <v>1</v>
      </c>
      <c r="E56" s="16">
        <v>1</v>
      </c>
      <c r="F56" s="16"/>
      <c r="G56" s="16">
        <v>0</v>
      </c>
      <c r="H56" s="16">
        <v>1</v>
      </c>
      <c r="I56" s="16"/>
      <c r="J56" s="16">
        <v>0</v>
      </c>
      <c r="K56" s="16" t="s">
        <v>994</v>
      </c>
      <c r="L56" s="27" t="str" cm="1">
        <f t="array" ref="L56">INDEX(enums[description],MATCH(1,(enums[enum]="TypeGenerateur")*(enums[const]=categorie_generation3[[#This Row],[type_generateur]]),0),1)</f>
        <v>Pompe à chaleur hybride air glycolée/eau</v>
      </c>
      <c r="M56" s="27" t="str" cm="1">
        <f t="array" ref="M56">INDEX(enums[description],MATCH(1,(enums[enum]="CategorieGenerateur")*(enums[const]=categorie_generation3[[#This Row],[categorie_generateur]]),0),1)</f>
        <v>Pompe à chaleur hybride</v>
      </c>
    </row>
    <row r="57" spans="1:13" x14ac:dyDescent="0.3">
      <c r="A57" s="23" t="s">
        <v>445</v>
      </c>
      <c r="B57" s="23" t="s">
        <v>411</v>
      </c>
      <c r="C57" s="23" t="s">
        <v>419</v>
      </c>
      <c r="D57" s="16">
        <v>1</v>
      </c>
      <c r="E57" s="16">
        <v>1</v>
      </c>
      <c r="F57" s="16"/>
      <c r="G57" s="16">
        <v>0</v>
      </c>
      <c r="H57" s="16">
        <v>1</v>
      </c>
      <c r="I57" s="16"/>
      <c r="J57" s="16">
        <v>0</v>
      </c>
      <c r="K57" s="16" t="s">
        <v>994</v>
      </c>
      <c r="L57" s="27" t="str" cm="1">
        <f t="array" ref="L57">INDEX(enums[description],MATCH(1,(enums[enum]="TypeGenerateur")*(enums[const]=categorie_generation3[[#This Row],[type_generateur]]),0),1)</f>
        <v>Pompe à chaleur hybride air glycolée/eau</v>
      </c>
      <c r="M57" s="27" t="str" cm="1">
        <f t="array" ref="M57">INDEX(enums[description],MATCH(1,(enums[enum]="CategorieGenerateur")*(enums[const]=categorie_generation3[[#This Row],[categorie_generateur]]),0),1)</f>
        <v>Pompe à chaleur hybride</v>
      </c>
    </row>
    <row r="58" spans="1:13" x14ac:dyDescent="0.3">
      <c r="A58" s="23" t="s">
        <v>445</v>
      </c>
      <c r="B58" s="23" t="s">
        <v>427</v>
      </c>
      <c r="C58" s="23" t="s">
        <v>419</v>
      </c>
      <c r="D58" s="16">
        <v>1</v>
      </c>
      <c r="E58" s="16">
        <v>1</v>
      </c>
      <c r="F58" s="16"/>
      <c r="G58" s="16">
        <v>0</v>
      </c>
      <c r="H58" s="16">
        <v>1</v>
      </c>
      <c r="I58" s="16"/>
      <c r="J58" s="16">
        <v>0</v>
      </c>
      <c r="K58" s="16" t="s">
        <v>994</v>
      </c>
      <c r="L58" s="27" t="str" cm="1">
        <f t="array" ref="L58">INDEX(enums[description],MATCH(1,(enums[enum]="TypeGenerateur")*(enums[const]=categorie_generation3[[#This Row],[type_generateur]]),0),1)</f>
        <v>Pompe à chaleur hybride air glycolée/eau</v>
      </c>
      <c r="M58" s="27" t="str" cm="1">
        <f t="array" ref="M58">INDEX(enums[description],MATCH(1,(enums[enum]="CategorieGenerateur")*(enums[const]=categorie_generation3[[#This Row],[categorie_generateur]]),0),1)</f>
        <v>Pompe à chaleur hybride</v>
      </c>
    </row>
    <row r="59" spans="1:13" x14ac:dyDescent="0.3">
      <c r="A59" s="23" t="s">
        <v>446</v>
      </c>
      <c r="B59" s="23" t="s">
        <v>428</v>
      </c>
      <c r="C59" s="23" t="s">
        <v>419</v>
      </c>
      <c r="D59" s="16">
        <v>1</v>
      </c>
      <c r="E59" s="16">
        <v>1</v>
      </c>
      <c r="F59" s="16"/>
      <c r="G59" s="16">
        <v>0</v>
      </c>
      <c r="H59" s="16">
        <v>1</v>
      </c>
      <c r="I59" s="16"/>
      <c r="J59" s="16">
        <v>0</v>
      </c>
      <c r="K59" s="16" t="s">
        <v>994</v>
      </c>
      <c r="L59" s="27" t="str" cm="1">
        <f t="array" ref="L59">INDEX(enums[description],MATCH(1,(enums[enum]="TypeGenerateur")*(enums[const]=categorie_generation3[[#This Row],[type_generateur]]),0),1)</f>
        <v>Pompe à chaleur hybride geothermique</v>
      </c>
      <c r="M59" s="27" t="str" cm="1">
        <f t="array" ref="M59">INDEX(enums[description],MATCH(1,(enums[enum]="CategorieGenerateur")*(enums[const]=categorie_generation3[[#This Row],[categorie_generateur]]),0),1)</f>
        <v>Pompe à chaleur hybride</v>
      </c>
    </row>
    <row r="60" spans="1:13" x14ac:dyDescent="0.3">
      <c r="A60" s="23" t="s">
        <v>446</v>
      </c>
      <c r="B60" s="23" t="s">
        <v>432</v>
      </c>
      <c r="C60" s="23" t="s">
        <v>419</v>
      </c>
      <c r="D60" s="16">
        <v>1</v>
      </c>
      <c r="E60" s="16">
        <v>1</v>
      </c>
      <c r="F60" s="16"/>
      <c r="G60" s="16">
        <v>0</v>
      </c>
      <c r="H60" s="16">
        <v>1</v>
      </c>
      <c r="I60" s="16"/>
      <c r="J60" s="16">
        <v>0</v>
      </c>
      <c r="K60" s="16" t="s">
        <v>994</v>
      </c>
      <c r="L60" s="27" t="str" cm="1">
        <f t="array" ref="L60">INDEX(enums[description],MATCH(1,(enums[enum]="TypeGenerateur")*(enums[const]=categorie_generation3[[#This Row],[type_generateur]]),0),1)</f>
        <v>Pompe à chaleur hybride geothermique</v>
      </c>
      <c r="M60" s="27" t="str" cm="1">
        <f t="array" ref="M60">INDEX(enums[description],MATCH(1,(enums[enum]="CategorieGenerateur")*(enums[const]=categorie_generation3[[#This Row],[categorie_generateur]]),0),1)</f>
        <v>Pompe à chaleur hybride</v>
      </c>
    </row>
    <row r="61" spans="1:13" x14ac:dyDescent="0.3">
      <c r="A61" s="23" t="s">
        <v>446</v>
      </c>
      <c r="B61" s="23" t="s">
        <v>410</v>
      </c>
      <c r="C61" s="23" t="s">
        <v>419</v>
      </c>
      <c r="D61" s="16">
        <v>1</v>
      </c>
      <c r="E61" s="16">
        <v>1</v>
      </c>
      <c r="F61" s="16"/>
      <c r="G61" s="16">
        <v>0</v>
      </c>
      <c r="H61" s="16">
        <v>1</v>
      </c>
      <c r="I61" s="16"/>
      <c r="J61" s="16">
        <v>0</v>
      </c>
      <c r="K61" s="16" t="s">
        <v>994</v>
      </c>
      <c r="L61" s="27" t="str" cm="1">
        <f t="array" ref="L61">INDEX(enums[description],MATCH(1,(enums[enum]="TypeGenerateur")*(enums[const]=categorie_generation3[[#This Row],[type_generateur]]),0),1)</f>
        <v>Pompe à chaleur hybride geothermique</v>
      </c>
      <c r="M61" s="27" t="str" cm="1">
        <f t="array" ref="M61">INDEX(enums[description],MATCH(1,(enums[enum]="CategorieGenerateur")*(enums[const]=categorie_generation3[[#This Row],[categorie_generateur]]),0),1)</f>
        <v>Pompe à chaleur hybride</v>
      </c>
    </row>
    <row r="62" spans="1:13" x14ac:dyDescent="0.3">
      <c r="A62" s="23" t="s">
        <v>446</v>
      </c>
      <c r="B62" s="23" t="s">
        <v>412</v>
      </c>
      <c r="C62" s="23" t="s">
        <v>419</v>
      </c>
      <c r="D62" s="16">
        <v>1</v>
      </c>
      <c r="E62" s="16">
        <v>1</v>
      </c>
      <c r="F62" s="16"/>
      <c r="G62" s="16">
        <v>0</v>
      </c>
      <c r="H62" s="16">
        <v>1</v>
      </c>
      <c r="I62" s="16"/>
      <c r="J62" s="16">
        <v>0</v>
      </c>
      <c r="K62" s="16" t="s">
        <v>994</v>
      </c>
      <c r="L62" s="27" t="str" cm="1">
        <f t="array" ref="L62">INDEX(enums[description],MATCH(1,(enums[enum]="TypeGenerateur")*(enums[const]=categorie_generation3[[#This Row],[type_generateur]]),0),1)</f>
        <v>Pompe à chaleur hybride geothermique</v>
      </c>
      <c r="M62" s="27" t="str" cm="1">
        <f t="array" ref="M62">INDEX(enums[description],MATCH(1,(enums[enum]="CategorieGenerateur")*(enums[const]=categorie_generation3[[#This Row],[categorie_generateur]]),0),1)</f>
        <v>Pompe à chaleur hybride</v>
      </c>
    </row>
    <row r="63" spans="1:13" x14ac:dyDescent="0.3">
      <c r="A63" s="23" t="s">
        <v>446</v>
      </c>
      <c r="B63" s="23" t="s">
        <v>411</v>
      </c>
      <c r="C63" s="23" t="s">
        <v>419</v>
      </c>
      <c r="D63" s="16">
        <v>1</v>
      </c>
      <c r="E63" s="16">
        <v>1</v>
      </c>
      <c r="F63" s="16"/>
      <c r="G63" s="16">
        <v>0</v>
      </c>
      <c r="H63" s="16">
        <v>1</v>
      </c>
      <c r="I63" s="16"/>
      <c r="J63" s="16">
        <v>0</v>
      </c>
      <c r="K63" s="16" t="s">
        <v>994</v>
      </c>
      <c r="L63" s="27" t="str" cm="1">
        <f t="array" ref="L63">INDEX(enums[description],MATCH(1,(enums[enum]="TypeGenerateur")*(enums[const]=categorie_generation3[[#This Row],[type_generateur]]),0),1)</f>
        <v>Pompe à chaleur hybride geothermique</v>
      </c>
      <c r="M63" s="27" t="str" cm="1">
        <f t="array" ref="M63">INDEX(enums[description],MATCH(1,(enums[enum]="CategorieGenerateur")*(enums[const]=categorie_generation3[[#This Row],[categorie_generateur]]),0),1)</f>
        <v>Pompe à chaleur hybride</v>
      </c>
    </row>
    <row r="64" spans="1:13" x14ac:dyDescent="0.3">
      <c r="A64" s="23" t="s">
        <v>446</v>
      </c>
      <c r="B64" s="23" t="s">
        <v>427</v>
      </c>
      <c r="C64" s="23" t="s">
        <v>419</v>
      </c>
      <c r="D64" s="16">
        <v>1</v>
      </c>
      <c r="E64" s="16">
        <v>1</v>
      </c>
      <c r="F64" s="16"/>
      <c r="G64" s="16">
        <v>0</v>
      </c>
      <c r="H64" s="16">
        <v>1</v>
      </c>
      <c r="I64" s="16"/>
      <c r="J64" s="16">
        <v>0</v>
      </c>
      <c r="K64" s="16" t="s">
        <v>994</v>
      </c>
      <c r="L64" s="27" t="str" cm="1">
        <f t="array" ref="L64">INDEX(enums[description],MATCH(1,(enums[enum]="TypeGenerateur")*(enums[const]=categorie_generation3[[#This Row],[type_generateur]]),0),1)</f>
        <v>Pompe à chaleur hybride geothermique</v>
      </c>
      <c r="M64" s="27" t="str" cm="1">
        <f t="array" ref="M64">INDEX(enums[description],MATCH(1,(enums[enum]="CategorieGenerateur")*(enums[const]=categorie_generation3[[#This Row],[categorie_generateur]]),0),1)</f>
        <v>Pompe à chaleur hybride</v>
      </c>
    </row>
    <row r="65" spans="1:13" x14ac:dyDescent="0.3">
      <c r="A65" s="23" t="s">
        <v>420</v>
      </c>
      <c r="B65" s="23" t="s">
        <v>413</v>
      </c>
      <c r="C65" s="23" t="s">
        <v>420</v>
      </c>
      <c r="D65" s="16">
        <v>1</v>
      </c>
      <c r="E65" s="16">
        <v>0</v>
      </c>
      <c r="F65" s="16">
        <v>1</v>
      </c>
      <c r="G65" s="16">
        <v>0</v>
      </c>
      <c r="H65" s="16">
        <v>1</v>
      </c>
      <c r="I65" s="16">
        <v>0</v>
      </c>
      <c r="J65" s="16">
        <v>0</v>
      </c>
      <c r="K65" s="16"/>
      <c r="L65" s="27" t="str" cm="1">
        <f t="array" ref="L65">INDEX(enums[description],MATCH(1,(enums[enum]="TypeGenerateur")*(enums[const]=categorie_generation3[[#This Row],[type_generateur]]),0),1)</f>
        <v>Pompe(s) à chaleur multi bâtiment modelisee comme un reseau de chaleur</v>
      </c>
      <c r="M65" s="27" t="str" cm="1">
        <f t="array" ref="M65">INDEX(enums[description],MATCH(1,(enums[enum]="CategorieGenerateur")*(enums[const]=categorie_generation3[[#This Row],[categorie_generateur]]),0),1)</f>
        <v>Pompe à chaleur multi bâtiment</v>
      </c>
    </row>
    <row r="66" spans="1:13" x14ac:dyDescent="0.3">
      <c r="A66" s="23" t="s">
        <v>416</v>
      </c>
      <c r="B66" s="23" t="s">
        <v>427</v>
      </c>
      <c r="C66" s="23" t="s">
        <v>373</v>
      </c>
      <c r="D66" s="16">
        <v>1</v>
      </c>
      <c r="E66" s="16">
        <v>1</v>
      </c>
      <c r="F66" s="16"/>
      <c r="G66" s="16">
        <v>0</v>
      </c>
      <c r="H66" s="16">
        <v>1</v>
      </c>
      <c r="I66" s="16"/>
      <c r="J66" s="16">
        <v>0</v>
      </c>
      <c r="K66" s="16" t="s">
        <v>926</v>
      </c>
      <c r="L66" s="27" t="str" cm="1">
        <f t="array" ref="L66">INDEX(enums[description],MATCH(1,(enums[enum]="TypeGenerateur")*(enums[const]=categorie_generation3[[#This Row],[type_generateur]]),0),1)</f>
        <v>Poêle bouilleur</v>
      </c>
      <c r="M66" s="27" t="str" cm="1">
        <f t="array" ref="M66">INDEX(enums[description],MATCH(1,(enums[enum]="CategorieGenerateur")*(enums[const]=categorie_generation3[[#This Row],[categorie_generateur]]),0),1)</f>
        <v>Poêle à bois bouilleur</v>
      </c>
    </row>
    <row r="67" spans="1:13" x14ac:dyDescent="0.3">
      <c r="A67" s="23" t="s">
        <v>416</v>
      </c>
      <c r="B67" s="23" t="s">
        <v>432</v>
      </c>
      <c r="C67" s="23" t="s">
        <v>373</v>
      </c>
      <c r="D67" s="16">
        <v>1</v>
      </c>
      <c r="E67" s="16">
        <v>1</v>
      </c>
      <c r="F67" s="16"/>
      <c r="G67" s="16">
        <v>0</v>
      </c>
      <c r="H67" s="16">
        <v>1</v>
      </c>
      <c r="I67" s="16"/>
      <c r="J67" s="16">
        <v>0</v>
      </c>
      <c r="K67" s="16" t="s">
        <v>926</v>
      </c>
      <c r="L67" s="27" t="str" cm="1">
        <f t="array" ref="L67">INDEX(enums[description],MATCH(1,(enums[enum]="TypeGenerateur")*(enums[const]=categorie_generation3[[#This Row],[type_generateur]]),0),1)</f>
        <v>Poêle bouilleur</v>
      </c>
      <c r="M67" s="27" t="str" cm="1">
        <f t="array" ref="M67">INDEX(enums[description],MATCH(1,(enums[enum]="CategorieGenerateur")*(enums[const]=categorie_generation3[[#This Row],[categorie_generateur]]),0),1)</f>
        <v>Poêle à bois bouilleur</v>
      </c>
    </row>
    <row r="68" spans="1:13" x14ac:dyDescent="0.3">
      <c r="A68" s="23" t="s">
        <v>416</v>
      </c>
      <c r="B68" s="23" t="s">
        <v>428</v>
      </c>
      <c r="C68" s="23" t="s">
        <v>373</v>
      </c>
      <c r="D68" s="16">
        <v>1</v>
      </c>
      <c r="E68" s="16">
        <v>1</v>
      </c>
      <c r="F68" s="16"/>
      <c r="G68" s="16">
        <v>0</v>
      </c>
      <c r="H68" s="16">
        <v>1</v>
      </c>
      <c r="I68" s="16"/>
      <c r="J68" s="16">
        <v>0</v>
      </c>
      <c r="K68" s="16" t="s">
        <v>926</v>
      </c>
      <c r="L68" s="27" t="str" cm="1">
        <f t="array" ref="L68">INDEX(enums[description],MATCH(1,(enums[enum]="TypeGenerateur")*(enums[const]=categorie_generation3[[#This Row],[type_generateur]]),0),1)</f>
        <v>Poêle bouilleur</v>
      </c>
      <c r="M68" s="27" t="str" cm="1">
        <f t="array" ref="M68">INDEX(enums[description],MATCH(1,(enums[enum]="CategorieGenerateur")*(enums[const]=categorie_generation3[[#This Row],[categorie_generateur]]),0),1)</f>
        <v>Poêle à bois bouilleur</v>
      </c>
    </row>
    <row r="69" spans="1:13" x14ac:dyDescent="0.3">
      <c r="A69" s="23" t="s">
        <v>376</v>
      </c>
      <c r="B69" s="23" t="s">
        <v>376</v>
      </c>
      <c r="C69" s="23" t="s">
        <v>376</v>
      </c>
      <c r="D69" s="16">
        <v>1</v>
      </c>
      <c r="E69" s="16">
        <v>0</v>
      </c>
      <c r="F69" s="16">
        <v>1</v>
      </c>
      <c r="G69" s="16">
        <v>0</v>
      </c>
      <c r="H69" s="16">
        <v>1</v>
      </c>
      <c r="I69" s="16">
        <v>0</v>
      </c>
      <c r="J69" s="16">
        <v>0</v>
      </c>
      <c r="K69" s="16"/>
      <c r="L69" s="27" t="str" cm="1">
        <f t="array" ref="L69">INDEX(enums[description],MATCH(1,(enums[enum]="TypeGenerateur")*(enums[const]=categorie_generation3[[#This Row],[type_generateur]]),0),1)</f>
        <v>Reseau de chaleur</v>
      </c>
      <c r="M69" s="27" t="str" cm="1">
        <f t="array" ref="M69">INDEX(enums[description],MATCH(1,(enums[enum]="CategorieGenerateur")*(enums[const]=categorie_generation3[[#This Row],[categorie_generateur]]),0),1)</f>
        <v>Reseau de chaleur</v>
      </c>
    </row>
    <row r="70" spans="1:13" x14ac:dyDescent="0.3">
      <c r="A70" s="23" t="s">
        <v>402</v>
      </c>
      <c r="B70" s="23" t="s">
        <v>413</v>
      </c>
      <c r="C70" s="16" t="s">
        <v>366</v>
      </c>
      <c r="D70" s="16">
        <v>0</v>
      </c>
      <c r="E70" s="16">
        <v>0</v>
      </c>
      <c r="F70" s="16">
        <v>0</v>
      </c>
      <c r="G70" s="16">
        <v>1</v>
      </c>
      <c r="H70" s="16">
        <v>0</v>
      </c>
      <c r="I70" s="16">
        <v>1</v>
      </c>
      <c r="J70" s="16">
        <v>0</v>
      </c>
      <c r="K70" s="16" t="s">
        <v>981</v>
      </c>
      <c r="L70" s="27" t="str" cm="1">
        <f t="array" ref="L70">INDEX(enums[description],MATCH(1,(enums[enum]="TypeGenerateur")*(enums[const]=categorie_generation3[[#This Row],[type_generateur]]),0),1)</f>
        <v>Convecteur bi-jonction</v>
      </c>
      <c r="M70" s="26" t="str" cm="1">
        <f t="array" ref="M70">INDEX(enums[description],MATCH(1,(enums[enum]="CategorieGenerateur")*(enums[const]=categorie_generation3[[#This Row],[categorie_generateur]]),0),1)</f>
        <v>Chauffage electrique</v>
      </c>
    </row>
    <row r="71" spans="1:13" x14ac:dyDescent="0.3">
      <c r="A71" s="23" t="s">
        <v>396</v>
      </c>
      <c r="B71" s="23" t="s">
        <v>413</v>
      </c>
      <c r="C71" s="16" t="s">
        <v>366</v>
      </c>
      <c r="D71" s="16">
        <v>0</v>
      </c>
      <c r="E71" s="16">
        <v>0</v>
      </c>
      <c r="F71" s="16">
        <v>0</v>
      </c>
      <c r="G71" s="16">
        <v>1</v>
      </c>
      <c r="H71" s="16">
        <v>0</v>
      </c>
      <c r="I71" s="16">
        <v>1</v>
      </c>
      <c r="J71" s="16">
        <v>0</v>
      </c>
      <c r="K71" s="16" t="s">
        <v>981</v>
      </c>
      <c r="L71" s="27" t="str" cm="1">
        <f t="array" ref="L71">INDEX(enums[description],MATCH(1,(enums[enum]="TypeGenerateur")*(enums[const]=categorie_generation3[[#This Row],[type_generateur]]),0),1)</f>
        <v>Convecteur electrique</v>
      </c>
      <c r="M71" s="26" t="str" cm="1">
        <f t="array" ref="M71">INDEX(enums[description],MATCH(1,(enums[enum]="CategorieGenerateur")*(enums[const]=categorie_generation3[[#This Row],[categorie_generateur]]),0),1)</f>
        <v>Chauffage electrique</v>
      </c>
    </row>
    <row r="72" spans="1:13" x14ac:dyDescent="0.3">
      <c r="A72" s="23" t="s">
        <v>397</v>
      </c>
      <c r="B72" s="23" t="s">
        <v>413</v>
      </c>
      <c r="C72" s="16" t="s">
        <v>366</v>
      </c>
      <c r="D72" s="16">
        <v>0</v>
      </c>
      <c r="E72" s="16">
        <v>0</v>
      </c>
      <c r="F72" s="16">
        <v>0</v>
      </c>
      <c r="G72" s="16">
        <v>1</v>
      </c>
      <c r="H72" s="16">
        <v>0</v>
      </c>
      <c r="I72" s="16">
        <v>1</v>
      </c>
      <c r="J72" s="16">
        <v>0</v>
      </c>
      <c r="K72" s="16" t="s">
        <v>981</v>
      </c>
      <c r="L72" s="27" t="str" cm="1">
        <f t="array" ref="L72">INDEX(enums[description],MATCH(1,(enums[enum]="TypeGenerateur")*(enums[const]=categorie_generation3[[#This Row],[type_generateur]]),0),1)</f>
        <v>Panneau rayonnant electrique</v>
      </c>
      <c r="M72" s="26" t="str" cm="1">
        <f t="array" ref="M72">INDEX(enums[description],MATCH(1,(enums[enum]="CategorieGenerateur")*(enums[const]=categorie_generation3[[#This Row],[categorie_generateur]]),0),1)</f>
        <v>Chauffage electrique</v>
      </c>
    </row>
    <row r="73" spans="1:13" x14ac:dyDescent="0.3">
      <c r="A73" s="23" t="s">
        <v>400</v>
      </c>
      <c r="B73" s="23" t="s">
        <v>413</v>
      </c>
      <c r="C73" s="16" t="s">
        <v>366</v>
      </c>
      <c r="D73" s="16">
        <v>0</v>
      </c>
      <c r="E73" s="16">
        <v>0</v>
      </c>
      <c r="F73" s="16">
        <v>0</v>
      </c>
      <c r="G73" s="16">
        <v>1</v>
      </c>
      <c r="H73" s="16">
        <v>0</v>
      </c>
      <c r="I73" s="16">
        <v>1</v>
      </c>
      <c r="J73" s="16">
        <v>0</v>
      </c>
      <c r="K73" s="16" t="s">
        <v>981</v>
      </c>
      <c r="L73" s="27" t="str" cm="1">
        <f t="array" ref="L73">INDEX(enums[description],MATCH(1,(enums[enum]="TypeGenerateur")*(enums[const]=categorie_generation3[[#This Row],[type_generateur]]),0),1)</f>
        <v>Plafond rayonnant electrique</v>
      </c>
      <c r="M73" s="26" t="str" cm="1">
        <f t="array" ref="M73">INDEX(enums[description],MATCH(1,(enums[enum]="CategorieGenerateur")*(enums[const]=categorie_generation3[[#This Row],[categorie_generateur]]),0),1)</f>
        <v>Chauffage electrique</v>
      </c>
    </row>
    <row r="74" spans="1:13" x14ac:dyDescent="0.3">
      <c r="A74" s="23" t="s">
        <v>399</v>
      </c>
      <c r="B74" s="23" t="s">
        <v>413</v>
      </c>
      <c r="C74" s="23" t="s">
        <v>366</v>
      </c>
      <c r="D74" s="16">
        <v>0</v>
      </c>
      <c r="E74" s="16">
        <v>0</v>
      </c>
      <c r="F74" s="16">
        <v>0</v>
      </c>
      <c r="G74" s="16">
        <v>1</v>
      </c>
      <c r="H74" s="16">
        <v>0</v>
      </c>
      <c r="I74" s="16">
        <v>1</v>
      </c>
      <c r="J74" s="16">
        <v>0</v>
      </c>
      <c r="K74" s="16" t="s">
        <v>981</v>
      </c>
      <c r="L74" s="27" t="str" cm="1">
        <f t="array" ref="L74">INDEX(enums[description],MATCH(1,(enums[enum]="TypeGenerateur")*(enums[const]=categorie_generation3[[#This Row],[type_generateur]]),0),1)</f>
        <v>Plancher rayonnant electrique</v>
      </c>
      <c r="M74" s="27" t="str" cm="1">
        <f t="array" ref="M74">INDEX(enums[description],MATCH(1,(enums[enum]="CategorieGenerateur")*(enums[const]=categorie_generation3[[#This Row],[categorie_generateur]]),0),1)</f>
        <v>Chauffage electrique</v>
      </c>
    </row>
    <row r="75" spans="1:13" x14ac:dyDescent="0.3">
      <c r="A75" s="23" t="s">
        <v>398</v>
      </c>
      <c r="B75" s="23" t="s">
        <v>413</v>
      </c>
      <c r="C75" s="23" t="s">
        <v>366</v>
      </c>
      <c r="D75" s="16">
        <v>0</v>
      </c>
      <c r="E75" s="16">
        <v>0</v>
      </c>
      <c r="F75" s="16">
        <v>0</v>
      </c>
      <c r="G75" s="16">
        <v>1</v>
      </c>
      <c r="H75" s="16">
        <v>0</v>
      </c>
      <c r="I75" s="16">
        <v>1</v>
      </c>
      <c r="J75" s="16">
        <v>0</v>
      </c>
      <c r="K75" s="16" t="s">
        <v>981</v>
      </c>
      <c r="L75" s="27" t="str" cm="1">
        <f t="array" ref="L75">INDEX(enums[description],MATCH(1,(enums[enum]="TypeGenerateur")*(enums[const]=categorie_generation3[[#This Row],[type_generateur]]),0),1)</f>
        <v>Radiateur electrique</v>
      </c>
      <c r="M75" s="27" t="str" cm="1">
        <f t="array" ref="M75">INDEX(enums[description],MATCH(1,(enums[enum]="CategorieGenerateur")*(enums[const]=categorie_generation3[[#This Row],[categorie_generateur]]),0),1)</f>
        <v>Chauffage electrique</v>
      </c>
    </row>
    <row r="76" spans="1:13" x14ac:dyDescent="0.3">
      <c r="A76" s="23" t="s">
        <v>401</v>
      </c>
      <c r="B76" s="23" t="s">
        <v>413</v>
      </c>
      <c r="C76" s="23" t="s">
        <v>366</v>
      </c>
      <c r="D76" s="16">
        <v>0</v>
      </c>
      <c r="E76" s="16">
        <v>0</v>
      </c>
      <c r="F76" s="16">
        <v>0</v>
      </c>
      <c r="G76" s="16">
        <v>1</v>
      </c>
      <c r="H76" s="16">
        <v>0</v>
      </c>
      <c r="I76" s="16">
        <v>1</v>
      </c>
      <c r="J76" s="16">
        <v>0</v>
      </c>
      <c r="K76" s="16" t="s">
        <v>981</v>
      </c>
      <c r="L76" s="27" t="str" cm="1">
        <f t="array" ref="L76">INDEX(enums[description],MATCH(1,(enums[enum]="TypeGenerateur")*(enums[const]=categorie_generation3[[#This Row],[type_generateur]]),0),1)</f>
        <v>Radiateur electrique à accumulation</v>
      </c>
      <c r="M76" s="27" t="str" cm="1">
        <f t="array" ref="M76">INDEX(enums[description],MATCH(1,(enums[enum]="CategorieGenerateur")*(enums[const]=categorie_generation3[[#This Row],[categorie_generateur]]),0),1)</f>
        <v>Chauffage electrique</v>
      </c>
    </row>
    <row r="77" spans="1:13" x14ac:dyDescent="0.3">
      <c r="A77" s="23" t="s">
        <v>372</v>
      </c>
      <c r="B77" s="23" t="s">
        <v>413</v>
      </c>
      <c r="C77" s="23" t="s">
        <v>366</v>
      </c>
      <c r="D77" s="16">
        <v>0</v>
      </c>
      <c r="E77" s="16">
        <v>0</v>
      </c>
      <c r="F77" s="16">
        <v>0</v>
      </c>
      <c r="G77" s="16">
        <v>1</v>
      </c>
      <c r="H77" s="16">
        <v>0</v>
      </c>
      <c r="I77" s="16">
        <v>1</v>
      </c>
      <c r="J77" s="16">
        <v>0</v>
      </c>
      <c r="K77" s="16" t="s">
        <v>783</v>
      </c>
      <c r="L77" s="27" t="str" cm="1">
        <f t="array" ref="L77">INDEX(enums[description],MATCH(1,(enums[enum]="TypeGenerateur")*(enums[const]=categorie_generation3[[#This Row],[type_generateur]]),0),1)</f>
        <v>Generateur à air chaud</v>
      </c>
      <c r="M77" s="27" t="str" cm="1">
        <f t="array" ref="M77">INDEX(enums[description],MATCH(1,(enums[enum]="CategorieGenerateur")*(enums[const]=categorie_generation3[[#This Row],[categorie_generateur]]),0),1)</f>
        <v>Chauffage electrique</v>
      </c>
    </row>
    <row r="78" spans="1:13" x14ac:dyDescent="0.3">
      <c r="A78" s="23" t="s">
        <v>391</v>
      </c>
      <c r="B78" s="23" t="s">
        <v>413</v>
      </c>
      <c r="C78" s="23" t="s">
        <v>364</v>
      </c>
      <c r="D78" s="16">
        <v>1</v>
      </c>
      <c r="E78" s="16">
        <v>0</v>
      </c>
      <c r="F78" s="16"/>
      <c r="G78" s="16">
        <v>1</v>
      </c>
      <c r="H78" s="16">
        <v>1</v>
      </c>
      <c r="I78" s="16"/>
      <c r="J78" s="16">
        <v>0</v>
      </c>
      <c r="K78" s="16" t="s">
        <v>978</v>
      </c>
      <c r="L78" s="27" t="str" cm="1">
        <f t="array" ref="L78">INDEX(enums[description],MATCH(1,(enums[enum]="TypeGenerateur")*(enums[const]=categorie_generation3[[#This Row],[type_generateur]]),0),1)</f>
        <v>Pomple à chaleur air/air</v>
      </c>
      <c r="M78" s="27" t="str" cm="1">
        <f t="array" ref="M78">INDEX(enums[description],MATCH(1,(enums[enum]="CategorieGenerateur")*(enums[const]=categorie_generation3[[#This Row],[categorie_generateur]]),0),1)</f>
        <v>Pompe à chaleur</v>
      </c>
    </row>
    <row r="79" spans="1:13" x14ac:dyDescent="0.3">
      <c r="A79" s="23" t="s">
        <v>403</v>
      </c>
      <c r="B79" s="23" t="s">
        <v>427</v>
      </c>
      <c r="C79" s="3" t="s">
        <v>374</v>
      </c>
      <c r="D79" s="16">
        <v>0</v>
      </c>
      <c r="E79" s="16">
        <v>0</v>
      </c>
      <c r="F79" s="16">
        <v>0</v>
      </c>
      <c r="G79" s="16">
        <v>1</v>
      </c>
      <c r="H79" s="16">
        <v>0</v>
      </c>
      <c r="I79" s="16"/>
      <c r="J79" s="16">
        <v>0</v>
      </c>
      <c r="K79" s="16" t="s">
        <v>980</v>
      </c>
      <c r="L79" s="27" t="str" cm="1">
        <f t="array" ref="L79">INDEX(enums[description],MATCH(1,(enums[enum]="TypeGenerateur")*(enums[const]=categorie_generation3[[#This Row],[type_generateur]]),0),1)</f>
        <v>Cuisiniere</v>
      </c>
      <c r="M79" s="27" t="str" cm="1">
        <f t="array" ref="M79">INDEX(enums[description],MATCH(1,(enums[enum]="CategorieGenerateur")*(enums[const]=categorie_generation3[[#This Row],[categorie_generateur]]),0),1)</f>
        <v>Poêles et inserts</v>
      </c>
    </row>
    <row r="80" spans="1:13" x14ac:dyDescent="0.3">
      <c r="A80" s="23" t="s">
        <v>403</v>
      </c>
      <c r="B80" s="23" t="s">
        <v>432</v>
      </c>
      <c r="C80" s="3" t="s">
        <v>374</v>
      </c>
      <c r="D80" s="16">
        <v>0</v>
      </c>
      <c r="E80" s="16">
        <v>0</v>
      </c>
      <c r="F80" s="16">
        <v>0</v>
      </c>
      <c r="G80" s="16">
        <v>1</v>
      </c>
      <c r="H80" s="16">
        <v>0</v>
      </c>
      <c r="I80" s="16"/>
      <c r="J80" s="16">
        <v>0</v>
      </c>
      <c r="K80" s="16" t="s">
        <v>980</v>
      </c>
      <c r="L80" s="27" t="str" cm="1">
        <f t="array" ref="L80">INDEX(enums[description],MATCH(1,(enums[enum]="TypeGenerateur")*(enums[const]=categorie_generation3[[#This Row],[type_generateur]]),0),1)</f>
        <v>Cuisiniere</v>
      </c>
      <c r="M80" s="27" t="str" cm="1">
        <f t="array" ref="M80">INDEX(enums[description],MATCH(1,(enums[enum]="CategorieGenerateur")*(enums[const]=categorie_generation3[[#This Row],[categorie_generateur]]),0),1)</f>
        <v>Poêles et inserts</v>
      </c>
    </row>
    <row r="81" spans="1:13" x14ac:dyDescent="0.3">
      <c r="A81" s="23" t="s">
        <v>403</v>
      </c>
      <c r="B81" s="23" t="s">
        <v>428</v>
      </c>
      <c r="C81" s="3" t="s">
        <v>374</v>
      </c>
      <c r="D81" s="16">
        <v>0</v>
      </c>
      <c r="E81" s="16">
        <v>0</v>
      </c>
      <c r="F81" s="16">
        <v>0</v>
      </c>
      <c r="G81" s="16">
        <v>1</v>
      </c>
      <c r="H81" s="16">
        <v>0</v>
      </c>
      <c r="I81" s="16"/>
      <c r="J81" s="16">
        <v>0</v>
      </c>
      <c r="K81" s="16" t="s">
        <v>980</v>
      </c>
      <c r="L81" s="27" t="str" cm="1">
        <f t="array" ref="L81">INDEX(enums[description],MATCH(1,(enums[enum]="TypeGenerateur")*(enums[const]=categorie_generation3[[#This Row],[type_generateur]]),0),1)</f>
        <v>Cuisiniere</v>
      </c>
      <c r="M81" s="27" t="str" cm="1">
        <f t="array" ref="M81">INDEX(enums[description],MATCH(1,(enums[enum]="CategorieGenerateur")*(enums[const]=categorie_generation3[[#This Row],[categorie_generateur]]),0),1)</f>
        <v>Poêles et inserts</v>
      </c>
    </row>
    <row r="82" spans="1:13" x14ac:dyDescent="0.3">
      <c r="A82" s="23" t="s">
        <v>404</v>
      </c>
      <c r="B82" s="23" t="s">
        <v>427</v>
      </c>
      <c r="C82" s="3" t="s">
        <v>374</v>
      </c>
      <c r="D82" s="16">
        <v>0</v>
      </c>
      <c r="E82" s="16">
        <v>0</v>
      </c>
      <c r="F82" s="16">
        <v>0</v>
      </c>
      <c r="G82" s="16">
        <v>1</v>
      </c>
      <c r="H82" s="16">
        <v>0</v>
      </c>
      <c r="I82" s="16"/>
      <c r="J82" s="16">
        <v>0</v>
      </c>
      <c r="K82" s="16" t="s">
        <v>980</v>
      </c>
      <c r="L82" s="27" t="str" cm="1">
        <f t="array" ref="L82">INDEX(enums[description],MATCH(1,(enums[enum]="TypeGenerateur")*(enums[const]=categorie_generation3[[#This Row],[type_generateur]]),0),1)</f>
        <v>Foyer ferme</v>
      </c>
      <c r="M82" s="27" t="str" cm="1">
        <f t="array" ref="M82">INDEX(enums[description],MATCH(1,(enums[enum]="CategorieGenerateur")*(enums[const]=categorie_generation3[[#This Row],[categorie_generateur]]),0),1)</f>
        <v>Poêles et inserts</v>
      </c>
    </row>
    <row r="83" spans="1:13" x14ac:dyDescent="0.3">
      <c r="A83" s="23" t="s">
        <v>404</v>
      </c>
      <c r="B83" s="23" t="s">
        <v>432</v>
      </c>
      <c r="C83" s="3" t="s">
        <v>374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/>
      <c r="J83" s="16">
        <v>0</v>
      </c>
      <c r="K83" s="16" t="s">
        <v>980</v>
      </c>
      <c r="L83" s="27" t="str" cm="1">
        <f t="array" ref="L83">INDEX(enums[description],MATCH(1,(enums[enum]="TypeGenerateur")*(enums[const]=categorie_generation3[[#This Row],[type_generateur]]),0),1)</f>
        <v>Foyer ferme</v>
      </c>
      <c r="M83" s="27" t="str" cm="1">
        <f t="array" ref="M83">INDEX(enums[description],MATCH(1,(enums[enum]="CategorieGenerateur")*(enums[const]=categorie_generation3[[#This Row],[categorie_generateur]]),0),1)</f>
        <v>Poêles et inserts</v>
      </c>
    </row>
    <row r="84" spans="1:13" x14ac:dyDescent="0.3">
      <c r="A84" s="23" t="s">
        <v>404</v>
      </c>
      <c r="B84" s="23" t="s">
        <v>428</v>
      </c>
      <c r="C84" s="3" t="s">
        <v>374</v>
      </c>
      <c r="D84" s="16">
        <v>0</v>
      </c>
      <c r="E84" s="16">
        <v>0</v>
      </c>
      <c r="F84" s="16">
        <v>0</v>
      </c>
      <c r="G84" s="16">
        <v>1</v>
      </c>
      <c r="H84" s="16">
        <v>0</v>
      </c>
      <c r="I84" s="16"/>
      <c r="J84" s="16">
        <v>0</v>
      </c>
      <c r="K84" s="16" t="s">
        <v>980</v>
      </c>
      <c r="L84" s="27" t="str" cm="1">
        <f t="array" ref="L84">INDEX(enums[description],MATCH(1,(enums[enum]="TypeGenerateur")*(enums[const]=categorie_generation3[[#This Row],[type_generateur]]),0),1)</f>
        <v>Foyer ferme</v>
      </c>
      <c r="M84" s="27" t="str" cm="1">
        <f t="array" ref="M84">INDEX(enums[description],MATCH(1,(enums[enum]="CategorieGenerateur")*(enums[const]=categorie_generation3[[#This Row],[categorie_generateur]]),0),1)</f>
        <v>Poêles et inserts</v>
      </c>
    </row>
    <row r="85" spans="1:13" x14ac:dyDescent="0.3">
      <c r="A85" s="23" t="s">
        <v>405</v>
      </c>
      <c r="B85" s="23" t="s">
        <v>427</v>
      </c>
      <c r="C85" s="3" t="s">
        <v>374</v>
      </c>
      <c r="D85" s="16">
        <v>0</v>
      </c>
      <c r="E85" s="16">
        <v>0</v>
      </c>
      <c r="F85" s="16">
        <v>0</v>
      </c>
      <c r="G85" s="16">
        <v>1</v>
      </c>
      <c r="H85" s="16">
        <v>0</v>
      </c>
      <c r="I85" s="16"/>
      <c r="J85" s="16">
        <v>0</v>
      </c>
      <c r="K85" s="16" t="s">
        <v>980</v>
      </c>
      <c r="L85" s="27" t="str" cm="1">
        <f t="array" ref="L85">INDEX(enums[description],MATCH(1,(enums[enum]="TypeGenerateur")*(enums[const]=categorie_generation3[[#This Row],[type_generateur]]),0),1)</f>
        <v>Insert</v>
      </c>
      <c r="M85" s="27" t="str" cm="1">
        <f t="array" ref="M85">INDEX(enums[description],MATCH(1,(enums[enum]="CategorieGenerateur")*(enums[const]=categorie_generation3[[#This Row],[categorie_generateur]]),0),1)</f>
        <v>Poêles et inserts</v>
      </c>
    </row>
    <row r="86" spans="1:13" x14ac:dyDescent="0.3">
      <c r="A86" s="23" t="s">
        <v>405</v>
      </c>
      <c r="B86" s="23" t="s">
        <v>432</v>
      </c>
      <c r="C86" s="3" t="s">
        <v>374</v>
      </c>
      <c r="D86" s="16">
        <v>0</v>
      </c>
      <c r="E86" s="16">
        <v>0</v>
      </c>
      <c r="F86" s="16">
        <v>0</v>
      </c>
      <c r="G86" s="16">
        <v>1</v>
      </c>
      <c r="H86" s="16">
        <v>0</v>
      </c>
      <c r="I86" s="16"/>
      <c r="J86" s="16">
        <v>0</v>
      </c>
      <c r="K86" s="16" t="s">
        <v>980</v>
      </c>
      <c r="L86" s="27" t="str" cm="1">
        <f t="array" ref="L86">INDEX(enums[description],MATCH(1,(enums[enum]="TypeGenerateur")*(enums[const]=categorie_generation3[[#This Row],[type_generateur]]),0),1)</f>
        <v>Insert</v>
      </c>
      <c r="M86" s="27" t="str" cm="1">
        <f t="array" ref="M86">INDEX(enums[description],MATCH(1,(enums[enum]="CategorieGenerateur")*(enums[const]=categorie_generation3[[#This Row],[categorie_generateur]]),0),1)</f>
        <v>Poêles et inserts</v>
      </c>
    </row>
    <row r="87" spans="1:13" x14ac:dyDescent="0.3">
      <c r="A87" s="23" t="s">
        <v>405</v>
      </c>
      <c r="B87" s="23" t="s">
        <v>428</v>
      </c>
      <c r="C87" s="3" t="s">
        <v>374</v>
      </c>
      <c r="D87" s="16">
        <v>0</v>
      </c>
      <c r="E87" s="16">
        <v>0</v>
      </c>
      <c r="F87" s="16">
        <v>0</v>
      </c>
      <c r="G87" s="16">
        <v>1</v>
      </c>
      <c r="H87" s="16">
        <v>0</v>
      </c>
      <c r="I87" s="16"/>
      <c r="J87" s="16">
        <v>0</v>
      </c>
      <c r="K87" s="16" t="s">
        <v>980</v>
      </c>
      <c r="L87" s="27" t="str" cm="1">
        <f t="array" ref="L87">INDEX(enums[description],MATCH(1,(enums[enum]="TypeGenerateur")*(enums[const]=categorie_generation3[[#This Row],[type_generateur]]),0),1)</f>
        <v>Insert</v>
      </c>
      <c r="M87" s="27" t="str" cm="1">
        <f t="array" ref="M87">INDEX(enums[description],MATCH(1,(enums[enum]="CategorieGenerateur")*(enums[const]=categorie_generation3[[#This Row],[categorie_generateur]]),0),1)</f>
        <v>Poêles et inserts</v>
      </c>
    </row>
    <row r="88" spans="1:13" x14ac:dyDescent="0.3">
      <c r="A88" s="23" t="s">
        <v>417</v>
      </c>
      <c r="B88" s="23" t="s">
        <v>427</v>
      </c>
      <c r="C88" s="3" t="s">
        <v>374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/>
      <c r="J88" s="16">
        <v>0</v>
      </c>
      <c r="K88" s="16" t="s">
        <v>980</v>
      </c>
      <c r="L88" s="27" t="str" cm="1">
        <f t="array" ref="L88">INDEX(enums[description],MATCH(1,(enums[enum]="TypeGenerateur")*(enums[const]=categorie_generation3[[#This Row],[type_generateur]]),0),1)</f>
        <v>Poêle</v>
      </c>
      <c r="M88" s="27" t="str" cm="1">
        <f t="array" ref="M88">INDEX(enums[description],MATCH(1,(enums[enum]="CategorieGenerateur")*(enums[const]=categorie_generation3[[#This Row],[categorie_generateur]]),0),1)</f>
        <v>Poêles et inserts</v>
      </c>
    </row>
    <row r="89" spans="1:13" x14ac:dyDescent="0.3">
      <c r="A89" s="23" t="s">
        <v>417</v>
      </c>
      <c r="B89" s="23" t="s">
        <v>432</v>
      </c>
      <c r="C89" s="3" t="s">
        <v>374</v>
      </c>
      <c r="D89" s="16">
        <v>0</v>
      </c>
      <c r="E89" s="16">
        <v>0</v>
      </c>
      <c r="F89" s="16">
        <v>0</v>
      </c>
      <c r="G89" s="16">
        <v>1</v>
      </c>
      <c r="H89" s="16">
        <v>0</v>
      </c>
      <c r="I89" s="16"/>
      <c r="J89" s="16">
        <v>0</v>
      </c>
      <c r="K89" s="16" t="s">
        <v>980</v>
      </c>
      <c r="L89" s="27" t="str" cm="1">
        <f t="array" ref="L89">INDEX(enums[description],MATCH(1,(enums[enum]="TypeGenerateur")*(enums[const]=categorie_generation3[[#This Row],[type_generateur]]),0),1)</f>
        <v>Poêle</v>
      </c>
      <c r="M89" s="27" t="str" cm="1">
        <f t="array" ref="M89">INDEX(enums[description],MATCH(1,(enums[enum]="CategorieGenerateur")*(enums[const]=categorie_generation3[[#This Row],[categorie_generateur]]),0),1)</f>
        <v>Poêles et inserts</v>
      </c>
    </row>
    <row r="90" spans="1:13" x14ac:dyDescent="0.3">
      <c r="A90" s="23" t="s">
        <v>417</v>
      </c>
      <c r="B90" s="23" t="s">
        <v>428</v>
      </c>
      <c r="C90" s="3" t="s">
        <v>374</v>
      </c>
      <c r="D90" s="16">
        <v>0</v>
      </c>
      <c r="E90" s="16">
        <v>0</v>
      </c>
      <c r="F90" s="16">
        <v>0</v>
      </c>
      <c r="G90" s="16">
        <v>1</v>
      </c>
      <c r="H90" s="16">
        <v>0</v>
      </c>
      <c r="I90" s="16"/>
      <c r="J90" s="16">
        <v>0</v>
      </c>
      <c r="K90" s="16" t="s">
        <v>980</v>
      </c>
      <c r="L90" s="27" t="str" cm="1">
        <f t="array" ref="L90">INDEX(enums[description],MATCH(1,(enums[enum]="TypeGenerateur")*(enums[const]=categorie_generation3[[#This Row],[type_generateur]]),0),1)</f>
        <v>Poêle</v>
      </c>
      <c r="M90" s="27" t="str" cm="1">
        <f t="array" ref="M90">INDEX(enums[description],MATCH(1,(enums[enum]="CategorieGenerateur")*(enums[const]=categorie_generation3[[#This Row],[categorie_generateur]]),0),1)</f>
        <v>Poêles et inserts</v>
      </c>
    </row>
    <row r="91" spans="1:13" x14ac:dyDescent="0.3">
      <c r="A91" s="23" t="s">
        <v>403</v>
      </c>
      <c r="B91" s="23" t="s">
        <v>411</v>
      </c>
      <c r="C91" s="23" t="s">
        <v>374</v>
      </c>
      <c r="D91" s="16">
        <v>0</v>
      </c>
      <c r="E91" s="16">
        <v>0</v>
      </c>
      <c r="F91" s="16">
        <v>0</v>
      </c>
      <c r="G91" s="16">
        <v>1</v>
      </c>
      <c r="H91" s="16">
        <v>0</v>
      </c>
      <c r="I91" s="16"/>
      <c r="J91" s="16">
        <v>0</v>
      </c>
      <c r="K91" s="16" t="s">
        <v>926</v>
      </c>
      <c r="L91" s="27" t="str" cm="1">
        <f t="array" ref="L91">INDEX(enums[description],MATCH(1,(enums[enum]="TypeGenerateur")*(enums[const]=categorie_generation3[[#This Row],[type_generateur]]),0),1)</f>
        <v>Cuisiniere</v>
      </c>
      <c r="M91" s="27" t="str" cm="1">
        <f t="array" ref="M91">INDEX(enums[description],MATCH(1,(enums[enum]="CategorieGenerateur")*(enums[const]=categorie_generation3[[#This Row],[categorie_generateur]]),0),1)</f>
        <v>Poêles et inserts</v>
      </c>
    </row>
    <row r="92" spans="1:13" x14ac:dyDescent="0.3">
      <c r="A92" s="23" t="s">
        <v>403</v>
      </c>
      <c r="B92" s="23" t="s">
        <v>410</v>
      </c>
      <c r="C92" s="23" t="s">
        <v>374</v>
      </c>
      <c r="D92" s="16">
        <v>0</v>
      </c>
      <c r="E92" s="16">
        <v>0</v>
      </c>
      <c r="F92" s="16">
        <v>0</v>
      </c>
      <c r="G92" s="16">
        <v>1</v>
      </c>
      <c r="H92" s="16">
        <v>0</v>
      </c>
      <c r="I92" s="16"/>
      <c r="J92" s="16">
        <v>0</v>
      </c>
      <c r="K92" s="16" t="s">
        <v>926</v>
      </c>
      <c r="L92" s="27" t="str" cm="1">
        <f t="array" ref="L92">INDEX(enums[description],MATCH(1,(enums[enum]="TypeGenerateur")*(enums[const]=categorie_generation3[[#This Row],[type_generateur]]),0),1)</f>
        <v>Cuisiniere</v>
      </c>
      <c r="M92" s="27" t="str" cm="1">
        <f t="array" ref="M92">INDEX(enums[description],MATCH(1,(enums[enum]="CategorieGenerateur")*(enums[const]=categorie_generation3[[#This Row],[categorie_generateur]]),0),1)</f>
        <v>Poêles et inserts</v>
      </c>
    </row>
    <row r="93" spans="1:13" x14ac:dyDescent="0.3">
      <c r="A93" s="23" t="s">
        <v>403</v>
      </c>
      <c r="B93" s="23" t="s">
        <v>412</v>
      </c>
      <c r="C93" s="23" t="s">
        <v>374</v>
      </c>
      <c r="D93" s="16">
        <v>0</v>
      </c>
      <c r="E93" s="16">
        <v>0</v>
      </c>
      <c r="F93" s="16">
        <v>0</v>
      </c>
      <c r="G93" s="16">
        <v>1</v>
      </c>
      <c r="H93" s="16">
        <v>0</v>
      </c>
      <c r="I93" s="16"/>
      <c r="J93" s="16">
        <v>0</v>
      </c>
      <c r="K93" s="16" t="s">
        <v>926</v>
      </c>
      <c r="L93" s="27" t="str" cm="1">
        <f t="array" ref="L93">INDEX(enums[description],MATCH(1,(enums[enum]="TypeGenerateur")*(enums[const]=categorie_generation3[[#This Row],[type_generateur]]),0),1)</f>
        <v>Cuisiniere</v>
      </c>
      <c r="M93" s="27" t="str" cm="1">
        <f t="array" ref="M93">INDEX(enums[description],MATCH(1,(enums[enum]="CategorieGenerateur")*(enums[const]=categorie_generation3[[#This Row],[categorie_generateur]]),0),1)</f>
        <v>Poêles et inserts</v>
      </c>
    </row>
    <row r="94" spans="1:13" x14ac:dyDescent="0.3">
      <c r="A94" s="23" t="s">
        <v>403</v>
      </c>
      <c r="B94" s="23" t="s">
        <v>414</v>
      </c>
      <c r="C94" s="23" t="s">
        <v>374</v>
      </c>
      <c r="D94" s="16">
        <v>0</v>
      </c>
      <c r="E94" s="16">
        <v>0</v>
      </c>
      <c r="F94" s="16">
        <v>0</v>
      </c>
      <c r="G94" s="16">
        <v>1</v>
      </c>
      <c r="H94" s="16">
        <v>0</v>
      </c>
      <c r="I94" s="16"/>
      <c r="J94" s="16">
        <v>0</v>
      </c>
      <c r="K94" s="16" t="s">
        <v>926</v>
      </c>
      <c r="L94" s="27" t="str" cm="1">
        <f t="array" ref="L94">INDEX(enums[description],MATCH(1,(enums[enum]="TypeGenerateur")*(enums[const]=categorie_generation3[[#This Row],[type_generateur]]),0),1)</f>
        <v>Cuisiniere</v>
      </c>
      <c r="M94" s="27" t="str" cm="1">
        <f t="array" ref="M94">INDEX(enums[description],MATCH(1,(enums[enum]="CategorieGenerateur")*(enums[const]=categorie_generation3[[#This Row],[categorie_generateur]]),0),1)</f>
        <v>Poêles et inserts</v>
      </c>
    </row>
    <row r="95" spans="1:13" x14ac:dyDescent="0.3">
      <c r="A95" s="23" t="s">
        <v>404</v>
      </c>
      <c r="B95" s="23" t="s">
        <v>411</v>
      </c>
      <c r="C95" s="23" t="s">
        <v>374</v>
      </c>
      <c r="D95" s="16">
        <v>0</v>
      </c>
      <c r="E95" s="16">
        <v>0</v>
      </c>
      <c r="F95" s="16">
        <v>0</v>
      </c>
      <c r="G95" s="16">
        <v>1</v>
      </c>
      <c r="H95" s="16">
        <v>0</v>
      </c>
      <c r="I95" s="16"/>
      <c r="J95" s="16">
        <v>0</v>
      </c>
      <c r="K95" s="16" t="s">
        <v>926</v>
      </c>
      <c r="L95" s="27" t="str" cm="1">
        <f t="array" ref="L95">INDEX(enums[description],MATCH(1,(enums[enum]="TypeGenerateur")*(enums[const]=categorie_generation3[[#This Row],[type_generateur]]),0),1)</f>
        <v>Foyer ferme</v>
      </c>
      <c r="M95" s="27" t="str" cm="1">
        <f t="array" ref="M95">INDEX(enums[description],MATCH(1,(enums[enum]="CategorieGenerateur")*(enums[const]=categorie_generation3[[#This Row],[categorie_generateur]]),0),1)</f>
        <v>Poêles et inserts</v>
      </c>
    </row>
    <row r="96" spans="1:13" x14ac:dyDescent="0.3">
      <c r="A96" s="23" t="s">
        <v>404</v>
      </c>
      <c r="B96" s="23" t="s">
        <v>410</v>
      </c>
      <c r="C96" s="23" t="s">
        <v>374</v>
      </c>
      <c r="D96" s="16">
        <v>0</v>
      </c>
      <c r="E96" s="16">
        <v>0</v>
      </c>
      <c r="F96" s="16">
        <v>0</v>
      </c>
      <c r="G96" s="16">
        <v>1</v>
      </c>
      <c r="H96" s="16">
        <v>0</v>
      </c>
      <c r="I96" s="16"/>
      <c r="J96" s="16">
        <v>0</v>
      </c>
      <c r="K96" s="16" t="s">
        <v>926</v>
      </c>
      <c r="L96" s="27" t="str" cm="1">
        <f t="array" ref="L96">INDEX(enums[description],MATCH(1,(enums[enum]="TypeGenerateur")*(enums[const]=categorie_generation3[[#This Row],[type_generateur]]),0),1)</f>
        <v>Foyer ferme</v>
      </c>
      <c r="M96" s="27" t="str" cm="1">
        <f t="array" ref="M96">INDEX(enums[description],MATCH(1,(enums[enum]="CategorieGenerateur")*(enums[const]=categorie_generation3[[#This Row],[categorie_generateur]]),0),1)</f>
        <v>Poêles et inserts</v>
      </c>
    </row>
    <row r="97" spans="1:13" x14ac:dyDescent="0.3">
      <c r="A97" s="23" t="s">
        <v>404</v>
      </c>
      <c r="B97" s="23" t="s">
        <v>412</v>
      </c>
      <c r="C97" s="23" t="s">
        <v>374</v>
      </c>
      <c r="D97" s="16">
        <v>0</v>
      </c>
      <c r="E97" s="16">
        <v>0</v>
      </c>
      <c r="F97" s="16">
        <v>0</v>
      </c>
      <c r="G97" s="16">
        <v>1</v>
      </c>
      <c r="H97" s="16">
        <v>0</v>
      </c>
      <c r="I97" s="16"/>
      <c r="J97" s="16">
        <v>0</v>
      </c>
      <c r="K97" s="16" t="s">
        <v>926</v>
      </c>
      <c r="L97" s="27" t="str" cm="1">
        <f t="array" ref="L97">INDEX(enums[description],MATCH(1,(enums[enum]="TypeGenerateur")*(enums[const]=categorie_generation3[[#This Row],[type_generateur]]),0),1)</f>
        <v>Foyer ferme</v>
      </c>
      <c r="M97" s="27" t="str" cm="1">
        <f t="array" ref="M97">INDEX(enums[description],MATCH(1,(enums[enum]="CategorieGenerateur")*(enums[const]=categorie_generation3[[#This Row],[categorie_generateur]]),0),1)</f>
        <v>Poêles et inserts</v>
      </c>
    </row>
    <row r="98" spans="1:13" x14ac:dyDescent="0.3">
      <c r="A98" s="23" t="s">
        <v>404</v>
      </c>
      <c r="B98" s="23" t="s">
        <v>414</v>
      </c>
      <c r="C98" s="23" t="s">
        <v>374</v>
      </c>
      <c r="D98" s="16">
        <v>0</v>
      </c>
      <c r="E98" s="16">
        <v>0</v>
      </c>
      <c r="F98" s="16">
        <v>0</v>
      </c>
      <c r="G98" s="16">
        <v>1</v>
      </c>
      <c r="H98" s="16">
        <v>0</v>
      </c>
      <c r="I98" s="16"/>
      <c r="J98" s="16">
        <v>0</v>
      </c>
      <c r="K98" s="16" t="s">
        <v>926</v>
      </c>
      <c r="L98" s="27" t="str" cm="1">
        <f t="array" ref="L98">INDEX(enums[description],MATCH(1,(enums[enum]="TypeGenerateur")*(enums[const]=categorie_generation3[[#This Row],[type_generateur]]),0),1)</f>
        <v>Foyer ferme</v>
      </c>
      <c r="M98" s="27" t="str" cm="1">
        <f t="array" ref="M98">INDEX(enums[description],MATCH(1,(enums[enum]="CategorieGenerateur")*(enums[const]=categorie_generation3[[#This Row],[categorie_generateur]]),0),1)</f>
        <v>Poêles et inserts</v>
      </c>
    </row>
    <row r="99" spans="1:13" x14ac:dyDescent="0.3">
      <c r="A99" s="23" t="s">
        <v>405</v>
      </c>
      <c r="B99" s="23" t="s">
        <v>411</v>
      </c>
      <c r="C99" s="23" t="s">
        <v>374</v>
      </c>
      <c r="D99" s="16">
        <v>0</v>
      </c>
      <c r="E99" s="16">
        <v>0</v>
      </c>
      <c r="F99" s="16">
        <v>0</v>
      </c>
      <c r="G99" s="16">
        <v>1</v>
      </c>
      <c r="H99" s="16">
        <v>0</v>
      </c>
      <c r="I99" s="16"/>
      <c r="J99" s="16">
        <v>0</v>
      </c>
      <c r="K99" s="16" t="s">
        <v>926</v>
      </c>
      <c r="L99" s="27" t="str" cm="1">
        <f t="array" ref="L99">INDEX(enums[description],MATCH(1,(enums[enum]="TypeGenerateur")*(enums[const]=categorie_generation3[[#This Row],[type_generateur]]),0),1)</f>
        <v>Insert</v>
      </c>
      <c r="M99" s="27" t="str" cm="1">
        <f t="array" ref="M99">INDEX(enums[description],MATCH(1,(enums[enum]="CategorieGenerateur")*(enums[const]=categorie_generation3[[#This Row],[categorie_generateur]]),0),1)</f>
        <v>Poêles et inserts</v>
      </c>
    </row>
    <row r="100" spans="1:13" x14ac:dyDescent="0.3">
      <c r="A100" s="23" t="s">
        <v>405</v>
      </c>
      <c r="B100" s="23" t="s">
        <v>410</v>
      </c>
      <c r="C100" s="23" t="s">
        <v>374</v>
      </c>
      <c r="D100" s="16">
        <v>0</v>
      </c>
      <c r="E100" s="16">
        <v>0</v>
      </c>
      <c r="F100" s="16">
        <v>0</v>
      </c>
      <c r="G100" s="16">
        <v>1</v>
      </c>
      <c r="H100" s="16">
        <v>0</v>
      </c>
      <c r="I100" s="16"/>
      <c r="J100" s="16">
        <v>0</v>
      </c>
      <c r="K100" s="16" t="s">
        <v>926</v>
      </c>
      <c r="L100" s="27" t="str" cm="1">
        <f t="array" ref="L100">INDEX(enums[description],MATCH(1,(enums[enum]="TypeGenerateur")*(enums[const]=categorie_generation3[[#This Row],[type_generateur]]),0),1)</f>
        <v>Insert</v>
      </c>
      <c r="M100" s="27" t="str" cm="1">
        <f t="array" ref="M100">INDEX(enums[description],MATCH(1,(enums[enum]="CategorieGenerateur")*(enums[const]=categorie_generation3[[#This Row],[categorie_generateur]]),0),1)</f>
        <v>Poêles et inserts</v>
      </c>
    </row>
    <row r="101" spans="1:13" x14ac:dyDescent="0.3">
      <c r="A101" s="23" t="s">
        <v>405</v>
      </c>
      <c r="B101" s="23" t="s">
        <v>412</v>
      </c>
      <c r="C101" s="23" t="s">
        <v>374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/>
      <c r="J101" s="16">
        <v>0</v>
      </c>
      <c r="K101" s="16" t="s">
        <v>926</v>
      </c>
      <c r="L101" s="27" t="str" cm="1">
        <f t="array" ref="L101">INDEX(enums[description],MATCH(1,(enums[enum]="TypeGenerateur")*(enums[const]=categorie_generation3[[#This Row],[type_generateur]]),0),1)</f>
        <v>Insert</v>
      </c>
      <c r="M101" s="27" t="str" cm="1">
        <f t="array" ref="M101">INDEX(enums[description],MATCH(1,(enums[enum]="CategorieGenerateur")*(enums[const]=categorie_generation3[[#This Row],[categorie_generateur]]),0),1)</f>
        <v>Poêles et inserts</v>
      </c>
    </row>
    <row r="102" spans="1:13" x14ac:dyDescent="0.3">
      <c r="A102" s="23" t="s">
        <v>405</v>
      </c>
      <c r="B102" s="23" t="s">
        <v>414</v>
      </c>
      <c r="C102" s="23" t="s">
        <v>374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/>
      <c r="J102" s="16">
        <v>0</v>
      </c>
      <c r="K102" s="16" t="s">
        <v>926</v>
      </c>
      <c r="L102" s="27" t="str" cm="1">
        <f t="array" ref="L102">INDEX(enums[description],MATCH(1,(enums[enum]="TypeGenerateur")*(enums[const]=categorie_generation3[[#This Row],[type_generateur]]),0),1)</f>
        <v>Insert</v>
      </c>
      <c r="M102" s="27" t="str" cm="1">
        <f t="array" ref="M102">INDEX(enums[description],MATCH(1,(enums[enum]="CategorieGenerateur")*(enums[const]=categorie_generation3[[#This Row],[categorie_generateur]]),0),1)</f>
        <v>Poêles et inserts</v>
      </c>
    </row>
    <row r="103" spans="1:13" x14ac:dyDescent="0.3">
      <c r="A103" s="23" t="s">
        <v>417</v>
      </c>
      <c r="B103" s="23" t="s">
        <v>411</v>
      </c>
      <c r="C103" s="23" t="s">
        <v>374</v>
      </c>
      <c r="D103" s="16">
        <v>0</v>
      </c>
      <c r="E103" s="16">
        <v>0</v>
      </c>
      <c r="F103" s="16">
        <v>0</v>
      </c>
      <c r="G103" s="16">
        <v>1</v>
      </c>
      <c r="H103" s="16">
        <v>0</v>
      </c>
      <c r="I103" s="16"/>
      <c r="J103" s="16">
        <v>0</v>
      </c>
      <c r="K103" s="16" t="s">
        <v>926</v>
      </c>
      <c r="L103" s="27" t="str" cm="1">
        <f t="array" ref="L103">INDEX(enums[description],MATCH(1,(enums[enum]="TypeGenerateur")*(enums[const]=categorie_generation3[[#This Row],[type_generateur]]),0),1)</f>
        <v>Poêle</v>
      </c>
      <c r="M103" s="27" t="str" cm="1">
        <f t="array" ref="M103">INDEX(enums[description],MATCH(1,(enums[enum]="CategorieGenerateur")*(enums[const]=categorie_generation3[[#This Row],[categorie_generateur]]),0),1)</f>
        <v>Poêles et inserts</v>
      </c>
    </row>
    <row r="104" spans="1:13" x14ac:dyDescent="0.3">
      <c r="A104" s="23" t="s">
        <v>417</v>
      </c>
      <c r="B104" s="23" t="s">
        <v>410</v>
      </c>
      <c r="C104" s="23" t="s">
        <v>374</v>
      </c>
      <c r="D104" s="16">
        <v>0</v>
      </c>
      <c r="E104" s="16">
        <v>0</v>
      </c>
      <c r="F104" s="16">
        <v>0</v>
      </c>
      <c r="G104" s="16">
        <v>1</v>
      </c>
      <c r="H104" s="16">
        <v>0</v>
      </c>
      <c r="I104" s="16"/>
      <c r="J104" s="16">
        <v>0</v>
      </c>
      <c r="K104" s="16" t="s">
        <v>926</v>
      </c>
      <c r="L104" s="27" t="str" cm="1">
        <f t="array" ref="L104">INDEX(enums[description],MATCH(1,(enums[enum]="TypeGenerateur")*(enums[const]=categorie_generation3[[#This Row],[type_generateur]]),0),1)</f>
        <v>Poêle</v>
      </c>
      <c r="M104" s="27" t="str" cm="1">
        <f t="array" ref="M104">INDEX(enums[description],MATCH(1,(enums[enum]="CategorieGenerateur")*(enums[const]=categorie_generation3[[#This Row],[categorie_generateur]]),0),1)</f>
        <v>Poêles et inserts</v>
      </c>
    </row>
    <row r="105" spans="1:13" x14ac:dyDescent="0.3">
      <c r="A105" s="23" t="s">
        <v>417</v>
      </c>
      <c r="B105" s="23" t="s">
        <v>412</v>
      </c>
      <c r="C105" s="23" t="s">
        <v>374</v>
      </c>
      <c r="D105" s="16">
        <v>0</v>
      </c>
      <c r="E105" s="16">
        <v>0</v>
      </c>
      <c r="F105" s="16">
        <v>0</v>
      </c>
      <c r="G105" s="16">
        <v>1</v>
      </c>
      <c r="H105" s="16">
        <v>0</v>
      </c>
      <c r="I105" s="16"/>
      <c r="J105" s="16">
        <v>0</v>
      </c>
      <c r="K105" s="16" t="s">
        <v>926</v>
      </c>
      <c r="L105" s="27" t="str" cm="1">
        <f t="array" ref="L105">INDEX(enums[description],MATCH(1,(enums[enum]="TypeGenerateur")*(enums[const]=categorie_generation3[[#This Row],[type_generateur]]),0),1)</f>
        <v>Poêle</v>
      </c>
      <c r="M105" s="27" t="str" cm="1">
        <f t="array" ref="M105">INDEX(enums[description],MATCH(1,(enums[enum]="CategorieGenerateur")*(enums[const]=categorie_generation3[[#This Row],[categorie_generateur]]),0),1)</f>
        <v>Poêles et inserts</v>
      </c>
    </row>
    <row r="106" spans="1:13" x14ac:dyDescent="0.3">
      <c r="A106" s="23" t="s">
        <v>417</v>
      </c>
      <c r="B106" s="23" t="s">
        <v>414</v>
      </c>
      <c r="C106" s="23" t="s">
        <v>374</v>
      </c>
      <c r="D106" s="16">
        <v>0</v>
      </c>
      <c r="E106" s="16">
        <v>0</v>
      </c>
      <c r="F106" s="16">
        <v>0</v>
      </c>
      <c r="G106" s="16">
        <v>1</v>
      </c>
      <c r="H106" s="16">
        <v>0</v>
      </c>
      <c r="I106" s="16"/>
      <c r="J106" s="16">
        <v>0</v>
      </c>
      <c r="K106" s="16" t="s">
        <v>926</v>
      </c>
      <c r="L106" s="27" t="str" cm="1">
        <f t="array" ref="L106">INDEX(enums[description],MATCH(1,(enums[enum]="TypeGenerateur")*(enums[const]=categorie_generation3[[#This Row],[type_generateur]]),0),1)</f>
        <v>Poêle</v>
      </c>
      <c r="M106" s="27" t="str" cm="1">
        <f t="array" ref="M106">INDEX(enums[description],MATCH(1,(enums[enum]="CategorieGenerateur")*(enums[const]=categorie_generation3[[#This Row],[categorie_generateur]]),0),1)</f>
        <v>Poêles et inserts</v>
      </c>
    </row>
    <row r="107" spans="1:13" x14ac:dyDescent="0.3">
      <c r="A107" s="23" t="s">
        <v>418</v>
      </c>
      <c r="B107" s="23" t="s">
        <v>410</v>
      </c>
      <c r="C107" s="23" t="s">
        <v>375</v>
      </c>
      <c r="D107" s="16">
        <v>0</v>
      </c>
      <c r="E107" s="16">
        <v>1</v>
      </c>
      <c r="F107" s="16">
        <v>0</v>
      </c>
      <c r="G107" s="16">
        <v>1</v>
      </c>
      <c r="H107" s="16">
        <v>0</v>
      </c>
      <c r="I107" s="16"/>
      <c r="J107" s="16">
        <v>0</v>
      </c>
      <c r="K107" s="16" t="s">
        <v>926</v>
      </c>
      <c r="L107" s="27" t="str" cm="1">
        <f t="array" ref="L107">INDEX(enums[description],MATCH(1,(enums[enum]="TypeGenerateur")*(enums[const]=categorie_generation3[[#This Row],[type_generateur]]),0),1)</f>
        <v>Radiateur indépendant</v>
      </c>
      <c r="M107" s="27" t="str" cm="1">
        <f t="array" ref="M107">INDEX(enums[description],MATCH(1,(enums[enum]="CategorieGenerateur")*(enums[const]=categorie_generation3[[#This Row],[categorie_generateur]]),0),1)</f>
        <v>Radiateur à gaz</v>
      </c>
    </row>
    <row r="108" spans="1:13" x14ac:dyDescent="0.3">
      <c r="A108" s="23" t="s">
        <v>418</v>
      </c>
      <c r="B108" s="23" t="s">
        <v>412</v>
      </c>
      <c r="C108" s="23" t="s">
        <v>375</v>
      </c>
      <c r="D108" s="16">
        <v>0</v>
      </c>
      <c r="E108" s="16">
        <v>1</v>
      </c>
      <c r="F108" s="16">
        <v>0</v>
      </c>
      <c r="G108" s="16">
        <v>1</v>
      </c>
      <c r="H108" s="16">
        <v>0</v>
      </c>
      <c r="I108" s="16"/>
      <c r="J108" s="16">
        <v>0</v>
      </c>
      <c r="K108" s="16" t="s">
        <v>926</v>
      </c>
      <c r="L108" s="27" t="str" cm="1">
        <f t="array" ref="L108">INDEX(enums[description],MATCH(1,(enums[enum]="TypeGenerateur")*(enums[const]=categorie_generation3[[#This Row],[type_generateur]]),0),1)</f>
        <v>Radiateur indépendant</v>
      </c>
      <c r="M108" s="27" t="str" cm="1">
        <f t="array" ref="M108">INDEX(enums[description],MATCH(1,(enums[enum]="CategorieGenerateur")*(enums[const]=categorie_generation3[[#This Row],[categorie_generateur]]),0),1)</f>
        <v>Radiateur à gaz</v>
      </c>
    </row>
    <row r="126" spans="2:7" s="20" customFormat="1" x14ac:dyDescent="0.3">
      <c r="B126" s="28"/>
      <c r="G126" s="28"/>
    </row>
    <row r="127" spans="2:7" s="20" customFormat="1" x14ac:dyDescent="0.3">
      <c r="B127" s="28"/>
      <c r="G127" s="28"/>
    </row>
    <row r="128" spans="2:7" s="20" customFormat="1" x14ac:dyDescent="0.3">
      <c r="B128" s="28"/>
      <c r="G128" s="28"/>
    </row>
    <row r="129" spans="2:7" s="20" customFormat="1" x14ac:dyDescent="0.3">
      <c r="B129" s="28"/>
      <c r="G129" s="28"/>
    </row>
    <row r="130" spans="2:7" s="20" customFormat="1" x14ac:dyDescent="0.3">
      <c r="B130" s="28"/>
      <c r="G130" s="28"/>
    </row>
    <row r="131" spans="2:7" s="20" customFormat="1" x14ac:dyDescent="0.3">
      <c r="B131" s="28"/>
      <c r="G131" s="28"/>
    </row>
    <row r="132" spans="2:7" s="20" customFormat="1" x14ac:dyDescent="0.3">
      <c r="B132" s="28"/>
      <c r="G132" s="28"/>
    </row>
    <row r="133" spans="2:7" s="20" customFormat="1" x14ac:dyDescent="0.3">
      <c r="B133" s="28"/>
      <c r="G133" s="28"/>
    </row>
    <row r="134" spans="2:7" s="20" customFormat="1" x14ac:dyDescent="0.3">
      <c r="B134" s="28"/>
      <c r="G134" s="28"/>
    </row>
    <row r="135" spans="2:7" s="20" customFormat="1" x14ac:dyDescent="0.3">
      <c r="B135" s="28"/>
      <c r="G135" s="28"/>
    </row>
    <row r="136" spans="2:7" s="20" customFormat="1" x14ac:dyDescent="0.3">
      <c r="B136" s="28"/>
      <c r="G136" s="28"/>
    </row>
    <row r="137" spans="2:7" s="20" customFormat="1" x14ac:dyDescent="0.3">
      <c r="B137" s="28"/>
      <c r="G137" s="28"/>
    </row>
    <row r="138" spans="2:7" s="20" customFormat="1" x14ac:dyDescent="0.3">
      <c r="B138" s="28"/>
      <c r="G138" s="28"/>
    </row>
    <row r="139" spans="2:7" s="20" customFormat="1" x14ac:dyDescent="0.3">
      <c r="B139" s="28"/>
      <c r="G139" s="28"/>
    </row>
    <row r="140" spans="2:7" s="20" customFormat="1" x14ac:dyDescent="0.3">
      <c r="B140" s="28"/>
      <c r="G140" s="28"/>
    </row>
    <row r="141" spans="2:7" s="20" customFormat="1" x14ac:dyDescent="0.3">
      <c r="B141" s="28"/>
      <c r="G141" s="28"/>
    </row>
    <row r="142" spans="2:7" s="20" customFormat="1" x14ac:dyDescent="0.3">
      <c r="B142" s="28"/>
      <c r="G142" s="28"/>
    </row>
    <row r="143" spans="2:7" s="20" customFormat="1" x14ac:dyDescent="0.3">
      <c r="B143" s="28"/>
      <c r="G143" s="28"/>
    </row>
    <row r="144" spans="2:7" s="20" customFormat="1" x14ac:dyDescent="0.3">
      <c r="B144" s="28"/>
      <c r="G144" s="28"/>
    </row>
    <row r="145" spans="2:7" s="20" customFormat="1" x14ac:dyDescent="0.3">
      <c r="B145" s="28"/>
      <c r="G145" s="28"/>
    </row>
    <row r="146" spans="2:7" s="20" customFormat="1" x14ac:dyDescent="0.3">
      <c r="B146" s="28"/>
      <c r="G146" s="28"/>
    </row>
    <row r="147" spans="2:7" s="20" customFormat="1" x14ac:dyDescent="0.3">
      <c r="B147" s="28"/>
      <c r="G147" s="28"/>
    </row>
    <row r="148" spans="2:7" s="20" customFormat="1" x14ac:dyDescent="0.3">
      <c r="B148" s="28"/>
      <c r="G148" s="28"/>
    </row>
    <row r="149" spans="2:7" s="20" customFormat="1" x14ac:dyDescent="0.3">
      <c r="B149" s="28"/>
      <c r="G149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E95-0B03-4FAC-978E-07EA1DF034D0}">
  <dimension ref="A1:H14"/>
  <sheetViews>
    <sheetView workbookViewId="0">
      <selection activeCell="G6" sqref="G6"/>
    </sheetView>
  </sheetViews>
  <sheetFormatPr baseColWidth="10" defaultRowHeight="14.4" x14ac:dyDescent="0.3"/>
  <cols>
    <col min="1" max="1" width="28.44140625" style="3" bestFit="1" customWidth="1"/>
    <col min="2" max="2" width="13.77734375" style="3" bestFit="1" customWidth="1"/>
    <col min="3" max="3" width="23.21875" style="3" bestFit="1" customWidth="1"/>
    <col min="4" max="4" width="15.44140625" style="3" bestFit="1" customWidth="1"/>
    <col min="5" max="5" width="23.33203125" style="3" bestFit="1" customWidth="1"/>
    <col min="6" max="6" width="21.33203125" style="3" bestFit="1" customWidth="1"/>
    <col min="7" max="7" width="14.6640625" customWidth="1"/>
    <col min="8" max="8" width="20.21875" bestFit="1" customWidth="1"/>
  </cols>
  <sheetData>
    <row r="1" spans="1:8" s="5" customFormat="1" x14ac:dyDescent="0.3">
      <c r="A1" s="14" t="s">
        <v>463</v>
      </c>
      <c r="B1" s="14" t="s">
        <v>979</v>
      </c>
      <c r="C1" s="14" t="s">
        <v>992</v>
      </c>
      <c r="D1" s="14" t="s">
        <v>926</v>
      </c>
      <c r="E1" s="14" t="s">
        <v>981</v>
      </c>
      <c r="F1" s="14" t="s">
        <v>978</v>
      </c>
      <c r="G1" s="14" t="s">
        <v>994</v>
      </c>
      <c r="H1" s="14" t="s">
        <v>980</v>
      </c>
    </row>
    <row r="2" spans="1:8" x14ac:dyDescent="0.3">
      <c r="A2" s="3" t="s">
        <v>10</v>
      </c>
      <c r="F2" s="3" t="s">
        <v>993</v>
      </c>
      <c r="G2" s="3" t="s">
        <v>993</v>
      </c>
      <c r="H2" s="3"/>
    </row>
    <row r="3" spans="1:8" x14ac:dyDescent="0.3">
      <c r="A3" s="3" t="s">
        <v>921</v>
      </c>
      <c r="E3" s="3" t="s">
        <v>993</v>
      </c>
      <c r="G3" s="3"/>
      <c r="H3" s="3" t="s">
        <v>993</v>
      </c>
    </row>
    <row r="4" spans="1:8" x14ac:dyDescent="0.3">
      <c r="A4" s="3" t="s">
        <v>783</v>
      </c>
      <c r="B4" s="3" t="s">
        <v>993</v>
      </c>
      <c r="C4" s="3" t="s">
        <v>993</v>
      </c>
      <c r="D4" s="3" t="s">
        <v>993</v>
      </c>
      <c r="E4" s="3" t="s">
        <v>993</v>
      </c>
      <c r="F4" s="3" t="s">
        <v>993</v>
      </c>
      <c r="G4" s="3" t="s">
        <v>993</v>
      </c>
      <c r="H4" s="3" t="s">
        <v>993</v>
      </c>
    </row>
    <row r="5" spans="1:8" x14ac:dyDescent="0.3">
      <c r="A5" s="3" t="s">
        <v>779</v>
      </c>
      <c r="B5" s="3" t="s">
        <v>993</v>
      </c>
      <c r="D5" s="3" t="s">
        <v>993</v>
      </c>
      <c r="G5" s="3" t="s">
        <v>993</v>
      </c>
      <c r="H5" s="3"/>
    </row>
    <row r="6" spans="1:8" x14ac:dyDescent="0.3">
      <c r="A6" s="3" t="s">
        <v>996</v>
      </c>
      <c r="B6" s="3" t="s">
        <v>993</v>
      </c>
      <c r="D6" s="3" t="s">
        <v>993</v>
      </c>
      <c r="G6" s="3" t="s">
        <v>993</v>
      </c>
      <c r="H6" s="3"/>
    </row>
    <row r="7" spans="1:8" x14ac:dyDescent="0.3">
      <c r="A7" s="3" t="s">
        <v>997</v>
      </c>
      <c r="B7" s="3" t="s">
        <v>993</v>
      </c>
      <c r="D7" s="3" t="s">
        <v>993</v>
      </c>
      <c r="G7" s="3" t="s">
        <v>993</v>
      </c>
      <c r="H7" s="3"/>
    </row>
    <row r="8" spans="1:8" x14ac:dyDescent="0.3">
      <c r="A8" s="3" t="s">
        <v>795</v>
      </c>
      <c r="B8" s="3" t="s">
        <v>993</v>
      </c>
      <c r="D8" s="3" t="s">
        <v>993</v>
      </c>
      <c r="G8" s="3" t="s">
        <v>993</v>
      </c>
      <c r="H8" s="3"/>
    </row>
    <row r="9" spans="1:8" x14ac:dyDescent="0.3">
      <c r="A9" s="3" t="s">
        <v>37</v>
      </c>
      <c r="B9" s="3" t="s">
        <v>993</v>
      </c>
      <c r="D9" s="3" t="s">
        <v>993</v>
      </c>
      <c r="G9" s="3" t="s">
        <v>993</v>
      </c>
      <c r="H9" s="3"/>
    </row>
    <row r="10" spans="1:8" x14ac:dyDescent="0.3">
      <c r="A10" s="3" t="s">
        <v>14</v>
      </c>
      <c r="B10" s="3" t="s">
        <v>993</v>
      </c>
      <c r="D10" s="3" t="s">
        <v>993</v>
      </c>
      <c r="G10" s="3" t="s">
        <v>993</v>
      </c>
      <c r="H10" s="3"/>
    </row>
    <row r="11" spans="1:8" x14ac:dyDescent="0.3">
      <c r="A11" s="3" t="s">
        <v>15</v>
      </c>
      <c r="B11" s="3" t="s">
        <v>993</v>
      </c>
      <c r="D11" s="3" t="s">
        <v>993</v>
      </c>
      <c r="G11" s="3" t="s">
        <v>993</v>
      </c>
      <c r="H11" s="3"/>
    </row>
    <row r="12" spans="1:8" x14ac:dyDescent="0.3">
      <c r="A12" s="3" t="s">
        <v>78</v>
      </c>
      <c r="B12" s="3" t="s">
        <v>993</v>
      </c>
      <c r="G12" s="3" t="s">
        <v>993</v>
      </c>
      <c r="H12" s="3"/>
    </row>
    <row r="13" spans="1:8" x14ac:dyDescent="0.3">
      <c r="A13" s="3" t="s">
        <v>998</v>
      </c>
      <c r="B13" s="3" t="s">
        <v>993</v>
      </c>
      <c r="G13" s="3" t="s">
        <v>993</v>
      </c>
      <c r="H13" s="3"/>
    </row>
    <row r="14" spans="1:8" x14ac:dyDescent="0.3">
      <c r="A14" s="3" t="s">
        <v>651</v>
      </c>
      <c r="B14" s="3" t="s">
        <v>993</v>
      </c>
      <c r="C14" s="3" t="s">
        <v>993</v>
      </c>
      <c r="G14" s="3" t="s">
        <v>993</v>
      </c>
      <c r="H14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0B98-F75C-4A95-A020-9CD441874E30}">
  <dimension ref="A1:K75"/>
  <sheetViews>
    <sheetView zoomScale="85" zoomScaleNormal="85" workbookViewId="0">
      <selection activeCell="I6" sqref="I6"/>
    </sheetView>
  </sheetViews>
  <sheetFormatPr baseColWidth="10" defaultRowHeight="14.4" x14ac:dyDescent="0.3"/>
  <cols>
    <col min="1" max="1" width="31.44140625" style="20" customWidth="1"/>
    <col min="2" max="2" width="38.5546875" style="20" bestFit="1" customWidth="1"/>
    <col min="3" max="3" width="18.88671875" style="20" bestFit="1" customWidth="1"/>
    <col min="4" max="4" width="21.88671875" style="20" bestFit="1" customWidth="1"/>
    <col min="5" max="5" width="21.88671875" style="20" customWidth="1"/>
    <col min="6" max="6" width="13.88671875" style="20" bestFit="1" customWidth="1"/>
    <col min="7" max="7" width="15.77734375" style="20" bestFit="1" customWidth="1"/>
    <col min="8" max="8" width="24.6640625" style="20" bestFit="1" customWidth="1"/>
    <col min="9" max="9" width="28.88671875" style="20" bestFit="1" customWidth="1"/>
    <col min="10" max="16384" width="11.5546875" style="20"/>
  </cols>
  <sheetData>
    <row r="1" spans="1:11" x14ac:dyDescent="0.3">
      <c r="A1" s="18" t="s">
        <v>714</v>
      </c>
      <c r="B1" s="18" t="s">
        <v>6</v>
      </c>
      <c r="C1" s="18" t="s">
        <v>59</v>
      </c>
      <c r="D1" s="18" t="s">
        <v>77</v>
      </c>
      <c r="E1" s="18" t="s">
        <v>818</v>
      </c>
      <c r="F1" s="18" t="s">
        <v>943</v>
      </c>
      <c r="G1" s="18" t="s">
        <v>91</v>
      </c>
      <c r="H1" s="18" t="s">
        <v>983</v>
      </c>
      <c r="I1" s="18" t="s">
        <v>991</v>
      </c>
    </row>
    <row r="2" spans="1:11" x14ac:dyDescent="0.3">
      <c r="A2" s="23" t="s">
        <v>375</v>
      </c>
      <c r="B2" s="23"/>
      <c r="C2" s="24" t="s">
        <v>713</v>
      </c>
      <c r="D2" s="24" t="s">
        <v>383</v>
      </c>
      <c r="E2" s="24">
        <v>0</v>
      </c>
      <c r="F2" s="24">
        <v>0</v>
      </c>
      <c r="G2" s="16">
        <v>0</v>
      </c>
      <c r="H2" s="16" t="s">
        <v>926</v>
      </c>
      <c r="I2" s="16"/>
    </row>
    <row r="3" spans="1:11" x14ac:dyDescent="0.3">
      <c r="A3" s="23" t="s">
        <v>374</v>
      </c>
      <c r="B3" s="23"/>
      <c r="C3" s="24" t="s">
        <v>713</v>
      </c>
      <c r="D3" s="24" t="s">
        <v>383</v>
      </c>
      <c r="E3" s="24">
        <v>0</v>
      </c>
      <c r="F3" s="24">
        <v>0</v>
      </c>
      <c r="G3" s="16">
        <v>0</v>
      </c>
      <c r="H3" s="16" t="s">
        <v>58</v>
      </c>
      <c r="I3" s="16"/>
    </row>
    <row r="4" spans="1:11" x14ac:dyDescent="0.3">
      <c r="A4" s="23" t="s">
        <v>366</v>
      </c>
      <c r="B4" s="23" t="s">
        <v>402</v>
      </c>
      <c r="C4" s="24" t="s">
        <v>713</v>
      </c>
      <c r="D4" s="24" t="s">
        <v>383</v>
      </c>
      <c r="E4" s="24">
        <v>0</v>
      </c>
      <c r="F4" s="24">
        <v>0</v>
      </c>
      <c r="G4" s="23">
        <v>1</v>
      </c>
      <c r="H4" s="16" t="s">
        <v>58</v>
      </c>
      <c r="I4" s="16"/>
    </row>
    <row r="5" spans="1:11" x14ac:dyDescent="0.3">
      <c r="A5" s="23" t="s">
        <v>366</v>
      </c>
      <c r="B5" s="23" t="s">
        <v>396</v>
      </c>
      <c r="C5" s="24" t="s">
        <v>713</v>
      </c>
      <c r="D5" s="24" t="s">
        <v>383</v>
      </c>
      <c r="E5" s="24">
        <v>0</v>
      </c>
      <c r="F5" s="24">
        <v>0</v>
      </c>
      <c r="G5" s="23">
        <v>1</v>
      </c>
      <c r="H5" s="16" t="s">
        <v>58</v>
      </c>
      <c r="I5" s="16"/>
    </row>
    <row r="6" spans="1:11" x14ac:dyDescent="0.3">
      <c r="A6" s="23" t="s">
        <v>366</v>
      </c>
      <c r="B6" s="23" t="s">
        <v>372</v>
      </c>
      <c r="C6" s="24" t="s">
        <v>386</v>
      </c>
      <c r="D6" s="24" t="s">
        <v>383</v>
      </c>
      <c r="E6" s="24">
        <v>0</v>
      </c>
      <c r="F6" s="24">
        <v>0</v>
      </c>
      <c r="G6" s="23">
        <v>1</v>
      </c>
      <c r="H6" s="16" t="s">
        <v>58</v>
      </c>
      <c r="I6" s="16"/>
    </row>
    <row r="7" spans="1:11" x14ac:dyDescent="0.3">
      <c r="A7" s="23" t="s">
        <v>366</v>
      </c>
      <c r="B7" s="23" t="s">
        <v>397</v>
      </c>
      <c r="C7" s="24" t="s">
        <v>713</v>
      </c>
      <c r="D7" s="24" t="s">
        <v>383</v>
      </c>
      <c r="E7" s="24">
        <v>0</v>
      </c>
      <c r="F7" s="24">
        <v>0</v>
      </c>
      <c r="G7" s="23">
        <v>1</v>
      </c>
      <c r="H7" s="16" t="s">
        <v>58</v>
      </c>
      <c r="I7" s="16"/>
    </row>
    <row r="8" spans="1:11" x14ac:dyDescent="0.3">
      <c r="A8" s="23" t="s">
        <v>366</v>
      </c>
      <c r="B8" s="23" t="s">
        <v>400</v>
      </c>
      <c r="C8" s="24" t="s">
        <v>713</v>
      </c>
      <c r="D8" s="24" t="s">
        <v>383</v>
      </c>
      <c r="E8" s="24">
        <v>0</v>
      </c>
      <c r="F8" s="24">
        <v>0</v>
      </c>
      <c r="G8" s="23">
        <v>1</v>
      </c>
      <c r="H8" s="16" t="s">
        <v>58</v>
      </c>
      <c r="I8" s="16"/>
      <c r="K8" s="16"/>
    </row>
    <row r="9" spans="1:11" x14ac:dyDescent="0.3">
      <c r="A9" s="23" t="s">
        <v>366</v>
      </c>
      <c r="B9" s="23" t="s">
        <v>399</v>
      </c>
      <c r="C9" s="24" t="s">
        <v>713</v>
      </c>
      <c r="D9" s="24" t="s">
        <v>383</v>
      </c>
      <c r="E9" s="24">
        <v>0</v>
      </c>
      <c r="F9" s="24">
        <v>0</v>
      </c>
      <c r="G9" s="23">
        <v>1</v>
      </c>
      <c r="H9" s="16" t="s">
        <v>58</v>
      </c>
      <c r="I9" s="16"/>
      <c r="K9" s="16"/>
    </row>
    <row r="10" spans="1:11" x14ac:dyDescent="0.3">
      <c r="A10" s="23" t="s">
        <v>366</v>
      </c>
      <c r="B10" s="23" t="s">
        <v>398</v>
      </c>
      <c r="C10" s="24" t="s">
        <v>713</v>
      </c>
      <c r="D10" s="24" t="s">
        <v>383</v>
      </c>
      <c r="E10" s="24">
        <v>0</v>
      </c>
      <c r="F10" s="24">
        <v>0</v>
      </c>
      <c r="G10" s="23">
        <v>1</v>
      </c>
      <c r="H10" s="16" t="s">
        <v>58</v>
      </c>
      <c r="I10" s="16"/>
      <c r="K10" s="16"/>
    </row>
    <row r="11" spans="1:11" x14ac:dyDescent="0.3">
      <c r="A11" s="23" t="s">
        <v>366</v>
      </c>
      <c r="B11" s="23" t="s">
        <v>401</v>
      </c>
      <c r="C11" s="24" t="s">
        <v>713</v>
      </c>
      <c r="D11" s="24" t="s">
        <v>383</v>
      </c>
      <c r="E11" s="24">
        <v>0</v>
      </c>
      <c r="F11" s="24">
        <v>0</v>
      </c>
      <c r="G11" s="23">
        <v>1</v>
      </c>
      <c r="H11" s="16" t="s">
        <v>58</v>
      </c>
      <c r="I11" s="16"/>
      <c r="K11" s="16"/>
    </row>
    <row r="12" spans="1:11" x14ac:dyDescent="0.3">
      <c r="A12" s="23" t="s">
        <v>364</v>
      </c>
      <c r="B12" s="16" t="s">
        <v>391</v>
      </c>
      <c r="C12" s="24" t="s">
        <v>386</v>
      </c>
      <c r="D12" s="24" t="s">
        <v>383</v>
      </c>
      <c r="E12" s="24">
        <v>0</v>
      </c>
      <c r="F12" s="16">
        <v>0</v>
      </c>
      <c r="G12" s="16">
        <v>0</v>
      </c>
      <c r="H12" s="16" t="s">
        <v>10</v>
      </c>
      <c r="I12" s="16"/>
      <c r="K12" s="16"/>
    </row>
    <row r="13" spans="1:11" ht="28.8" x14ac:dyDescent="0.3">
      <c r="A13" s="23" t="s">
        <v>364</v>
      </c>
      <c r="B13" s="16" t="s">
        <v>391</v>
      </c>
      <c r="C13" s="24" t="s">
        <v>386</v>
      </c>
      <c r="D13" s="31" t="s">
        <v>989</v>
      </c>
      <c r="E13" s="24">
        <v>1</v>
      </c>
      <c r="F13" s="16">
        <v>0</v>
      </c>
      <c r="G13" s="16">
        <v>0</v>
      </c>
      <c r="H13" s="16" t="s">
        <v>10</v>
      </c>
      <c r="I13" s="16"/>
      <c r="K13" s="16"/>
    </row>
    <row r="14" spans="1:11" x14ac:dyDescent="0.3">
      <c r="A14" s="23" t="s">
        <v>372</v>
      </c>
      <c r="B14" s="23"/>
      <c r="C14" s="24"/>
      <c r="D14" s="16" t="s">
        <v>945</v>
      </c>
      <c r="E14" s="16">
        <v>1</v>
      </c>
      <c r="F14" s="16">
        <v>1</v>
      </c>
      <c r="G14" s="16">
        <v>0</v>
      </c>
      <c r="H14" s="16" t="s">
        <v>926</v>
      </c>
      <c r="I14" s="16"/>
      <c r="K14" s="16"/>
    </row>
    <row r="15" spans="1:11" ht="28.8" x14ac:dyDescent="0.3">
      <c r="A15" s="16" t="s">
        <v>381</v>
      </c>
      <c r="B15" s="16"/>
      <c r="C15" s="31"/>
      <c r="D15" s="15" t="s">
        <v>988</v>
      </c>
      <c r="E15" s="31">
        <v>1</v>
      </c>
      <c r="F15" s="16">
        <v>1</v>
      </c>
      <c r="G15" s="16">
        <v>0</v>
      </c>
      <c r="H15" s="16" t="s">
        <v>926</v>
      </c>
      <c r="I15" s="16"/>
    </row>
    <row r="16" spans="1:11" ht="28.8" x14ac:dyDescent="0.3">
      <c r="A16" s="16" t="s">
        <v>365</v>
      </c>
      <c r="B16" s="16"/>
      <c r="C16" s="31"/>
      <c r="D16" s="15" t="s">
        <v>988</v>
      </c>
      <c r="E16" s="31">
        <v>1</v>
      </c>
      <c r="F16" s="16">
        <v>1</v>
      </c>
      <c r="G16" s="16">
        <v>0</v>
      </c>
      <c r="H16" s="16" t="s">
        <v>926</v>
      </c>
      <c r="I16" s="16"/>
    </row>
    <row r="17" spans="1:9" ht="28.8" x14ac:dyDescent="0.3">
      <c r="A17" s="16" t="s">
        <v>382</v>
      </c>
      <c r="B17" s="16"/>
      <c r="C17" s="31"/>
      <c r="D17" s="15" t="s">
        <v>988</v>
      </c>
      <c r="E17" s="31">
        <v>1</v>
      </c>
      <c r="F17" s="16">
        <v>1</v>
      </c>
      <c r="G17" s="16">
        <v>0</v>
      </c>
      <c r="H17" s="16" t="s">
        <v>926</v>
      </c>
      <c r="I17" s="16"/>
    </row>
    <row r="18" spans="1:9" ht="28.8" x14ac:dyDescent="0.3">
      <c r="A18" s="16" t="s">
        <v>367</v>
      </c>
      <c r="B18" s="16"/>
      <c r="C18" s="31"/>
      <c r="D18" s="15" t="s">
        <v>988</v>
      </c>
      <c r="E18" s="31">
        <v>1</v>
      </c>
      <c r="F18" s="16">
        <v>1</v>
      </c>
      <c r="G18" s="16">
        <v>0</v>
      </c>
      <c r="H18" s="16" t="s">
        <v>926</v>
      </c>
      <c r="I18" s="16"/>
    </row>
    <row r="19" spans="1:9" ht="28.8" x14ac:dyDescent="0.3">
      <c r="A19" s="23" t="s">
        <v>373</v>
      </c>
      <c r="B19" s="23"/>
      <c r="C19" s="31"/>
      <c r="D19" s="15" t="s">
        <v>988</v>
      </c>
      <c r="E19" s="31">
        <v>1</v>
      </c>
      <c r="F19" s="16">
        <v>1</v>
      </c>
      <c r="G19" s="16">
        <v>0</v>
      </c>
      <c r="H19" s="16" t="s">
        <v>926</v>
      </c>
      <c r="I19" s="16"/>
    </row>
    <row r="20" spans="1:9" ht="43.2" x14ac:dyDescent="0.3">
      <c r="A20" s="23" t="s">
        <v>419</v>
      </c>
      <c r="B20" s="23"/>
      <c r="C20" s="31"/>
      <c r="D20" s="15" t="s">
        <v>990</v>
      </c>
      <c r="E20" s="31">
        <v>1</v>
      </c>
      <c r="F20" s="16">
        <v>1</v>
      </c>
      <c r="G20" s="16">
        <v>0</v>
      </c>
      <c r="H20" s="16" t="s">
        <v>927</v>
      </c>
      <c r="I20" s="16"/>
    </row>
    <row r="21" spans="1:9" ht="28.8" x14ac:dyDescent="0.3">
      <c r="A21" s="16" t="s">
        <v>371</v>
      </c>
      <c r="B21" s="16"/>
      <c r="C21" s="31"/>
      <c r="D21" s="15" t="s">
        <v>988</v>
      </c>
      <c r="E21" s="31">
        <v>1</v>
      </c>
      <c r="F21" s="16">
        <v>1</v>
      </c>
      <c r="G21" s="16">
        <v>0</v>
      </c>
      <c r="H21" s="16" t="s">
        <v>58</v>
      </c>
      <c r="I21" s="16"/>
    </row>
    <row r="22" spans="1:9" ht="43.2" x14ac:dyDescent="0.3">
      <c r="A22" s="23" t="s">
        <v>420</v>
      </c>
      <c r="B22" s="23"/>
      <c r="C22" s="31"/>
      <c r="D22" s="15" t="s">
        <v>990</v>
      </c>
      <c r="E22" s="31">
        <v>1</v>
      </c>
      <c r="F22" s="16">
        <v>1</v>
      </c>
      <c r="G22" s="16">
        <v>0</v>
      </c>
      <c r="H22" s="16" t="s">
        <v>58</v>
      </c>
      <c r="I22" s="16"/>
    </row>
    <row r="23" spans="1:9" ht="43.2" x14ac:dyDescent="0.3">
      <c r="A23" s="23" t="s">
        <v>376</v>
      </c>
      <c r="B23" s="23"/>
      <c r="C23" s="31"/>
      <c r="D23" s="15" t="s">
        <v>990</v>
      </c>
      <c r="E23" s="31">
        <v>1</v>
      </c>
      <c r="F23" s="16">
        <v>1</v>
      </c>
      <c r="G23" s="16">
        <v>0</v>
      </c>
      <c r="H23" s="16" t="s">
        <v>58</v>
      </c>
      <c r="I23" s="16"/>
    </row>
    <row r="24" spans="1:9" ht="28.8" x14ac:dyDescent="0.3">
      <c r="A24" s="16" t="s">
        <v>916</v>
      </c>
      <c r="B24" s="16"/>
      <c r="C24" s="31"/>
      <c r="D24" s="15" t="s">
        <v>988</v>
      </c>
      <c r="E24" s="31">
        <v>1</v>
      </c>
      <c r="F24" s="16">
        <v>1</v>
      </c>
      <c r="G24" s="16">
        <v>0</v>
      </c>
      <c r="H24" s="16" t="s">
        <v>58</v>
      </c>
      <c r="I24" s="16"/>
    </row>
    <row r="25" spans="1:9" ht="43.2" x14ac:dyDescent="0.3">
      <c r="A25" s="23" t="s">
        <v>364</v>
      </c>
      <c r="B25" s="23"/>
      <c r="C25" s="23"/>
      <c r="D25" s="15" t="s">
        <v>990</v>
      </c>
      <c r="E25" s="24">
        <v>1</v>
      </c>
      <c r="F25" s="24">
        <v>1</v>
      </c>
      <c r="G25" s="23">
        <v>0</v>
      </c>
      <c r="H25" s="16" t="s">
        <v>10</v>
      </c>
      <c r="I25" s="16"/>
    </row>
    <row r="31" spans="1:9" x14ac:dyDescent="0.3">
      <c r="C31" s="31"/>
    </row>
    <row r="32" spans="1:9" x14ac:dyDescent="0.3">
      <c r="A32" s="16"/>
      <c r="C32" s="16"/>
    </row>
    <row r="33" spans="1:6" x14ac:dyDescent="0.3">
      <c r="A33" s="23"/>
      <c r="C33" s="23"/>
      <c r="D33" s="24"/>
      <c r="E33" s="24"/>
      <c r="F33" s="24"/>
    </row>
    <row r="34" spans="1:6" x14ac:dyDescent="0.3">
      <c r="A34" s="23"/>
      <c r="C34" s="23"/>
      <c r="D34" s="24"/>
      <c r="E34" s="24"/>
      <c r="F34" s="24"/>
    </row>
    <row r="35" spans="1:6" x14ac:dyDescent="0.3">
      <c r="A35" s="16"/>
      <c r="C35" s="16"/>
      <c r="D35" s="16"/>
      <c r="E35" s="16"/>
      <c r="F35" s="16"/>
    </row>
    <row r="36" spans="1:6" x14ac:dyDescent="0.3">
      <c r="A36" s="23"/>
      <c r="D36" s="23"/>
      <c r="E36" s="23"/>
      <c r="F36" s="23"/>
    </row>
    <row r="37" spans="1:6" x14ac:dyDescent="0.3">
      <c r="A37" s="23"/>
      <c r="D37" s="23"/>
      <c r="E37" s="23"/>
      <c r="F37" s="23"/>
    </row>
    <row r="43" spans="1:6" x14ac:dyDescent="0.3">
      <c r="A43" s="23"/>
    </row>
    <row r="44" spans="1:6" x14ac:dyDescent="0.3">
      <c r="A44" s="16"/>
    </row>
    <row r="45" spans="1:6" x14ac:dyDescent="0.3">
      <c r="A45" s="16"/>
    </row>
    <row r="46" spans="1:6" x14ac:dyDescent="0.3">
      <c r="A46" s="16"/>
    </row>
    <row r="47" spans="1:6" x14ac:dyDescent="0.3">
      <c r="A47" s="16"/>
    </row>
    <row r="48" spans="1:6" x14ac:dyDescent="0.3">
      <c r="A48" s="23"/>
    </row>
    <row r="49" spans="1:1" x14ac:dyDescent="0.3">
      <c r="A49" s="23"/>
    </row>
    <row r="50" spans="1:1" x14ac:dyDescent="0.3">
      <c r="A50" s="23"/>
    </row>
    <row r="51" spans="1:1" x14ac:dyDescent="0.3">
      <c r="A51" s="16"/>
    </row>
    <row r="52" spans="1:1" x14ac:dyDescent="0.3">
      <c r="A52" s="23"/>
    </row>
    <row r="53" spans="1:1" x14ac:dyDescent="0.3">
      <c r="A53" s="23"/>
    </row>
    <row r="54" spans="1:1" x14ac:dyDescent="0.3">
      <c r="A54" s="16"/>
    </row>
    <row r="55" spans="1:1" x14ac:dyDescent="0.3">
      <c r="A55" s="23"/>
    </row>
    <row r="56" spans="1:1" x14ac:dyDescent="0.3">
      <c r="A56" s="23"/>
    </row>
    <row r="57" spans="1:1" x14ac:dyDescent="0.3">
      <c r="A57" s="23"/>
    </row>
    <row r="73" spans="11:11" x14ac:dyDescent="0.3">
      <c r="K73" s="16"/>
    </row>
    <row r="74" spans="11:11" x14ac:dyDescent="0.3">
      <c r="K74" s="23"/>
    </row>
    <row r="75" spans="11:11" x14ac:dyDescent="0.3">
      <c r="K7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3272-A854-4461-B421-6467543441C0}">
  <dimension ref="A1:E26"/>
  <sheetViews>
    <sheetView zoomScale="85" zoomScaleNormal="85" workbookViewId="0">
      <selection activeCell="A3" sqref="A3"/>
    </sheetView>
  </sheetViews>
  <sheetFormatPr baseColWidth="10" defaultRowHeight="14.4" x14ac:dyDescent="0.3"/>
  <cols>
    <col min="1" max="2" width="27.77734375" style="16" bestFit="1" customWidth="1"/>
    <col min="3" max="3" width="22.5546875" style="16" bestFit="1" customWidth="1"/>
    <col min="4" max="4" width="101.44140625" style="20" bestFit="1" customWidth="1"/>
    <col min="5" max="5" width="78.77734375" style="20" bestFit="1" customWidth="1"/>
    <col min="6" max="16384" width="11.5546875" style="20"/>
  </cols>
  <sheetData>
    <row r="1" spans="1:5" x14ac:dyDescent="0.3">
      <c r="A1" s="18" t="s">
        <v>77</v>
      </c>
      <c r="B1" s="18" t="s">
        <v>59</v>
      </c>
      <c r="C1" s="18" t="s">
        <v>683</v>
      </c>
      <c r="D1" s="18" t="s">
        <v>2</v>
      </c>
      <c r="E1" s="18" t="s">
        <v>3</v>
      </c>
    </row>
    <row r="2" spans="1:5" x14ac:dyDescent="0.3">
      <c r="A2" s="16" t="s">
        <v>945</v>
      </c>
      <c r="B2" s="16" t="s">
        <v>386</v>
      </c>
      <c r="D2" s="23"/>
      <c r="E2" s="23" t="s">
        <v>99</v>
      </c>
    </row>
    <row r="3" spans="1:5" ht="28.8" x14ac:dyDescent="0.3">
      <c r="A3" s="15" t="s">
        <v>948</v>
      </c>
      <c r="B3" s="23" t="s">
        <v>388</v>
      </c>
      <c r="C3" s="16" t="s">
        <v>388</v>
      </c>
      <c r="D3" s="23" t="s">
        <v>100</v>
      </c>
      <c r="E3" s="23"/>
    </row>
    <row r="4" spans="1:5" ht="28.8" x14ac:dyDescent="0.3">
      <c r="A4" s="15" t="s">
        <v>948</v>
      </c>
      <c r="B4" s="23" t="s">
        <v>387</v>
      </c>
      <c r="C4" s="16" t="s">
        <v>387</v>
      </c>
      <c r="D4" s="23" t="s">
        <v>100</v>
      </c>
      <c r="E4" s="23"/>
    </row>
    <row r="5" spans="1:5" ht="28.8" x14ac:dyDescent="0.3">
      <c r="A5" s="15" t="s">
        <v>948</v>
      </c>
      <c r="B5" s="23" t="s">
        <v>713</v>
      </c>
      <c r="C5" s="23" t="s">
        <v>390</v>
      </c>
      <c r="D5" s="23" t="s">
        <v>100</v>
      </c>
      <c r="E5" s="23"/>
    </row>
    <row r="6" spans="1:5" ht="28.8" x14ac:dyDescent="0.3">
      <c r="A6" s="15" t="s">
        <v>948</v>
      </c>
      <c r="B6" s="23" t="s">
        <v>713</v>
      </c>
      <c r="C6" s="23" t="s">
        <v>389</v>
      </c>
      <c r="D6" s="23" t="s">
        <v>100</v>
      </c>
      <c r="E6" s="23"/>
    </row>
    <row r="7" spans="1:5" ht="28.8" x14ac:dyDescent="0.3">
      <c r="A7" s="15" t="s">
        <v>948</v>
      </c>
      <c r="B7" s="23" t="s">
        <v>713</v>
      </c>
      <c r="C7" s="23" t="s">
        <v>713</v>
      </c>
      <c r="D7" s="23" t="s">
        <v>100</v>
      </c>
      <c r="E7" s="23"/>
    </row>
    <row r="12" spans="1:5" x14ac:dyDescent="0.3">
      <c r="C12" s="24"/>
    </row>
    <row r="13" spans="1:5" x14ac:dyDescent="0.3">
      <c r="C13" s="24"/>
    </row>
    <row r="15" spans="1:5" x14ac:dyDescent="0.3">
      <c r="C15" s="23"/>
    </row>
    <row r="16" spans="1:5" x14ac:dyDescent="0.3">
      <c r="C16" s="2"/>
    </row>
    <row r="17" spans="3:3" x14ac:dyDescent="0.3">
      <c r="C17" s="23"/>
    </row>
    <row r="19" spans="3:3" x14ac:dyDescent="0.3">
      <c r="C19" s="20"/>
    </row>
    <row r="20" spans="3:3" x14ac:dyDescent="0.3">
      <c r="C20" s="20"/>
    </row>
    <row r="21" spans="3:3" x14ac:dyDescent="0.3">
      <c r="C21" s="20"/>
    </row>
    <row r="22" spans="3:3" x14ac:dyDescent="0.3">
      <c r="C22" s="20"/>
    </row>
    <row r="23" spans="3:3" x14ac:dyDescent="0.3">
      <c r="C23" s="20"/>
    </row>
    <row r="24" spans="3:3" x14ac:dyDescent="0.3">
      <c r="C24" s="20"/>
    </row>
    <row r="25" spans="3:3" x14ac:dyDescent="0.3">
      <c r="C25" s="20"/>
    </row>
    <row r="26" spans="3:3" x14ac:dyDescent="0.3">
      <c r="C26" s="2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0C16-2908-43FE-A33D-218BDF9C53F9}">
  <dimension ref="A1:E35"/>
  <sheetViews>
    <sheetView zoomScale="85" zoomScaleNormal="85" workbookViewId="0">
      <selection activeCell="C10" sqref="C10"/>
    </sheetView>
  </sheetViews>
  <sheetFormatPr baseColWidth="10" defaultRowHeight="14.4" x14ac:dyDescent="0.3"/>
  <cols>
    <col min="1" max="1" width="20.88671875" style="16" customWidth="1"/>
    <col min="2" max="2" width="40.77734375" style="16" customWidth="1"/>
    <col min="3" max="3" width="40.77734375" style="2" customWidth="1"/>
    <col min="4" max="4" width="55.21875" style="2" customWidth="1"/>
    <col min="5" max="5" width="44.5546875" style="2" customWidth="1"/>
    <col min="6" max="16384" width="11.5546875" style="20"/>
  </cols>
  <sheetData>
    <row r="1" spans="1:5" s="9" customFormat="1" x14ac:dyDescent="0.3">
      <c r="A1" s="32" t="s">
        <v>959</v>
      </c>
      <c r="B1" s="32" t="s">
        <v>701</v>
      </c>
      <c r="C1" s="32" t="s">
        <v>702</v>
      </c>
      <c r="D1" s="70" t="s">
        <v>954</v>
      </c>
      <c r="E1" s="71"/>
    </row>
    <row r="2" spans="1:5" ht="28.8" x14ac:dyDescent="0.3">
      <c r="A2" s="69" t="s">
        <v>956</v>
      </c>
      <c r="B2" s="17" t="s">
        <v>958</v>
      </c>
      <c r="C2" s="33" t="s">
        <v>968</v>
      </c>
      <c r="D2" s="17" t="s">
        <v>377</v>
      </c>
      <c r="E2" s="33" t="s">
        <v>43</v>
      </c>
    </row>
    <row r="3" spans="1:5" ht="28.8" x14ac:dyDescent="0.3">
      <c r="A3" s="69"/>
      <c r="B3" s="69" t="s">
        <v>961</v>
      </c>
      <c r="C3" s="33" t="s">
        <v>960</v>
      </c>
      <c r="D3" s="17" t="s">
        <v>974</v>
      </c>
      <c r="E3" s="33" t="s">
        <v>952</v>
      </c>
    </row>
    <row r="4" spans="1:5" ht="28.8" x14ac:dyDescent="0.3">
      <c r="A4" s="69"/>
      <c r="B4" s="69"/>
      <c r="C4" s="33" t="s">
        <v>953</v>
      </c>
      <c r="D4" s="17" t="s">
        <v>973</v>
      </c>
      <c r="E4" s="33" t="s">
        <v>955</v>
      </c>
    </row>
    <row r="5" spans="1:5" ht="28.8" x14ac:dyDescent="0.3">
      <c r="A5" s="69"/>
      <c r="B5" s="33" t="s">
        <v>963</v>
      </c>
      <c r="C5" s="33" t="s">
        <v>967</v>
      </c>
      <c r="D5" s="17" t="s">
        <v>972</v>
      </c>
      <c r="E5" s="33" t="s">
        <v>951</v>
      </c>
    </row>
    <row r="6" spans="1:5" ht="28.8" x14ac:dyDescent="0.3">
      <c r="A6" s="69"/>
      <c r="B6" s="33" t="s">
        <v>962</v>
      </c>
      <c r="C6" s="33" t="s">
        <v>967</v>
      </c>
      <c r="D6" s="17" t="s">
        <v>715</v>
      </c>
      <c r="E6" s="33" t="s">
        <v>964</v>
      </c>
    </row>
    <row r="7" spans="1:5" ht="28.8" x14ac:dyDescent="0.3">
      <c r="A7" s="69" t="s">
        <v>957</v>
      </c>
      <c r="B7" s="33" t="s">
        <v>969</v>
      </c>
      <c r="C7" s="33" t="s">
        <v>703</v>
      </c>
      <c r="D7" s="17" t="s">
        <v>377</v>
      </c>
      <c r="E7" s="33" t="s">
        <v>43</v>
      </c>
    </row>
    <row r="8" spans="1:5" ht="28.8" x14ac:dyDescent="0.3">
      <c r="A8" s="69"/>
      <c r="B8" s="17" t="s">
        <v>961</v>
      </c>
      <c r="C8" s="33" t="s">
        <v>965</v>
      </c>
      <c r="D8" s="17" t="s">
        <v>975</v>
      </c>
      <c r="E8" s="33" t="s">
        <v>970</v>
      </c>
    </row>
    <row r="9" spans="1:5" ht="28.8" x14ac:dyDescent="0.3">
      <c r="A9" s="69"/>
      <c r="B9" s="17" t="s">
        <v>966</v>
      </c>
      <c r="C9" s="33" t="s">
        <v>703</v>
      </c>
      <c r="D9" s="17" t="s">
        <v>972</v>
      </c>
      <c r="E9" s="33" t="s">
        <v>951</v>
      </c>
    </row>
    <row r="15" spans="1:5" x14ac:dyDescent="0.3">
      <c r="D15" s="3"/>
    </row>
    <row r="16" spans="1:5" x14ac:dyDescent="0.3">
      <c r="D16" s="3"/>
    </row>
    <row r="17" spans="4:5" x14ac:dyDescent="0.3">
      <c r="D17" s="3"/>
    </row>
    <row r="18" spans="4:5" x14ac:dyDescent="0.3">
      <c r="D18" s="3"/>
    </row>
    <row r="19" spans="4:5" x14ac:dyDescent="0.3">
      <c r="D19" s="3"/>
    </row>
    <row r="20" spans="4:5" x14ac:dyDescent="0.3">
      <c r="D20" s="3"/>
    </row>
    <row r="21" spans="4:5" x14ac:dyDescent="0.3">
      <c r="D21"/>
    </row>
    <row r="24" spans="4:5" x14ac:dyDescent="0.3">
      <c r="E24"/>
    </row>
    <row r="34" spans="3:3" x14ac:dyDescent="0.3">
      <c r="C34"/>
    </row>
    <row r="35" spans="3:3" x14ac:dyDescent="0.3">
      <c r="C35"/>
    </row>
  </sheetData>
  <sortState xmlns:xlrd2="http://schemas.microsoft.com/office/spreadsheetml/2017/richdata2" ref="D15:D21">
    <sortCondition ref="D14:D21"/>
  </sortState>
  <mergeCells count="4">
    <mergeCell ref="A2:A6"/>
    <mergeCell ref="B3:B4"/>
    <mergeCell ref="A7:A9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AAD4-A6D6-48F3-B8C7-C1FBB07E361D}">
  <dimension ref="A1:G28"/>
  <sheetViews>
    <sheetView zoomScale="85" zoomScaleNormal="85" workbookViewId="0">
      <selection activeCell="H33" sqref="H33"/>
    </sheetView>
  </sheetViews>
  <sheetFormatPr baseColWidth="10" defaultRowHeight="14.4" x14ac:dyDescent="0.3"/>
  <cols>
    <col min="1" max="1" width="20.109375" style="3" bestFit="1" customWidth="1"/>
    <col min="2" max="2" width="13.88671875" style="3" bestFit="1" customWidth="1"/>
    <col min="3" max="3" width="14.33203125" style="3" bestFit="1" customWidth="1"/>
    <col min="4" max="4" width="26" style="3" bestFit="1" customWidth="1"/>
    <col min="5" max="5" width="26.5546875" style="3" bestFit="1" customWidth="1"/>
    <col min="6" max="6" width="17.44140625" style="3" bestFit="1" customWidth="1"/>
    <col min="7" max="7" width="27.33203125" bestFit="1" customWidth="1"/>
  </cols>
  <sheetData>
    <row r="1" spans="1:7" x14ac:dyDescent="0.3">
      <c r="A1" s="14" t="s">
        <v>651</v>
      </c>
      <c r="B1" s="14" t="s">
        <v>933</v>
      </c>
      <c r="C1" s="14" t="s">
        <v>934</v>
      </c>
      <c r="D1" s="14" t="s">
        <v>935</v>
      </c>
      <c r="E1" s="14" t="s">
        <v>936</v>
      </c>
      <c r="F1" s="14" t="s">
        <v>783</v>
      </c>
      <c r="G1" s="14" t="s">
        <v>937</v>
      </c>
    </row>
    <row r="2" spans="1:7" x14ac:dyDescent="0.3">
      <c r="A2" s="3" t="s">
        <v>938</v>
      </c>
      <c r="C2" s="3">
        <v>5</v>
      </c>
      <c r="E2" s="3">
        <v>2005</v>
      </c>
      <c r="F2" s="3">
        <v>18</v>
      </c>
      <c r="G2" s="3" t="s">
        <v>939</v>
      </c>
    </row>
    <row r="3" spans="1:7" x14ac:dyDescent="0.3">
      <c r="A3" s="3" t="s">
        <v>938</v>
      </c>
      <c r="B3" s="3">
        <v>50</v>
      </c>
      <c r="C3" s="3">
        <v>10</v>
      </c>
      <c r="E3" s="3">
        <v>2005</v>
      </c>
      <c r="F3" s="3">
        <v>18</v>
      </c>
      <c r="G3" s="3" t="s">
        <v>939</v>
      </c>
    </row>
    <row r="4" spans="1:7" x14ac:dyDescent="0.3">
      <c r="A4" s="3" t="s">
        <v>938</v>
      </c>
      <c r="B4" s="3">
        <v>10</v>
      </c>
      <c r="C4" s="3">
        <v>13</v>
      </c>
      <c r="E4" s="3">
        <v>2005</v>
      </c>
      <c r="F4" s="3">
        <v>18</v>
      </c>
      <c r="G4" s="3" t="s">
        <v>939</v>
      </c>
    </row>
    <row r="5" spans="1:7" x14ac:dyDescent="0.3">
      <c r="A5" s="3" t="s">
        <v>938</v>
      </c>
      <c r="B5" s="3">
        <v>13</v>
      </c>
      <c r="C5" s="3">
        <v>18</v>
      </c>
      <c r="E5" s="3">
        <v>2005</v>
      </c>
      <c r="F5" s="3">
        <v>18</v>
      </c>
      <c r="G5" s="3" t="s">
        <v>939</v>
      </c>
    </row>
    <row r="6" spans="1:7" x14ac:dyDescent="0.3">
      <c r="A6" s="3" t="s">
        <v>938</v>
      </c>
      <c r="B6" s="3">
        <v>18</v>
      </c>
      <c r="C6" s="3">
        <v>24</v>
      </c>
      <c r="E6" s="3">
        <v>2005</v>
      </c>
      <c r="F6" s="3">
        <v>24</v>
      </c>
      <c r="G6" s="3" t="s">
        <v>939</v>
      </c>
    </row>
    <row r="7" spans="1:7" x14ac:dyDescent="0.3">
      <c r="A7" s="3" t="s">
        <v>938</v>
      </c>
      <c r="B7" s="3">
        <v>24</v>
      </c>
      <c r="C7" s="3">
        <v>28</v>
      </c>
      <c r="E7" s="3">
        <v>2005</v>
      </c>
      <c r="F7" s="3">
        <v>28</v>
      </c>
      <c r="G7" s="3" t="s">
        <v>939</v>
      </c>
    </row>
    <row r="8" spans="1:7" x14ac:dyDescent="0.3">
      <c r="A8" s="3" t="s">
        <v>938</v>
      </c>
      <c r="B8" s="3">
        <v>28</v>
      </c>
      <c r="C8" s="3">
        <v>32</v>
      </c>
      <c r="E8" s="3">
        <v>2005</v>
      </c>
      <c r="F8" s="3">
        <v>32</v>
      </c>
      <c r="G8" s="3" t="s">
        <v>939</v>
      </c>
    </row>
    <row r="9" spans="1:7" x14ac:dyDescent="0.3">
      <c r="A9" s="3" t="s">
        <v>938</v>
      </c>
      <c r="B9" s="3">
        <v>32</v>
      </c>
      <c r="C9" s="3">
        <v>40</v>
      </c>
      <c r="E9" s="3">
        <v>2005</v>
      </c>
      <c r="F9" s="3">
        <v>40</v>
      </c>
      <c r="G9" s="3" t="s">
        <v>939</v>
      </c>
    </row>
    <row r="10" spans="1:7" x14ac:dyDescent="0.3">
      <c r="A10" s="3" t="s">
        <v>938</v>
      </c>
      <c r="B10" s="3">
        <v>40</v>
      </c>
      <c r="E10" s="3">
        <v>2005</v>
      </c>
      <c r="F10" s="3" t="s">
        <v>984</v>
      </c>
      <c r="G10" s="3" t="s">
        <v>939</v>
      </c>
    </row>
    <row r="11" spans="1:7" x14ac:dyDescent="0.3">
      <c r="A11" s="3" t="s">
        <v>938</v>
      </c>
      <c r="C11" s="3">
        <v>5</v>
      </c>
      <c r="D11" s="3">
        <v>2005</v>
      </c>
      <c r="F11" s="3">
        <v>5</v>
      </c>
      <c r="G11" s="3" t="s">
        <v>938</v>
      </c>
    </row>
    <row r="12" spans="1:7" x14ac:dyDescent="0.3">
      <c r="A12" s="3" t="s">
        <v>938</v>
      </c>
      <c r="B12" s="3">
        <v>50</v>
      </c>
      <c r="C12" s="3">
        <v>10</v>
      </c>
      <c r="D12" s="3">
        <v>2005</v>
      </c>
      <c r="F12" s="3">
        <v>10</v>
      </c>
      <c r="G12" s="3" t="s">
        <v>938</v>
      </c>
    </row>
    <row r="13" spans="1:7" x14ac:dyDescent="0.3">
      <c r="A13" s="3" t="s">
        <v>938</v>
      </c>
      <c r="B13" s="3">
        <v>10</v>
      </c>
      <c r="C13" s="3">
        <v>13</v>
      </c>
      <c r="D13" s="3">
        <v>2005</v>
      </c>
      <c r="F13" s="3">
        <v>13</v>
      </c>
      <c r="G13" s="3" t="s">
        <v>938</v>
      </c>
    </row>
    <row r="14" spans="1:7" x14ac:dyDescent="0.3">
      <c r="A14" s="3" t="s">
        <v>938</v>
      </c>
      <c r="B14" s="3">
        <v>13</v>
      </c>
      <c r="C14" s="3">
        <v>18</v>
      </c>
      <c r="D14" s="3">
        <v>2005</v>
      </c>
      <c r="F14" s="3">
        <v>18</v>
      </c>
      <c r="G14" s="3" t="s">
        <v>938</v>
      </c>
    </row>
    <row r="15" spans="1:7" x14ac:dyDescent="0.3">
      <c r="A15" s="3" t="s">
        <v>938</v>
      </c>
      <c r="B15" s="3">
        <v>18</v>
      </c>
      <c r="C15" s="3">
        <v>24</v>
      </c>
      <c r="D15" s="3">
        <v>2005</v>
      </c>
      <c r="F15" s="3">
        <v>24</v>
      </c>
      <c r="G15" s="3" t="s">
        <v>938</v>
      </c>
    </row>
    <row r="16" spans="1:7" x14ac:dyDescent="0.3">
      <c r="A16" s="3" t="s">
        <v>938</v>
      </c>
      <c r="B16" s="3">
        <v>24</v>
      </c>
      <c r="C16" s="3">
        <v>28</v>
      </c>
      <c r="D16" s="3">
        <v>2005</v>
      </c>
      <c r="F16" s="3">
        <v>28</v>
      </c>
      <c r="G16" s="3" t="s">
        <v>938</v>
      </c>
    </row>
    <row r="17" spans="1:7" x14ac:dyDescent="0.3">
      <c r="A17" s="3" t="s">
        <v>938</v>
      </c>
      <c r="B17" s="3">
        <v>28</v>
      </c>
      <c r="C17" s="3">
        <v>32</v>
      </c>
      <c r="D17" s="3">
        <v>2005</v>
      </c>
      <c r="F17" s="3">
        <v>32</v>
      </c>
      <c r="G17" s="3" t="s">
        <v>938</v>
      </c>
    </row>
    <row r="18" spans="1:7" x14ac:dyDescent="0.3">
      <c r="A18" s="3" t="s">
        <v>938</v>
      </c>
      <c r="B18" s="3">
        <v>32</v>
      </c>
      <c r="C18" s="3">
        <v>40</v>
      </c>
      <c r="D18" s="3">
        <v>2005</v>
      </c>
      <c r="F18" s="3">
        <v>40</v>
      </c>
      <c r="G18" s="3" t="s">
        <v>938</v>
      </c>
    </row>
    <row r="19" spans="1:7" x14ac:dyDescent="0.3">
      <c r="A19" s="3" t="s">
        <v>938</v>
      </c>
      <c r="B19" s="3">
        <v>40</v>
      </c>
      <c r="D19" s="3">
        <v>2005</v>
      </c>
      <c r="F19" s="3" t="s">
        <v>984</v>
      </c>
      <c r="G19" s="3" t="s">
        <v>938</v>
      </c>
    </row>
    <row r="20" spans="1:7" x14ac:dyDescent="0.3">
      <c r="A20" s="3" t="s">
        <v>939</v>
      </c>
      <c r="C20" s="3">
        <v>5</v>
      </c>
      <c r="F20" s="3">
        <v>18</v>
      </c>
      <c r="G20" s="3" t="s">
        <v>939</v>
      </c>
    </row>
    <row r="21" spans="1:7" x14ac:dyDescent="0.3">
      <c r="A21" s="3" t="s">
        <v>939</v>
      </c>
      <c r="B21" s="3">
        <v>50</v>
      </c>
      <c r="C21" s="3">
        <v>10</v>
      </c>
      <c r="F21" s="3">
        <v>18</v>
      </c>
      <c r="G21" s="3" t="s">
        <v>939</v>
      </c>
    </row>
    <row r="22" spans="1:7" x14ac:dyDescent="0.3">
      <c r="A22" s="3" t="s">
        <v>939</v>
      </c>
      <c r="B22" s="3">
        <v>10</v>
      </c>
      <c r="C22" s="3">
        <v>13</v>
      </c>
      <c r="F22" s="3">
        <v>18</v>
      </c>
      <c r="G22" s="3" t="s">
        <v>939</v>
      </c>
    </row>
    <row r="23" spans="1:7" x14ac:dyDescent="0.3">
      <c r="A23" s="3" t="s">
        <v>939</v>
      </c>
      <c r="B23" s="3">
        <v>13</v>
      </c>
      <c r="C23" s="3">
        <v>18</v>
      </c>
      <c r="F23" s="3">
        <v>18</v>
      </c>
      <c r="G23" s="3" t="s">
        <v>939</v>
      </c>
    </row>
    <row r="24" spans="1:7" x14ac:dyDescent="0.3">
      <c r="A24" s="3" t="s">
        <v>939</v>
      </c>
      <c r="B24" s="3">
        <v>18</v>
      </c>
      <c r="C24" s="3">
        <v>24</v>
      </c>
      <c r="F24" s="3">
        <v>24</v>
      </c>
      <c r="G24" s="3" t="s">
        <v>939</v>
      </c>
    </row>
    <row r="25" spans="1:7" x14ac:dyDescent="0.3">
      <c r="A25" s="3" t="s">
        <v>939</v>
      </c>
      <c r="B25" s="3">
        <v>24</v>
      </c>
      <c r="C25" s="3">
        <v>28</v>
      </c>
      <c r="F25" s="3">
        <v>28</v>
      </c>
      <c r="G25" s="3" t="s">
        <v>939</v>
      </c>
    </row>
    <row r="26" spans="1:7" x14ac:dyDescent="0.3">
      <c r="A26" s="3" t="s">
        <v>939</v>
      </c>
      <c r="B26" s="3">
        <v>28</v>
      </c>
      <c r="C26" s="3">
        <v>32</v>
      </c>
      <c r="F26" s="3">
        <v>32</v>
      </c>
      <c r="G26" s="3" t="s">
        <v>939</v>
      </c>
    </row>
    <row r="27" spans="1:7" x14ac:dyDescent="0.3">
      <c r="A27" s="3" t="s">
        <v>939</v>
      </c>
      <c r="B27" s="3">
        <v>32</v>
      </c>
      <c r="C27" s="3">
        <v>40</v>
      </c>
      <c r="F27" s="3">
        <v>40</v>
      </c>
      <c r="G27" s="3" t="s">
        <v>939</v>
      </c>
    </row>
    <row r="28" spans="1:7" x14ac:dyDescent="0.3">
      <c r="A28" s="3" t="s">
        <v>939</v>
      </c>
      <c r="B28" s="3">
        <v>40</v>
      </c>
      <c r="F28" s="3" t="s">
        <v>984</v>
      </c>
      <c r="G28" s="3" t="s">
        <v>939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07D1-306F-42E7-AB68-0B50AF0C7052}">
  <dimension ref="A1:G104"/>
  <sheetViews>
    <sheetView zoomScale="85" zoomScaleNormal="85" workbookViewId="0">
      <selection activeCell="E11" sqref="E11"/>
    </sheetView>
  </sheetViews>
  <sheetFormatPr baseColWidth="10" defaultRowHeight="14.4" x14ac:dyDescent="0.3"/>
  <cols>
    <col min="1" max="1" width="31.44140625" style="20" customWidth="1"/>
    <col min="2" max="2" width="23.5546875" style="20" bestFit="1" customWidth="1"/>
    <col min="3" max="4" width="7.44140625" style="20" bestFit="1" customWidth="1"/>
    <col min="5" max="16384" width="11.5546875" style="20"/>
  </cols>
  <sheetData>
    <row r="1" spans="1:7" x14ac:dyDescent="0.3">
      <c r="A1" s="18" t="s">
        <v>714</v>
      </c>
      <c r="B1" s="18" t="s">
        <v>779</v>
      </c>
      <c r="C1" s="18" t="s">
        <v>986</v>
      </c>
      <c r="D1" s="18" t="s">
        <v>987</v>
      </c>
      <c r="E1" s="18" t="s">
        <v>76</v>
      </c>
    </row>
    <row r="2" spans="1:7" x14ac:dyDescent="0.3">
      <c r="A2" s="3" t="s">
        <v>381</v>
      </c>
      <c r="B2" s="3"/>
      <c r="C2" s="10">
        <v>20</v>
      </c>
      <c r="D2" s="16">
        <v>1.6</v>
      </c>
      <c r="E2" s="16">
        <v>400</v>
      </c>
    </row>
    <row r="3" spans="1:7" x14ac:dyDescent="0.3">
      <c r="A3" s="3" t="s">
        <v>365</v>
      </c>
      <c r="B3" s="3">
        <v>1</v>
      </c>
      <c r="C3" s="29">
        <v>73.3</v>
      </c>
      <c r="D3" s="29">
        <v>10.5</v>
      </c>
      <c r="E3" s="16">
        <v>70</v>
      </c>
    </row>
    <row r="4" spans="1:7" x14ac:dyDescent="0.3">
      <c r="A4" s="3" t="s">
        <v>365</v>
      </c>
      <c r="B4" s="3"/>
      <c r="C4" s="23">
        <v>0</v>
      </c>
      <c r="D4" s="16">
        <v>0</v>
      </c>
      <c r="E4" s="16">
        <v>70</v>
      </c>
    </row>
    <row r="5" spans="1:7" x14ac:dyDescent="0.3">
      <c r="A5" s="3" t="s">
        <v>382</v>
      </c>
      <c r="B5" s="3"/>
      <c r="C5" s="29">
        <v>20</v>
      </c>
      <c r="D5" s="29">
        <v>1.6</v>
      </c>
      <c r="E5" s="16">
        <v>400</v>
      </c>
    </row>
    <row r="6" spans="1:7" x14ac:dyDescent="0.3">
      <c r="A6" s="3" t="s">
        <v>916</v>
      </c>
      <c r="B6" s="3"/>
      <c r="C6" s="29">
        <v>0</v>
      </c>
      <c r="D6" s="29">
        <v>0</v>
      </c>
      <c r="E6" s="16"/>
    </row>
    <row r="7" spans="1:7" x14ac:dyDescent="0.3">
      <c r="A7" s="3" t="s">
        <v>371</v>
      </c>
      <c r="B7" s="3"/>
      <c r="C7" s="29">
        <v>0</v>
      </c>
      <c r="D7" s="29">
        <v>0</v>
      </c>
      <c r="E7" s="16"/>
    </row>
    <row r="8" spans="1:7" x14ac:dyDescent="0.3">
      <c r="A8" s="3" t="s">
        <v>367</v>
      </c>
      <c r="B8" s="3"/>
      <c r="C8" s="29">
        <v>20</v>
      </c>
      <c r="D8" s="29">
        <v>1.6</v>
      </c>
      <c r="E8" s="16">
        <v>400</v>
      </c>
    </row>
    <row r="9" spans="1:7" x14ac:dyDescent="0.3">
      <c r="A9" s="3" t="s">
        <v>366</v>
      </c>
      <c r="B9" s="3"/>
      <c r="C9" s="10">
        <v>0</v>
      </c>
      <c r="D9" s="24">
        <v>0</v>
      </c>
      <c r="E9" s="16"/>
      <c r="G9" s="16"/>
    </row>
    <row r="10" spans="1:7" x14ac:dyDescent="0.3">
      <c r="A10" s="3" t="s">
        <v>372</v>
      </c>
      <c r="B10" s="3"/>
      <c r="C10" s="29">
        <v>0</v>
      </c>
      <c r="D10" s="31">
        <v>4</v>
      </c>
      <c r="E10" s="16">
        <v>300</v>
      </c>
      <c r="G10" s="16"/>
    </row>
    <row r="11" spans="1:7" x14ac:dyDescent="0.3">
      <c r="A11" s="3" t="s">
        <v>364</v>
      </c>
      <c r="B11" s="3"/>
      <c r="C11" s="29">
        <v>0</v>
      </c>
      <c r="D11" s="29">
        <v>0</v>
      </c>
      <c r="E11" s="16"/>
      <c r="G11" s="16"/>
    </row>
    <row r="12" spans="1:7" x14ac:dyDescent="0.3">
      <c r="A12" s="3" t="s">
        <v>419</v>
      </c>
      <c r="B12" s="3"/>
      <c r="C12" s="29">
        <v>0</v>
      </c>
      <c r="D12" s="31">
        <v>0</v>
      </c>
      <c r="E12" s="16"/>
      <c r="G12" s="16"/>
    </row>
    <row r="13" spans="1:7" x14ac:dyDescent="0.3">
      <c r="A13" s="3" t="s">
        <v>420</v>
      </c>
      <c r="B13" s="3"/>
      <c r="C13" s="29">
        <v>0</v>
      </c>
      <c r="D13" s="31">
        <v>0</v>
      </c>
      <c r="E13" s="16"/>
      <c r="G13" s="16"/>
    </row>
    <row r="14" spans="1:7" x14ac:dyDescent="0.3">
      <c r="A14" s="3" t="s">
        <v>373</v>
      </c>
      <c r="B14" s="3">
        <v>1</v>
      </c>
      <c r="C14" s="29">
        <v>73.3</v>
      </c>
      <c r="D14" s="16">
        <v>10.5</v>
      </c>
      <c r="E14" s="16">
        <v>70</v>
      </c>
      <c r="G14" s="16"/>
    </row>
    <row r="15" spans="1:7" x14ac:dyDescent="0.3">
      <c r="A15" s="3" t="s">
        <v>373</v>
      </c>
      <c r="B15" s="3"/>
      <c r="C15" s="23">
        <v>0</v>
      </c>
      <c r="D15" s="29">
        <v>0</v>
      </c>
      <c r="E15" s="16">
        <v>70</v>
      </c>
      <c r="G15" s="16"/>
    </row>
    <row r="16" spans="1:7" x14ac:dyDescent="0.3">
      <c r="A16" s="3" t="s">
        <v>374</v>
      </c>
      <c r="B16" s="3"/>
      <c r="C16" s="10">
        <v>0</v>
      </c>
      <c r="D16" s="24">
        <v>0</v>
      </c>
      <c r="E16" s="16"/>
      <c r="G16" s="16"/>
    </row>
    <row r="17" spans="1:7" x14ac:dyDescent="0.3">
      <c r="A17" s="3" t="s">
        <v>375</v>
      </c>
      <c r="B17" s="3"/>
      <c r="C17" s="10">
        <v>40</v>
      </c>
      <c r="D17" s="24">
        <v>0</v>
      </c>
      <c r="E17" s="16"/>
      <c r="G17"/>
    </row>
    <row r="18" spans="1:7" x14ac:dyDescent="0.3">
      <c r="A18" s="3" t="s">
        <v>376</v>
      </c>
      <c r="B18" s="3"/>
      <c r="C18" s="10">
        <v>0</v>
      </c>
      <c r="D18" s="24">
        <v>0</v>
      </c>
      <c r="E18" s="16"/>
      <c r="G18"/>
    </row>
    <row r="19" spans="1:7" x14ac:dyDescent="0.3">
      <c r="A19"/>
      <c r="B19"/>
      <c r="C19"/>
      <c r="D19"/>
      <c r="G19"/>
    </row>
    <row r="20" spans="1:7" x14ac:dyDescent="0.3">
      <c r="A20"/>
      <c r="B20"/>
      <c r="C20"/>
      <c r="D20"/>
      <c r="G20"/>
    </row>
    <row r="21" spans="1:7" x14ac:dyDescent="0.3">
      <c r="A21"/>
      <c r="B21"/>
      <c r="C21"/>
      <c r="D21"/>
      <c r="G21"/>
    </row>
    <row r="22" spans="1:7" x14ac:dyDescent="0.3">
      <c r="A22"/>
      <c r="B22"/>
      <c r="C22"/>
      <c r="D22"/>
      <c r="G22"/>
    </row>
    <row r="23" spans="1:7" x14ac:dyDescent="0.3">
      <c r="A23"/>
      <c r="B23"/>
      <c r="C23"/>
      <c r="D23"/>
      <c r="G23"/>
    </row>
    <row r="24" spans="1:7" x14ac:dyDescent="0.3">
      <c r="A24"/>
      <c r="B24"/>
      <c r="C24"/>
      <c r="D24"/>
      <c r="G24"/>
    </row>
    <row r="25" spans="1:7" x14ac:dyDescent="0.3">
      <c r="A25"/>
      <c r="B25"/>
      <c r="C25" s="29"/>
      <c r="D25"/>
      <c r="G25"/>
    </row>
    <row r="26" spans="1:7" x14ac:dyDescent="0.3">
      <c r="A26" s="16"/>
      <c r="B26" s="16"/>
      <c r="C26" s="3"/>
      <c r="D26"/>
      <c r="G26"/>
    </row>
    <row r="27" spans="1:7" x14ac:dyDescent="0.3">
      <c r="A27" s="23"/>
      <c r="B27" s="23"/>
      <c r="C27" s="7"/>
      <c r="D27" s="10"/>
      <c r="G27"/>
    </row>
    <row r="28" spans="1:7" x14ac:dyDescent="0.3">
      <c r="A28" s="23"/>
      <c r="B28" s="23"/>
      <c r="C28" s="7"/>
      <c r="D28" s="10"/>
      <c r="G28"/>
    </row>
    <row r="29" spans="1:7" x14ac:dyDescent="0.3">
      <c r="A29" s="16"/>
      <c r="B29" s="16"/>
      <c r="C29" s="3"/>
      <c r="D29" s="3"/>
      <c r="G29"/>
    </row>
    <row r="30" spans="1:7" x14ac:dyDescent="0.3">
      <c r="A30" s="23"/>
      <c r="B30" s="23"/>
      <c r="C30"/>
      <c r="D30" s="7"/>
    </row>
    <row r="31" spans="1:7" x14ac:dyDescent="0.3">
      <c r="A31" s="23"/>
      <c r="B31" s="23"/>
      <c r="C31"/>
      <c r="D31" s="7"/>
    </row>
    <row r="32" spans="1:7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 s="23"/>
      <c r="B37" s="23"/>
      <c r="C37"/>
      <c r="D37"/>
    </row>
    <row r="38" spans="1:4" x14ac:dyDescent="0.3">
      <c r="A38" s="16"/>
      <c r="B38" s="16"/>
      <c r="C38"/>
      <c r="D38"/>
    </row>
    <row r="39" spans="1:4" x14ac:dyDescent="0.3">
      <c r="A39" s="16"/>
      <c r="B39" s="16"/>
      <c r="C39"/>
      <c r="D39"/>
    </row>
    <row r="40" spans="1:4" x14ac:dyDescent="0.3">
      <c r="A40" s="16"/>
      <c r="B40" s="16"/>
      <c r="C40"/>
      <c r="D40"/>
    </row>
    <row r="41" spans="1:4" x14ac:dyDescent="0.3">
      <c r="A41" s="16"/>
      <c r="B41" s="16"/>
      <c r="C41"/>
      <c r="D41"/>
    </row>
    <row r="42" spans="1:4" x14ac:dyDescent="0.3">
      <c r="A42" s="23"/>
      <c r="B42" s="23"/>
      <c r="C42"/>
      <c r="D42"/>
    </row>
    <row r="43" spans="1:4" x14ac:dyDescent="0.3">
      <c r="A43" s="23"/>
      <c r="B43" s="23"/>
      <c r="C43"/>
      <c r="D43"/>
    </row>
    <row r="44" spans="1:4" x14ac:dyDescent="0.3">
      <c r="A44" s="23"/>
      <c r="B44" s="23"/>
      <c r="C44"/>
      <c r="D44"/>
    </row>
    <row r="45" spans="1:4" x14ac:dyDescent="0.3">
      <c r="A45" s="16"/>
      <c r="B45" s="16"/>
      <c r="C45"/>
      <c r="D45"/>
    </row>
    <row r="46" spans="1:4" x14ac:dyDescent="0.3">
      <c r="A46" s="23"/>
      <c r="B46" s="23"/>
      <c r="C46"/>
      <c r="D46"/>
    </row>
    <row r="47" spans="1:4" x14ac:dyDescent="0.3">
      <c r="A47" s="23"/>
      <c r="B47" s="23"/>
      <c r="C47"/>
      <c r="D47"/>
    </row>
    <row r="48" spans="1:4" x14ac:dyDescent="0.3">
      <c r="A48" s="16"/>
      <c r="B48" s="16"/>
      <c r="C48"/>
      <c r="D48"/>
    </row>
    <row r="49" spans="1:4" x14ac:dyDescent="0.3">
      <c r="A49" s="23"/>
      <c r="B49" s="23"/>
      <c r="C49"/>
      <c r="D49"/>
    </row>
    <row r="50" spans="1:4" x14ac:dyDescent="0.3">
      <c r="A50" s="23"/>
      <c r="B50" s="23"/>
      <c r="C50"/>
      <c r="D50"/>
    </row>
    <row r="51" spans="1:4" x14ac:dyDescent="0.3">
      <c r="A51" s="23"/>
      <c r="B51" s="23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7" x14ac:dyDescent="0.3">
      <c r="A65"/>
      <c r="B65"/>
      <c r="C65"/>
      <c r="D65"/>
    </row>
    <row r="66" spans="1:7" x14ac:dyDescent="0.3">
      <c r="A66"/>
      <c r="B66"/>
      <c r="C66"/>
      <c r="D66"/>
    </row>
    <row r="67" spans="1:7" x14ac:dyDescent="0.3">
      <c r="A67"/>
      <c r="B67"/>
      <c r="C67"/>
      <c r="D67"/>
      <c r="G67" s="16"/>
    </row>
    <row r="68" spans="1:7" x14ac:dyDescent="0.3">
      <c r="A68"/>
      <c r="B68"/>
      <c r="C68"/>
      <c r="D68"/>
      <c r="G68" s="23"/>
    </row>
    <row r="69" spans="1:7" x14ac:dyDescent="0.3">
      <c r="A69"/>
      <c r="B69"/>
      <c r="C69"/>
      <c r="D69"/>
      <c r="G69" s="23"/>
    </row>
    <row r="70" spans="1:7" x14ac:dyDescent="0.3">
      <c r="A70"/>
      <c r="B70"/>
      <c r="C70"/>
      <c r="D70"/>
      <c r="G70"/>
    </row>
    <row r="71" spans="1:7" x14ac:dyDescent="0.3">
      <c r="A71"/>
      <c r="B71"/>
      <c r="C71"/>
      <c r="D71"/>
      <c r="G71"/>
    </row>
    <row r="72" spans="1:7" x14ac:dyDescent="0.3">
      <c r="A72"/>
      <c r="B72"/>
      <c r="C72"/>
      <c r="D72"/>
      <c r="G72"/>
    </row>
    <row r="73" spans="1:7" x14ac:dyDescent="0.3">
      <c r="A73"/>
      <c r="B73"/>
      <c r="C73"/>
      <c r="D73"/>
      <c r="G73"/>
    </row>
    <row r="74" spans="1:7" x14ac:dyDescent="0.3">
      <c r="A74"/>
      <c r="B74"/>
      <c r="C74"/>
      <c r="D74"/>
      <c r="G74"/>
    </row>
    <row r="75" spans="1:7" x14ac:dyDescent="0.3">
      <c r="A75"/>
      <c r="B75"/>
      <c r="C75"/>
      <c r="D75"/>
      <c r="G75"/>
    </row>
    <row r="76" spans="1:7" x14ac:dyDescent="0.3">
      <c r="A76"/>
      <c r="B76"/>
      <c r="C76"/>
      <c r="D76"/>
      <c r="G76"/>
    </row>
    <row r="77" spans="1:7" x14ac:dyDescent="0.3">
      <c r="A77"/>
      <c r="B77"/>
      <c r="C77"/>
      <c r="D77"/>
      <c r="G77"/>
    </row>
    <row r="78" spans="1:7" x14ac:dyDescent="0.3">
      <c r="A78"/>
      <c r="B78"/>
      <c r="C78"/>
      <c r="D78"/>
      <c r="G78"/>
    </row>
    <row r="79" spans="1:7" x14ac:dyDescent="0.3">
      <c r="A79"/>
      <c r="B79"/>
      <c r="C79"/>
      <c r="D79"/>
      <c r="G79"/>
    </row>
    <row r="80" spans="1:7" x14ac:dyDescent="0.3">
      <c r="A80"/>
      <c r="B80"/>
      <c r="C80"/>
      <c r="D80"/>
      <c r="G80"/>
    </row>
    <row r="81" spans="1:7" x14ac:dyDescent="0.3">
      <c r="A81"/>
      <c r="B81"/>
      <c r="C81"/>
      <c r="D81"/>
      <c r="G81"/>
    </row>
    <row r="82" spans="1:7" x14ac:dyDescent="0.3">
      <c r="A82"/>
      <c r="B82"/>
      <c r="C82"/>
      <c r="D82"/>
      <c r="G82"/>
    </row>
    <row r="83" spans="1:7" x14ac:dyDescent="0.3">
      <c r="A83"/>
      <c r="B83"/>
      <c r="C83"/>
      <c r="D83"/>
      <c r="G83"/>
    </row>
    <row r="84" spans="1:7" x14ac:dyDescent="0.3">
      <c r="A84"/>
      <c r="B84"/>
      <c r="C84"/>
      <c r="D84"/>
      <c r="G84"/>
    </row>
    <row r="85" spans="1:7" x14ac:dyDescent="0.3">
      <c r="A85"/>
      <c r="B85"/>
      <c r="C85"/>
      <c r="D85"/>
      <c r="G85"/>
    </row>
    <row r="86" spans="1:7" x14ac:dyDescent="0.3">
      <c r="A86"/>
      <c r="B86"/>
      <c r="C86"/>
      <c r="D86"/>
      <c r="G86"/>
    </row>
    <row r="87" spans="1:7" x14ac:dyDescent="0.3">
      <c r="A87"/>
      <c r="B87"/>
      <c r="C87"/>
      <c r="D87"/>
      <c r="G87"/>
    </row>
    <row r="88" spans="1:7" x14ac:dyDescent="0.3">
      <c r="A88"/>
      <c r="B88"/>
      <c r="C88"/>
      <c r="D88"/>
      <c r="G88"/>
    </row>
    <row r="89" spans="1:7" x14ac:dyDescent="0.3">
      <c r="A89"/>
      <c r="B89"/>
      <c r="C89"/>
      <c r="D89"/>
      <c r="G89"/>
    </row>
    <row r="90" spans="1:7" x14ac:dyDescent="0.3">
      <c r="A90"/>
      <c r="B90"/>
      <c r="C90"/>
      <c r="D90"/>
      <c r="G90"/>
    </row>
    <row r="91" spans="1:7" x14ac:dyDescent="0.3">
      <c r="A91"/>
      <c r="B91"/>
      <c r="C91"/>
      <c r="D91"/>
      <c r="G91"/>
    </row>
    <row r="92" spans="1:7" x14ac:dyDescent="0.3">
      <c r="A92"/>
      <c r="B92"/>
      <c r="C92"/>
      <c r="D92"/>
      <c r="G92"/>
    </row>
    <row r="93" spans="1:7" x14ac:dyDescent="0.3">
      <c r="A93"/>
      <c r="B93"/>
      <c r="C93"/>
      <c r="D93"/>
      <c r="G93"/>
    </row>
    <row r="94" spans="1:7" x14ac:dyDescent="0.3">
      <c r="A94"/>
      <c r="B94"/>
      <c r="C94"/>
      <c r="D94"/>
      <c r="G94"/>
    </row>
    <row r="95" spans="1:7" x14ac:dyDescent="0.3">
      <c r="A95"/>
      <c r="B95"/>
      <c r="C95"/>
      <c r="D95"/>
      <c r="G95"/>
    </row>
    <row r="96" spans="1:7" x14ac:dyDescent="0.3">
      <c r="A96"/>
      <c r="B96"/>
      <c r="C96"/>
      <c r="D96"/>
      <c r="G96"/>
    </row>
    <row r="97" spans="1:7" x14ac:dyDescent="0.3">
      <c r="A97"/>
      <c r="B97"/>
      <c r="C97"/>
      <c r="D97"/>
      <c r="G97"/>
    </row>
    <row r="98" spans="1:7" x14ac:dyDescent="0.3">
      <c r="A98"/>
      <c r="B98"/>
      <c r="C98"/>
      <c r="D98"/>
      <c r="G98"/>
    </row>
    <row r="99" spans="1:7" x14ac:dyDescent="0.3">
      <c r="A99"/>
      <c r="B99"/>
      <c r="C99"/>
      <c r="D99"/>
      <c r="G99"/>
    </row>
    <row r="100" spans="1:7" x14ac:dyDescent="0.3">
      <c r="A100"/>
      <c r="B100"/>
      <c r="C100"/>
      <c r="D100"/>
      <c r="G100"/>
    </row>
    <row r="101" spans="1:7" x14ac:dyDescent="0.3">
      <c r="A101"/>
      <c r="B101"/>
      <c r="C101"/>
      <c r="D101"/>
      <c r="G101"/>
    </row>
    <row r="102" spans="1:7" x14ac:dyDescent="0.3">
      <c r="G102"/>
    </row>
    <row r="103" spans="1:7" x14ac:dyDescent="0.3">
      <c r="G103"/>
    </row>
    <row r="104" spans="1:7" x14ac:dyDescent="0.3">
      <c r="G10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7071-C344-4A76-AF3C-E64EDA473BC0}">
  <dimension ref="A1:F9"/>
  <sheetViews>
    <sheetView zoomScale="85" zoomScaleNormal="85" workbookViewId="0">
      <selection activeCell="D15" sqref="D15"/>
    </sheetView>
  </sheetViews>
  <sheetFormatPr baseColWidth="10" defaultRowHeight="14.4" x14ac:dyDescent="0.3"/>
  <cols>
    <col min="1" max="1" width="20.77734375" style="3" bestFit="1" customWidth="1"/>
    <col min="2" max="2" width="19.44140625" style="8" bestFit="1" customWidth="1"/>
    <col min="3" max="3" width="8.88671875" style="3" bestFit="1" customWidth="1"/>
    <col min="4" max="4" width="36.44140625" style="3" bestFit="1" customWidth="1"/>
    <col min="5" max="5" width="31.21875" style="3" bestFit="1" customWidth="1"/>
    <col min="6" max="6" width="32" style="3" bestFit="1" customWidth="1"/>
  </cols>
  <sheetData>
    <row r="1" spans="1:6" x14ac:dyDescent="0.3">
      <c r="A1" s="4" t="s">
        <v>9</v>
      </c>
      <c r="B1" s="4" t="s">
        <v>1</v>
      </c>
      <c r="C1" s="4" t="s">
        <v>86</v>
      </c>
      <c r="D1" s="6" t="s">
        <v>83</v>
      </c>
      <c r="E1" s="6" t="s">
        <v>85</v>
      </c>
      <c r="F1" s="6" t="s">
        <v>84</v>
      </c>
    </row>
    <row r="2" spans="1:6" x14ac:dyDescent="0.3">
      <c r="A2" s="3" t="s">
        <v>654</v>
      </c>
      <c r="B2" s="3" t="s">
        <v>407</v>
      </c>
      <c r="C2" s="3">
        <v>0.25</v>
      </c>
      <c r="D2" s="8">
        <v>1</v>
      </c>
      <c r="E2" s="8">
        <v>1</v>
      </c>
      <c r="F2" s="8" t="s">
        <v>342</v>
      </c>
    </row>
    <row r="3" spans="1:6" x14ac:dyDescent="0.3">
      <c r="A3" s="3" t="s">
        <v>655</v>
      </c>
      <c r="B3" s="3" t="s">
        <v>407</v>
      </c>
      <c r="C3" s="3">
        <v>0.22</v>
      </c>
      <c r="D3" s="8">
        <v>2</v>
      </c>
      <c r="E3" s="8">
        <v>1</v>
      </c>
      <c r="F3" s="8" t="s">
        <v>342</v>
      </c>
    </row>
    <row r="4" spans="1:6" x14ac:dyDescent="0.3">
      <c r="A4" s="3" t="s">
        <v>656</v>
      </c>
      <c r="B4" s="3" t="s">
        <v>407</v>
      </c>
      <c r="C4" s="3">
        <v>0.28000000000000003</v>
      </c>
      <c r="D4" s="8">
        <v>3</v>
      </c>
      <c r="E4" s="8">
        <v>1</v>
      </c>
      <c r="F4" s="8" t="s">
        <v>342</v>
      </c>
    </row>
    <row r="5" spans="1:6" x14ac:dyDescent="0.3">
      <c r="A5" s="3" t="s">
        <v>657</v>
      </c>
      <c r="B5" s="3" t="s">
        <v>407</v>
      </c>
      <c r="C5" s="3">
        <v>0.34</v>
      </c>
      <c r="D5" s="8">
        <v>4</v>
      </c>
      <c r="E5" s="8">
        <v>1</v>
      </c>
      <c r="F5" s="8" t="s">
        <v>342</v>
      </c>
    </row>
    <row r="6" spans="1:6" x14ac:dyDescent="0.3">
      <c r="A6" s="3" t="s">
        <v>658</v>
      </c>
      <c r="B6" s="3" t="s">
        <v>407</v>
      </c>
      <c r="C6" s="3">
        <v>0.33</v>
      </c>
      <c r="D6" s="8">
        <v>5</v>
      </c>
      <c r="E6" s="8">
        <v>1</v>
      </c>
      <c r="F6" s="8" t="s">
        <v>342</v>
      </c>
    </row>
    <row r="7" spans="1:6" x14ac:dyDescent="0.3">
      <c r="A7" s="3" t="s">
        <v>659</v>
      </c>
      <c r="B7" s="3" t="s">
        <v>407</v>
      </c>
      <c r="C7" s="3">
        <v>0.38</v>
      </c>
      <c r="D7" s="8">
        <v>6</v>
      </c>
      <c r="E7" s="8">
        <v>1</v>
      </c>
      <c r="F7" s="8" t="s">
        <v>342</v>
      </c>
    </row>
    <row r="8" spans="1:6" x14ac:dyDescent="0.3">
      <c r="A8" s="3" t="s">
        <v>660</v>
      </c>
      <c r="B8" s="3" t="s">
        <v>407</v>
      </c>
      <c r="C8" s="3">
        <v>0.39</v>
      </c>
      <c r="D8" s="8">
        <v>7</v>
      </c>
      <c r="E8" s="8">
        <v>1</v>
      </c>
      <c r="F8" s="8" t="s">
        <v>342</v>
      </c>
    </row>
    <row r="9" spans="1:6" x14ac:dyDescent="0.3">
      <c r="A9" s="3" t="s">
        <v>13</v>
      </c>
      <c r="B9" s="3" t="s">
        <v>407</v>
      </c>
      <c r="C9" s="3">
        <v>0.52</v>
      </c>
      <c r="D9" s="8">
        <v>8</v>
      </c>
      <c r="E9" s="8">
        <v>1</v>
      </c>
      <c r="F9" s="8" t="s">
        <v>342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07CA-85CC-44CC-8165-D0D872A4D954}">
  <dimension ref="A1:O189"/>
  <sheetViews>
    <sheetView zoomScale="85" zoomScaleNormal="85" workbookViewId="0">
      <selection activeCell="F7" sqref="F7"/>
    </sheetView>
  </sheetViews>
  <sheetFormatPr baseColWidth="10" defaultRowHeight="14.4" x14ac:dyDescent="0.3"/>
  <cols>
    <col min="1" max="1" width="19.44140625" style="3" bestFit="1" customWidth="1"/>
    <col min="2" max="2" width="21.5546875" style="3" bestFit="1" customWidth="1"/>
    <col min="3" max="3" width="55.21875" style="3" bestFit="1" customWidth="1"/>
    <col min="4" max="4" width="21.109375" style="3" bestFit="1" customWidth="1"/>
    <col min="5" max="5" width="25.21875" style="3" bestFit="1" customWidth="1"/>
    <col min="6" max="6" width="23.109375" style="3" bestFit="1" customWidth="1"/>
    <col min="7" max="7" width="18.88671875" style="3" bestFit="1" customWidth="1"/>
    <col min="8" max="9" width="25.109375" style="3" bestFit="1" customWidth="1"/>
    <col min="10" max="10" width="24.109375" style="3" bestFit="1" customWidth="1"/>
    <col min="11" max="11" width="24.109375" style="3" customWidth="1"/>
    <col min="12" max="12" width="35.6640625" style="3" bestFit="1" customWidth="1"/>
    <col min="13" max="13" width="26.21875" style="3" bestFit="1" customWidth="1"/>
    <col min="14" max="14" width="57.77734375" style="3" bestFit="1" customWidth="1"/>
    <col min="15" max="15" width="25.88671875" style="3" bestFit="1" customWidth="1"/>
    <col min="16" max="16" width="27.77734375" style="3" bestFit="1" customWidth="1"/>
    <col min="17" max="16384" width="11.5546875" style="3"/>
  </cols>
  <sheetData>
    <row r="1" spans="1:15" s="14" customFormat="1" x14ac:dyDescent="0.3">
      <c r="A1" s="14" t="s">
        <v>1</v>
      </c>
      <c r="B1" s="14" t="s">
        <v>59</v>
      </c>
      <c r="C1" s="14" t="s">
        <v>976</v>
      </c>
      <c r="D1" s="14" t="s">
        <v>950</v>
      </c>
      <c r="E1" s="14" t="s">
        <v>121</v>
      </c>
      <c r="F1" s="14" t="s">
        <v>712</v>
      </c>
      <c r="G1" s="14" t="s">
        <v>75</v>
      </c>
      <c r="H1" s="14" t="s">
        <v>68</v>
      </c>
      <c r="I1" s="14" t="s">
        <v>69</v>
      </c>
      <c r="J1" s="14" t="s">
        <v>64</v>
      </c>
      <c r="K1" s="14" t="s">
        <v>65</v>
      </c>
      <c r="L1" s="14" t="s">
        <v>711</v>
      </c>
      <c r="M1" s="14" t="s">
        <v>66</v>
      </c>
      <c r="N1" s="14" t="s">
        <v>67</v>
      </c>
      <c r="O1" s="14" t="s">
        <v>681</v>
      </c>
    </row>
    <row r="2" spans="1:15" x14ac:dyDescent="0.3">
      <c r="A2" s="3" t="s">
        <v>408</v>
      </c>
      <c r="B2" s="3" t="s">
        <v>386</v>
      </c>
      <c r="C2" s="3" t="s">
        <v>377</v>
      </c>
      <c r="D2" s="3">
        <v>0</v>
      </c>
      <c r="I2" s="3">
        <v>0.9</v>
      </c>
      <c r="J2" s="3">
        <v>101</v>
      </c>
      <c r="K2" s="3" t="s">
        <v>73</v>
      </c>
      <c r="L2" s="3" t="s">
        <v>704</v>
      </c>
      <c r="M2" s="3" t="s">
        <v>43</v>
      </c>
      <c r="N2" s="3" t="s">
        <v>699</v>
      </c>
      <c r="O2" s="3" t="s">
        <v>680</v>
      </c>
    </row>
    <row r="3" spans="1:15" x14ac:dyDescent="0.3">
      <c r="A3" s="3" t="s">
        <v>408</v>
      </c>
      <c r="B3" s="3" t="s">
        <v>713</v>
      </c>
      <c r="C3" s="3" t="s">
        <v>377</v>
      </c>
      <c r="D3" s="3">
        <v>0</v>
      </c>
      <c r="I3" s="3">
        <v>0.9</v>
      </c>
      <c r="J3" s="3">
        <v>102</v>
      </c>
      <c r="K3" s="3" t="s">
        <v>73</v>
      </c>
      <c r="L3" s="3" t="s">
        <v>704</v>
      </c>
      <c r="M3" s="3" t="s">
        <v>43</v>
      </c>
      <c r="N3" s="3" t="s">
        <v>71</v>
      </c>
      <c r="O3" s="3" t="s">
        <v>680</v>
      </c>
    </row>
    <row r="4" spans="1:15" x14ac:dyDescent="0.3">
      <c r="A4" s="3" t="s">
        <v>408</v>
      </c>
      <c r="B4" s="3" t="s">
        <v>388</v>
      </c>
      <c r="C4" s="3" t="s">
        <v>377</v>
      </c>
      <c r="D4" s="3">
        <v>0</v>
      </c>
      <c r="I4" s="3">
        <v>0.9</v>
      </c>
      <c r="J4" s="3">
        <v>103</v>
      </c>
      <c r="K4" s="3" t="s">
        <v>73</v>
      </c>
      <c r="L4" s="3" t="s">
        <v>704</v>
      </c>
      <c r="M4" s="3" t="s">
        <v>43</v>
      </c>
      <c r="N4" s="3" t="s">
        <v>62</v>
      </c>
      <c r="O4" s="3" t="s">
        <v>680</v>
      </c>
    </row>
    <row r="5" spans="1:15" x14ac:dyDescent="0.3">
      <c r="A5" s="3" t="s">
        <v>408</v>
      </c>
      <c r="B5" s="3" t="s">
        <v>387</v>
      </c>
      <c r="C5" s="3" t="s">
        <v>377</v>
      </c>
      <c r="D5" s="3">
        <v>0</v>
      </c>
      <c r="I5" s="3">
        <v>0.95</v>
      </c>
      <c r="J5" s="3">
        <v>104</v>
      </c>
      <c r="K5" s="3" t="s">
        <v>73</v>
      </c>
      <c r="L5" s="3" t="s">
        <v>704</v>
      </c>
      <c r="M5" s="3" t="s">
        <v>43</v>
      </c>
      <c r="N5" s="3" t="s">
        <v>61</v>
      </c>
      <c r="O5" s="3" t="s">
        <v>680</v>
      </c>
    </row>
    <row r="6" spans="1:15" x14ac:dyDescent="0.3">
      <c r="A6" s="3" t="s">
        <v>408</v>
      </c>
      <c r="B6" s="3" t="s">
        <v>386</v>
      </c>
      <c r="C6" s="3" t="s">
        <v>972</v>
      </c>
      <c r="D6" s="3">
        <v>0</v>
      </c>
      <c r="I6" s="3">
        <v>0.88</v>
      </c>
      <c r="J6" s="3">
        <v>125</v>
      </c>
      <c r="K6" s="3" t="s">
        <v>73</v>
      </c>
      <c r="L6" s="3" t="s">
        <v>704</v>
      </c>
      <c r="M6" s="3" t="s">
        <v>707</v>
      </c>
      <c r="N6" s="3" t="s">
        <v>699</v>
      </c>
      <c r="O6" s="3" t="s">
        <v>680</v>
      </c>
    </row>
    <row r="7" spans="1:15" x14ac:dyDescent="0.3">
      <c r="A7" s="3" t="s">
        <v>408</v>
      </c>
      <c r="B7" s="3" t="s">
        <v>713</v>
      </c>
      <c r="C7" s="3" t="s">
        <v>972</v>
      </c>
      <c r="D7" s="3">
        <v>0</v>
      </c>
      <c r="I7" s="3">
        <v>0.88</v>
      </c>
      <c r="J7" s="3">
        <v>126</v>
      </c>
      <c r="K7" s="3" t="s">
        <v>73</v>
      </c>
      <c r="L7" s="3" t="s">
        <v>704</v>
      </c>
      <c r="M7" s="3" t="s">
        <v>707</v>
      </c>
      <c r="N7" s="3" t="s">
        <v>71</v>
      </c>
      <c r="O7" s="3" t="s">
        <v>680</v>
      </c>
    </row>
    <row r="8" spans="1:15" x14ac:dyDescent="0.3">
      <c r="A8" s="3" t="s">
        <v>408</v>
      </c>
      <c r="B8" s="3" t="s">
        <v>388</v>
      </c>
      <c r="C8" s="3" t="s">
        <v>972</v>
      </c>
      <c r="D8" s="3">
        <v>0</v>
      </c>
      <c r="I8" s="3">
        <v>0.88</v>
      </c>
      <c r="J8" s="3">
        <v>127</v>
      </c>
      <c r="K8" s="3" t="s">
        <v>73</v>
      </c>
      <c r="L8" s="3" t="s">
        <v>704</v>
      </c>
      <c r="M8" s="3" t="s">
        <v>707</v>
      </c>
      <c r="N8" s="3" t="s">
        <v>62</v>
      </c>
      <c r="O8" s="3" t="s">
        <v>680</v>
      </c>
    </row>
    <row r="9" spans="1:15" x14ac:dyDescent="0.3">
      <c r="A9" s="3" t="s">
        <v>408</v>
      </c>
      <c r="B9" s="3" t="s">
        <v>387</v>
      </c>
      <c r="C9" s="3" t="s">
        <v>972</v>
      </c>
      <c r="D9" s="3">
        <v>0</v>
      </c>
      <c r="I9" s="3">
        <v>0.93</v>
      </c>
      <c r="J9" s="3">
        <v>128</v>
      </c>
      <c r="K9" s="3" t="s">
        <v>73</v>
      </c>
      <c r="L9" s="3" t="s">
        <v>704</v>
      </c>
      <c r="M9" s="3" t="s">
        <v>707</v>
      </c>
      <c r="N9" s="3" t="s">
        <v>61</v>
      </c>
      <c r="O9" s="3" t="s">
        <v>680</v>
      </c>
    </row>
    <row r="10" spans="1:15" x14ac:dyDescent="0.3">
      <c r="A10" s="3" t="s">
        <v>408</v>
      </c>
      <c r="B10" s="3" t="s">
        <v>386</v>
      </c>
      <c r="C10" s="3" t="s">
        <v>715</v>
      </c>
      <c r="D10" s="3">
        <v>0</v>
      </c>
      <c r="I10" s="3">
        <v>0.89</v>
      </c>
      <c r="J10" s="3">
        <v>113</v>
      </c>
      <c r="K10" s="3" t="s">
        <v>73</v>
      </c>
      <c r="L10" s="3" t="s">
        <v>704</v>
      </c>
      <c r="M10" s="3" t="s">
        <v>706</v>
      </c>
      <c r="N10" s="3" t="s">
        <v>699</v>
      </c>
      <c r="O10" s="3" t="s">
        <v>680</v>
      </c>
    </row>
    <row r="11" spans="1:15" x14ac:dyDescent="0.3">
      <c r="A11" s="3" t="s">
        <v>408</v>
      </c>
      <c r="B11" s="3" t="s">
        <v>713</v>
      </c>
      <c r="C11" s="3" t="s">
        <v>715</v>
      </c>
      <c r="D11" s="3">
        <v>0</v>
      </c>
      <c r="I11" s="3">
        <v>0.89</v>
      </c>
      <c r="J11" s="3">
        <v>114</v>
      </c>
      <c r="K11" s="3" t="s">
        <v>73</v>
      </c>
      <c r="L11" s="3" t="s">
        <v>704</v>
      </c>
      <c r="M11" s="3" t="s">
        <v>706</v>
      </c>
      <c r="N11" s="3" t="s">
        <v>71</v>
      </c>
      <c r="O11" s="3" t="s">
        <v>680</v>
      </c>
    </row>
    <row r="12" spans="1:15" x14ac:dyDescent="0.3">
      <c r="A12" s="3" t="s">
        <v>408</v>
      </c>
      <c r="B12" s="3" t="s">
        <v>388</v>
      </c>
      <c r="C12" s="3" t="s">
        <v>715</v>
      </c>
      <c r="D12" s="3">
        <v>0</v>
      </c>
      <c r="I12" s="3">
        <v>0.89</v>
      </c>
      <c r="J12" s="3">
        <v>115</v>
      </c>
      <c r="K12" s="3" t="s">
        <v>73</v>
      </c>
      <c r="L12" s="3" t="s">
        <v>704</v>
      </c>
      <c r="M12" s="3" t="s">
        <v>706</v>
      </c>
      <c r="N12" s="3" t="s">
        <v>62</v>
      </c>
      <c r="O12" s="3" t="s">
        <v>680</v>
      </c>
    </row>
    <row r="13" spans="1:15" x14ac:dyDescent="0.3">
      <c r="A13" s="3" t="s">
        <v>408</v>
      </c>
      <c r="B13" s="3" t="s">
        <v>387</v>
      </c>
      <c r="C13" s="3" t="s">
        <v>715</v>
      </c>
      <c r="D13" s="3">
        <v>0</v>
      </c>
      <c r="I13" s="3">
        <v>0.94</v>
      </c>
      <c r="J13" s="3">
        <v>116</v>
      </c>
      <c r="K13" s="3" t="s">
        <v>73</v>
      </c>
      <c r="L13" s="3" t="s">
        <v>704</v>
      </c>
      <c r="M13" s="3" t="s">
        <v>706</v>
      </c>
      <c r="N13" s="3" t="s">
        <v>61</v>
      </c>
      <c r="O13" s="3" t="s">
        <v>680</v>
      </c>
    </row>
    <row r="14" spans="1:15" x14ac:dyDescent="0.3">
      <c r="A14" s="3" t="s">
        <v>408</v>
      </c>
      <c r="B14" s="3" t="s">
        <v>386</v>
      </c>
      <c r="C14" s="3" t="s">
        <v>973</v>
      </c>
      <c r="D14" s="3">
        <v>0</v>
      </c>
      <c r="I14" s="3">
        <v>0.86</v>
      </c>
      <c r="J14" s="3">
        <v>137</v>
      </c>
      <c r="K14" s="3" t="s">
        <v>73</v>
      </c>
      <c r="L14" s="3" t="s">
        <v>704</v>
      </c>
      <c r="M14" s="3" t="s">
        <v>708</v>
      </c>
      <c r="N14" s="3" t="s">
        <v>699</v>
      </c>
      <c r="O14" s="3" t="s">
        <v>680</v>
      </c>
    </row>
    <row r="15" spans="1:15" x14ac:dyDescent="0.3">
      <c r="A15" s="3" t="s">
        <v>408</v>
      </c>
      <c r="B15" s="3" t="s">
        <v>713</v>
      </c>
      <c r="C15" s="3" t="s">
        <v>973</v>
      </c>
      <c r="D15" s="3">
        <v>0</v>
      </c>
      <c r="I15" s="3">
        <v>0.86</v>
      </c>
      <c r="J15" s="3">
        <v>138</v>
      </c>
      <c r="K15" s="3" t="s">
        <v>73</v>
      </c>
      <c r="L15" s="3" t="s">
        <v>704</v>
      </c>
      <c r="M15" s="3" t="s">
        <v>708</v>
      </c>
      <c r="N15" s="3" t="s">
        <v>71</v>
      </c>
      <c r="O15" s="3" t="s">
        <v>680</v>
      </c>
    </row>
    <row r="16" spans="1:15" x14ac:dyDescent="0.3">
      <c r="A16" s="3" t="s">
        <v>408</v>
      </c>
      <c r="B16" s="3" t="s">
        <v>388</v>
      </c>
      <c r="C16" s="3" t="s">
        <v>973</v>
      </c>
      <c r="D16" s="3">
        <v>0</v>
      </c>
      <c r="I16" s="3">
        <v>0.86</v>
      </c>
      <c r="J16" s="3">
        <v>139</v>
      </c>
      <c r="K16" s="3" t="s">
        <v>73</v>
      </c>
      <c r="L16" s="3" t="s">
        <v>704</v>
      </c>
      <c r="M16" s="3" t="s">
        <v>708</v>
      </c>
      <c r="N16" s="3" t="s">
        <v>62</v>
      </c>
      <c r="O16" s="3" t="s">
        <v>680</v>
      </c>
    </row>
    <row r="17" spans="1:15" x14ac:dyDescent="0.3">
      <c r="A17" s="3" t="s">
        <v>408</v>
      </c>
      <c r="B17" s="3" t="s">
        <v>387</v>
      </c>
      <c r="C17" s="3" t="s">
        <v>973</v>
      </c>
      <c r="D17" s="3">
        <v>0</v>
      </c>
      <c r="I17" s="3">
        <v>0.91</v>
      </c>
      <c r="J17" s="3">
        <v>140</v>
      </c>
      <c r="K17" s="3" t="s">
        <v>73</v>
      </c>
      <c r="L17" s="3" t="s">
        <v>704</v>
      </c>
      <c r="M17" s="3" t="s">
        <v>708</v>
      </c>
      <c r="N17" s="3" t="s">
        <v>61</v>
      </c>
      <c r="O17" s="3" t="s">
        <v>680</v>
      </c>
    </row>
    <row r="18" spans="1:15" x14ac:dyDescent="0.3">
      <c r="A18" s="3" t="s">
        <v>408</v>
      </c>
      <c r="B18" s="3" t="s">
        <v>386</v>
      </c>
      <c r="C18" s="3" t="s">
        <v>974</v>
      </c>
      <c r="D18" s="3">
        <v>0</v>
      </c>
      <c r="I18" s="3">
        <v>0.83</v>
      </c>
      <c r="J18" s="3">
        <v>145</v>
      </c>
      <c r="K18" s="3" t="s">
        <v>73</v>
      </c>
      <c r="L18" s="3" t="s">
        <v>704</v>
      </c>
      <c r="M18" s="3" t="s">
        <v>709</v>
      </c>
      <c r="N18" s="3" t="s">
        <v>699</v>
      </c>
      <c r="O18" s="3" t="s">
        <v>680</v>
      </c>
    </row>
    <row r="19" spans="1:15" x14ac:dyDescent="0.3">
      <c r="A19" s="3" t="s">
        <v>408</v>
      </c>
      <c r="B19" s="3" t="s">
        <v>713</v>
      </c>
      <c r="C19" s="3" t="s">
        <v>974</v>
      </c>
      <c r="D19" s="3">
        <v>0</v>
      </c>
      <c r="I19" s="3">
        <v>0.83</v>
      </c>
      <c r="J19" s="3">
        <v>146</v>
      </c>
      <c r="K19" s="3" t="s">
        <v>73</v>
      </c>
      <c r="L19" s="3" t="s">
        <v>704</v>
      </c>
      <c r="M19" s="3" t="s">
        <v>709</v>
      </c>
      <c r="N19" s="3" t="s">
        <v>71</v>
      </c>
      <c r="O19" s="3" t="s">
        <v>680</v>
      </c>
    </row>
    <row r="20" spans="1:15" x14ac:dyDescent="0.3">
      <c r="A20" s="3" t="s">
        <v>408</v>
      </c>
      <c r="B20" s="3" t="s">
        <v>388</v>
      </c>
      <c r="C20" s="3" t="s">
        <v>974</v>
      </c>
      <c r="D20" s="3">
        <v>0</v>
      </c>
      <c r="I20" s="3">
        <v>0.83</v>
      </c>
      <c r="J20" s="3">
        <v>147</v>
      </c>
      <c r="K20" s="3" t="s">
        <v>73</v>
      </c>
      <c r="L20" s="3" t="s">
        <v>704</v>
      </c>
      <c r="M20" s="3" t="s">
        <v>709</v>
      </c>
      <c r="N20" s="3" t="s">
        <v>62</v>
      </c>
      <c r="O20" s="3" t="s">
        <v>680</v>
      </c>
    </row>
    <row r="21" spans="1:15" x14ac:dyDescent="0.3">
      <c r="A21" s="3" t="s">
        <v>408</v>
      </c>
      <c r="B21" s="3" t="s">
        <v>386</v>
      </c>
      <c r="C21" s="3" t="s">
        <v>377</v>
      </c>
      <c r="D21" s="3">
        <v>1</v>
      </c>
      <c r="E21" s="3">
        <v>1</v>
      </c>
      <c r="F21" s="3">
        <v>0</v>
      </c>
      <c r="I21" s="3">
        <v>0.91</v>
      </c>
      <c r="J21" s="3">
        <v>105</v>
      </c>
      <c r="K21" s="3" t="s">
        <v>73</v>
      </c>
      <c r="L21" s="3" t="s">
        <v>705</v>
      </c>
      <c r="M21" s="3" t="s">
        <v>43</v>
      </c>
      <c r="N21" s="3" t="s">
        <v>699</v>
      </c>
      <c r="O21" s="3" t="s">
        <v>680</v>
      </c>
    </row>
    <row r="22" spans="1:15" x14ac:dyDescent="0.3">
      <c r="A22" s="3" t="s">
        <v>408</v>
      </c>
      <c r="B22" s="3" t="s">
        <v>713</v>
      </c>
      <c r="C22" s="3" t="s">
        <v>377</v>
      </c>
      <c r="D22" s="3">
        <v>1</v>
      </c>
      <c r="E22" s="3">
        <v>1</v>
      </c>
      <c r="F22" s="3">
        <v>0</v>
      </c>
      <c r="I22" s="3">
        <v>0.93</v>
      </c>
      <c r="J22" s="3">
        <v>106</v>
      </c>
      <c r="K22" s="3" t="s">
        <v>73</v>
      </c>
      <c r="L22" s="3" t="s">
        <v>705</v>
      </c>
      <c r="M22" s="3" t="s">
        <v>43</v>
      </c>
      <c r="N22" s="3" t="s">
        <v>72</v>
      </c>
      <c r="O22" s="3" t="s">
        <v>680</v>
      </c>
    </row>
    <row r="23" spans="1:15" x14ac:dyDescent="0.3">
      <c r="A23" s="3" t="s">
        <v>408</v>
      </c>
      <c r="B23" s="3" t="s">
        <v>388</v>
      </c>
      <c r="C23" s="3" t="s">
        <v>377</v>
      </c>
      <c r="D23" s="3">
        <v>1</v>
      </c>
      <c r="E23" s="3">
        <v>1</v>
      </c>
      <c r="F23" s="3">
        <v>0</v>
      </c>
      <c r="I23" s="3">
        <v>0.93</v>
      </c>
      <c r="J23" s="3">
        <v>107</v>
      </c>
      <c r="K23" s="3" t="s">
        <v>73</v>
      </c>
      <c r="L23" s="3" t="s">
        <v>705</v>
      </c>
      <c r="M23" s="3" t="s">
        <v>43</v>
      </c>
      <c r="N23" s="3" t="s">
        <v>62</v>
      </c>
      <c r="O23" s="3" t="s">
        <v>680</v>
      </c>
    </row>
    <row r="24" spans="1:15" x14ac:dyDescent="0.3">
      <c r="A24" s="3" t="s">
        <v>408</v>
      </c>
      <c r="B24" s="3" t="s">
        <v>387</v>
      </c>
      <c r="C24" s="3" t="s">
        <v>377</v>
      </c>
      <c r="D24" s="3">
        <v>1</v>
      </c>
      <c r="E24" s="3">
        <v>1</v>
      </c>
      <c r="F24" s="3">
        <v>0</v>
      </c>
      <c r="I24" s="3">
        <v>0.95</v>
      </c>
      <c r="J24" s="3">
        <v>108</v>
      </c>
      <c r="K24" s="3" t="s">
        <v>73</v>
      </c>
      <c r="L24" s="3" t="s">
        <v>705</v>
      </c>
      <c r="M24" s="3" t="s">
        <v>43</v>
      </c>
      <c r="N24" s="3" t="s">
        <v>61</v>
      </c>
      <c r="O24" s="3" t="s">
        <v>680</v>
      </c>
    </row>
    <row r="25" spans="1:15" x14ac:dyDescent="0.3">
      <c r="A25" s="3" t="s">
        <v>408</v>
      </c>
      <c r="B25" s="3" t="s">
        <v>386</v>
      </c>
      <c r="C25" s="3" t="s">
        <v>377</v>
      </c>
      <c r="D25" s="3">
        <v>1</v>
      </c>
      <c r="E25" s="3">
        <v>0</v>
      </c>
      <c r="F25" s="3">
        <v>0</v>
      </c>
      <c r="I25" s="3">
        <v>0.95</v>
      </c>
      <c r="J25" s="3">
        <v>109</v>
      </c>
      <c r="K25" s="3" t="s">
        <v>73</v>
      </c>
      <c r="L25" s="3" t="s">
        <v>705</v>
      </c>
      <c r="M25" s="3" t="s">
        <v>43</v>
      </c>
      <c r="N25" s="3" t="s">
        <v>699</v>
      </c>
      <c r="O25" s="3" t="s">
        <v>679</v>
      </c>
    </row>
    <row r="26" spans="1:15" x14ac:dyDescent="0.3">
      <c r="A26" s="3" t="s">
        <v>408</v>
      </c>
      <c r="B26" s="3" t="s">
        <v>713</v>
      </c>
      <c r="C26" s="3" t="s">
        <v>377</v>
      </c>
      <c r="D26" s="3">
        <v>1</v>
      </c>
      <c r="E26" s="3">
        <v>0</v>
      </c>
      <c r="F26" s="3">
        <v>0</v>
      </c>
      <c r="I26" s="3">
        <v>0.96</v>
      </c>
      <c r="J26" s="3">
        <v>110</v>
      </c>
      <c r="K26" s="3" t="s">
        <v>73</v>
      </c>
      <c r="L26" s="3" t="s">
        <v>705</v>
      </c>
      <c r="M26" s="3" t="s">
        <v>43</v>
      </c>
      <c r="N26" s="3" t="s">
        <v>72</v>
      </c>
      <c r="O26" s="3" t="s">
        <v>679</v>
      </c>
    </row>
    <row r="27" spans="1:15" x14ac:dyDescent="0.3">
      <c r="A27" s="3" t="s">
        <v>408</v>
      </c>
      <c r="B27" s="3" t="s">
        <v>388</v>
      </c>
      <c r="C27" s="3" t="s">
        <v>377</v>
      </c>
      <c r="D27" s="3">
        <v>1</v>
      </c>
      <c r="E27" s="3">
        <v>0</v>
      </c>
      <c r="F27" s="3">
        <v>0</v>
      </c>
      <c r="I27" s="3">
        <v>0.96</v>
      </c>
      <c r="J27" s="3">
        <v>111</v>
      </c>
      <c r="K27" s="3" t="s">
        <v>73</v>
      </c>
      <c r="L27" s="3" t="s">
        <v>705</v>
      </c>
      <c r="M27" s="3" t="s">
        <v>43</v>
      </c>
      <c r="N27" s="3" t="s">
        <v>62</v>
      </c>
      <c r="O27" s="3" t="s">
        <v>679</v>
      </c>
    </row>
    <row r="28" spans="1:15" x14ac:dyDescent="0.3">
      <c r="A28" s="3" t="s">
        <v>408</v>
      </c>
      <c r="B28" s="3" t="s">
        <v>387</v>
      </c>
      <c r="C28" s="3" t="s">
        <v>377</v>
      </c>
      <c r="D28" s="3">
        <v>1</v>
      </c>
      <c r="E28" s="3">
        <v>0</v>
      </c>
      <c r="F28" s="3">
        <v>0</v>
      </c>
      <c r="I28" s="3">
        <v>0.97</v>
      </c>
      <c r="J28" s="3">
        <v>112</v>
      </c>
      <c r="K28" s="3" t="s">
        <v>73</v>
      </c>
      <c r="L28" s="3" t="s">
        <v>705</v>
      </c>
      <c r="M28" s="3" t="s">
        <v>43</v>
      </c>
      <c r="N28" s="3" t="s">
        <v>61</v>
      </c>
      <c r="O28" s="3" t="s">
        <v>679</v>
      </c>
    </row>
    <row r="29" spans="1:15" x14ac:dyDescent="0.3">
      <c r="A29" s="3" t="s">
        <v>408</v>
      </c>
      <c r="B29" s="3" t="s">
        <v>386</v>
      </c>
      <c r="C29" s="3" t="s">
        <v>972</v>
      </c>
      <c r="D29" s="3">
        <v>1</v>
      </c>
      <c r="E29" s="3">
        <v>1</v>
      </c>
      <c r="F29" s="3">
        <v>0</v>
      </c>
      <c r="I29" s="3">
        <v>0.89</v>
      </c>
      <c r="J29" s="3">
        <v>129</v>
      </c>
      <c r="K29" s="3" t="s">
        <v>73</v>
      </c>
      <c r="L29" s="3" t="s">
        <v>705</v>
      </c>
      <c r="M29" s="3" t="s">
        <v>707</v>
      </c>
      <c r="N29" s="3" t="s">
        <v>699</v>
      </c>
      <c r="O29" s="3" t="s">
        <v>680</v>
      </c>
    </row>
    <row r="30" spans="1:15" x14ac:dyDescent="0.3">
      <c r="A30" s="3" t="s">
        <v>408</v>
      </c>
      <c r="B30" s="3" t="s">
        <v>713</v>
      </c>
      <c r="C30" s="3" t="s">
        <v>972</v>
      </c>
      <c r="D30" s="3">
        <v>1</v>
      </c>
      <c r="E30" s="3">
        <v>1</v>
      </c>
      <c r="F30" s="3">
        <v>0</v>
      </c>
      <c r="I30" s="3">
        <v>0.91</v>
      </c>
      <c r="J30" s="3">
        <v>130</v>
      </c>
      <c r="K30" s="3" t="s">
        <v>73</v>
      </c>
      <c r="L30" s="3" t="s">
        <v>705</v>
      </c>
      <c r="M30" s="3" t="s">
        <v>707</v>
      </c>
      <c r="N30" s="3" t="s">
        <v>72</v>
      </c>
      <c r="O30" s="3" t="s">
        <v>680</v>
      </c>
    </row>
    <row r="31" spans="1:15" x14ac:dyDescent="0.3">
      <c r="A31" s="3" t="s">
        <v>408</v>
      </c>
      <c r="B31" s="3" t="s">
        <v>388</v>
      </c>
      <c r="C31" s="3" t="s">
        <v>972</v>
      </c>
      <c r="D31" s="3">
        <v>1</v>
      </c>
      <c r="E31" s="3">
        <v>1</v>
      </c>
      <c r="F31" s="3">
        <v>0</v>
      </c>
      <c r="I31" s="3">
        <v>0.91</v>
      </c>
      <c r="J31" s="3">
        <v>131</v>
      </c>
      <c r="K31" s="3" t="s">
        <v>73</v>
      </c>
      <c r="L31" s="3" t="s">
        <v>705</v>
      </c>
      <c r="M31" s="3" t="s">
        <v>707</v>
      </c>
      <c r="N31" s="3" t="s">
        <v>62</v>
      </c>
      <c r="O31" s="3" t="s">
        <v>680</v>
      </c>
    </row>
    <row r="32" spans="1:15" x14ac:dyDescent="0.3">
      <c r="A32" s="3" t="s">
        <v>408</v>
      </c>
      <c r="B32" s="3" t="s">
        <v>387</v>
      </c>
      <c r="C32" s="3" t="s">
        <v>972</v>
      </c>
      <c r="D32" s="3">
        <v>1</v>
      </c>
      <c r="E32" s="3">
        <v>1</v>
      </c>
      <c r="F32" s="3">
        <v>0</v>
      </c>
      <c r="I32" s="3">
        <v>0.93</v>
      </c>
      <c r="J32" s="3">
        <v>132</v>
      </c>
      <c r="K32" s="3" t="s">
        <v>73</v>
      </c>
      <c r="L32" s="3" t="s">
        <v>705</v>
      </c>
      <c r="M32" s="3" t="s">
        <v>707</v>
      </c>
      <c r="N32" s="3" t="s">
        <v>61</v>
      </c>
      <c r="O32" s="3" t="s">
        <v>680</v>
      </c>
    </row>
    <row r="33" spans="1:15" x14ac:dyDescent="0.3">
      <c r="A33" s="3" t="s">
        <v>408</v>
      </c>
      <c r="B33" s="3" t="s">
        <v>386</v>
      </c>
      <c r="C33" s="3" t="s">
        <v>972</v>
      </c>
      <c r="D33" s="3">
        <v>1</v>
      </c>
      <c r="E33" s="3">
        <v>0</v>
      </c>
      <c r="F33" s="3">
        <v>0</v>
      </c>
      <c r="I33" s="3">
        <v>0.93</v>
      </c>
      <c r="J33" s="3">
        <v>133</v>
      </c>
      <c r="K33" s="3" t="s">
        <v>73</v>
      </c>
      <c r="L33" s="3" t="s">
        <v>705</v>
      </c>
      <c r="M33" s="3" t="s">
        <v>707</v>
      </c>
      <c r="N33" s="3" t="s">
        <v>699</v>
      </c>
      <c r="O33" s="3" t="s">
        <v>679</v>
      </c>
    </row>
    <row r="34" spans="1:15" x14ac:dyDescent="0.3">
      <c r="A34" s="3" t="s">
        <v>408</v>
      </c>
      <c r="B34" s="3" t="s">
        <v>713</v>
      </c>
      <c r="C34" s="3" t="s">
        <v>972</v>
      </c>
      <c r="D34" s="3">
        <v>1</v>
      </c>
      <c r="E34" s="3">
        <v>0</v>
      </c>
      <c r="F34" s="3">
        <v>0</v>
      </c>
      <c r="I34" s="3">
        <v>0.94</v>
      </c>
      <c r="J34" s="3">
        <v>134</v>
      </c>
      <c r="K34" s="3" t="s">
        <v>73</v>
      </c>
      <c r="L34" s="3" t="s">
        <v>705</v>
      </c>
      <c r="M34" s="3" t="s">
        <v>707</v>
      </c>
      <c r="N34" s="3" t="s">
        <v>72</v>
      </c>
      <c r="O34" s="3" t="s">
        <v>679</v>
      </c>
    </row>
    <row r="35" spans="1:15" x14ac:dyDescent="0.3">
      <c r="A35" s="3" t="s">
        <v>408</v>
      </c>
      <c r="B35" s="3" t="s">
        <v>388</v>
      </c>
      <c r="C35" s="3" t="s">
        <v>972</v>
      </c>
      <c r="D35" s="3">
        <v>1</v>
      </c>
      <c r="E35" s="3">
        <v>0</v>
      </c>
      <c r="F35" s="3">
        <v>0</v>
      </c>
      <c r="I35" s="3">
        <v>0.94</v>
      </c>
      <c r="J35" s="3">
        <v>135</v>
      </c>
      <c r="K35" s="3" t="s">
        <v>73</v>
      </c>
      <c r="L35" s="3" t="s">
        <v>705</v>
      </c>
      <c r="M35" s="3" t="s">
        <v>707</v>
      </c>
      <c r="N35" s="3" t="s">
        <v>62</v>
      </c>
      <c r="O35" s="3" t="s">
        <v>679</v>
      </c>
    </row>
    <row r="36" spans="1:15" x14ac:dyDescent="0.3">
      <c r="A36" s="3" t="s">
        <v>408</v>
      </c>
      <c r="B36" s="3" t="s">
        <v>387</v>
      </c>
      <c r="C36" s="3" t="s">
        <v>972</v>
      </c>
      <c r="D36" s="3">
        <v>1</v>
      </c>
      <c r="E36" s="3">
        <v>0</v>
      </c>
      <c r="F36" s="3">
        <v>0</v>
      </c>
      <c r="I36" s="3">
        <v>0.95</v>
      </c>
      <c r="J36" s="3">
        <v>136</v>
      </c>
      <c r="K36" s="3" t="s">
        <v>73</v>
      </c>
      <c r="L36" s="3" t="s">
        <v>705</v>
      </c>
      <c r="M36" s="3" t="s">
        <v>707</v>
      </c>
      <c r="N36" s="3" t="s">
        <v>61</v>
      </c>
      <c r="O36" s="3" t="s">
        <v>679</v>
      </c>
    </row>
    <row r="37" spans="1:15" x14ac:dyDescent="0.3">
      <c r="A37" s="3" t="s">
        <v>408</v>
      </c>
      <c r="B37" s="3" t="s">
        <v>386</v>
      </c>
      <c r="C37" s="3" t="s">
        <v>715</v>
      </c>
      <c r="D37" s="3">
        <v>1</v>
      </c>
      <c r="E37" s="3">
        <v>1</v>
      </c>
      <c r="F37" s="3">
        <v>0</v>
      </c>
      <c r="I37" s="3">
        <v>0.9</v>
      </c>
      <c r="J37" s="3">
        <v>117</v>
      </c>
      <c r="K37" s="3" t="s">
        <v>73</v>
      </c>
      <c r="L37" s="3" t="s">
        <v>705</v>
      </c>
      <c r="M37" s="3" t="s">
        <v>706</v>
      </c>
      <c r="N37" s="3" t="s">
        <v>699</v>
      </c>
      <c r="O37" s="3" t="s">
        <v>680</v>
      </c>
    </row>
    <row r="38" spans="1:15" x14ac:dyDescent="0.3">
      <c r="A38" s="3" t="s">
        <v>408</v>
      </c>
      <c r="B38" s="3" t="s">
        <v>713</v>
      </c>
      <c r="C38" s="3" t="s">
        <v>715</v>
      </c>
      <c r="D38" s="3">
        <v>1</v>
      </c>
      <c r="E38" s="3">
        <v>1</v>
      </c>
      <c r="F38" s="3">
        <v>0</v>
      </c>
      <c r="I38" s="3">
        <v>0.92</v>
      </c>
      <c r="J38" s="3">
        <v>118</v>
      </c>
      <c r="K38" s="3" t="s">
        <v>73</v>
      </c>
      <c r="L38" s="3" t="s">
        <v>705</v>
      </c>
      <c r="M38" s="3" t="s">
        <v>706</v>
      </c>
      <c r="N38" s="3" t="s">
        <v>72</v>
      </c>
      <c r="O38" s="3" t="s">
        <v>680</v>
      </c>
    </row>
    <row r="39" spans="1:15" x14ac:dyDescent="0.3">
      <c r="A39" s="3" t="s">
        <v>408</v>
      </c>
      <c r="B39" s="3" t="s">
        <v>388</v>
      </c>
      <c r="C39" s="3" t="s">
        <v>715</v>
      </c>
      <c r="D39" s="3">
        <v>1</v>
      </c>
      <c r="E39" s="3">
        <v>1</v>
      </c>
      <c r="F39" s="3">
        <v>0</v>
      </c>
      <c r="I39" s="3">
        <v>0.92</v>
      </c>
      <c r="J39" s="3">
        <v>119</v>
      </c>
      <c r="K39" s="3" t="s">
        <v>73</v>
      </c>
      <c r="L39" s="3" t="s">
        <v>705</v>
      </c>
      <c r="M39" s="3" t="s">
        <v>706</v>
      </c>
      <c r="N39" s="3" t="s">
        <v>62</v>
      </c>
      <c r="O39" s="3" t="s">
        <v>680</v>
      </c>
    </row>
    <row r="40" spans="1:15" x14ac:dyDescent="0.3">
      <c r="A40" s="3" t="s">
        <v>408</v>
      </c>
      <c r="B40" s="3" t="s">
        <v>387</v>
      </c>
      <c r="C40" s="3" t="s">
        <v>715</v>
      </c>
      <c r="D40" s="3">
        <v>1</v>
      </c>
      <c r="E40" s="3">
        <v>1</v>
      </c>
      <c r="F40" s="3">
        <v>0</v>
      </c>
      <c r="I40" s="3">
        <v>0.94</v>
      </c>
      <c r="J40" s="3">
        <v>120</v>
      </c>
      <c r="K40" s="3" t="s">
        <v>73</v>
      </c>
      <c r="L40" s="3" t="s">
        <v>705</v>
      </c>
      <c r="M40" s="3" t="s">
        <v>706</v>
      </c>
      <c r="N40" s="3" t="s">
        <v>61</v>
      </c>
      <c r="O40" s="3" t="s">
        <v>680</v>
      </c>
    </row>
    <row r="41" spans="1:15" x14ac:dyDescent="0.3">
      <c r="A41" s="3" t="s">
        <v>408</v>
      </c>
      <c r="B41" s="3" t="s">
        <v>386</v>
      </c>
      <c r="C41" s="3" t="s">
        <v>715</v>
      </c>
      <c r="D41" s="3">
        <v>1</v>
      </c>
      <c r="E41" s="3">
        <v>0</v>
      </c>
      <c r="F41" s="3">
        <v>0</v>
      </c>
      <c r="I41" s="3">
        <v>0.94</v>
      </c>
      <c r="J41" s="3">
        <v>121</v>
      </c>
      <c r="K41" s="3" t="s">
        <v>73</v>
      </c>
      <c r="L41" s="3" t="s">
        <v>705</v>
      </c>
      <c r="M41" s="3" t="s">
        <v>706</v>
      </c>
      <c r="N41" s="3" t="s">
        <v>699</v>
      </c>
      <c r="O41" s="3" t="s">
        <v>679</v>
      </c>
    </row>
    <row r="42" spans="1:15" x14ac:dyDescent="0.3">
      <c r="A42" s="3" t="s">
        <v>408</v>
      </c>
      <c r="B42" s="3" t="s">
        <v>713</v>
      </c>
      <c r="C42" s="3" t="s">
        <v>715</v>
      </c>
      <c r="D42" s="3">
        <v>1</v>
      </c>
      <c r="E42" s="3">
        <v>0</v>
      </c>
      <c r="F42" s="3">
        <v>0</v>
      </c>
      <c r="I42" s="3">
        <v>0.95</v>
      </c>
      <c r="J42" s="3">
        <v>122</v>
      </c>
      <c r="K42" s="3" t="s">
        <v>73</v>
      </c>
      <c r="L42" s="3" t="s">
        <v>705</v>
      </c>
      <c r="M42" s="3" t="s">
        <v>706</v>
      </c>
      <c r="N42" s="3" t="s">
        <v>72</v>
      </c>
      <c r="O42" s="3" t="s">
        <v>679</v>
      </c>
    </row>
    <row r="43" spans="1:15" x14ac:dyDescent="0.3">
      <c r="A43" s="3" t="s">
        <v>408</v>
      </c>
      <c r="B43" s="3" t="s">
        <v>388</v>
      </c>
      <c r="C43" s="3" t="s">
        <v>715</v>
      </c>
      <c r="D43" s="3">
        <v>1</v>
      </c>
      <c r="E43" s="3">
        <v>0</v>
      </c>
      <c r="F43" s="3">
        <v>0</v>
      </c>
      <c r="I43" s="3">
        <v>0.95</v>
      </c>
      <c r="J43" s="3">
        <v>123</v>
      </c>
      <c r="K43" s="3" t="s">
        <v>73</v>
      </c>
      <c r="L43" s="3" t="s">
        <v>705</v>
      </c>
      <c r="M43" s="3" t="s">
        <v>706</v>
      </c>
      <c r="N43" s="3" t="s">
        <v>62</v>
      </c>
      <c r="O43" s="3" t="s">
        <v>679</v>
      </c>
    </row>
    <row r="44" spans="1:15" x14ac:dyDescent="0.3">
      <c r="A44" s="3" t="s">
        <v>408</v>
      </c>
      <c r="B44" s="3" t="s">
        <v>387</v>
      </c>
      <c r="C44" s="3" t="s">
        <v>715</v>
      </c>
      <c r="D44" s="3">
        <v>1</v>
      </c>
      <c r="E44" s="3">
        <v>0</v>
      </c>
      <c r="F44" s="3">
        <v>0</v>
      </c>
      <c r="I44" s="3">
        <v>0.96</v>
      </c>
      <c r="J44" s="3">
        <v>124</v>
      </c>
      <c r="K44" s="3" t="s">
        <v>73</v>
      </c>
      <c r="L44" s="3" t="s">
        <v>705</v>
      </c>
      <c r="M44" s="3" t="s">
        <v>706</v>
      </c>
      <c r="N44" s="3" t="s">
        <v>61</v>
      </c>
      <c r="O44" s="3" t="s">
        <v>679</v>
      </c>
    </row>
    <row r="45" spans="1:15" x14ac:dyDescent="0.3">
      <c r="A45" s="3" t="s">
        <v>408</v>
      </c>
      <c r="B45" s="3" t="s">
        <v>386</v>
      </c>
      <c r="C45" s="3" t="s">
        <v>973</v>
      </c>
      <c r="D45" s="3">
        <v>1</v>
      </c>
      <c r="E45" s="3">
        <v>1</v>
      </c>
      <c r="F45" s="3">
        <v>0</v>
      </c>
      <c r="I45" s="3">
        <v>0.87</v>
      </c>
      <c r="J45" s="3">
        <v>141</v>
      </c>
      <c r="K45" s="3" t="s">
        <v>73</v>
      </c>
      <c r="L45" s="3" t="s">
        <v>705</v>
      </c>
      <c r="M45" s="3" t="s">
        <v>708</v>
      </c>
      <c r="N45" s="3" t="s">
        <v>699</v>
      </c>
      <c r="O45" s="3" t="s">
        <v>680</v>
      </c>
    </row>
    <row r="46" spans="1:15" x14ac:dyDescent="0.3">
      <c r="A46" s="3" t="s">
        <v>408</v>
      </c>
      <c r="B46" s="3" t="s">
        <v>713</v>
      </c>
      <c r="C46" s="3" t="s">
        <v>973</v>
      </c>
      <c r="D46" s="3">
        <v>1</v>
      </c>
      <c r="E46" s="3">
        <v>1</v>
      </c>
      <c r="F46" s="3">
        <v>0</v>
      </c>
      <c r="I46" s="3">
        <v>0.89</v>
      </c>
      <c r="J46" s="3">
        <v>142</v>
      </c>
      <c r="K46" s="3" t="s">
        <v>73</v>
      </c>
      <c r="L46" s="3" t="s">
        <v>705</v>
      </c>
      <c r="M46" s="3" t="s">
        <v>708</v>
      </c>
      <c r="N46" s="3" t="s">
        <v>72</v>
      </c>
      <c r="O46" s="3" t="s">
        <v>680</v>
      </c>
    </row>
    <row r="47" spans="1:15" x14ac:dyDescent="0.3">
      <c r="A47" s="3" t="s">
        <v>408</v>
      </c>
      <c r="B47" s="3" t="s">
        <v>388</v>
      </c>
      <c r="C47" s="3" t="s">
        <v>973</v>
      </c>
      <c r="D47" s="3">
        <v>1</v>
      </c>
      <c r="E47" s="3">
        <v>1</v>
      </c>
      <c r="F47" s="3">
        <v>0</v>
      </c>
      <c r="I47" s="3">
        <v>0.89</v>
      </c>
      <c r="J47" s="3">
        <v>143</v>
      </c>
      <c r="K47" s="3" t="s">
        <v>73</v>
      </c>
      <c r="L47" s="3" t="s">
        <v>705</v>
      </c>
      <c r="M47" s="3" t="s">
        <v>708</v>
      </c>
      <c r="N47" s="3" t="s">
        <v>62</v>
      </c>
      <c r="O47" s="3" t="s">
        <v>680</v>
      </c>
    </row>
    <row r="48" spans="1:15" x14ac:dyDescent="0.3">
      <c r="A48" s="3" t="s">
        <v>408</v>
      </c>
      <c r="B48" s="3" t="s">
        <v>387</v>
      </c>
      <c r="C48" s="3" t="s">
        <v>973</v>
      </c>
      <c r="D48" s="3">
        <v>1</v>
      </c>
      <c r="E48" s="3">
        <v>1</v>
      </c>
      <c r="F48" s="3">
        <v>0</v>
      </c>
      <c r="I48" s="3">
        <v>0.91</v>
      </c>
      <c r="J48" s="3">
        <v>144</v>
      </c>
      <c r="K48" s="3" t="s">
        <v>73</v>
      </c>
      <c r="L48" s="3" t="s">
        <v>705</v>
      </c>
      <c r="M48" s="3" t="s">
        <v>708</v>
      </c>
      <c r="N48" s="3" t="s">
        <v>61</v>
      </c>
      <c r="O48" s="3" t="s">
        <v>680</v>
      </c>
    </row>
    <row r="49" spans="1:15" x14ac:dyDescent="0.3">
      <c r="A49" s="3" t="s">
        <v>408</v>
      </c>
      <c r="B49" s="3" t="s">
        <v>386</v>
      </c>
      <c r="C49" s="3" t="s">
        <v>974</v>
      </c>
      <c r="D49" s="3">
        <v>1</v>
      </c>
      <c r="E49" s="3">
        <v>1</v>
      </c>
      <c r="F49" s="3">
        <v>0</v>
      </c>
      <c r="I49" s="3">
        <v>0.84</v>
      </c>
      <c r="J49" s="3">
        <v>148</v>
      </c>
      <c r="K49" s="3" t="s">
        <v>73</v>
      </c>
      <c r="L49" s="3" t="s">
        <v>705</v>
      </c>
      <c r="M49" s="3" t="s">
        <v>709</v>
      </c>
      <c r="N49" s="3" t="s">
        <v>699</v>
      </c>
      <c r="O49" s="3" t="s">
        <v>680</v>
      </c>
    </row>
    <row r="50" spans="1:15" x14ac:dyDescent="0.3">
      <c r="A50" s="3" t="s">
        <v>408</v>
      </c>
      <c r="B50" s="3" t="s">
        <v>713</v>
      </c>
      <c r="C50" s="3" t="s">
        <v>974</v>
      </c>
      <c r="D50" s="3">
        <v>1</v>
      </c>
      <c r="E50" s="3">
        <v>1</v>
      </c>
      <c r="F50" s="3">
        <v>0</v>
      </c>
      <c r="I50" s="3">
        <v>0.86</v>
      </c>
      <c r="J50" s="3">
        <v>149</v>
      </c>
      <c r="K50" s="3" t="s">
        <v>73</v>
      </c>
      <c r="L50" s="3" t="s">
        <v>705</v>
      </c>
      <c r="M50" s="3" t="s">
        <v>709</v>
      </c>
      <c r="N50" s="3" t="s">
        <v>72</v>
      </c>
      <c r="O50" s="3" t="s">
        <v>680</v>
      </c>
    </row>
    <row r="51" spans="1:15" x14ac:dyDescent="0.3">
      <c r="A51" s="3" t="s">
        <v>408</v>
      </c>
      <c r="B51" s="3" t="s">
        <v>388</v>
      </c>
      <c r="C51" s="3" t="s">
        <v>974</v>
      </c>
      <c r="D51" s="3">
        <v>1</v>
      </c>
      <c r="E51" s="3">
        <v>1</v>
      </c>
      <c r="F51" s="3">
        <v>0</v>
      </c>
      <c r="I51" s="3">
        <v>0.86</v>
      </c>
      <c r="J51" s="3">
        <v>150</v>
      </c>
      <c r="K51" s="3" t="s">
        <v>73</v>
      </c>
      <c r="L51" s="3" t="s">
        <v>705</v>
      </c>
      <c r="M51" s="3" t="s">
        <v>709</v>
      </c>
      <c r="N51" s="3" t="s">
        <v>62</v>
      </c>
      <c r="O51" s="3" t="s">
        <v>680</v>
      </c>
    </row>
    <row r="52" spans="1:15" x14ac:dyDescent="0.3">
      <c r="A52" s="3" t="s">
        <v>408</v>
      </c>
      <c r="B52" s="3" t="s">
        <v>386</v>
      </c>
      <c r="C52" s="3" t="s">
        <v>377</v>
      </c>
      <c r="D52" s="3">
        <v>1</v>
      </c>
      <c r="E52" s="3">
        <v>1</v>
      </c>
      <c r="F52" s="3">
        <v>1</v>
      </c>
      <c r="H52" s="3">
        <v>0</v>
      </c>
      <c r="I52" s="3">
        <v>1.01</v>
      </c>
      <c r="J52" s="3">
        <v>151</v>
      </c>
      <c r="K52" s="3" t="s">
        <v>74</v>
      </c>
      <c r="L52" s="3" t="s">
        <v>705</v>
      </c>
      <c r="M52" s="3" t="s">
        <v>43</v>
      </c>
      <c r="N52" s="3" t="s">
        <v>699</v>
      </c>
      <c r="O52" s="3" t="s">
        <v>680</v>
      </c>
    </row>
    <row r="53" spans="1:15" x14ac:dyDescent="0.3">
      <c r="A53" s="3" t="s">
        <v>408</v>
      </c>
      <c r="B53" s="3" t="s">
        <v>713</v>
      </c>
      <c r="C53" s="3" t="s">
        <v>377</v>
      </c>
      <c r="D53" s="3">
        <v>1</v>
      </c>
      <c r="E53" s="3">
        <v>1</v>
      </c>
      <c r="F53" s="3">
        <v>1</v>
      </c>
      <c r="H53" s="3">
        <v>0</v>
      </c>
      <c r="I53" s="3">
        <v>1.03</v>
      </c>
      <c r="J53" s="3">
        <v>152</v>
      </c>
      <c r="K53" s="3" t="s">
        <v>74</v>
      </c>
      <c r="L53" s="3" t="s">
        <v>705</v>
      </c>
      <c r="M53" s="3" t="s">
        <v>43</v>
      </c>
      <c r="N53" s="3" t="s">
        <v>72</v>
      </c>
      <c r="O53" s="3" t="s">
        <v>680</v>
      </c>
    </row>
    <row r="54" spans="1:15" x14ac:dyDescent="0.3">
      <c r="A54" s="3" t="s">
        <v>408</v>
      </c>
      <c r="B54" s="3" t="s">
        <v>388</v>
      </c>
      <c r="C54" s="3" t="s">
        <v>377</v>
      </c>
      <c r="D54" s="3">
        <v>1</v>
      </c>
      <c r="E54" s="3">
        <v>1</v>
      </c>
      <c r="F54" s="3">
        <v>1</v>
      </c>
      <c r="H54" s="3">
        <v>0</v>
      </c>
      <c r="I54" s="3">
        <v>1.03</v>
      </c>
      <c r="J54" s="3">
        <v>153</v>
      </c>
      <c r="K54" s="3" t="s">
        <v>74</v>
      </c>
      <c r="L54" s="3" t="s">
        <v>705</v>
      </c>
      <c r="M54" s="3" t="s">
        <v>43</v>
      </c>
      <c r="N54" s="3" t="s">
        <v>62</v>
      </c>
      <c r="O54" s="3" t="s">
        <v>680</v>
      </c>
    </row>
    <row r="55" spans="1:15" x14ac:dyDescent="0.3">
      <c r="A55" s="3" t="s">
        <v>408</v>
      </c>
      <c r="B55" s="3" t="s">
        <v>387</v>
      </c>
      <c r="C55" s="3" t="s">
        <v>377</v>
      </c>
      <c r="D55" s="3">
        <v>1</v>
      </c>
      <c r="E55" s="3">
        <v>1</v>
      </c>
      <c r="F55" s="3">
        <v>1</v>
      </c>
      <c r="H55" s="3">
        <v>0</v>
      </c>
      <c r="I55" s="3">
        <v>1.05</v>
      </c>
      <c r="J55" s="3">
        <v>154</v>
      </c>
      <c r="K55" s="3" t="s">
        <v>74</v>
      </c>
      <c r="L55" s="3" t="s">
        <v>705</v>
      </c>
      <c r="M55" s="3" t="s">
        <v>43</v>
      </c>
      <c r="N55" s="3" t="s">
        <v>61</v>
      </c>
      <c r="O55" s="3" t="s">
        <v>680</v>
      </c>
    </row>
    <row r="56" spans="1:15" x14ac:dyDescent="0.3">
      <c r="A56" s="3" t="s">
        <v>408</v>
      </c>
      <c r="B56" s="3" t="s">
        <v>386</v>
      </c>
      <c r="C56" s="3" t="s">
        <v>377</v>
      </c>
      <c r="D56" s="3">
        <v>1</v>
      </c>
      <c r="E56" s="3">
        <v>0</v>
      </c>
      <c r="F56" s="3">
        <v>1</v>
      </c>
      <c r="H56" s="3">
        <v>0</v>
      </c>
      <c r="I56" s="3">
        <v>1.03</v>
      </c>
      <c r="J56" s="3">
        <v>155</v>
      </c>
      <c r="K56" s="3" t="s">
        <v>74</v>
      </c>
      <c r="L56" s="3" t="s">
        <v>705</v>
      </c>
      <c r="M56" s="3" t="s">
        <v>43</v>
      </c>
      <c r="N56" s="3" t="s">
        <v>699</v>
      </c>
      <c r="O56" s="3" t="s">
        <v>679</v>
      </c>
    </row>
    <row r="57" spans="1:15" x14ac:dyDescent="0.3">
      <c r="A57" s="3" t="s">
        <v>408</v>
      </c>
      <c r="B57" s="3" t="s">
        <v>713</v>
      </c>
      <c r="C57" s="3" t="s">
        <v>377</v>
      </c>
      <c r="D57" s="3">
        <v>1</v>
      </c>
      <c r="E57" s="3">
        <v>0</v>
      </c>
      <c r="F57" s="3">
        <v>1</v>
      </c>
      <c r="H57" s="3">
        <v>0</v>
      </c>
      <c r="I57" s="3">
        <v>1.05</v>
      </c>
      <c r="J57" s="3">
        <v>156</v>
      </c>
      <c r="K57" s="3" t="s">
        <v>74</v>
      </c>
      <c r="L57" s="3" t="s">
        <v>705</v>
      </c>
      <c r="M57" s="3" t="s">
        <v>43</v>
      </c>
      <c r="N57" s="3" t="s">
        <v>72</v>
      </c>
      <c r="O57" s="3" t="s">
        <v>679</v>
      </c>
    </row>
    <row r="58" spans="1:15" x14ac:dyDescent="0.3">
      <c r="A58" s="3" t="s">
        <v>408</v>
      </c>
      <c r="B58" s="3" t="s">
        <v>388</v>
      </c>
      <c r="C58" s="3" t="s">
        <v>377</v>
      </c>
      <c r="D58" s="3">
        <v>1</v>
      </c>
      <c r="E58" s="3">
        <v>0</v>
      </c>
      <c r="F58" s="3">
        <v>1</v>
      </c>
      <c r="H58" s="3">
        <v>0</v>
      </c>
      <c r="I58" s="3">
        <v>1.05</v>
      </c>
      <c r="J58" s="3">
        <v>157</v>
      </c>
      <c r="K58" s="3" t="s">
        <v>74</v>
      </c>
      <c r="L58" s="3" t="s">
        <v>705</v>
      </c>
      <c r="M58" s="3" t="s">
        <v>43</v>
      </c>
      <c r="N58" s="3" t="s">
        <v>62</v>
      </c>
      <c r="O58" s="3" t="s">
        <v>679</v>
      </c>
    </row>
    <row r="59" spans="1:15" x14ac:dyDescent="0.3">
      <c r="A59" s="3" t="s">
        <v>408</v>
      </c>
      <c r="B59" s="3" t="s">
        <v>387</v>
      </c>
      <c r="C59" s="3" t="s">
        <v>377</v>
      </c>
      <c r="D59" s="3">
        <v>1</v>
      </c>
      <c r="E59" s="3">
        <v>0</v>
      </c>
      <c r="F59" s="3">
        <v>1</v>
      </c>
      <c r="H59" s="3">
        <v>0</v>
      </c>
      <c r="I59" s="3">
        <v>1.07</v>
      </c>
      <c r="J59" s="3">
        <v>158</v>
      </c>
      <c r="K59" s="3" t="s">
        <v>74</v>
      </c>
      <c r="L59" s="3" t="s">
        <v>705</v>
      </c>
      <c r="M59" s="3" t="s">
        <v>43</v>
      </c>
      <c r="N59" s="3" t="s">
        <v>61</v>
      </c>
      <c r="O59" s="3" t="s">
        <v>679</v>
      </c>
    </row>
    <row r="60" spans="1:15" x14ac:dyDescent="0.3">
      <c r="A60" s="3" t="s">
        <v>408</v>
      </c>
      <c r="B60" s="3" t="s">
        <v>386</v>
      </c>
      <c r="C60" s="3" t="s">
        <v>377</v>
      </c>
      <c r="D60" s="3">
        <v>1</v>
      </c>
      <c r="E60" s="3">
        <v>1</v>
      </c>
      <c r="F60" s="3">
        <v>1</v>
      </c>
      <c r="H60" s="3">
        <v>1</v>
      </c>
      <c r="I60" s="3">
        <v>0.93</v>
      </c>
      <c r="J60" s="3">
        <v>170</v>
      </c>
      <c r="K60" s="3" t="s">
        <v>74</v>
      </c>
      <c r="L60" s="3" t="s">
        <v>705</v>
      </c>
      <c r="M60" s="3" t="s">
        <v>43</v>
      </c>
      <c r="N60" s="3" t="s">
        <v>699</v>
      </c>
      <c r="O60" s="3" t="s">
        <v>680</v>
      </c>
    </row>
    <row r="61" spans="1:15" x14ac:dyDescent="0.3">
      <c r="A61" s="3" t="s">
        <v>408</v>
      </c>
      <c r="B61" s="3" t="s">
        <v>713</v>
      </c>
      <c r="C61" s="3" t="s">
        <v>377</v>
      </c>
      <c r="D61" s="3">
        <v>1</v>
      </c>
      <c r="E61" s="3">
        <v>1</v>
      </c>
      <c r="F61" s="3">
        <v>1</v>
      </c>
      <c r="H61" s="3">
        <v>1</v>
      </c>
      <c r="I61" s="3">
        <v>0.95</v>
      </c>
      <c r="J61" s="3">
        <v>171</v>
      </c>
      <c r="K61" s="3" t="s">
        <v>74</v>
      </c>
      <c r="L61" s="3" t="s">
        <v>705</v>
      </c>
      <c r="M61" s="3" t="s">
        <v>43</v>
      </c>
      <c r="N61" s="3" t="s">
        <v>72</v>
      </c>
      <c r="O61" s="3" t="s">
        <v>680</v>
      </c>
    </row>
    <row r="62" spans="1:15" x14ac:dyDescent="0.3">
      <c r="A62" s="3" t="s">
        <v>408</v>
      </c>
      <c r="B62" s="3" t="s">
        <v>388</v>
      </c>
      <c r="C62" s="3" t="s">
        <v>377</v>
      </c>
      <c r="D62" s="3">
        <v>1</v>
      </c>
      <c r="E62" s="3">
        <v>1</v>
      </c>
      <c r="F62" s="3">
        <v>1</v>
      </c>
      <c r="H62" s="3">
        <v>1</v>
      </c>
      <c r="I62" s="3">
        <v>0.95</v>
      </c>
      <c r="J62" s="3">
        <v>172</v>
      </c>
      <c r="K62" s="3" t="s">
        <v>74</v>
      </c>
      <c r="L62" s="3" t="s">
        <v>705</v>
      </c>
      <c r="M62" s="3" t="s">
        <v>43</v>
      </c>
      <c r="N62" s="3" t="s">
        <v>62</v>
      </c>
      <c r="O62" s="3" t="s">
        <v>680</v>
      </c>
    </row>
    <row r="63" spans="1:15" x14ac:dyDescent="0.3">
      <c r="A63" s="3" t="s">
        <v>408</v>
      </c>
      <c r="B63" s="3" t="s">
        <v>387</v>
      </c>
      <c r="C63" s="3" t="s">
        <v>377</v>
      </c>
      <c r="D63" s="3">
        <v>1</v>
      </c>
      <c r="E63" s="3">
        <v>1</v>
      </c>
      <c r="F63" s="3">
        <v>1</v>
      </c>
      <c r="H63" s="3">
        <v>1</v>
      </c>
      <c r="I63" s="3">
        <v>0.97</v>
      </c>
      <c r="J63" s="3">
        <v>173</v>
      </c>
      <c r="K63" s="3" t="s">
        <v>74</v>
      </c>
      <c r="L63" s="3" t="s">
        <v>705</v>
      </c>
      <c r="M63" s="3" t="s">
        <v>43</v>
      </c>
      <c r="N63" s="3" t="s">
        <v>61</v>
      </c>
      <c r="O63" s="3" t="s">
        <v>680</v>
      </c>
    </row>
    <row r="64" spans="1:15" x14ac:dyDescent="0.3">
      <c r="A64" s="3" t="s">
        <v>408</v>
      </c>
      <c r="B64" s="3" t="s">
        <v>386</v>
      </c>
      <c r="C64" s="3" t="s">
        <v>377</v>
      </c>
      <c r="D64" s="3">
        <v>1</v>
      </c>
      <c r="E64" s="3">
        <v>0</v>
      </c>
      <c r="F64" s="3">
        <v>1</v>
      </c>
      <c r="H64" s="3">
        <v>1</v>
      </c>
      <c r="I64" s="3">
        <v>0.95</v>
      </c>
      <c r="J64" s="3">
        <v>174</v>
      </c>
      <c r="K64" s="3" t="s">
        <v>74</v>
      </c>
      <c r="L64" s="3" t="s">
        <v>705</v>
      </c>
      <c r="M64" s="3" t="s">
        <v>43</v>
      </c>
      <c r="N64" s="3" t="s">
        <v>699</v>
      </c>
      <c r="O64" s="3" t="s">
        <v>679</v>
      </c>
    </row>
    <row r="65" spans="1:15" x14ac:dyDescent="0.3">
      <c r="A65" s="3" t="s">
        <v>408</v>
      </c>
      <c r="B65" s="3" t="s">
        <v>713</v>
      </c>
      <c r="C65" s="3" t="s">
        <v>377</v>
      </c>
      <c r="D65" s="3">
        <v>1</v>
      </c>
      <c r="E65" s="3">
        <v>0</v>
      </c>
      <c r="F65" s="3">
        <v>1</v>
      </c>
      <c r="H65" s="3">
        <v>1</v>
      </c>
      <c r="I65" s="3">
        <v>0.97</v>
      </c>
      <c r="J65" s="3">
        <v>175</v>
      </c>
      <c r="K65" s="3" t="s">
        <v>74</v>
      </c>
      <c r="L65" s="3" t="s">
        <v>705</v>
      </c>
      <c r="M65" s="3" t="s">
        <v>43</v>
      </c>
      <c r="N65" s="3" t="s">
        <v>72</v>
      </c>
      <c r="O65" s="3" t="s">
        <v>679</v>
      </c>
    </row>
    <row r="66" spans="1:15" x14ac:dyDescent="0.3">
      <c r="A66" s="3" t="s">
        <v>408</v>
      </c>
      <c r="B66" s="3" t="s">
        <v>388</v>
      </c>
      <c r="C66" s="3" t="s">
        <v>377</v>
      </c>
      <c r="D66" s="3">
        <v>1</v>
      </c>
      <c r="E66" s="3">
        <v>0</v>
      </c>
      <c r="F66" s="3">
        <v>1</v>
      </c>
      <c r="H66" s="3">
        <v>1</v>
      </c>
      <c r="I66" s="3">
        <v>0.97</v>
      </c>
      <c r="J66" s="3">
        <v>176</v>
      </c>
      <c r="K66" s="3" t="s">
        <v>74</v>
      </c>
      <c r="L66" s="3" t="s">
        <v>705</v>
      </c>
      <c r="M66" s="3" t="s">
        <v>43</v>
      </c>
      <c r="N66" s="3" t="s">
        <v>62</v>
      </c>
      <c r="O66" s="3" t="s">
        <v>679</v>
      </c>
    </row>
    <row r="67" spans="1:15" x14ac:dyDescent="0.3">
      <c r="A67" s="3" t="s">
        <v>408</v>
      </c>
      <c r="B67" s="3" t="s">
        <v>387</v>
      </c>
      <c r="C67" s="3" t="s">
        <v>377</v>
      </c>
      <c r="D67" s="3">
        <v>1</v>
      </c>
      <c r="E67" s="3">
        <v>0</v>
      </c>
      <c r="F67" s="3">
        <v>1</v>
      </c>
      <c r="H67" s="3">
        <v>1</v>
      </c>
      <c r="I67" s="3">
        <v>0.99</v>
      </c>
      <c r="J67" s="3">
        <v>177</v>
      </c>
      <c r="K67" s="3" t="s">
        <v>74</v>
      </c>
      <c r="L67" s="3" t="s">
        <v>705</v>
      </c>
      <c r="M67" s="3" t="s">
        <v>43</v>
      </c>
      <c r="N67" s="3" t="s">
        <v>61</v>
      </c>
      <c r="O67" s="3" t="s">
        <v>679</v>
      </c>
    </row>
    <row r="68" spans="1:15" x14ac:dyDescent="0.3">
      <c r="A68" s="3" t="s">
        <v>408</v>
      </c>
      <c r="B68" s="3" t="s">
        <v>386</v>
      </c>
      <c r="C68" s="3" t="s">
        <v>715</v>
      </c>
      <c r="D68" s="3">
        <v>1</v>
      </c>
      <c r="E68" s="3">
        <v>1</v>
      </c>
      <c r="F68" s="3">
        <v>1</v>
      </c>
      <c r="H68" s="3">
        <v>0</v>
      </c>
      <c r="I68" s="3">
        <v>0.99</v>
      </c>
      <c r="J68" s="3">
        <v>159</v>
      </c>
      <c r="K68" s="3" t="s">
        <v>74</v>
      </c>
      <c r="L68" s="3" t="s">
        <v>705</v>
      </c>
      <c r="M68" s="3" t="s">
        <v>102</v>
      </c>
      <c r="N68" s="3" t="s">
        <v>699</v>
      </c>
      <c r="O68" s="3" t="s">
        <v>680</v>
      </c>
    </row>
    <row r="69" spans="1:15" x14ac:dyDescent="0.3">
      <c r="A69" s="3" t="s">
        <v>408</v>
      </c>
      <c r="B69" s="3" t="s">
        <v>713</v>
      </c>
      <c r="C69" s="3" t="s">
        <v>715</v>
      </c>
      <c r="D69" s="3">
        <v>1</v>
      </c>
      <c r="E69" s="3">
        <v>1</v>
      </c>
      <c r="F69" s="3">
        <v>1</v>
      </c>
      <c r="H69" s="3">
        <v>0</v>
      </c>
      <c r="I69" s="3">
        <v>1.01</v>
      </c>
      <c r="J69" s="3">
        <v>160</v>
      </c>
      <c r="K69" s="3" t="s">
        <v>74</v>
      </c>
      <c r="L69" s="3" t="s">
        <v>705</v>
      </c>
      <c r="M69" s="3" t="s">
        <v>102</v>
      </c>
      <c r="N69" s="3" t="s">
        <v>72</v>
      </c>
      <c r="O69" s="3" t="s">
        <v>680</v>
      </c>
    </row>
    <row r="70" spans="1:15" x14ac:dyDescent="0.3">
      <c r="A70" s="3" t="s">
        <v>408</v>
      </c>
      <c r="B70" s="3" t="s">
        <v>388</v>
      </c>
      <c r="C70" s="3" t="s">
        <v>715</v>
      </c>
      <c r="D70" s="3">
        <v>1</v>
      </c>
      <c r="E70" s="3">
        <v>1</v>
      </c>
      <c r="F70" s="3">
        <v>1</v>
      </c>
      <c r="H70" s="3">
        <v>0</v>
      </c>
      <c r="I70" s="3">
        <v>1.01</v>
      </c>
      <c r="J70" s="3">
        <v>161</v>
      </c>
      <c r="K70" s="3" t="s">
        <v>74</v>
      </c>
      <c r="L70" s="3" t="s">
        <v>705</v>
      </c>
      <c r="M70" s="3" t="s">
        <v>102</v>
      </c>
      <c r="N70" s="3" t="s">
        <v>62</v>
      </c>
      <c r="O70" s="3" t="s">
        <v>680</v>
      </c>
    </row>
    <row r="71" spans="1:15" x14ac:dyDescent="0.3">
      <c r="A71" s="3" t="s">
        <v>408</v>
      </c>
      <c r="B71" s="3" t="s">
        <v>387</v>
      </c>
      <c r="C71" s="3" t="s">
        <v>715</v>
      </c>
      <c r="D71" s="3">
        <v>1</v>
      </c>
      <c r="E71" s="3">
        <v>1</v>
      </c>
      <c r="F71" s="3">
        <v>1</v>
      </c>
      <c r="H71" s="3">
        <v>0</v>
      </c>
      <c r="I71" s="3">
        <v>1.03</v>
      </c>
      <c r="J71" s="3">
        <v>162</v>
      </c>
      <c r="K71" s="3" t="s">
        <v>74</v>
      </c>
      <c r="L71" s="3" t="s">
        <v>705</v>
      </c>
      <c r="M71" s="3" t="s">
        <v>102</v>
      </c>
      <c r="N71" s="3" t="s">
        <v>61</v>
      </c>
      <c r="O71" s="3" t="s">
        <v>680</v>
      </c>
    </row>
    <row r="72" spans="1:15" x14ac:dyDescent="0.3">
      <c r="A72" s="3" t="s">
        <v>408</v>
      </c>
      <c r="B72" s="3" t="s">
        <v>386</v>
      </c>
      <c r="C72" s="3" t="s">
        <v>715</v>
      </c>
      <c r="D72" s="3">
        <v>1</v>
      </c>
      <c r="E72" s="3">
        <v>0</v>
      </c>
      <c r="F72" s="3">
        <v>1</v>
      </c>
      <c r="H72" s="3">
        <v>0</v>
      </c>
      <c r="I72" s="3">
        <v>1.01</v>
      </c>
      <c r="J72" s="3">
        <v>163</v>
      </c>
      <c r="K72" s="3" t="s">
        <v>74</v>
      </c>
      <c r="L72" s="3" t="s">
        <v>705</v>
      </c>
      <c r="M72" s="3" t="s">
        <v>102</v>
      </c>
      <c r="N72" s="3" t="s">
        <v>699</v>
      </c>
      <c r="O72" s="3" t="s">
        <v>679</v>
      </c>
    </row>
    <row r="73" spans="1:15" x14ac:dyDescent="0.3">
      <c r="A73" s="3" t="s">
        <v>408</v>
      </c>
      <c r="B73" s="3" t="s">
        <v>713</v>
      </c>
      <c r="C73" s="3" t="s">
        <v>715</v>
      </c>
      <c r="D73" s="3">
        <v>1</v>
      </c>
      <c r="E73" s="3">
        <v>0</v>
      </c>
      <c r="F73" s="3">
        <v>1</v>
      </c>
      <c r="H73" s="3">
        <v>0</v>
      </c>
      <c r="I73" s="3">
        <v>1.03</v>
      </c>
      <c r="J73" s="3">
        <v>164</v>
      </c>
      <c r="K73" s="3" t="s">
        <v>74</v>
      </c>
      <c r="L73" s="3" t="s">
        <v>705</v>
      </c>
      <c r="M73" s="3" t="s">
        <v>102</v>
      </c>
      <c r="N73" s="3" t="s">
        <v>72</v>
      </c>
      <c r="O73" s="3" t="s">
        <v>679</v>
      </c>
    </row>
    <row r="74" spans="1:15" x14ac:dyDescent="0.3">
      <c r="A74" s="3" t="s">
        <v>408</v>
      </c>
      <c r="B74" s="3" t="s">
        <v>388</v>
      </c>
      <c r="C74" s="3" t="s">
        <v>715</v>
      </c>
      <c r="D74" s="3">
        <v>1</v>
      </c>
      <c r="E74" s="3">
        <v>0</v>
      </c>
      <c r="F74" s="3">
        <v>1</v>
      </c>
      <c r="H74" s="3">
        <v>0</v>
      </c>
      <c r="I74" s="3">
        <v>1.03</v>
      </c>
      <c r="J74" s="3">
        <v>165</v>
      </c>
      <c r="K74" s="3" t="s">
        <v>74</v>
      </c>
      <c r="L74" s="3" t="s">
        <v>705</v>
      </c>
      <c r="M74" s="3" t="s">
        <v>102</v>
      </c>
      <c r="N74" s="3" t="s">
        <v>62</v>
      </c>
      <c r="O74" s="3" t="s">
        <v>679</v>
      </c>
    </row>
    <row r="75" spans="1:15" x14ac:dyDescent="0.3">
      <c r="A75" s="3" t="s">
        <v>408</v>
      </c>
      <c r="B75" s="3" t="s">
        <v>387</v>
      </c>
      <c r="C75" s="3" t="s">
        <v>715</v>
      </c>
      <c r="D75" s="3">
        <v>1</v>
      </c>
      <c r="E75" s="3">
        <v>0</v>
      </c>
      <c r="F75" s="3">
        <v>1</v>
      </c>
      <c r="H75" s="3">
        <v>0</v>
      </c>
      <c r="I75" s="3">
        <v>1.05</v>
      </c>
      <c r="J75" s="3">
        <v>166</v>
      </c>
      <c r="K75" s="3" t="s">
        <v>74</v>
      </c>
      <c r="L75" s="3" t="s">
        <v>705</v>
      </c>
      <c r="M75" s="3" t="s">
        <v>102</v>
      </c>
      <c r="N75" s="3" t="s">
        <v>61</v>
      </c>
      <c r="O75" s="3" t="s">
        <v>679</v>
      </c>
    </row>
    <row r="76" spans="1:15" x14ac:dyDescent="0.3">
      <c r="A76" s="3" t="s">
        <v>408</v>
      </c>
      <c r="B76" s="3" t="s">
        <v>386</v>
      </c>
      <c r="C76" s="3" t="s">
        <v>715</v>
      </c>
      <c r="D76" s="3">
        <v>1</v>
      </c>
      <c r="E76" s="3">
        <v>1</v>
      </c>
      <c r="F76" s="3">
        <v>1</v>
      </c>
      <c r="H76" s="3">
        <v>1</v>
      </c>
      <c r="I76" s="3">
        <v>0.91</v>
      </c>
      <c r="J76" s="3">
        <v>178</v>
      </c>
      <c r="K76" s="3" t="s">
        <v>74</v>
      </c>
      <c r="L76" s="3" t="s">
        <v>705</v>
      </c>
      <c r="M76" s="3" t="s">
        <v>102</v>
      </c>
      <c r="N76" s="3" t="s">
        <v>699</v>
      </c>
      <c r="O76" s="3" t="s">
        <v>680</v>
      </c>
    </row>
    <row r="77" spans="1:15" x14ac:dyDescent="0.3">
      <c r="A77" s="3" t="s">
        <v>408</v>
      </c>
      <c r="B77" s="3" t="s">
        <v>713</v>
      </c>
      <c r="C77" s="3" t="s">
        <v>715</v>
      </c>
      <c r="D77" s="3">
        <v>1</v>
      </c>
      <c r="E77" s="3">
        <v>1</v>
      </c>
      <c r="F77" s="3">
        <v>1</v>
      </c>
      <c r="H77" s="3">
        <v>1</v>
      </c>
      <c r="I77" s="3">
        <v>0.93</v>
      </c>
      <c r="J77" s="3">
        <v>179</v>
      </c>
      <c r="K77" s="3" t="s">
        <v>74</v>
      </c>
      <c r="L77" s="3" t="s">
        <v>705</v>
      </c>
      <c r="M77" s="3" t="s">
        <v>102</v>
      </c>
      <c r="N77" s="3" t="s">
        <v>72</v>
      </c>
      <c r="O77" s="3" t="s">
        <v>680</v>
      </c>
    </row>
    <row r="78" spans="1:15" x14ac:dyDescent="0.3">
      <c r="A78" s="3" t="s">
        <v>408</v>
      </c>
      <c r="B78" s="3" t="s">
        <v>388</v>
      </c>
      <c r="C78" s="3" t="s">
        <v>715</v>
      </c>
      <c r="D78" s="3">
        <v>1</v>
      </c>
      <c r="E78" s="3">
        <v>1</v>
      </c>
      <c r="F78" s="3">
        <v>1</v>
      </c>
      <c r="H78" s="3">
        <v>1</v>
      </c>
      <c r="I78" s="3">
        <v>0.93</v>
      </c>
      <c r="J78" s="3">
        <v>180</v>
      </c>
      <c r="K78" s="3" t="s">
        <v>74</v>
      </c>
      <c r="L78" s="3" t="s">
        <v>705</v>
      </c>
      <c r="M78" s="3" t="s">
        <v>102</v>
      </c>
      <c r="N78" s="3" t="s">
        <v>62</v>
      </c>
      <c r="O78" s="3" t="s">
        <v>680</v>
      </c>
    </row>
    <row r="79" spans="1:15" x14ac:dyDescent="0.3">
      <c r="A79" s="3" t="s">
        <v>408</v>
      </c>
      <c r="B79" s="3" t="s">
        <v>387</v>
      </c>
      <c r="C79" s="3" t="s">
        <v>715</v>
      </c>
      <c r="D79" s="3">
        <v>1</v>
      </c>
      <c r="E79" s="3">
        <v>1</v>
      </c>
      <c r="F79" s="3">
        <v>1</v>
      </c>
      <c r="H79" s="3">
        <v>1</v>
      </c>
      <c r="I79" s="3">
        <v>0.95</v>
      </c>
      <c r="J79" s="3">
        <v>181</v>
      </c>
      <c r="K79" s="3" t="s">
        <v>74</v>
      </c>
      <c r="L79" s="3" t="s">
        <v>705</v>
      </c>
      <c r="M79" s="3" t="s">
        <v>102</v>
      </c>
      <c r="N79" s="3" t="s">
        <v>61</v>
      </c>
      <c r="O79" s="3" t="s">
        <v>680</v>
      </c>
    </row>
    <row r="80" spans="1:15" x14ac:dyDescent="0.3">
      <c r="A80" s="3" t="s">
        <v>408</v>
      </c>
      <c r="B80" s="3" t="s">
        <v>386</v>
      </c>
      <c r="C80" s="3" t="s">
        <v>715</v>
      </c>
      <c r="D80" s="3">
        <v>1</v>
      </c>
      <c r="E80" s="3">
        <v>0</v>
      </c>
      <c r="F80" s="3">
        <v>1</v>
      </c>
      <c r="H80" s="3">
        <v>1</v>
      </c>
      <c r="I80" s="3">
        <v>0.93</v>
      </c>
      <c r="J80" s="3">
        <v>182</v>
      </c>
      <c r="K80" s="3" t="s">
        <v>74</v>
      </c>
      <c r="L80" s="3" t="s">
        <v>705</v>
      </c>
      <c r="M80" s="3" t="s">
        <v>102</v>
      </c>
      <c r="N80" s="3" t="s">
        <v>699</v>
      </c>
      <c r="O80" s="3" t="s">
        <v>679</v>
      </c>
    </row>
    <row r="81" spans="1:15" x14ac:dyDescent="0.3">
      <c r="A81" s="3" t="s">
        <v>408</v>
      </c>
      <c r="B81" s="3" t="s">
        <v>713</v>
      </c>
      <c r="C81" s="3" t="s">
        <v>715</v>
      </c>
      <c r="D81" s="3">
        <v>1</v>
      </c>
      <c r="E81" s="3">
        <v>0</v>
      </c>
      <c r="F81" s="3">
        <v>1</v>
      </c>
      <c r="H81" s="3">
        <v>1</v>
      </c>
      <c r="I81" s="3">
        <v>0.95</v>
      </c>
      <c r="J81" s="3">
        <v>183</v>
      </c>
      <c r="K81" s="3" t="s">
        <v>74</v>
      </c>
      <c r="L81" s="3" t="s">
        <v>705</v>
      </c>
      <c r="M81" s="3" t="s">
        <v>102</v>
      </c>
      <c r="N81" s="3" t="s">
        <v>72</v>
      </c>
      <c r="O81" s="3" t="s">
        <v>679</v>
      </c>
    </row>
    <row r="82" spans="1:15" x14ac:dyDescent="0.3">
      <c r="A82" s="3" t="s">
        <v>408</v>
      </c>
      <c r="B82" s="3" t="s">
        <v>388</v>
      </c>
      <c r="C82" s="3" t="s">
        <v>715</v>
      </c>
      <c r="D82" s="3">
        <v>1</v>
      </c>
      <c r="E82" s="3">
        <v>0</v>
      </c>
      <c r="F82" s="3">
        <v>1</v>
      </c>
      <c r="H82" s="3">
        <v>1</v>
      </c>
      <c r="I82" s="3">
        <v>0.95</v>
      </c>
      <c r="J82" s="3">
        <v>184</v>
      </c>
      <c r="K82" s="3" t="s">
        <v>74</v>
      </c>
      <c r="L82" s="3" t="s">
        <v>705</v>
      </c>
      <c r="M82" s="3" t="s">
        <v>102</v>
      </c>
      <c r="N82" s="3" t="s">
        <v>62</v>
      </c>
      <c r="O82" s="3" t="s">
        <v>679</v>
      </c>
    </row>
    <row r="83" spans="1:15" x14ac:dyDescent="0.3">
      <c r="A83" s="3" t="s">
        <v>408</v>
      </c>
      <c r="B83" s="3" t="s">
        <v>387</v>
      </c>
      <c r="C83" s="3" t="s">
        <v>715</v>
      </c>
      <c r="D83" s="3">
        <v>1</v>
      </c>
      <c r="E83" s="3">
        <v>0</v>
      </c>
      <c r="F83" s="3">
        <v>1</v>
      </c>
      <c r="H83" s="3">
        <v>1</v>
      </c>
      <c r="I83" s="3">
        <v>0.97</v>
      </c>
      <c r="J83" s="3">
        <v>185</v>
      </c>
      <c r="K83" s="3" t="s">
        <v>74</v>
      </c>
      <c r="L83" s="3" t="s">
        <v>705</v>
      </c>
      <c r="M83" s="3" t="s">
        <v>102</v>
      </c>
      <c r="N83" s="3" t="s">
        <v>61</v>
      </c>
      <c r="O83" s="3" t="s">
        <v>679</v>
      </c>
    </row>
    <row r="84" spans="1:15" x14ac:dyDescent="0.3">
      <c r="A84" s="3" t="s">
        <v>408</v>
      </c>
      <c r="B84" s="3" t="s">
        <v>386</v>
      </c>
      <c r="C84" s="3" t="s">
        <v>975</v>
      </c>
      <c r="D84" s="3">
        <v>1</v>
      </c>
      <c r="E84" s="3">
        <v>1</v>
      </c>
      <c r="F84" s="3">
        <v>1</v>
      </c>
      <c r="H84" s="3">
        <v>0</v>
      </c>
      <c r="I84" s="3">
        <v>0.96</v>
      </c>
      <c r="J84" s="3">
        <v>167</v>
      </c>
      <c r="K84" s="3" t="s">
        <v>74</v>
      </c>
      <c r="L84" s="3" t="s">
        <v>705</v>
      </c>
      <c r="M84" s="3" t="s">
        <v>710</v>
      </c>
      <c r="N84" s="3" t="s">
        <v>699</v>
      </c>
      <c r="O84" s="3" t="s">
        <v>680</v>
      </c>
    </row>
    <row r="85" spans="1:15" x14ac:dyDescent="0.3">
      <c r="A85" s="3" t="s">
        <v>408</v>
      </c>
      <c r="B85" s="3" t="s">
        <v>713</v>
      </c>
      <c r="C85" s="3" t="s">
        <v>975</v>
      </c>
      <c r="D85" s="3">
        <v>1</v>
      </c>
      <c r="E85" s="3">
        <v>1</v>
      </c>
      <c r="F85" s="3">
        <v>1</v>
      </c>
      <c r="H85" s="3">
        <v>0</v>
      </c>
      <c r="I85" s="3">
        <v>0.98</v>
      </c>
      <c r="J85" s="3">
        <v>168</v>
      </c>
      <c r="K85" s="3" t="s">
        <v>74</v>
      </c>
      <c r="L85" s="3" t="s">
        <v>705</v>
      </c>
      <c r="M85" s="3" t="s">
        <v>710</v>
      </c>
      <c r="N85" s="3" t="s">
        <v>72</v>
      </c>
      <c r="O85" s="3" t="s">
        <v>680</v>
      </c>
    </row>
    <row r="86" spans="1:15" x14ac:dyDescent="0.3">
      <c r="A86" s="3" t="s">
        <v>408</v>
      </c>
      <c r="B86" s="3" t="s">
        <v>388</v>
      </c>
      <c r="C86" s="3" t="s">
        <v>975</v>
      </c>
      <c r="D86" s="3">
        <v>1</v>
      </c>
      <c r="E86" s="3">
        <v>1</v>
      </c>
      <c r="F86" s="3">
        <v>1</v>
      </c>
      <c r="H86" s="3">
        <v>0</v>
      </c>
      <c r="I86" s="3">
        <v>0.98</v>
      </c>
      <c r="J86" s="3">
        <v>169</v>
      </c>
      <c r="K86" s="3" t="s">
        <v>74</v>
      </c>
      <c r="L86" s="3" t="s">
        <v>705</v>
      </c>
      <c r="M86" s="3" t="s">
        <v>710</v>
      </c>
      <c r="N86" s="3" t="s">
        <v>62</v>
      </c>
      <c r="O86" s="3" t="s">
        <v>680</v>
      </c>
    </row>
    <row r="87" spans="1:15" x14ac:dyDescent="0.3">
      <c r="A87" s="3" t="s">
        <v>408</v>
      </c>
      <c r="B87" s="3" t="s">
        <v>386</v>
      </c>
      <c r="C87" s="3" t="s">
        <v>975</v>
      </c>
      <c r="D87" s="3">
        <v>1</v>
      </c>
      <c r="E87" s="3">
        <v>1</v>
      </c>
      <c r="F87" s="3">
        <v>1</v>
      </c>
      <c r="H87" s="3">
        <v>1</v>
      </c>
      <c r="I87" s="3">
        <v>0.88</v>
      </c>
      <c r="J87" s="3">
        <v>186</v>
      </c>
      <c r="K87" s="3" t="s">
        <v>74</v>
      </c>
      <c r="L87" s="3" t="s">
        <v>705</v>
      </c>
      <c r="M87" s="3" t="s">
        <v>710</v>
      </c>
      <c r="N87" s="3" t="s">
        <v>699</v>
      </c>
      <c r="O87" s="3" t="s">
        <v>680</v>
      </c>
    </row>
    <row r="88" spans="1:15" x14ac:dyDescent="0.3">
      <c r="A88" s="3" t="s">
        <v>408</v>
      </c>
      <c r="B88" s="3" t="s">
        <v>713</v>
      </c>
      <c r="C88" s="3" t="s">
        <v>975</v>
      </c>
      <c r="D88" s="3">
        <v>1</v>
      </c>
      <c r="E88" s="3">
        <v>1</v>
      </c>
      <c r="F88" s="3">
        <v>1</v>
      </c>
      <c r="H88" s="3">
        <v>1</v>
      </c>
      <c r="I88" s="3">
        <v>0.9</v>
      </c>
      <c r="J88" s="3">
        <v>187</v>
      </c>
      <c r="K88" s="3" t="s">
        <v>74</v>
      </c>
      <c r="L88" s="3" t="s">
        <v>705</v>
      </c>
      <c r="M88" s="3" t="s">
        <v>710</v>
      </c>
      <c r="N88" s="3" t="s">
        <v>72</v>
      </c>
      <c r="O88" s="3" t="s">
        <v>680</v>
      </c>
    </row>
    <row r="89" spans="1:15" x14ac:dyDescent="0.3">
      <c r="A89" s="3" t="s">
        <v>408</v>
      </c>
      <c r="B89" s="3" t="s">
        <v>388</v>
      </c>
      <c r="C89" s="3" t="s">
        <v>975</v>
      </c>
      <c r="D89" s="3">
        <v>1</v>
      </c>
      <c r="E89" s="3">
        <v>1</v>
      </c>
      <c r="F89" s="3">
        <v>1</v>
      </c>
      <c r="H89" s="3">
        <v>1</v>
      </c>
      <c r="I89" s="3">
        <v>0.9</v>
      </c>
      <c r="J89" s="3">
        <v>188</v>
      </c>
      <c r="K89" s="3" t="s">
        <v>74</v>
      </c>
      <c r="L89" s="3" t="s">
        <v>705</v>
      </c>
      <c r="M89" s="3" t="s">
        <v>710</v>
      </c>
      <c r="N89" s="3" t="s">
        <v>62</v>
      </c>
      <c r="O89" s="3" t="s">
        <v>680</v>
      </c>
    </row>
    <row r="90" spans="1:15" x14ac:dyDescent="0.3">
      <c r="A90" s="3" t="s">
        <v>407</v>
      </c>
      <c r="B90" s="3" t="s">
        <v>386</v>
      </c>
      <c r="C90" s="3" t="s">
        <v>377</v>
      </c>
      <c r="D90" s="3">
        <v>0</v>
      </c>
      <c r="G90" s="3">
        <v>0</v>
      </c>
      <c r="I90" s="3">
        <v>0.84</v>
      </c>
      <c r="J90" s="3">
        <v>1</v>
      </c>
      <c r="K90" s="3" t="s">
        <v>70</v>
      </c>
      <c r="L90" s="3" t="s">
        <v>704</v>
      </c>
      <c r="M90" s="3" t="s">
        <v>43</v>
      </c>
      <c r="N90" s="3" t="s">
        <v>699</v>
      </c>
      <c r="O90" s="3" t="s">
        <v>680</v>
      </c>
    </row>
    <row r="91" spans="1:15" x14ac:dyDescent="0.3">
      <c r="A91" s="3" t="s">
        <v>407</v>
      </c>
      <c r="B91" s="3" t="s">
        <v>713</v>
      </c>
      <c r="C91" s="3" t="s">
        <v>377</v>
      </c>
      <c r="D91" s="3">
        <v>0</v>
      </c>
      <c r="G91" s="3">
        <v>0</v>
      </c>
      <c r="I91" s="3">
        <v>0.84</v>
      </c>
      <c r="J91" s="3">
        <v>2</v>
      </c>
      <c r="K91" s="3" t="s">
        <v>70</v>
      </c>
      <c r="L91" s="3" t="s">
        <v>704</v>
      </c>
      <c r="M91" s="3" t="s">
        <v>43</v>
      </c>
      <c r="N91" s="3" t="s">
        <v>71</v>
      </c>
      <c r="O91" s="3" t="s">
        <v>680</v>
      </c>
    </row>
    <row r="92" spans="1:15" x14ac:dyDescent="0.3">
      <c r="A92" s="3" t="s">
        <v>407</v>
      </c>
      <c r="B92" s="3" t="s">
        <v>388</v>
      </c>
      <c r="C92" s="3" t="s">
        <v>377</v>
      </c>
      <c r="D92" s="3">
        <v>0</v>
      </c>
      <c r="G92" s="3">
        <v>0</v>
      </c>
      <c r="I92" s="3">
        <v>0.84</v>
      </c>
      <c r="J92" s="3">
        <v>3</v>
      </c>
      <c r="K92" s="3" t="s">
        <v>70</v>
      </c>
      <c r="L92" s="3" t="s">
        <v>704</v>
      </c>
      <c r="M92" s="3" t="s">
        <v>43</v>
      </c>
      <c r="N92" s="3" t="s">
        <v>62</v>
      </c>
      <c r="O92" s="3" t="s">
        <v>680</v>
      </c>
    </row>
    <row r="93" spans="1:15" x14ac:dyDescent="0.3">
      <c r="A93" s="3" t="s">
        <v>407</v>
      </c>
      <c r="B93" s="3" t="s">
        <v>387</v>
      </c>
      <c r="C93" s="3" t="s">
        <v>377</v>
      </c>
      <c r="D93" s="3">
        <v>0</v>
      </c>
      <c r="G93" s="3">
        <v>0</v>
      </c>
      <c r="I93" s="3">
        <v>0.9</v>
      </c>
      <c r="J93" s="3">
        <v>4</v>
      </c>
      <c r="K93" s="3" t="s">
        <v>70</v>
      </c>
      <c r="L93" s="3" t="s">
        <v>704</v>
      </c>
      <c r="M93" s="3" t="s">
        <v>43</v>
      </c>
      <c r="N93" s="3" t="s">
        <v>61</v>
      </c>
      <c r="O93" s="3" t="s">
        <v>680</v>
      </c>
    </row>
    <row r="94" spans="1:15" x14ac:dyDescent="0.3">
      <c r="A94" s="3" t="s">
        <v>407</v>
      </c>
      <c r="B94" s="3" t="s">
        <v>386</v>
      </c>
      <c r="C94" s="3" t="s">
        <v>377</v>
      </c>
      <c r="D94" s="3">
        <v>0</v>
      </c>
      <c r="G94" s="3">
        <v>1</v>
      </c>
      <c r="I94" s="3">
        <v>0.86</v>
      </c>
      <c r="J94" s="3">
        <v>51</v>
      </c>
      <c r="K94" s="3" t="s">
        <v>70</v>
      </c>
      <c r="L94" s="3" t="s">
        <v>704</v>
      </c>
      <c r="M94" s="3" t="s">
        <v>43</v>
      </c>
      <c r="N94" s="3" t="s">
        <v>699</v>
      </c>
      <c r="O94" s="3" t="s">
        <v>680</v>
      </c>
    </row>
    <row r="95" spans="1:15" x14ac:dyDescent="0.3">
      <c r="A95" s="3" t="s">
        <v>407</v>
      </c>
      <c r="B95" s="3" t="s">
        <v>713</v>
      </c>
      <c r="C95" s="3" t="s">
        <v>377</v>
      </c>
      <c r="D95" s="3">
        <v>0</v>
      </c>
      <c r="G95" s="3">
        <v>1</v>
      </c>
      <c r="I95" s="3">
        <v>0.86</v>
      </c>
      <c r="J95" s="3">
        <v>52</v>
      </c>
      <c r="K95" s="3" t="s">
        <v>70</v>
      </c>
      <c r="L95" s="3" t="s">
        <v>704</v>
      </c>
      <c r="M95" s="3" t="s">
        <v>43</v>
      </c>
      <c r="N95" s="3" t="s">
        <v>71</v>
      </c>
      <c r="O95" s="3" t="s">
        <v>680</v>
      </c>
    </row>
    <row r="96" spans="1:15" x14ac:dyDescent="0.3">
      <c r="A96" s="3" t="s">
        <v>407</v>
      </c>
      <c r="B96" s="3" t="s">
        <v>388</v>
      </c>
      <c r="C96" s="3" t="s">
        <v>377</v>
      </c>
      <c r="D96" s="3">
        <v>0</v>
      </c>
      <c r="G96" s="3">
        <v>1</v>
      </c>
      <c r="I96" s="3">
        <v>0.86</v>
      </c>
      <c r="J96" s="3">
        <v>53</v>
      </c>
      <c r="K96" s="3" t="s">
        <v>70</v>
      </c>
      <c r="L96" s="3" t="s">
        <v>704</v>
      </c>
      <c r="M96" s="3" t="s">
        <v>43</v>
      </c>
      <c r="N96" s="3" t="s">
        <v>62</v>
      </c>
      <c r="O96" s="3" t="s">
        <v>680</v>
      </c>
    </row>
    <row r="97" spans="1:15" x14ac:dyDescent="0.3">
      <c r="A97" s="3" t="s">
        <v>407</v>
      </c>
      <c r="B97" s="3" t="s">
        <v>387</v>
      </c>
      <c r="C97" s="3" t="s">
        <v>377</v>
      </c>
      <c r="D97" s="3">
        <v>0</v>
      </c>
      <c r="G97" s="3">
        <v>1</v>
      </c>
      <c r="I97" s="3">
        <v>0.92</v>
      </c>
      <c r="J97" s="3">
        <v>54</v>
      </c>
      <c r="K97" s="3" t="s">
        <v>70</v>
      </c>
      <c r="L97" s="3" t="s">
        <v>704</v>
      </c>
      <c r="M97" s="3" t="s">
        <v>43</v>
      </c>
      <c r="N97" s="3" t="s">
        <v>61</v>
      </c>
      <c r="O97" s="3" t="s">
        <v>680</v>
      </c>
    </row>
    <row r="98" spans="1:15" x14ac:dyDescent="0.3">
      <c r="A98" s="3" t="s">
        <v>407</v>
      </c>
      <c r="B98" s="3" t="s">
        <v>386</v>
      </c>
      <c r="C98" s="3" t="s">
        <v>972</v>
      </c>
      <c r="D98" s="3">
        <v>0</v>
      </c>
      <c r="G98" s="3">
        <v>0</v>
      </c>
      <c r="I98" s="3">
        <v>0.81</v>
      </c>
      <c r="J98" s="3">
        <v>25</v>
      </c>
      <c r="K98" s="3" t="s">
        <v>70</v>
      </c>
      <c r="L98" s="3" t="s">
        <v>704</v>
      </c>
      <c r="M98" s="3" t="s">
        <v>707</v>
      </c>
      <c r="N98" s="3" t="s">
        <v>699</v>
      </c>
      <c r="O98" s="3" t="s">
        <v>680</v>
      </c>
    </row>
    <row r="99" spans="1:15" x14ac:dyDescent="0.3">
      <c r="A99" s="3" t="s">
        <v>407</v>
      </c>
      <c r="B99" s="3" t="s">
        <v>713</v>
      </c>
      <c r="C99" s="3" t="s">
        <v>972</v>
      </c>
      <c r="D99" s="3">
        <v>0</v>
      </c>
      <c r="G99" s="3">
        <v>0</v>
      </c>
      <c r="I99" s="3">
        <v>0.81</v>
      </c>
      <c r="J99" s="3">
        <v>26</v>
      </c>
      <c r="K99" s="3" t="s">
        <v>70</v>
      </c>
      <c r="L99" s="3" t="s">
        <v>704</v>
      </c>
      <c r="M99" s="3" t="s">
        <v>707</v>
      </c>
      <c r="N99" s="3" t="s">
        <v>71</v>
      </c>
      <c r="O99" s="3" t="s">
        <v>680</v>
      </c>
    </row>
    <row r="100" spans="1:15" x14ac:dyDescent="0.3">
      <c r="A100" s="3" t="s">
        <v>407</v>
      </c>
      <c r="B100" s="3" t="s">
        <v>388</v>
      </c>
      <c r="C100" s="3" t="s">
        <v>972</v>
      </c>
      <c r="D100" s="3">
        <v>0</v>
      </c>
      <c r="G100" s="3">
        <v>0</v>
      </c>
      <c r="I100" s="3">
        <v>0.81</v>
      </c>
      <c r="J100" s="3">
        <v>27</v>
      </c>
      <c r="K100" s="3" t="s">
        <v>70</v>
      </c>
      <c r="L100" s="3" t="s">
        <v>704</v>
      </c>
      <c r="M100" s="3" t="s">
        <v>707</v>
      </c>
      <c r="N100" s="3" t="s">
        <v>62</v>
      </c>
      <c r="O100" s="3" t="s">
        <v>680</v>
      </c>
    </row>
    <row r="101" spans="1:15" x14ac:dyDescent="0.3">
      <c r="A101" s="3" t="s">
        <v>407</v>
      </c>
      <c r="B101" s="3" t="s">
        <v>387</v>
      </c>
      <c r="C101" s="3" t="s">
        <v>972</v>
      </c>
      <c r="D101" s="3">
        <v>0</v>
      </c>
      <c r="G101" s="3">
        <v>0</v>
      </c>
      <c r="I101" s="3">
        <v>0.88</v>
      </c>
      <c r="J101" s="3">
        <v>28</v>
      </c>
      <c r="K101" s="3" t="s">
        <v>70</v>
      </c>
      <c r="L101" s="3" t="s">
        <v>704</v>
      </c>
      <c r="M101" s="3" t="s">
        <v>707</v>
      </c>
      <c r="N101" s="3" t="s">
        <v>61</v>
      </c>
      <c r="O101" s="3" t="s">
        <v>680</v>
      </c>
    </row>
    <row r="102" spans="1:15" x14ac:dyDescent="0.3">
      <c r="A102" s="3" t="s">
        <v>407</v>
      </c>
      <c r="B102" s="3" t="s">
        <v>386</v>
      </c>
      <c r="C102" s="3" t="s">
        <v>972</v>
      </c>
      <c r="D102" s="3">
        <v>0</v>
      </c>
      <c r="G102" s="3">
        <v>1</v>
      </c>
      <c r="I102" s="3">
        <v>0.83</v>
      </c>
      <c r="J102" s="3">
        <v>75</v>
      </c>
      <c r="K102" s="3" t="s">
        <v>70</v>
      </c>
      <c r="L102" s="3" t="s">
        <v>704</v>
      </c>
      <c r="M102" s="3" t="s">
        <v>707</v>
      </c>
      <c r="N102" s="3" t="s">
        <v>699</v>
      </c>
      <c r="O102" s="3" t="s">
        <v>680</v>
      </c>
    </row>
    <row r="103" spans="1:15" x14ac:dyDescent="0.3">
      <c r="A103" s="3" t="s">
        <v>407</v>
      </c>
      <c r="B103" s="3" t="s">
        <v>713</v>
      </c>
      <c r="C103" s="3" t="s">
        <v>972</v>
      </c>
      <c r="D103" s="3">
        <v>0</v>
      </c>
      <c r="G103" s="3">
        <v>1</v>
      </c>
      <c r="I103" s="3">
        <v>0.83</v>
      </c>
      <c r="J103" s="3">
        <v>76</v>
      </c>
      <c r="K103" s="3" t="s">
        <v>70</v>
      </c>
      <c r="L103" s="3" t="s">
        <v>704</v>
      </c>
      <c r="M103" s="3" t="s">
        <v>707</v>
      </c>
      <c r="N103" s="3" t="s">
        <v>71</v>
      </c>
      <c r="O103" s="3" t="s">
        <v>680</v>
      </c>
    </row>
    <row r="104" spans="1:15" x14ac:dyDescent="0.3">
      <c r="A104" s="3" t="s">
        <v>407</v>
      </c>
      <c r="B104" s="3" t="s">
        <v>388</v>
      </c>
      <c r="C104" s="3" t="s">
        <v>972</v>
      </c>
      <c r="D104" s="3">
        <v>0</v>
      </c>
      <c r="G104" s="3">
        <v>1</v>
      </c>
      <c r="I104" s="3">
        <v>0.83</v>
      </c>
      <c r="J104" s="3">
        <v>77</v>
      </c>
      <c r="K104" s="3" t="s">
        <v>70</v>
      </c>
      <c r="L104" s="3" t="s">
        <v>704</v>
      </c>
      <c r="M104" s="3" t="s">
        <v>707</v>
      </c>
      <c r="N104" s="3" t="s">
        <v>62</v>
      </c>
      <c r="O104" s="3" t="s">
        <v>680</v>
      </c>
    </row>
    <row r="105" spans="1:15" x14ac:dyDescent="0.3">
      <c r="A105" s="3" t="s">
        <v>407</v>
      </c>
      <c r="B105" s="3" t="s">
        <v>387</v>
      </c>
      <c r="C105" s="3" t="s">
        <v>972</v>
      </c>
      <c r="D105" s="3">
        <v>0</v>
      </c>
      <c r="G105" s="3">
        <v>1</v>
      </c>
      <c r="I105" s="3">
        <v>0.9</v>
      </c>
      <c r="J105" s="3">
        <v>78</v>
      </c>
      <c r="K105" s="3" t="s">
        <v>70</v>
      </c>
      <c r="L105" s="3" t="s">
        <v>704</v>
      </c>
      <c r="M105" s="3" t="s">
        <v>707</v>
      </c>
      <c r="N105" s="3" t="s">
        <v>61</v>
      </c>
      <c r="O105" s="3" t="s">
        <v>680</v>
      </c>
    </row>
    <row r="106" spans="1:15" x14ac:dyDescent="0.3">
      <c r="A106" s="3" t="s">
        <v>407</v>
      </c>
      <c r="B106" s="3" t="s">
        <v>386</v>
      </c>
      <c r="C106" s="3" t="s">
        <v>715</v>
      </c>
      <c r="D106" s="3">
        <v>0</v>
      </c>
      <c r="G106" s="3">
        <v>0</v>
      </c>
      <c r="I106" s="3">
        <v>0.83</v>
      </c>
      <c r="J106" s="3">
        <v>13</v>
      </c>
      <c r="K106" s="3" t="s">
        <v>70</v>
      </c>
      <c r="L106" s="3" t="s">
        <v>704</v>
      </c>
      <c r="M106" s="3" t="s">
        <v>706</v>
      </c>
      <c r="N106" s="3" t="s">
        <v>699</v>
      </c>
      <c r="O106" s="3" t="s">
        <v>680</v>
      </c>
    </row>
    <row r="107" spans="1:15" x14ac:dyDescent="0.3">
      <c r="A107" s="3" t="s">
        <v>407</v>
      </c>
      <c r="B107" s="3" t="s">
        <v>713</v>
      </c>
      <c r="C107" s="3" t="s">
        <v>715</v>
      </c>
      <c r="D107" s="3">
        <v>0</v>
      </c>
      <c r="G107" s="3">
        <v>0</v>
      </c>
      <c r="I107" s="3">
        <v>0.83</v>
      </c>
      <c r="J107" s="3">
        <v>14</v>
      </c>
      <c r="K107" s="3" t="s">
        <v>70</v>
      </c>
      <c r="L107" s="3" t="s">
        <v>704</v>
      </c>
      <c r="M107" s="3" t="s">
        <v>706</v>
      </c>
      <c r="N107" s="3" t="s">
        <v>71</v>
      </c>
      <c r="O107" s="3" t="s">
        <v>680</v>
      </c>
    </row>
    <row r="108" spans="1:15" x14ac:dyDescent="0.3">
      <c r="A108" s="3" t="s">
        <v>407</v>
      </c>
      <c r="B108" s="3" t="s">
        <v>388</v>
      </c>
      <c r="C108" s="3" t="s">
        <v>715</v>
      </c>
      <c r="D108" s="3">
        <v>0</v>
      </c>
      <c r="G108" s="3">
        <v>0</v>
      </c>
      <c r="I108" s="3">
        <v>0.83</v>
      </c>
      <c r="J108" s="3">
        <v>15</v>
      </c>
      <c r="K108" s="3" t="s">
        <v>70</v>
      </c>
      <c r="L108" s="3" t="s">
        <v>704</v>
      </c>
      <c r="M108" s="3" t="s">
        <v>706</v>
      </c>
      <c r="N108" s="3" t="s">
        <v>62</v>
      </c>
      <c r="O108" s="3" t="s">
        <v>680</v>
      </c>
    </row>
    <row r="109" spans="1:15" x14ac:dyDescent="0.3">
      <c r="A109" s="3" t="s">
        <v>407</v>
      </c>
      <c r="B109" s="3" t="s">
        <v>387</v>
      </c>
      <c r="C109" s="3" t="s">
        <v>715</v>
      </c>
      <c r="D109" s="3">
        <v>0</v>
      </c>
      <c r="G109" s="3">
        <v>0</v>
      </c>
      <c r="I109" s="3">
        <v>0.89</v>
      </c>
      <c r="J109" s="3">
        <v>16</v>
      </c>
      <c r="K109" s="3" t="s">
        <v>70</v>
      </c>
      <c r="L109" s="3" t="s">
        <v>704</v>
      </c>
      <c r="M109" s="3" t="s">
        <v>706</v>
      </c>
      <c r="N109" s="3" t="s">
        <v>61</v>
      </c>
      <c r="O109" s="3" t="s">
        <v>680</v>
      </c>
    </row>
    <row r="110" spans="1:15" x14ac:dyDescent="0.3">
      <c r="A110" s="3" t="s">
        <v>407</v>
      </c>
      <c r="B110" s="3" t="s">
        <v>386</v>
      </c>
      <c r="C110" s="3" t="s">
        <v>715</v>
      </c>
      <c r="D110" s="3">
        <v>0</v>
      </c>
      <c r="G110" s="3">
        <v>1</v>
      </c>
      <c r="I110" s="3">
        <v>0.85</v>
      </c>
      <c r="J110" s="3">
        <v>63</v>
      </c>
      <c r="K110" s="3" t="s">
        <v>70</v>
      </c>
      <c r="L110" s="3" t="s">
        <v>704</v>
      </c>
      <c r="M110" s="3" t="s">
        <v>706</v>
      </c>
      <c r="N110" s="3" t="s">
        <v>699</v>
      </c>
      <c r="O110" s="3" t="s">
        <v>680</v>
      </c>
    </row>
    <row r="111" spans="1:15" x14ac:dyDescent="0.3">
      <c r="A111" s="3" t="s">
        <v>407</v>
      </c>
      <c r="B111" s="3" t="s">
        <v>713</v>
      </c>
      <c r="C111" s="3" t="s">
        <v>715</v>
      </c>
      <c r="D111" s="3">
        <v>0</v>
      </c>
      <c r="G111" s="3">
        <v>1</v>
      </c>
      <c r="I111" s="3">
        <v>0.85</v>
      </c>
      <c r="J111" s="3">
        <v>64</v>
      </c>
      <c r="K111" s="3" t="s">
        <v>70</v>
      </c>
      <c r="L111" s="3" t="s">
        <v>704</v>
      </c>
      <c r="M111" s="3" t="s">
        <v>706</v>
      </c>
      <c r="N111" s="3" t="s">
        <v>71</v>
      </c>
      <c r="O111" s="3" t="s">
        <v>680</v>
      </c>
    </row>
    <row r="112" spans="1:15" x14ac:dyDescent="0.3">
      <c r="A112" s="3" t="s">
        <v>407</v>
      </c>
      <c r="B112" s="3" t="s">
        <v>388</v>
      </c>
      <c r="C112" s="3" t="s">
        <v>715</v>
      </c>
      <c r="D112" s="3">
        <v>0</v>
      </c>
      <c r="G112" s="3">
        <v>1</v>
      </c>
      <c r="I112" s="3">
        <v>0.85</v>
      </c>
      <c r="J112" s="3">
        <v>65</v>
      </c>
      <c r="K112" s="3" t="s">
        <v>70</v>
      </c>
      <c r="L112" s="3" t="s">
        <v>704</v>
      </c>
      <c r="M112" s="3" t="s">
        <v>706</v>
      </c>
      <c r="N112" s="3" t="s">
        <v>62</v>
      </c>
      <c r="O112" s="3" t="s">
        <v>680</v>
      </c>
    </row>
    <row r="113" spans="1:15" x14ac:dyDescent="0.3">
      <c r="A113" s="3" t="s">
        <v>407</v>
      </c>
      <c r="B113" s="3" t="s">
        <v>387</v>
      </c>
      <c r="C113" s="3" t="s">
        <v>715</v>
      </c>
      <c r="D113" s="3">
        <v>0</v>
      </c>
      <c r="G113" s="3">
        <v>1</v>
      </c>
      <c r="I113" s="3">
        <v>0.91</v>
      </c>
      <c r="J113" s="3">
        <v>66</v>
      </c>
      <c r="K113" s="3" t="s">
        <v>70</v>
      </c>
      <c r="L113" s="3" t="s">
        <v>704</v>
      </c>
      <c r="M113" s="3" t="s">
        <v>706</v>
      </c>
      <c r="N113" s="3" t="s">
        <v>61</v>
      </c>
      <c r="O113" s="3" t="s">
        <v>680</v>
      </c>
    </row>
    <row r="114" spans="1:15" x14ac:dyDescent="0.3">
      <c r="A114" s="3" t="s">
        <v>407</v>
      </c>
      <c r="B114" s="3" t="s">
        <v>386</v>
      </c>
      <c r="C114" s="3" t="s">
        <v>973</v>
      </c>
      <c r="D114" s="3">
        <v>0</v>
      </c>
      <c r="G114" s="3">
        <v>0</v>
      </c>
      <c r="I114" s="3">
        <v>0.77</v>
      </c>
      <c r="J114" s="3">
        <v>37</v>
      </c>
      <c r="K114" s="3" t="s">
        <v>70</v>
      </c>
      <c r="L114" s="3" t="s">
        <v>704</v>
      </c>
      <c r="M114" s="3" t="s">
        <v>708</v>
      </c>
      <c r="N114" s="3" t="s">
        <v>699</v>
      </c>
      <c r="O114" s="3" t="s">
        <v>680</v>
      </c>
    </row>
    <row r="115" spans="1:15" x14ac:dyDescent="0.3">
      <c r="A115" s="3" t="s">
        <v>407</v>
      </c>
      <c r="B115" s="3" t="s">
        <v>713</v>
      </c>
      <c r="C115" s="3" t="s">
        <v>973</v>
      </c>
      <c r="D115" s="3">
        <v>0</v>
      </c>
      <c r="G115" s="3">
        <v>0</v>
      </c>
      <c r="I115" s="3">
        <v>0.77</v>
      </c>
      <c r="J115" s="3">
        <v>38</v>
      </c>
      <c r="K115" s="3" t="s">
        <v>70</v>
      </c>
      <c r="L115" s="3" t="s">
        <v>704</v>
      </c>
      <c r="M115" s="3" t="s">
        <v>708</v>
      </c>
      <c r="N115" s="3" t="s">
        <v>71</v>
      </c>
      <c r="O115" s="3" t="s">
        <v>680</v>
      </c>
    </row>
    <row r="116" spans="1:15" x14ac:dyDescent="0.3">
      <c r="A116" s="3" t="s">
        <v>407</v>
      </c>
      <c r="B116" s="3" t="s">
        <v>388</v>
      </c>
      <c r="C116" s="3" t="s">
        <v>973</v>
      </c>
      <c r="D116" s="3">
        <v>0</v>
      </c>
      <c r="G116" s="3">
        <v>0</v>
      </c>
      <c r="I116" s="3">
        <v>0.77</v>
      </c>
      <c r="J116" s="3">
        <v>39</v>
      </c>
      <c r="K116" s="3" t="s">
        <v>70</v>
      </c>
      <c r="L116" s="3" t="s">
        <v>704</v>
      </c>
      <c r="M116" s="3" t="s">
        <v>708</v>
      </c>
      <c r="N116" s="3" t="s">
        <v>62</v>
      </c>
      <c r="O116" s="3" t="s">
        <v>680</v>
      </c>
    </row>
    <row r="117" spans="1:15" x14ac:dyDescent="0.3">
      <c r="A117" s="3" t="s">
        <v>407</v>
      </c>
      <c r="B117" s="3" t="s">
        <v>387</v>
      </c>
      <c r="C117" s="3" t="s">
        <v>973</v>
      </c>
      <c r="D117" s="3">
        <v>0</v>
      </c>
      <c r="G117" s="3">
        <v>0</v>
      </c>
      <c r="I117" s="3">
        <v>0.86</v>
      </c>
      <c r="J117" s="3">
        <v>40</v>
      </c>
      <c r="K117" s="3" t="s">
        <v>70</v>
      </c>
      <c r="L117" s="3" t="s">
        <v>704</v>
      </c>
      <c r="M117" s="3" t="s">
        <v>708</v>
      </c>
      <c r="N117" s="3" t="s">
        <v>61</v>
      </c>
      <c r="O117" s="3" t="s">
        <v>680</v>
      </c>
    </row>
    <row r="118" spans="1:15" x14ac:dyDescent="0.3">
      <c r="A118" s="3" t="s">
        <v>407</v>
      </c>
      <c r="B118" s="3" t="s">
        <v>386</v>
      </c>
      <c r="C118" s="3" t="s">
        <v>973</v>
      </c>
      <c r="D118" s="3">
        <v>0</v>
      </c>
      <c r="G118" s="3">
        <v>1</v>
      </c>
      <c r="I118" s="3">
        <v>0.8</v>
      </c>
      <c r="J118" s="3">
        <v>87</v>
      </c>
      <c r="K118" s="3" t="s">
        <v>70</v>
      </c>
      <c r="L118" s="3" t="s">
        <v>704</v>
      </c>
      <c r="M118" s="3" t="s">
        <v>708</v>
      </c>
      <c r="N118" s="3" t="s">
        <v>699</v>
      </c>
      <c r="O118" s="3" t="s">
        <v>680</v>
      </c>
    </row>
    <row r="119" spans="1:15" x14ac:dyDescent="0.3">
      <c r="A119" s="3" t="s">
        <v>407</v>
      </c>
      <c r="B119" s="3" t="s">
        <v>713</v>
      </c>
      <c r="C119" s="3" t="s">
        <v>973</v>
      </c>
      <c r="D119" s="3">
        <v>0</v>
      </c>
      <c r="G119" s="3">
        <v>1</v>
      </c>
      <c r="I119" s="3">
        <v>0.8</v>
      </c>
      <c r="J119" s="3">
        <v>88</v>
      </c>
      <c r="K119" s="3" t="s">
        <v>70</v>
      </c>
      <c r="L119" s="3" t="s">
        <v>704</v>
      </c>
      <c r="M119" s="3" t="s">
        <v>708</v>
      </c>
      <c r="N119" s="3" t="s">
        <v>71</v>
      </c>
      <c r="O119" s="3" t="s">
        <v>680</v>
      </c>
    </row>
    <row r="120" spans="1:15" x14ac:dyDescent="0.3">
      <c r="A120" s="3" t="s">
        <v>407</v>
      </c>
      <c r="B120" s="3" t="s">
        <v>388</v>
      </c>
      <c r="C120" s="3" t="s">
        <v>973</v>
      </c>
      <c r="D120" s="3">
        <v>0</v>
      </c>
      <c r="G120" s="3">
        <v>1</v>
      </c>
      <c r="I120" s="3">
        <v>0.8</v>
      </c>
      <c r="J120" s="3">
        <v>89</v>
      </c>
      <c r="K120" s="3" t="s">
        <v>70</v>
      </c>
      <c r="L120" s="3" t="s">
        <v>704</v>
      </c>
      <c r="M120" s="3" t="s">
        <v>708</v>
      </c>
      <c r="N120" s="3" t="s">
        <v>62</v>
      </c>
      <c r="O120" s="3" t="s">
        <v>680</v>
      </c>
    </row>
    <row r="121" spans="1:15" x14ac:dyDescent="0.3">
      <c r="A121" s="3" t="s">
        <v>407</v>
      </c>
      <c r="B121" s="3" t="s">
        <v>387</v>
      </c>
      <c r="C121" s="3" t="s">
        <v>973</v>
      </c>
      <c r="D121" s="3">
        <v>0</v>
      </c>
      <c r="G121" s="3">
        <v>1</v>
      </c>
      <c r="I121" s="3">
        <v>0.88</v>
      </c>
      <c r="J121" s="3">
        <v>90</v>
      </c>
      <c r="K121" s="3" t="s">
        <v>70</v>
      </c>
      <c r="L121" s="3" t="s">
        <v>704</v>
      </c>
      <c r="M121" s="3" t="s">
        <v>708</v>
      </c>
      <c r="N121" s="3" t="s">
        <v>61</v>
      </c>
      <c r="O121" s="3" t="s">
        <v>680</v>
      </c>
    </row>
    <row r="122" spans="1:15" x14ac:dyDescent="0.3">
      <c r="A122" s="3" t="s">
        <v>407</v>
      </c>
      <c r="B122" s="3" t="s">
        <v>386</v>
      </c>
      <c r="C122" s="3" t="s">
        <v>974</v>
      </c>
      <c r="D122" s="3">
        <v>0</v>
      </c>
      <c r="G122" s="3">
        <v>0</v>
      </c>
      <c r="I122" s="3">
        <v>0.75</v>
      </c>
      <c r="J122" s="3">
        <v>45</v>
      </c>
      <c r="K122" s="3" t="s">
        <v>70</v>
      </c>
      <c r="L122" s="3" t="s">
        <v>704</v>
      </c>
      <c r="M122" s="3" t="s">
        <v>709</v>
      </c>
      <c r="N122" s="3" t="s">
        <v>699</v>
      </c>
      <c r="O122" s="3" t="s">
        <v>680</v>
      </c>
    </row>
    <row r="123" spans="1:15" x14ac:dyDescent="0.3">
      <c r="A123" s="3" t="s">
        <v>407</v>
      </c>
      <c r="B123" s="3" t="s">
        <v>713</v>
      </c>
      <c r="C123" s="3" t="s">
        <v>974</v>
      </c>
      <c r="D123" s="3">
        <v>0</v>
      </c>
      <c r="G123" s="3">
        <v>0</v>
      </c>
      <c r="I123" s="3">
        <v>0.75</v>
      </c>
      <c r="J123" s="3">
        <v>46</v>
      </c>
      <c r="K123" s="3" t="s">
        <v>70</v>
      </c>
      <c r="L123" s="3" t="s">
        <v>704</v>
      </c>
      <c r="M123" s="3" t="s">
        <v>709</v>
      </c>
      <c r="N123" s="3" t="s">
        <v>71</v>
      </c>
      <c r="O123" s="3" t="s">
        <v>680</v>
      </c>
    </row>
    <row r="124" spans="1:15" x14ac:dyDescent="0.3">
      <c r="A124" s="3" t="s">
        <v>407</v>
      </c>
      <c r="B124" s="3" t="s">
        <v>388</v>
      </c>
      <c r="C124" s="3" t="s">
        <v>974</v>
      </c>
      <c r="D124" s="3">
        <v>0</v>
      </c>
      <c r="G124" s="3">
        <v>0</v>
      </c>
      <c r="I124" s="3">
        <v>0.75</v>
      </c>
      <c r="J124" s="3">
        <v>47</v>
      </c>
      <c r="K124" s="3" t="s">
        <v>70</v>
      </c>
      <c r="L124" s="3" t="s">
        <v>704</v>
      </c>
      <c r="M124" s="3" t="s">
        <v>709</v>
      </c>
      <c r="N124" s="3" t="s">
        <v>62</v>
      </c>
      <c r="O124" s="3" t="s">
        <v>680</v>
      </c>
    </row>
    <row r="125" spans="1:15" x14ac:dyDescent="0.3">
      <c r="A125" s="3" t="s">
        <v>407</v>
      </c>
      <c r="B125" s="3" t="s">
        <v>386</v>
      </c>
      <c r="C125" s="3" t="s">
        <v>974</v>
      </c>
      <c r="D125" s="3">
        <v>0</v>
      </c>
      <c r="G125" s="3">
        <v>1</v>
      </c>
      <c r="I125" s="3">
        <v>0.78</v>
      </c>
      <c r="J125" s="3">
        <v>95</v>
      </c>
      <c r="K125" s="3" t="s">
        <v>70</v>
      </c>
      <c r="L125" s="3" t="s">
        <v>704</v>
      </c>
      <c r="M125" s="3" t="s">
        <v>709</v>
      </c>
      <c r="N125" s="3" t="s">
        <v>699</v>
      </c>
      <c r="O125" s="3" t="s">
        <v>680</v>
      </c>
    </row>
    <row r="126" spans="1:15" x14ac:dyDescent="0.3">
      <c r="A126" s="3" t="s">
        <v>407</v>
      </c>
      <c r="B126" s="3" t="s">
        <v>713</v>
      </c>
      <c r="C126" s="3" t="s">
        <v>974</v>
      </c>
      <c r="D126" s="3">
        <v>0</v>
      </c>
      <c r="G126" s="3">
        <v>1</v>
      </c>
      <c r="I126" s="3">
        <v>0.78</v>
      </c>
      <c r="J126" s="3">
        <v>96</v>
      </c>
      <c r="K126" s="3" t="s">
        <v>70</v>
      </c>
      <c r="L126" s="3" t="s">
        <v>704</v>
      </c>
      <c r="M126" s="3" t="s">
        <v>709</v>
      </c>
      <c r="N126" s="3" t="s">
        <v>71</v>
      </c>
      <c r="O126" s="3" t="s">
        <v>680</v>
      </c>
    </row>
    <row r="127" spans="1:15" x14ac:dyDescent="0.3">
      <c r="A127" s="3" t="s">
        <v>407</v>
      </c>
      <c r="B127" s="3" t="s">
        <v>388</v>
      </c>
      <c r="C127" s="3" t="s">
        <v>974</v>
      </c>
      <c r="D127" s="3">
        <v>0</v>
      </c>
      <c r="G127" s="3">
        <v>1</v>
      </c>
      <c r="I127" s="3">
        <v>0.78</v>
      </c>
      <c r="J127" s="3">
        <v>97</v>
      </c>
      <c r="K127" s="3" t="s">
        <v>70</v>
      </c>
      <c r="L127" s="3" t="s">
        <v>704</v>
      </c>
      <c r="M127" s="3" t="s">
        <v>709</v>
      </c>
      <c r="N127" s="3" t="s">
        <v>62</v>
      </c>
      <c r="O127" s="3" t="s">
        <v>680</v>
      </c>
    </row>
    <row r="128" spans="1:15" x14ac:dyDescent="0.3">
      <c r="A128" s="3" t="s">
        <v>407</v>
      </c>
      <c r="B128" s="3" t="s">
        <v>386</v>
      </c>
      <c r="C128" s="3" t="s">
        <v>377</v>
      </c>
      <c r="D128" s="3">
        <v>1</v>
      </c>
      <c r="E128" s="3">
        <v>1</v>
      </c>
      <c r="G128" s="3">
        <v>0</v>
      </c>
      <c r="I128" s="3">
        <v>0.86</v>
      </c>
      <c r="J128" s="3">
        <v>5</v>
      </c>
      <c r="K128" s="3" t="s">
        <v>70</v>
      </c>
      <c r="L128" s="3" t="s">
        <v>705</v>
      </c>
      <c r="M128" s="3" t="s">
        <v>43</v>
      </c>
      <c r="N128" s="3" t="s">
        <v>699</v>
      </c>
      <c r="O128" s="3" t="s">
        <v>680</v>
      </c>
    </row>
    <row r="129" spans="1:15" x14ac:dyDescent="0.3">
      <c r="A129" s="3" t="s">
        <v>407</v>
      </c>
      <c r="B129" s="3" t="s">
        <v>713</v>
      </c>
      <c r="C129" s="3" t="s">
        <v>377</v>
      </c>
      <c r="D129" s="3">
        <v>1</v>
      </c>
      <c r="E129" s="3">
        <v>1</v>
      </c>
      <c r="G129" s="3">
        <v>0</v>
      </c>
      <c r="I129" s="3">
        <v>0.88</v>
      </c>
      <c r="J129" s="3">
        <v>6</v>
      </c>
      <c r="K129" s="3" t="s">
        <v>70</v>
      </c>
      <c r="L129" s="3" t="s">
        <v>705</v>
      </c>
      <c r="M129" s="3" t="s">
        <v>43</v>
      </c>
      <c r="N129" s="3" t="s">
        <v>72</v>
      </c>
      <c r="O129" s="3" t="s">
        <v>680</v>
      </c>
    </row>
    <row r="130" spans="1:15" x14ac:dyDescent="0.3">
      <c r="A130" s="3" t="s">
        <v>407</v>
      </c>
      <c r="B130" s="3" t="s">
        <v>388</v>
      </c>
      <c r="C130" s="3" t="s">
        <v>377</v>
      </c>
      <c r="D130" s="3">
        <v>1</v>
      </c>
      <c r="E130" s="3">
        <v>1</v>
      </c>
      <c r="G130" s="3">
        <v>0</v>
      </c>
      <c r="I130" s="3">
        <v>0.88</v>
      </c>
      <c r="J130" s="3">
        <v>7</v>
      </c>
      <c r="K130" s="3" t="s">
        <v>70</v>
      </c>
      <c r="L130" s="3" t="s">
        <v>705</v>
      </c>
      <c r="M130" s="3" t="s">
        <v>43</v>
      </c>
      <c r="N130" s="3" t="s">
        <v>62</v>
      </c>
      <c r="O130" s="3" t="s">
        <v>680</v>
      </c>
    </row>
    <row r="131" spans="1:15" x14ac:dyDescent="0.3">
      <c r="A131" s="3" t="s">
        <v>407</v>
      </c>
      <c r="B131" s="3" t="s">
        <v>387</v>
      </c>
      <c r="C131" s="3" t="s">
        <v>377</v>
      </c>
      <c r="D131" s="3">
        <v>1</v>
      </c>
      <c r="E131" s="3">
        <v>1</v>
      </c>
      <c r="G131" s="3">
        <v>0</v>
      </c>
      <c r="I131" s="3">
        <v>0.9</v>
      </c>
      <c r="J131" s="3">
        <v>8</v>
      </c>
      <c r="K131" s="3" t="s">
        <v>70</v>
      </c>
      <c r="L131" s="3" t="s">
        <v>705</v>
      </c>
      <c r="M131" s="3" t="s">
        <v>43</v>
      </c>
      <c r="N131" s="3" t="s">
        <v>61</v>
      </c>
      <c r="O131" s="3" t="s">
        <v>680</v>
      </c>
    </row>
    <row r="132" spans="1:15" x14ac:dyDescent="0.3">
      <c r="A132" s="3" t="s">
        <v>407</v>
      </c>
      <c r="B132" s="3" t="s">
        <v>386</v>
      </c>
      <c r="C132" s="3" t="s">
        <v>377</v>
      </c>
      <c r="D132" s="3">
        <v>1</v>
      </c>
      <c r="E132" s="3">
        <v>0</v>
      </c>
      <c r="G132" s="3">
        <v>0</v>
      </c>
      <c r="I132" s="3">
        <v>0.9</v>
      </c>
      <c r="J132" s="3">
        <v>9</v>
      </c>
      <c r="K132" s="3" t="s">
        <v>70</v>
      </c>
      <c r="L132" s="3" t="s">
        <v>705</v>
      </c>
      <c r="M132" s="3" t="s">
        <v>43</v>
      </c>
      <c r="N132" s="3" t="s">
        <v>699</v>
      </c>
      <c r="O132" s="3" t="s">
        <v>679</v>
      </c>
    </row>
    <row r="133" spans="1:15" x14ac:dyDescent="0.3">
      <c r="A133" s="3" t="s">
        <v>407</v>
      </c>
      <c r="B133" s="3" t="s">
        <v>713</v>
      </c>
      <c r="C133" s="3" t="s">
        <v>377</v>
      </c>
      <c r="D133" s="3">
        <v>1</v>
      </c>
      <c r="E133" s="3">
        <v>0</v>
      </c>
      <c r="G133" s="3">
        <v>0</v>
      </c>
      <c r="I133" s="3">
        <v>0.91</v>
      </c>
      <c r="J133" s="3">
        <v>10</v>
      </c>
      <c r="K133" s="3" t="s">
        <v>70</v>
      </c>
      <c r="L133" s="3" t="s">
        <v>705</v>
      </c>
      <c r="M133" s="3" t="s">
        <v>43</v>
      </c>
      <c r="N133" s="3" t="s">
        <v>72</v>
      </c>
      <c r="O133" s="3" t="s">
        <v>679</v>
      </c>
    </row>
    <row r="134" spans="1:15" x14ac:dyDescent="0.3">
      <c r="A134" s="3" t="s">
        <v>407</v>
      </c>
      <c r="B134" s="3" t="s">
        <v>388</v>
      </c>
      <c r="C134" s="3" t="s">
        <v>377</v>
      </c>
      <c r="D134" s="3">
        <v>1</v>
      </c>
      <c r="E134" s="3">
        <v>0</v>
      </c>
      <c r="G134" s="3">
        <v>0</v>
      </c>
      <c r="I134" s="3">
        <v>0.91</v>
      </c>
      <c r="J134" s="3">
        <v>11</v>
      </c>
      <c r="K134" s="3" t="s">
        <v>70</v>
      </c>
      <c r="L134" s="3" t="s">
        <v>705</v>
      </c>
      <c r="M134" s="3" t="s">
        <v>43</v>
      </c>
      <c r="N134" s="3" t="s">
        <v>62</v>
      </c>
      <c r="O134" s="3" t="s">
        <v>679</v>
      </c>
    </row>
    <row r="135" spans="1:15" x14ac:dyDescent="0.3">
      <c r="A135" s="3" t="s">
        <v>407</v>
      </c>
      <c r="B135" s="3" t="s">
        <v>387</v>
      </c>
      <c r="C135" s="3" t="s">
        <v>377</v>
      </c>
      <c r="D135" s="3">
        <v>1</v>
      </c>
      <c r="E135" s="3">
        <v>0</v>
      </c>
      <c r="G135" s="3">
        <v>0</v>
      </c>
      <c r="I135" s="3">
        <v>0.92</v>
      </c>
      <c r="J135" s="3">
        <v>12</v>
      </c>
      <c r="K135" s="3" t="s">
        <v>70</v>
      </c>
      <c r="L135" s="3" t="s">
        <v>705</v>
      </c>
      <c r="M135" s="3" t="s">
        <v>43</v>
      </c>
      <c r="N135" s="3" t="s">
        <v>61</v>
      </c>
      <c r="O135" s="3" t="s">
        <v>679</v>
      </c>
    </row>
    <row r="136" spans="1:15" x14ac:dyDescent="0.3">
      <c r="A136" s="3" t="s">
        <v>407</v>
      </c>
      <c r="B136" s="3" t="s">
        <v>386</v>
      </c>
      <c r="C136" s="3" t="s">
        <v>377</v>
      </c>
      <c r="D136" s="3">
        <v>1</v>
      </c>
      <c r="E136" s="3">
        <v>1</v>
      </c>
      <c r="G136" s="3">
        <v>1</v>
      </c>
      <c r="I136" s="3">
        <v>0.88</v>
      </c>
      <c r="J136" s="3">
        <v>55</v>
      </c>
      <c r="K136" s="3" t="s">
        <v>70</v>
      </c>
      <c r="L136" s="3" t="s">
        <v>705</v>
      </c>
      <c r="M136" s="3" t="s">
        <v>43</v>
      </c>
      <c r="N136" s="3" t="s">
        <v>699</v>
      </c>
      <c r="O136" s="3" t="s">
        <v>680</v>
      </c>
    </row>
    <row r="137" spans="1:15" x14ac:dyDescent="0.3">
      <c r="A137" s="3" t="s">
        <v>407</v>
      </c>
      <c r="B137" s="3" t="s">
        <v>713</v>
      </c>
      <c r="C137" s="3" t="s">
        <v>377</v>
      </c>
      <c r="D137" s="3">
        <v>1</v>
      </c>
      <c r="E137" s="3">
        <v>1</v>
      </c>
      <c r="G137" s="3">
        <v>1</v>
      </c>
      <c r="I137" s="3">
        <v>0.9</v>
      </c>
      <c r="J137" s="3">
        <v>56</v>
      </c>
      <c r="K137" s="3" t="s">
        <v>70</v>
      </c>
      <c r="L137" s="3" t="s">
        <v>705</v>
      </c>
      <c r="M137" s="3" t="s">
        <v>43</v>
      </c>
      <c r="N137" s="3" t="s">
        <v>72</v>
      </c>
      <c r="O137" s="3" t="s">
        <v>680</v>
      </c>
    </row>
    <row r="138" spans="1:15" x14ac:dyDescent="0.3">
      <c r="A138" s="3" t="s">
        <v>407</v>
      </c>
      <c r="B138" s="3" t="s">
        <v>388</v>
      </c>
      <c r="C138" s="3" t="s">
        <v>377</v>
      </c>
      <c r="D138" s="3">
        <v>1</v>
      </c>
      <c r="E138" s="3">
        <v>1</v>
      </c>
      <c r="G138" s="3">
        <v>1</v>
      </c>
      <c r="I138" s="3">
        <v>0.9</v>
      </c>
      <c r="J138" s="3">
        <v>57</v>
      </c>
      <c r="K138" s="3" t="s">
        <v>70</v>
      </c>
      <c r="L138" s="3" t="s">
        <v>705</v>
      </c>
      <c r="M138" s="3" t="s">
        <v>43</v>
      </c>
      <c r="N138" s="3" t="s">
        <v>62</v>
      </c>
      <c r="O138" s="3" t="s">
        <v>680</v>
      </c>
    </row>
    <row r="139" spans="1:15" x14ac:dyDescent="0.3">
      <c r="A139" s="3" t="s">
        <v>407</v>
      </c>
      <c r="B139" s="3" t="s">
        <v>387</v>
      </c>
      <c r="C139" s="3" t="s">
        <v>377</v>
      </c>
      <c r="D139" s="3">
        <v>1</v>
      </c>
      <c r="E139" s="3">
        <v>1</v>
      </c>
      <c r="G139" s="3">
        <v>1</v>
      </c>
      <c r="I139" s="3">
        <v>0.92</v>
      </c>
      <c r="J139" s="3">
        <v>58</v>
      </c>
      <c r="K139" s="3" t="s">
        <v>70</v>
      </c>
      <c r="L139" s="3" t="s">
        <v>705</v>
      </c>
      <c r="M139" s="3" t="s">
        <v>43</v>
      </c>
      <c r="N139" s="3" t="s">
        <v>61</v>
      </c>
      <c r="O139" s="3" t="s">
        <v>680</v>
      </c>
    </row>
    <row r="140" spans="1:15" x14ac:dyDescent="0.3">
      <c r="A140" s="3" t="s">
        <v>407</v>
      </c>
      <c r="B140" s="3" t="s">
        <v>386</v>
      </c>
      <c r="C140" s="3" t="s">
        <v>377</v>
      </c>
      <c r="D140" s="3">
        <v>1</v>
      </c>
      <c r="E140" s="3">
        <v>0</v>
      </c>
      <c r="G140" s="3">
        <v>1</v>
      </c>
      <c r="I140" s="3">
        <v>0.91</v>
      </c>
      <c r="J140" s="3">
        <v>59</v>
      </c>
      <c r="K140" s="3" t="s">
        <v>70</v>
      </c>
      <c r="L140" s="3" t="s">
        <v>705</v>
      </c>
      <c r="M140" s="3" t="s">
        <v>43</v>
      </c>
      <c r="N140" s="3" t="s">
        <v>699</v>
      </c>
      <c r="O140" s="3" t="s">
        <v>679</v>
      </c>
    </row>
    <row r="141" spans="1:15" x14ac:dyDescent="0.3">
      <c r="A141" s="3" t="s">
        <v>407</v>
      </c>
      <c r="B141" s="3" t="s">
        <v>713</v>
      </c>
      <c r="C141" s="3" t="s">
        <v>377</v>
      </c>
      <c r="D141" s="3">
        <v>1</v>
      </c>
      <c r="E141" s="3">
        <v>0</v>
      </c>
      <c r="G141" s="3">
        <v>1</v>
      </c>
      <c r="I141" s="3">
        <v>0.93</v>
      </c>
      <c r="J141" s="3">
        <v>60</v>
      </c>
      <c r="K141" s="3" t="s">
        <v>70</v>
      </c>
      <c r="L141" s="3" t="s">
        <v>705</v>
      </c>
      <c r="M141" s="3" t="s">
        <v>43</v>
      </c>
      <c r="N141" s="3" t="s">
        <v>72</v>
      </c>
      <c r="O141" s="3" t="s">
        <v>679</v>
      </c>
    </row>
    <row r="142" spans="1:15" x14ac:dyDescent="0.3">
      <c r="A142" s="3" t="s">
        <v>407</v>
      </c>
      <c r="B142" s="3" t="s">
        <v>388</v>
      </c>
      <c r="C142" s="3" t="s">
        <v>377</v>
      </c>
      <c r="D142" s="3">
        <v>1</v>
      </c>
      <c r="E142" s="3">
        <v>0</v>
      </c>
      <c r="G142" s="3">
        <v>1</v>
      </c>
      <c r="I142" s="3">
        <v>0.93</v>
      </c>
      <c r="J142" s="3">
        <v>61</v>
      </c>
      <c r="K142" s="3" t="s">
        <v>70</v>
      </c>
      <c r="L142" s="3" t="s">
        <v>705</v>
      </c>
      <c r="M142" s="3" t="s">
        <v>43</v>
      </c>
      <c r="N142" s="3" t="s">
        <v>62</v>
      </c>
      <c r="O142" s="3" t="s">
        <v>679</v>
      </c>
    </row>
    <row r="143" spans="1:15" x14ac:dyDescent="0.3">
      <c r="A143" s="3" t="s">
        <v>407</v>
      </c>
      <c r="B143" s="3" t="s">
        <v>387</v>
      </c>
      <c r="C143" s="3" t="s">
        <v>377</v>
      </c>
      <c r="D143" s="3">
        <v>1</v>
      </c>
      <c r="E143" s="3">
        <v>0</v>
      </c>
      <c r="G143" s="3">
        <v>1</v>
      </c>
      <c r="I143" s="3">
        <v>0.94</v>
      </c>
      <c r="J143" s="3">
        <v>62</v>
      </c>
      <c r="K143" s="3" t="s">
        <v>70</v>
      </c>
      <c r="L143" s="3" t="s">
        <v>705</v>
      </c>
      <c r="M143" s="3" t="s">
        <v>43</v>
      </c>
      <c r="N143" s="3" t="s">
        <v>61</v>
      </c>
      <c r="O143" s="3" t="s">
        <v>679</v>
      </c>
    </row>
    <row r="144" spans="1:15" x14ac:dyDescent="0.3">
      <c r="A144" s="3" t="s">
        <v>407</v>
      </c>
      <c r="B144" s="3" t="s">
        <v>386</v>
      </c>
      <c r="C144" s="3" t="s">
        <v>972</v>
      </c>
      <c r="D144" s="3">
        <v>1</v>
      </c>
      <c r="E144" s="3">
        <v>1</v>
      </c>
      <c r="G144" s="3">
        <v>0</v>
      </c>
      <c r="I144" s="3">
        <v>0.83</v>
      </c>
      <c r="J144" s="3">
        <v>29</v>
      </c>
      <c r="K144" s="3" t="s">
        <v>70</v>
      </c>
      <c r="L144" s="3" t="s">
        <v>705</v>
      </c>
      <c r="M144" s="3" t="s">
        <v>707</v>
      </c>
      <c r="N144" s="3" t="s">
        <v>699</v>
      </c>
      <c r="O144" s="3" t="s">
        <v>680</v>
      </c>
    </row>
    <row r="145" spans="1:15" x14ac:dyDescent="0.3">
      <c r="A145" s="3" t="s">
        <v>407</v>
      </c>
      <c r="B145" s="3" t="s">
        <v>713</v>
      </c>
      <c r="C145" s="3" t="s">
        <v>972</v>
      </c>
      <c r="D145" s="3">
        <v>1</v>
      </c>
      <c r="E145" s="3">
        <v>1</v>
      </c>
      <c r="G145" s="3">
        <v>0</v>
      </c>
      <c r="I145" s="3">
        <v>0.85</v>
      </c>
      <c r="J145" s="3">
        <v>30</v>
      </c>
      <c r="K145" s="3" t="s">
        <v>70</v>
      </c>
      <c r="L145" s="3" t="s">
        <v>705</v>
      </c>
      <c r="M145" s="3" t="s">
        <v>707</v>
      </c>
      <c r="N145" s="3" t="s">
        <v>72</v>
      </c>
      <c r="O145" s="3" t="s">
        <v>680</v>
      </c>
    </row>
    <row r="146" spans="1:15" x14ac:dyDescent="0.3">
      <c r="A146" s="3" t="s">
        <v>407</v>
      </c>
      <c r="B146" s="3" t="s">
        <v>388</v>
      </c>
      <c r="C146" s="3" t="s">
        <v>972</v>
      </c>
      <c r="D146" s="3">
        <v>1</v>
      </c>
      <c r="E146" s="3">
        <v>1</v>
      </c>
      <c r="G146" s="3">
        <v>0</v>
      </c>
      <c r="I146" s="3">
        <v>0.85</v>
      </c>
      <c r="J146" s="3">
        <v>31</v>
      </c>
      <c r="K146" s="3" t="s">
        <v>70</v>
      </c>
      <c r="L146" s="3" t="s">
        <v>705</v>
      </c>
      <c r="M146" s="3" t="s">
        <v>707</v>
      </c>
      <c r="N146" s="3" t="s">
        <v>62</v>
      </c>
      <c r="O146" s="3" t="s">
        <v>680</v>
      </c>
    </row>
    <row r="147" spans="1:15" x14ac:dyDescent="0.3">
      <c r="A147" s="3" t="s">
        <v>407</v>
      </c>
      <c r="B147" s="3" t="s">
        <v>387</v>
      </c>
      <c r="C147" s="3" t="s">
        <v>972</v>
      </c>
      <c r="D147" s="3">
        <v>1</v>
      </c>
      <c r="E147" s="3">
        <v>1</v>
      </c>
      <c r="G147" s="3">
        <v>0</v>
      </c>
      <c r="I147" s="3">
        <v>0.88</v>
      </c>
      <c r="J147" s="3">
        <v>32</v>
      </c>
      <c r="K147" s="3" t="s">
        <v>70</v>
      </c>
      <c r="L147" s="3" t="s">
        <v>705</v>
      </c>
      <c r="M147" s="3" t="s">
        <v>707</v>
      </c>
      <c r="N147" s="3" t="s">
        <v>61</v>
      </c>
      <c r="O147" s="3" t="s">
        <v>680</v>
      </c>
    </row>
    <row r="148" spans="1:15" x14ac:dyDescent="0.3">
      <c r="A148" s="3" t="s">
        <v>407</v>
      </c>
      <c r="B148" s="3" t="s">
        <v>386</v>
      </c>
      <c r="C148" s="3" t="s">
        <v>972</v>
      </c>
      <c r="D148" s="3">
        <v>1</v>
      </c>
      <c r="E148" s="3">
        <v>0</v>
      </c>
      <c r="G148" s="3">
        <v>0</v>
      </c>
      <c r="I148" s="3">
        <v>0.87</v>
      </c>
      <c r="J148" s="3">
        <v>33</v>
      </c>
      <c r="K148" s="3" t="s">
        <v>70</v>
      </c>
      <c r="L148" s="3" t="s">
        <v>705</v>
      </c>
      <c r="M148" s="3" t="s">
        <v>707</v>
      </c>
      <c r="N148" s="3" t="s">
        <v>699</v>
      </c>
      <c r="O148" s="3" t="s">
        <v>679</v>
      </c>
    </row>
    <row r="149" spans="1:15" x14ac:dyDescent="0.3">
      <c r="A149" s="3" t="s">
        <v>407</v>
      </c>
      <c r="B149" s="3" t="s">
        <v>713</v>
      </c>
      <c r="C149" s="3" t="s">
        <v>972</v>
      </c>
      <c r="D149" s="3">
        <v>1</v>
      </c>
      <c r="E149" s="3">
        <v>0</v>
      </c>
      <c r="G149" s="3">
        <v>0</v>
      </c>
      <c r="I149" s="3">
        <v>0.88</v>
      </c>
      <c r="J149" s="3">
        <v>34</v>
      </c>
      <c r="K149" s="3" t="s">
        <v>70</v>
      </c>
      <c r="L149" s="3" t="s">
        <v>705</v>
      </c>
      <c r="M149" s="3" t="s">
        <v>707</v>
      </c>
      <c r="N149" s="3" t="s">
        <v>72</v>
      </c>
      <c r="O149" s="3" t="s">
        <v>679</v>
      </c>
    </row>
    <row r="150" spans="1:15" x14ac:dyDescent="0.3">
      <c r="A150" s="3" t="s">
        <v>407</v>
      </c>
      <c r="B150" s="3" t="s">
        <v>388</v>
      </c>
      <c r="C150" s="3" t="s">
        <v>972</v>
      </c>
      <c r="D150" s="3">
        <v>1</v>
      </c>
      <c r="E150" s="3">
        <v>0</v>
      </c>
      <c r="G150" s="3">
        <v>0</v>
      </c>
      <c r="I150" s="3">
        <v>0.88</v>
      </c>
      <c r="J150" s="3">
        <v>35</v>
      </c>
      <c r="K150" s="3" t="s">
        <v>70</v>
      </c>
      <c r="L150" s="3" t="s">
        <v>705</v>
      </c>
      <c r="M150" s="3" t="s">
        <v>707</v>
      </c>
      <c r="N150" s="3" t="s">
        <v>62</v>
      </c>
      <c r="O150" s="3" t="s">
        <v>679</v>
      </c>
    </row>
    <row r="151" spans="1:15" x14ac:dyDescent="0.3">
      <c r="A151" s="3" t="s">
        <v>407</v>
      </c>
      <c r="B151" s="3" t="s">
        <v>387</v>
      </c>
      <c r="C151" s="3" t="s">
        <v>972</v>
      </c>
      <c r="D151" s="3">
        <v>1</v>
      </c>
      <c r="E151" s="3">
        <v>0</v>
      </c>
      <c r="G151" s="3">
        <v>0</v>
      </c>
      <c r="I151" s="3">
        <v>0.9</v>
      </c>
      <c r="J151" s="3">
        <v>36</v>
      </c>
      <c r="K151" s="3" t="s">
        <v>70</v>
      </c>
      <c r="L151" s="3" t="s">
        <v>705</v>
      </c>
      <c r="M151" s="3" t="s">
        <v>707</v>
      </c>
      <c r="N151" s="3" t="s">
        <v>61</v>
      </c>
      <c r="O151" s="3" t="s">
        <v>679</v>
      </c>
    </row>
    <row r="152" spans="1:15" x14ac:dyDescent="0.3">
      <c r="A152" s="3" t="s">
        <v>407</v>
      </c>
      <c r="B152" s="3" t="s">
        <v>386</v>
      </c>
      <c r="C152" s="3" t="s">
        <v>972</v>
      </c>
      <c r="D152" s="3">
        <v>1</v>
      </c>
      <c r="E152" s="3">
        <v>1</v>
      </c>
      <c r="G152" s="3">
        <v>1</v>
      </c>
      <c r="I152" s="3">
        <v>0.85</v>
      </c>
      <c r="J152" s="3">
        <v>79</v>
      </c>
      <c r="K152" s="3" t="s">
        <v>70</v>
      </c>
      <c r="L152" s="3" t="s">
        <v>705</v>
      </c>
      <c r="M152" s="3" t="s">
        <v>707</v>
      </c>
      <c r="N152" s="3" t="s">
        <v>699</v>
      </c>
      <c r="O152" s="3" t="s">
        <v>680</v>
      </c>
    </row>
    <row r="153" spans="1:15" x14ac:dyDescent="0.3">
      <c r="A153" s="3" t="s">
        <v>407</v>
      </c>
      <c r="B153" s="3" t="s">
        <v>713</v>
      </c>
      <c r="C153" s="3" t="s">
        <v>972</v>
      </c>
      <c r="D153" s="3">
        <v>1</v>
      </c>
      <c r="E153" s="3">
        <v>1</v>
      </c>
      <c r="G153" s="3">
        <v>1</v>
      </c>
      <c r="I153" s="3">
        <v>0.87</v>
      </c>
      <c r="J153" s="3">
        <v>80</v>
      </c>
      <c r="K153" s="3" t="s">
        <v>70</v>
      </c>
      <c r="L153" s="3" t="s">
        <v>705</v>
      </c>
      <c r="M153" s="3" t="s">
        <v>707</v>
      </c>
      <c r="N153" s="3" t="s">
        <v>72</v>
      </c>
      <c r="O153" s="3" t="s">
        <v>680</v>
      </c>
    </row>
    <row r="154" spans="1:15" x14ac:dyDescent="0.3">
      <c r="A154" s="3" t="s">
        <v>407</v>
      </c>
      <c r="B154" s="3" t="s">
        <v>388</v>
      </c>
      <c r="C154" s="3" t="s">
        <v>972</v>
      </c>
      <c r="D154" s="3">
        <v>1</v>
      </c>
      <c r="E154" s="3">
        <v>1</v>
      </c>
      <c r="G154" s="3">
        <v>1</v>
      </c>
      <c r="I154" s="3">
        <v>0.87</v>
      </c>
      <c r="J154" s="3">
        <v>81</v>
      </c>
      <c r="K154" s="3" t="s">
        <v>70</v>
      </c>
      <c r="L154" s="3" t="s">
        <v>705</v>
      </c>
      <c r="M154" s="3" t="s">
        <v>707</v>
      </c>
      <c r="N154" s="3" t="s">
        <v>62</v>
      </c>
      <c r="O154" s="3" t="s">
        <v>680</v>
      </c>
    </row>
    <row r="155" spans="1:15" x14ac:dyDescent="0.3">
      <c r="A155" s="3" t="s">
        <v>407</v>
      </c>
      <c r="B155" s="3" t="s">
        <v>387</v>
      </c>
      <c r="C155" s="3" t="s">
        <v>972</v>
      </c>
      <c r="D155" s="3">
        <v>1</v>
      </c>
      <c r="E155" s="3">
        <v>1</v>
      </c>
      <c r="G155" s="3">
        <v>1</v>
      </c>
      <c r="I155" s="3">
        <v>0.9</v>
      </c>
      <c r="J155" s="3">
        <v>82</v>
      </c>
      <c r="K155" s="3" t="s">
        <v>70</v>
      </c>
      <c r="L155" s="3" t="s">
        <v>705</v>
      </c>
      <c r="M155" s="3" t="s">
        <v>707</v>
      </c>
      <c r="N155" s="3" t="s">
        <v>61</v>
      </c>
      <c r="O155" s="3" t="s">
        <v>680</v>
      </c>
    </row>
    <row r="156" spans="1:15" x14ac:dyDescent="0.3">
      <c r="A156" s="3" t="s">
        <v>407</v>
      </c>
      <c r="B156" s="3" t="s">
        <v>386</v>
      </c>
      <c r="C156" s="3" t="s">
        <v>972</v>
      </c>
      <c r="D156" s="3">
        <v>1</v>
      </c>
      <c r="E156" s="3">
        <v>0</v>
      </c>
      <c r="G156" s="3">
        <v>1</v>
      </c>
      <c r="I156" s="3">
        <v>0.89</v>
      </c>
      <c r="J156" s="3">
        <v>83</v>
      </c>
      <c r="K156" s="3" t="s">
        <v>70</v>
      </c>
      <c r="L156" s="3" t="s">
        <v>705</v>
      </c>
      <c r="M156" s="3" t="s">
        <v>707</v>
      </c>
      <c r="N156" s="3" t="s">
        <v>699</v>
      </c>
      <c r="O156" s="3" t="s">
        <v>679</v>
      </c>
    </row>
    <row r="157" spans="1:15" x14ac:dyDescent="0.3">
      <c r="A157" s="3" t="s">
        <v>407</v>
      </c>
      <c r="B157" s="3" t="s">
        <v>713</v>
      </c>
      <c r="C157" s="3" t="s">
        <v>972</v>
      </c>
      <c r="D157" s="3">
        <v>1</v>
      </c>
      <c r="E157" s="3">
        <v>0</v>
      </c>
      <c r="G157" s="3">
        <v>1</v>
      </c>
      <c r="I157" s="3">
        <v>0.9</v>
      </c>
      <c r="J157" s="3">
        <v>84</v>
      </c>
      <c r="K157" s="3" t="s">
        <v>70</v>
      </c>
      <c r="L157" s="3" t="s">
        <v>705</v>
      </c>
      <c r="M157" s="3" t="s">
        <v>707</v>
      </c>
      <c r="N157" s="3" t="s">
        <v>72</v>
      </c>
      <c r="O157" s="3" t="s">
        <v>679</v>
      </c>
    </row>
    <row r="158" spans="1:15" x14ac:dyDescent="0.3">
      <c r="A158" s="3" t="s">
        <v>407</v>
      </c>
      <c r="B158" s="3" t="s">
        <v>388</v>
      </c>
      <c r="C158" s="3" t="s">
        <v>972</v>
      </c>
      <c r="D158" s="3">
        <v>1</v>
      </c>
      <c r="E158" s="3">
        <v>0</v>
      </c>
      <c r="G158" s="3">
        <v>1</v>
      </c>
      <c r="I158" s="3">
        <v>0.9</v>
      </c>
      <c r="J158" s="3">
        <v>85</v>
      </c>
      <c r="K158" s="3" t="s">
        <v>70</v>
      </c>
      <c r="L158" s="3" t="s">
        <v>705</v>
      </c>
      <c r="M158" s="3" t="s">
        <v>707</v>
      </c>
      <c r="N158" s="3" t="s">
        <v>62</v>
      </c>
      <c r="O158" s="3" t="s">
        <v>679</v>
      </c>
    </row>
    <row r="159" spans="1:15" x14ac:dyDescent="0.3">
      <c r="A159" s="3" t="s">
        <v>407</v>
      </c>
      <c r="B159" s="3" t="s">
        <v>387</v>
      </c>
      <c r="C159" s="3" t="s">
        <v>972</v>
      </c>
      <c r="D159" s="3">
        <v>1</v>
      </c>
      <c r="E159" s="3">
        <v>0</v>
      </c>
      <c r="G159" s="3">
        <v>1</v>
      </c>
      <c r="I159" s="3">
        <v>0.92</v>
      </c>
      <c r="J159" s="3">
        <v>86</v>
      </c>
      <c r="K159" s="3" t="s">
        <v>70</v>
      </c>
      <c r="L159" s="3" t="s">
        <v>705</v>
      </c>
      <c r="M159" s="3" t="s">
        <v>707</v>
      </c>
      <c r="N159" s="3" t="s">
        <v>61</v>
      </c>
      <c r="O159" s="3" t="s">
        <v>679</v>
      </c>
    </row>
    <row r="160" spans="1:15" x14ac:dyDescent="0.3">
      <c r="A160" s="3" t="s">
        <v>407</v>
      </c>
      <c r="B160" s="3" t="s">
        <v>386</v>
      </c>
      <c r="C160" s="3" t="s">
        <v>715</v>
      </c>
      <c r="D160" s="3">
        <v>1</v>
      </c>
      <c r="E160" s="3">
        <v>1</v>
      </c>
      <c r="G160" s="3">
        <v>0</v>
      </c>
      <c r="I160" s="3">
        <v>0.85</v>
      </c>
      <c r="J160" s="3">
        <v>17</v>
      </c>
      <c r="K160" s="3" t="s">
        <v>70</v>
      </c>
      <c r="L160" s="3" t="s">
        <v>705</v>
      </c>
      <c r="M160" s="3" t="s">
        <v>706</v>
      </c>
      <c r="N160" s="3" t="s">
        <v>699</v>
      </c>
      <c r="O160" s="3" t="s">
        <v>680</v>
      </c>
    </row>
    <row r="161" spans="1:15" x14ac:dyDescent="0.3">
      <c r="A161" s="3" t="s">
        <v>407</v>
      </c>
      <c r="B161" s="3" t="s">
        <v>713</v>
      </c>
      <c r="C161" s="3" t="s">
        <v>715</v>
      </c>
      <c r="D161" s="3">
        <v>1</v>
      </c>
      <c r="E161" s="3">
        <v>1</v>
      </c>
      <c r="G161" s="3">
        <v>0</v>
      </c>
      <c r="I161" s="3">
        <v>0.87</v>
      </c>
      <c r="J161" s="3">
        <v>18</v>
      </c>
      <c r="K161" s="3" t="s">
        <v>70</v>
      </c>
      <c r="L161" s="3" t="s">
        <v>705</v>
      </c>
      <c r="M161" s="3" t="s">
        <v>706</v>
      </c>
      <c r="N161" s="3" t="s">
        <v>72</v>
      </c>
      <c r="O161" s="3" t="s">
        <v>680</v>
      </c>
    </row>
    <row r="162" spans="1:15" x14ac:dyDescent="0.3">
      <c r="A162" s="3" t="s">
        <v>407</v>
      </c>
      <c r="B162" s="3" t="s">
        <v>388</v>
      </c>
      <c r="C162" s="3" t="s">
        <v>715</v>
      </c>
      <c r="D162" s="3">
        <v>1</v>
      </c>
      <c r="E162" s="3">
        <v>1</v>
      </c>
      <c r="G162" s="3">
        <v>0</v>
      </c>
      <c r="I162" s="3">
        <v>0.87</v>
      </c>
      <c r="J162" s="3">
        <v>19</v>
      </c>
      <c r="K162" s="3" t="s">
        <v>70</v>
      </c>
      <c r="L162" s="3" t="s">
        <v>705</v>
      </c>
      <c r="M162" s="3" t="s">
        <v>706</v>
      </c>
      <c r="N162" s="3" t="s">
        <v>62</v>
      </c>
      <c r="O162" s="3" t="s">
        <v>680</v>
      </c>
    </row>
    <row r="163" spans="1:15" x14ac:dyDescent="0.3">
      <c r="A163" s="3" t="s">
        <v>407</v>
      </c>
      <c r="B163" s="3" t="s">
        <v>387</v>
      </c>
      <c r="C163" s="3" t="s">
        <v>715</v>
      </c>
      <c r="D163" s="3">
        <v>1</v>
      </c>
      <c r="E163" s="3">
        <v>1</v>
      </c>
      <c r="G163" s="3">
        <v>0</v>
      </c>
      <c r="I163" s="3">
        <v>0.89</v>
      </c>
      <c r="J163" s="3">
        <v>20</v>
      </c>
      <c r="K163" s="3" t="s">
        <v>70</v>
      </c>
      <c r="L163" s="3" t="s">
        <v>705</v>
      </c>
      <c r="M163" s="3" t="s">
        <v>706</v>
      </c>
      <c r="N163" s="3" t="s">
        <v>61</v>
      </c>
      <c r="O163" s="3" t="s">
        <v>680</v>
      </c>
    </row>
    <row r="164" spans="1:15" x14ac:dyDescent="0.3">
      <c r="A164" s="3" t="s">
        <v>407</v>
      </c>
      <c r="B164" s="3" t="s">
        <v>386</v>
      </c>
      <c r="C164" s="3" t="s">
        <v>715</v>
      </c>
      <c r="D164" s="3">
        <v>1</v>
      </c>
      <c r="E164" s="3">
        <v>0</v>
      </c>
      <c r="G164" s="3">
        <v>0</v>
      </c>
      <c r="I164" s="3">
        <v>0.89</v>
      </c>
      <c r="J164" s="3">
        <v>21</v>
      </c>
      <c r="K164" s="3" t="s">
        <v>70</v>
      </c>
      <c r="L164" s="3" t="s">
        <v>705</v>
      </c>
      <c r="M164" s="3" t="s">
        <v>706</v>
      </c>
      <c r="N164" s="3" t="s">
        <v>699</v>
      </c>
      <c r="O164" s="3" t="s">
        <v>679</v>
      </c>
    </row>
    <row r="165" spans="1:15" x14ac:dyDescent="0.3">
      <c r="A165" s="3" t="s">
        <v>407</v>
      </c>
      <c r="B165" s="3" t="s">
        <v>713</v>
      </c>
      <c r="C165" s="3" t="s">
        <v>715</v>
      </c>
      <c r="D165" s="3">
        <v>1</v>
      </c>
      <c r="E165" s="3">
        <v>0</v>
      </c>
      <c r="G165" s="3">
        <v>0</v>
      </c>
      <c r="I165" s="3">
        <v>0.9</v>
      </c>
      <c r="J165" s="3">
        <v>22</v>
      </c>
      <c r="K165" s="3" t="s">
        <v>70</v>
      </c>
      <c r="L165" s="3" t="s">
        <v>705</v>
      </c>
      <c r="M165" s="3" t="s">
        <v>706</v>
      </c>
      <c r="N165" s="3" t="s">
        <v>72</v>
      </c>
      <c r="O165" s="3" t="s">
        <v>679</v>
      </c>
    </row>
    <row r="166" spans="1:15" x14ac:dyDescent="0.3">
      <c r="A166" s="3" t="s">
        <v>407</v>
      </c>
      <c r="B166" s="3" t="s">
        <v>388</v>
      </c>
      <c r="C166" s="3" t="s">
        <v>715</v>
      </c>
      <c r="D166" s="3">
        <v>1</v>
      </c>
      <c r="E166" s="3">
        <v>0</v>
      </c>
      <c r="G166" s="3">
        <v>0</v>
      </c>
      <c r="I166" s="3">
        <v>0.9</v>
      </c>
      <c r="J166" s="3">
        <v>23</v>
      </c>
      <c r="K166" s="3" t="s">
        <v>70</v>
      </c>
      <c r="L166" s="3" t="s">
        <v>705</v>
      </c>
      <c r="M166" s="3" t="s">
        <v>706</v>
      </c>
      <c r="N166" s="3" t="s">
        <v>62</v>
      </c>
      <c r="O166" s="3" t="s">
        <v>679</v>
      </c>
    </row>
    <row r="167" spans="1:15" x14ac:dyDescent="0.3">
      <c r="A167" s="3" t="s">
        <v>407</v>
      </c>
      <c r="B167" s="3" t="s">
        <v>387</v>
      </c>
      <c r="C167" s="3" t="s">
        <v>715</v>
      </c>
      <c r="D167" s="3">
        <v>1</v>
      </c>
      <c r="E167" s="3">
        <v>0</v>
      </c>
      <c r="G167" s="3">
        <v>0</v>
      </c>
      <c r="I167" s="3">
        <v>0.91</v>
      </c>
      <c r="J167" s="3">
        <v>24</v>
      </c>
      <c r="K167" s="3" t="s">
        <v>70</v>
      </c>
      <c r="L167" s="3" t="s">
        <v>705</v>
      </c>
      <c r="M167" s="3" t="s">
        <v>706</v>
      </c>
      <c r="N167" s="3" t="s">
        <v>61</v>
      </c>
      <c r="O167" s="3" t="s">
        <v>679</v>
      </c>
    </row>
    <row r="168" spans="1:15" x14ac:dyDescent="0.3">
      <c r="A168" s="3" t="s">
        <v>407</v>
      </c>
      <c r="B168" s="3" t="s">
        <v>386</v>
      </c>
      <c r="C168" s="3" t="s">
        <v>715</v>
      </c>
      <c r="D168" s="3">
        <v>1</v>
      </c>
      <c r="E168" s="3">
        <v>1</v>
      </c>
      <c r="G168" s="3">
        <v>1</v>
      </c>
      <c r="I168" s="3">
        <v>0.87</v>
      </c>
      <c r="J168" s="3">
        <v>67</v>
      </c>
      <c r="K168" s="3" t="s">
        <v>70</v>
      </c>
      <c r="L168" s="3" t="s">
        <v>705</v>
      </c>
      <c r="M168" s="3" t="s">
        <v>706</v>
      </c>
      <c r="N168" s="3" t="s">
        <v>699</v>
      </c>
      <c r="O168" s="3" t="s">
        <v>680</v>
      </c>
    </row>
    <row r="169" spans="1:15" x14ac:dyDescent="0.3">
      <c r="A169" s="3" t="s">
        <v>407</v>
      </c>
      <c r="B169" s="3" t="s">
        <v>713</v>
      </c>
      <c r="C169" s="3" t="s">
        <v>715</v>
      </c>
      <c r="D169" s="3">
        <v>1</v>
      </c>
      <c r="E169" s="3">
        <v>1</v>
      </c>
      <c r="G169" s="3">
        <v>1</v>
      </c>
      <c r="I169" s="3">
        <v>0.89</v>
      </c>
      <c r="J169" s="3">
        <v>68</v>
      </c>
      <c r="K169" s="3" t="s">
        <v>70</v>
      </c>
      <c r="L169" s="3" t="s">
        <v>705</v>
      </c>
      <c r="M169" s="3" t="s">
        <v>706</v>
      </c>
      <c r="N169" s="3" t="s">
        <v>72</v>
      </c>
      <c r="O169" s="3" t="s">
        <v>680</v>
      </c>
    </row>
    <row r="170" spans="1:15" x14ac:dyDescent="0.3">
      <c r="A170" s="3" t="s">
        <v>407</v>
      </c>
      <c r="B170" s="3" t="s">
        <v>388</v>
      </c>
      <c r="C170" s="3" t="s">
        <v>715</v>
      </c>
      <c r="D170" s="3">
        <v>1</v>
      </c>
      <c r="E170" s="3">
        <v>1</v>
      </c>
      <c r="G170" s="3">
        <v>1</v>
      </c>
      <c r="I170" s="3">
        <v>0.89</v>
      </c>
      <c r="J170" s="3">
        <v>69</v>
      </c>
      <c r="K170" s="3" t="s">
        <v>70</v>
      </c>
      <c r="L170" s="3" t="s">
        <v>705</v>
      </c>
      <c r="M170" s="3" t="s">
        <v>706</v>
      </c>
      <c r="N170" s="3" t="s">
        <v>62</v>
      </c>
      <c r="O170" s="3" t="s">
        <v>680</v>
      </c>
    </row>
    <row r="171" spans="1:15" x14ac:dyDescent="0.3">
      <c r="A171" s="3" t="s">
        <v>407</v>
      </c>
      <c r="B171" s="3" t="s">
        <v>387</v>
      </c>
      <c r="C171" s="3" t="s">
        <v>715</v>
      </c>
      <c r="D171" s="3">
        <v>1</v>
      </c>
      <c r="E171" s="3">
        <v>1</v>
      </c>
      <c r="G171" s="3">
        <v>1</v>
      </c>
      <c r="I171" s="3">
        <v>0.91</v>
      </c>
      <c r="J171" s="3">
        <v>70</v>
      </c>
      <c r="K171" s="3" t="s">
        <v>70</v>
      </c>
      <c r="L171" s="3" t="s">
        <v>705</v>
      </c>
      <c r="M171" s="3" t="s">
        <v>706</v>
      </c>
      <c r="N171" s="3" t="s">
        <v>61</v>
      </c>
      <c r="O171" s="3" t="s">
        <v>680</v>
      </c>
    </row>
    <row r="172" spans="1:15" x14ac:dyDescent="0.3">
      <c r="A172" s="3" t="s">
        <v>407</v>
      </c>
      <c r="B172" s="3" t="s">
        <v>386</v>
      </c>
      <c r="C172" s="3" t="s">
        <v>715</v>
      </c>
      <c r="D172" s="3">
        <v>1</v>
      </c>
      <c r="E172" s="3">
        <v>0</v>
      </c>
      <c r="G172" s="3">
        <v>1</v>
      </c>
      <c r="I172" s="3">
        <v>0.91</v>
      </c>
      <c r="J172" s="3">
        <v>71</v>
      </c>
      <c r="K172" s="3" t="s">
        <v>70</v>
      </c>
      <c r="L172" s="3" t="s">
        <v>705</v>
      </c>
      <c r="M172" s="3" t="s">
        <v>706</v>
      </c>
      <c r="N172" s="3" t="s">
        <v>699</v>
      </c>
      <c r="O172" s="3" t="s">
        <v>679</v>
      </c>
    </row>
    <row r="173" spans="1:15" x14ac:dyDescent="0.3">
      <c r="A173" s="3" t="s">
        <v>407</v>
      </c>
      <c r="B173" s="3" t="s">
        <v>713</v>
      </c>
      <c r="C173" s="3" t="s">
        <v>715</v>
      </c>
      <c r="D173" s="3">
        <v>1</v>
      </c>
      <c r="E173" s="3">
        <v>0</v>
      </c>
      <c r="G173" s="3">
        <v>1</v>
      </c>
      <c r="I173" s="3">
        <v>0.92</v>
      </c>
      <c r="J173" s="3">
        <v>72</v>
      </c>
      <c r="K173" s="3" t="s">
        <v>70</v>
      </c>
      <c r="L173" s="3" t="s">
        <v>705</v>
      </c>
      <c r="M173" s="3" t="s">
        <v>706</v>
      </c>
      <c r="N173" s="3" t="s">
        <v>72</v>
      </c>
      <c r="O173" s="3" t="s">
        <v>679</v>
      </c>
    </row>
    <row r="174" spans="1:15" x14ac:dyDescent="0.3">
      <c r="A174" s="3" t="s">
        <v>407</v>
      </c>
      <c r="B174" s="3" t="s">
        <v>388</v>
      </c>
      <c r="C174" s="3" t="s">
        <v>715</v>
      </c>
      <c r="D174" s="3">
        <v>1</v>
      </c>
      <c r="E174" s="3">
        <v>0</v>
      </c>
      <c r="G174" s="3">
        <v>1</v>
      </c>
      <c r="I174" s="3">
        <v>0.92</v>
      </c>
      <c r="J174" s="3">
        <v>73</v>
      </c>
      <c r="K174" s="3" t="s">
        <v>70</v>
      </c>
      <c r="L174" s="3" t="s">
        <v>705</v>
      </c>
      <c r="M174" s="3" t="s">
        <v>706</v>
      </c>
      <c r="N174" s="3" t="s">
        <v>62</v>
      </c>
      <c r="O174" s="3" t="s">
        <v>679</v>
      </c>
    </row>
    <row r="175" spans="1:15" x14ac:dyDescent="0.3">
      <c r="A175" s="3" t="s">
        <v>407</v>
      </c>
      <c r="B175" s="3" t="s">
        <v>387</v>
      </c>
      <c r="C175" s="3" t="s">
        <v>715</v>
      </c>
      <c r="D175" s="3">
        <v>1</v>
      </c>
      <c r="E175" s="3">
        <v>0</v>
      </c>
      <c r="G175" s="3">
        <v>1</v>
      </c>
      <c r="I175" s="3">
        <v>0.93</v>
      </c>
      <c r="J175" s="3">
        <v>74</v>
      </c>
      <c r="K175" s="3" t="s">
        <v>70</v>
      </c>
      <c r="L175" s="3" t="s">
        <v>705</v>
      </c>
      <c r="M175" s="3" t="s">
        <v>706</v>
      </c>
      <c r="N175" s="3" t="s">
        <v>61</v>
      </c>
      <c r="O175" s="3" t="s">
        <v>679</v>
      </c>
    </row>
    <row r="176" spans="1:15" x14ac:dyDescent="0.3">
      <c r="A176" s="3" t="s">
        <v>407</v>
      </c>
      <c r="B176" s="3" t="s">
        <v>386</v>
      </c>
      <c r="C176" s="3" t="s">
        <v>973</v>
      </c>
      <c r="D176" s="3">
        <v>1</v>
      </c>
      <c r="E176" s="3">
        <v>1</v>
      </c>
      <c r="G176" s="3">
        <v>0</v>
      </c>
      <c r="I176" s="3">
        <v>0.79</v>
      </c>
      <c r="J176" s="3">
        <v>41</v>
      </c>
      <c r="K176" s="3" t="s">
        <v>70</v>
      </c>
      <c r="L176" s="3" t="s">
        <v>705</v>
      </c>
      <c r="M176" s="3" t="s">
        <v>708</v>
      </c>
      <c r="N176" s="3" t="s">
        <v>699</v>
      </c>
      <c r="O176" s="3" t="s">
        <v>680</v>
      </c>
    </row>
    <row r="177" spans="1:15" x14ac:dyDescent="0.3">
      <c r="A177" s="3" t="s">
        <v>407</v>
      </c>
      <c r="B177" s="3" t="s">
        <v>713</v>
      </c>
      <c r="C177" s="3" t="s">
        <v>973</v>
      </c>
      <c r="D177" s="3">
        <v>1</v>
      </c>
      <c r="E177" s="3">
        <v>1</v>
      </c>
      <c r="G177" s="3">
        <v>0</v>
      </c>
      <c r="I177" s="3">
        <v>0.82</v>
      </c>
      <c r="J177" s="3">
        <v>42</v>
      </c>
      <c r="K177" s="3" t="s">
        <v>70</v>
      </c>
      <c r="L177" s="3" t="s">
        <v>705</v>
      </c>
      <c r="M177" s="3" t="s">
        <v>708</v>
      </c>
      <c r="N177" s="3" t="s">
        <v>72</v>
      </c>
      <c r="O177" s="3" t="s">
        <v>680</v>
      </c>
    </row>
    <row r="178" spans="1:15" x14ac:dyDescent="0.3">
      <c r="A178" s="3" t="s">
        <v>407</v>
      </c>
      <c r="B178" s="3" t="s">
        <v>388</v>
      </c>
      <c r="C178" s="3" t="s">
        <v>973</v>
      </c>
      <c r="D178" s="3">
        <v>1</v>
      </c>
      <c r="E178" s="3">
        <v>1</v>
      </c>
      <c r="G178" s="3">
        <v>0</v>
      </c>
      <c r="I178" s="3">
        <v>0.82</v>
      </c>
      <c r="J178" s="3">
        <v>43</v>
      </c>
      <c r="K178" s="3" t="s">
        <v>70</v>
      </c>
      <c r="L178" s="3" t="s">
        <v>705</v>
      </c>
      <c r="M178" s="3" t="s">
        <v>708</v>
      </c>
      <c r="N178" s="3" t="s">
        <v>62</v>
      </c>
      <c r="O178" s="3" t="s">
        <v>680</v>
      </c>
    </row>
    <row r="179" spans="1:15" x14ac:dyDescent="0.3">
      <c r="A179" s="3" t="s">
        <v>407</v>
      </c>
      <c r="B179" s="3" t="s">
        <v>387</v>
      </c>
      <c r="C179" s="3" t="s">
        <v>973</v>
      </c>
      <c r="D179" s="3">
        <v>1</v>
      </c>
      <c r="E179" s="3">
        <v>1</v>
      </c>
      <c r="G179" s="3">
        <v>0</v>
      </c>
      <c r="I179" s="3">
        <v>0.86</v>
      </c>
      <c r="J179" s="3">
        <v>44</v>
      </c>
      <c r="K179" s="3" t="s">
        <v>70</v>
      </c>
      <c r="L179" s="3" t="s">
        <v>705</v>
      </c>
      <c r="M179" s="3" t="s">
        <v>708</v>
      </c>
      <c r="N179" s="3" t="s">
        <v>61</v>
      </c>
      <c r="O179" s="3" t="s">
        <v>680</v>
      </c>
    </row>
    <row r="180" spans="1:15" x14ac:dyDescent="0.3">
      <c r="A180" s="3" t="s">
        <v>407</v>
      </c>
      <c r="B180" s="3" t="s">
        <v>386</v>
      </c>
      <c r="C180" s="3" t="s">
        <v>973</v>
      </c>
      <c r="D180" s="3">
        <v>1</v>
      </c>
      <c r="E180" s="3">
        <v>1</v>
      </c>
      <c r="G180" s="3">
        <v>1</v>
      </c>
      <c r="I180" s="3">
        <v>0.82</v>
      </c>
      <c r="J180" s="3">
        <v>91</v>
      </c>
      <c r="K180" s="3" t="s">
        <v>70</v>
      </c>
      <c r="L180" s="3" t="s">
        <v>705</v>
      </c>
      <c r="M180" s="3" t="s">
        <v>708</v>
      </c>
      <c r="N180" s="3" t="s">
        <v>699</v>
      </c>
      <c r="O180" s="3" t="s">
        <v>680</v>
      </c>
    </row>
    <row r="181" spans="1:15" x14ac:dyDescent="0.3">
      <c r="A181" s="3" t="s">
        <v>407</v>
      </c>
      <c r="B181" s="3" t="s">
        <v>713</v>
      </c>
      <c r="C181" s="3" t="s">
        <v>973</v>
      </c>
      <c r="D181" s="3">
        <v>1</v>
      </c>
      <c r="E181" s="3">
        <v>1</v>
      </c>
      <c r="G181" s="3">
        <v>1</v>
      </c>
      <c r="I181" s="3">
        <v>0.85</v>
      </c>
      <c r="J181" s="3">
        <v>92</v>
      </c>
      <c r="K181" s="3" t="s">
        <v>70</v>
      </c>
      <c r="L181" s="3" t="s">
        <v>705</v>
      </c>
      <c r="M181" s="3" t="s">
        <v>708</v>
      </c>
      <c r="N181" s="3" t="s">
        <v>72</v>
      </c>
      <c r="O181" s="3" t="s">
        <v>680</v>
      </c>
    </row>
    <row r="182" spans="1:15" x14ac:dyDescent="0.3">
      <c r="A182" s="3" t="s">
        <v>407</v>
      </c>
      <c r="B182" s="3" t="s">
        <v>388</v>
      </c>
      <c r="C182" s="3" t="s">
        <v>973</v>
      </c>
      <c r="D182" s="3">
        <v>1</v>
      </c>
      <c r="E182" s="3">
        <v>1</v>
      </c>
      <c r="G182" s="3">
        <v>1</v>
      </c>
      <c r="I182" s="3">
        <v>0.85</v>
      </c>
      <c r="J182" s="3">
        <v>93</v>
      </c>
      <c r="K182" s="3" t="s">
        <v>70</v>
      </c>
      <c r="L182" s="3" t="s">
        <v>705</v>
      </c>
      <c r="M182" s="3" t="s">
        <v>708</v>
      </c>
      <c r="N182" s="3" t="s">
        <v>62</v>
      </c>
      <c r="O182" s="3" t="s">
        <v>680</v>
      </c>
    </row>
    <row r="183" spans="1:15" x14ac:dyDescent="0.3">
      <c r="A183" s="3" t="s">
        <v>407</v>
      </c>
      <c r="B183" s="3" t="s">
        <v>387</v>
      </c>
      <c r="C183" s="3" t="s">
        <v>973</v>
      </c>
      <c r="D183" s="3">
        <v>1</v>
      </c>
      <c r="E183" s="3">
        <v>1</v>
      </c>
      <c r="G183" s="3">
        <v>1</v>
      </c>
      <c r="I183" s="3">
        <v>0.88</v>
      </c>
      <c r="J183" s="3">
        <v>94</v>
      </c>
      <c r="K183" s="3" t="s">
        <v>70</v>
      </c>
      <c r="L183" s="3" t="s">
        <v>705</v>
      </c>
      <c r="M183" s="3" t="s">
        <v>708</v>
      </c>
      <c r="N183" s="3" t="s">
        <v>61</v>
      </c>
      <c r="O183" s="3" t="s">
        <v>680</v>
      </c>
    </row>
    <row r="184" spans="1:15" x14ac:dyDescent="0.3">
      <c r="A184" s="3" t="s">
        <v>407</v>
      </c>
      <c r="B184" s="3" t="s">
        <v>386</v>
      </c>
      <c r="C184" s="3" t="s">
        <v>974</v>
      </c>
      <c r="D184" s="3">
        <v>1</v>
      </c>
      <c r="E184" s="3">
        <v>1</v>
      </c>
      <c r="G184" s="3">
        <v>0</v>
      </c>
      <c r="I184" s="3">
        <v>0.77</v>
      </c>
      <c r="J184" s="3">
        <v>48</v>
      </c>
      <c r="K184" s="3" t="s">
        <v>70</v>
      </c>
      <c r="L184" s="3" t="s">
        <v>705</v>
      </c>
      <c r="M184" s="3" t="s">
        <v>709</v>
      </c>
      <c r="N184" s="3" t="s">
        <v>699</v>
      </c>
      <c r="O184" s="3" t="s">
        <v>680</v>
      </c>
    </row>
    <row r="185" spans="1:15" x14ac:dyDescent="0.3">
      <c r="A185" s="3" t="s">
        <v>407</v>
      </c>
      <c r="B185" s="3" t="s">
        <v>713</v>
      </c>
      <c r="C185" s="3" t="s">
        <v>974</v>
      </c>
      <c r="D185" s="3">
        <v>1</v>
      </c>
      <c r="E185" s="3">
        <v>1</v>
      </c>
      <c r="G185" s="3">
        <v>0</v>
      </c>
      <c r="I185" s="3">
        <v>0.8</v>
      </c>
      <c r="J185" s="3">
        <v>49</v>
      </c>
      <c r="K185" s="3" t="s">
        <v>70</v>
      </c>
      <c r="L185" s="3" t="s">
        <v>705</v>
      </c>
      <c r="M185" s="3" t="s">
        <v>709</v>
      </c>
      <c r="N185" s="3" t="s">
        <v>72</v>
      </c>
      <c r="O185" s="3" t="s">
        <v>680</v>
      </c>
    </row>
    <row r="186" spans="1:15" x14ac:dyDescent="0.3">
      <c r="A186" s="3" t="s">
        <v>407</v>
      </c>
      <c r="B186" s="3" t="s">
        <v>388</v>
      </c>
      <c r="C186" s="3" t="s">
        <v>974</v>
      </c>
      <c r="D186" s="3">
        <v>1</v>
      </c>
      <c r="E186" s="3">
        <v>1</v>
      </c>
      <c r="G186" s="3">
        <v>0</v>
      </c>
      <c r="I186" s="3">
        <v>0.8</v>
      </c>
      <c r="J186" s="3">
        <v>50</v>
      </c>
      <c r="K186" s="3" t="s">
        <v>70</v>
      </c>
      <c r="L186" s="3" t="s">
        <v>705</v>
      </c>
      <c r="M186" s="3" t="s">
        <v>709</v>
      </c>
      <c r="N186" s="3" t="s">
        <v>62</v>
      </c>
      <c r="O186" s="3" t="s">
        <v>680</v>
      </c>
    </row>
    <row r="187" spans="1:15" x14ac:dyDescent="0.3">
      <c r="A187" s="3" t="s">
        <v>407</v>
      </c>
      <c r="B187" s="3" t="s">
        <v>386</v>
      </c>
      <c r="C187" s="3" t="s">
        <v>974</v>
      </c>
      <c r="D187" s="3">
        <v>1</v>
      </c>
      <c r="E187" s="3">
        <v>1</v>
      </c>
      <c r="G187" s="3">
        <v>1</v>
      </c>
      <c r="I187" s="3">
        <v>0.8</v>
      </c>
      <c r="J187" s="3">
        <v>98</v>
      </c>
      <c r="K187" s="3" t="s">
        <v>70</v>
      </c>
      <c r="L187" s="3" t="s">
        <v>705</v>
      </c>
      <c r="M187" s="3" t="s">
        <v>709</v>
      </c>
      <c r="N187" s="3" t="s">
        <v>699</v>
      </c>
      <c r="O187" s="3" t="s">
        <v>680</v>
      </c>
    </row>
    <row r="188" spans="1:15" x14ac:dyDescent="0.3">
      <c r="A188" s="3" t="s">
        <v>407</v>
      </c>
      <c r="B188" s="3" t="s">
        <v>713</v>
      </c>
      <c r="C188" s="3" t="s">
        <v>974</v>
      </c>
      <c r="D188" s="3">
        <v>1</v>
      </c>
      <c r="E188" s="3">
        <v>1</v>
      </c>
      <c r="G188" s="3">
        <v>1</v>
      </c>
      <c r="I188" s="3">
        <v>0.82</v>
      </c>
      <c r="J188" s="3">
        <v>99</v>
      </c>
      <c r="K188" s="3" t="s">
        <v>70</v>
      </c>
      <c r="L188" s="3" t="s">
        <v>705</v>
      </c>
      <c r="M188" s="3" t="s">
        <v>709</v>
      </c>
      <c r="N188" s="3" t="s">
        <v>72</v>
      </c>
      <c r="O188" s="3" t="s">
        <v>680</v>
      </c>
    </row>
    <row r="189" spans="1:15" x14ac:dyDescent="0.3">
      <c r="A189" s="3" t="s">
        <v>407</v>
      </c>
      <c r="B189" s="3" t="s">
        <v>388</v>
      </c>
      <c r="C189" s="3" t="s">
        <v>974</v>
      </c>
      <c r="D189" s="3">
        <v>1</v>
      </c>
      <c r="E189" s="3">
        <v>1</v>
      </c>
      <c r="G189" s="3">
        <v>1</v>
      </c>
      <c r="I189" s="3">
        <v>0.82</v>
      </c>
      <c r="J189" s="3">
        <v>100</v>
      </c>
      <c r="K189" s="3" t="s">
        <v>70</v>
      </c>
      <c r="L189" s="3" t="s">
        <v>705</v>
      </c>
      <c r="M189" s="3" t="s">
        <v>709</v>
      </c>
      <c r="N189" s="3" t="s">
        <v>62</v>
      </c>
      <c r="O189" s="3" t="s">
        <v>680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F647-E157-480A-B608-CDAD6AE3A0B5}">
  <dimension ref="A1:K270"/>
  <sheetViews>
    <sheetView topLeftCell="A248" zoomScale="85" zoomScaleNormal="85" workbookViewId="0">
      <selection activeCell="J256" sqref="J256"/>
    </sheetView>
  </sheetViews>
  <sheetFormatPr baseColWidth="10" defaultRowHeight="14.4" x14ac:dyDescent="0.3"/>
  <cols>
    <col min="1" max="1" width="39.44140625" style="3" bestFit="1" customWidth="1"/>
    <col min="2" max="2" width="23.88671875" style="3" bestFit="1" customWidth="1"/>
    <col min="3" max="3" width="38.44140625" style="3" bestFit="1" customWidth="1"/>
    <col min="4" max="4" width="37.77734375" style="3" bestFit="1" customWidth="1"/>
    <col min="5" max="5" width="11.6640625" style="3" bestFit="1" customWidth="1"/>
    <col min="6" max="6" width="12.109375" style="3" bestFit="1" customWidth="1"/>
    <col min="7" max="7" width="13.21875" style="3" bestFit="1" customWidth="1"/>
    <col min="8" max="9" width="16.109375" style="3" bestFit="1" customWidth="1"/>
    <col min="10" max="10" width="26.6640625" style="3" bestFit="1" customWidth="1"/>
    <col min="11" max="11" width="15" style="3" bestFit="1" customWidth="1"/>
    <col min="12" max="16384" width="11.5546875" style="3"/>
  </cols>
  <sheetData>
    <row r="1" spans="1:11" s="13" customFormat="1" x14ac:dyDescent="0.3">
      <c r="A1" s="13" t="s">
        <v>6</v>
      </c>
      <c r="B1" s="13" t="s">
        <v>640</v>
      </c>
      <c r="C1" s="13" t="s">
        <v>81</v>
      </c>
      <c r="D1" s="13" t="s">
        <v>82</v>
      </c>
      <c r="E1" s="1" t="s">
        <v>18</v>
      </c>
      <c r="F1" s="1" t="s">
        <v>17</v>
      </c>
      <c r="G1" s="1" t="s">
        <v>76</v>
      </c>
      <c r="H1" s="13" t="s">
        <v>1050</v>
      </c>
      <c r="I1" s="13" t="s">
        <v>15</v>
      </c>
      <c r="J1" s="13" t="s">
        <v>37</v>
      </c>
      <c r="K1" s="13" t="s">
        <v>795</v>
      </c>
    </row>
    <row r="2" spans="1:11" x14ac:dyDescent="0.3">
      <c r="A2" s="3" t="s">
        <v>381</v>
      </c>
      <c r="B2" s="3" t="s">
        <v>427</v>
      </c>
      <c r="D2" s="3">
        <v>1977</v>
      </c>
      <c r="F2" s="3">
        <v>70</v>
      </c>
      <c r="H2" s="3" t="s">
        <v>22</v>
      </c>
      <c r="I2" s="3" t="s">
        <v>33</v>
      </c>
      <c r="J2" s="3" t="s">
        <v>116</v>
      </c>
    </row>
    <row r="3" spans="1:11" x14ac:dyDescent="0.3">
      <c r="A3" s="3" t="s">
        <v>381</v>
      </c>
      <c r="B3" s="3" t="s">
        <v>427</v>
      </c>
      <c r="D3" s="3">
        <v>1977</v>
      </c>
      <c r="E3" s="3">
        <v>70</v>
      </c>
      <c r="F3" s="3">
        <v>400</v>
      </c>
      <c r="G3" s="3">
        <v>70</v>
      </c>
      <c r="H3" s="3">
        <v>58</v>
      </c>
      <c r="I3" s="3">
        <v>59</v>
      </c>
      <c r="J3" s="3">
        <v>1.8</v>
      </c>
    </row>
    <row r="4" spans="1:11" x14ac:dyDescent="0.3">
      <c r="A4" s="3" t="s">
        <v>381</v>
      </c>
      <c r="B4" s="3" t="s">
        <v>427</v>
      </c>
      <c r="D4" s="3">
        <v>1977</v>
      </c>
      <c r="E4" s="3">
        <v>400</v>
      </c>
      <c r="G4" s="3">
        <v>70</v>
      </c>
      <c r="H4" s="3">
        <v>58</v>
      </c>
      <c r="I4" s="3">
        <v>59</v>
      </c>
      <c r="J4" s="3">
        <v>1.1000000000000001</v>
      </c>
    </row>
    <row r="5" spans="1:11" x14ac:dyDescent="0.3">
      <c r="A5" s="3" t="s">
        <v>381</v>
      </c>
      <c r="B5" s="3" t="s">
        <v>427</v>
      </c>
      <c r="C5" s="3">
        <v>1978</v>
      </c>
      <c r="D5" s="3">
        <v>1994</v>
      </c>
      <c r="F5" s="3">
        <v>70</v>
      </c>
      <c r="H5" s="3" t="s">
        <v>22</v>
      </c>
      <c r="I5" s="3" t="s">
        <v>33</v>
      </c>
      <c r="J5" s="3" t="s">
        <v>117</v>
      </c>
    </row>
    <row r="6" spans="1:11" x14ac:dyDescent="0.3">
      <c r="A6" s="3" t="s">
        <v>381</v>
      </c>
      <c r="B6" s="3" t="s">
        <v>427</v>
      </c>
      <c r="C6" s="3">
        <v>1978</v>
      </c>
      <c r="D6" s="3">
        <v>1994</v>
      </c>
      <c r="E6" s="3">
        <v>70</v>
      </c>
      <c r="F6" s="3">
        <v>400</v>
      </c>
      <c r="G6" s="3">
        <v>70</v>
      </c>
      <c r="H6" s="3">
        <v>58</v>
      </c>
      <c r="I6" s="3">
        <v>59</v>
      </c>
      <c r="J6" s="3">
        <v>1.4</v>
      </c>
    </row>
    <row r="7" spans="1:11" x14ac:dyDescent="0.3">
      <c r="A7" s="3" t="s">
        <v>381</v>
      </c>
      <c r="B7" s="3" t="s">
        <v>427</v>
      </c>
      <c r="C7" s="3">
        <v>1978</v>
      </c>
      <c r="D7" s="3">
        <v>1994</v>
      </c>
      <c r="E7" s="3">
        <v>400</v>
      </c>
      <c r="G7" s="3">
        <v>70</v>
      </c>
      <c r="H7" s="3">
        <v>58</v>
      </c>
      <c r="I7" s="3">
        <v>59</v>
      </c>
      <c r="J7" s="3">
        <v>0.8</v>
      </c>
    </row>
    <row r="8" spans="1:11" x14ac:dyDescent="0.3">
      <c r="A8" s="3" t="s">
        <v>381</v>
      </c>
      <c r="B8" s="3" t="s">
        <v>427</v>
      </c>
      <c r="C8" s="3">
        <v>1995</v>
      </c>
      <c r="D8" s="3">
        <v>2003</v>
      </c>
      <c r="F8" s="3">
        <v>70</v>
      </c>
      <c r="H8" s="3" t="s">
        <v>22</v>
      </c>
      <c r="I8" s="3" t="s">
        <v>33</v>
      </c>
      <c r="J8" s="3" t="s">
        <v>118</v>
      </c>
    </row>
    <row r="9" spans="1:11" x14ac:dyDescent="0.3">
      <c r="A9" s="3" t="s">
        <v>381</v>
      </c>
      <c r="B9" s="3" t="s">
        <v>427</v>
      </c>
      <c r="C9" s="3">
        <v>1995</v>
      </c>
      <c r="D9" s="3">
        <v>2003</v>
      </c>
      <c r="E9" s="3">
        <v>70</v>
      </c>
      <c r="F9" s="3">
        <v>400</v>
      </c>
      <c r="G9" s="3">
        <v>70</v>
      </c>
      <c r="H9" s="3">
        <v>58</v>
      </c>
      <c r="I9" s="3">
        <v>59</v>
      </c>
      <c r="J9" s="3">
        <v>1.1000000000000001</v>
      </c>
    </row>
    <row r="10" spans="1:11" x14ac:dyDescent="0.3">
      <c r="A10" s="3" t="s">
        <v>381</v>
      </c>
      <c r="B10" s="3" t="s">
        <v>427</v>
      </c>
      <c r="C10" s="3">
        <v>1995</v>
      </c>
      <c r="D10" s="3">
        <v>2003</v>
      </c>
      <c r="E10" s="3">
        <v>400</v>
      </c>
      <c r="G10" s="3">
        <v>70</v>
      </c>
      <c r="H10" s="3">
        <v>58</v>
      </c>
      <c r="I10" s="3">
        <v>59</v>
      </c>
      <c r="J10" s="3">
        <v>0.5</v>
      </c>
    </row>
    <row r="11" spans="1:11" x14ac:dyDescent="0.3">
      <c r="A11" s="3" t="s">
        <v>381</v>
      </c>
      <c r="B11" s="3" t="s">
        <v>427</v>
      </c>
      <c r="C11" s="3">
        <v>2004</v>
      </c>
      <c r="D11" s="3">
        <v>2012</v>
      </c>
      <c r="F11" s="3">
        <v>70</v>
      </c>
      <c r="H11" s="3" t="s">
        <v>23</v>
      </c>
      <c r="I11" s="3" t="s">
        <v>34</v>
      </c>
      <c r="J11" s="3" t="s">
        <v>118</v>
      </c>
    </row>
    <row r="12" spans="1:11" x14ac:dyDescent="0.3">
      <c r="A12" s="3" t="s">
        <v>381</v>
      </c>
      <c r="B12" s="3" t="s">
        <v>427</v>
      </c>
      <c r="C12" s="3">
        <v>2004</v>
      </c>
      <c r="D12" s="3">
        <v>2012</v>
      </c>
      <c r="E12" s="3">
        <v>70</v>
      </c>
      <c r="F12" s="3">
        <v>400</v>
      </c>
      <c r="G12" s="3">
        <v>70</v>
      </c>
      <c r="H12" s="3">
        <v>68</v>
      </c>
      <c r="I12" s="3">
        <v>69</v>
      </c>
      <c r="J12" s="3">
        <v>1.1000000000000001</v>
      </c>
    </row>
    <row r="13" spans="1:11" x14ac:dyDescent="0.3">
      <c r="A13" s="3" t="s">
        <v>381</v>
      </c>
      <c r="B13" s="3" t="s">
        <v>427</v>
      </c>
      <c r="C13" s="3">
        <v>2004</v>
      </c>
      <c r="D13" s="3">
        <v>2012</v>
      </c>
      <c r="E13" s="3">
        <v>400</v>
      </c>
      <c r="G13" s="3">
        <v>70</v>
      </c>
      <c r="H13" s="3">
        <v>68</v>
      </c>
      <c r="I13" s="3">
        <v>69</v>
      </c>
      <c r="J13" s="3">
        <v>0.5</v>
      </c>
    </row>
    <row r="14" spans="1:11" x14ac:dyDescent="0.3">
      <c r="A14" s="3" t="s">
        <v>381</v>
      </c>
      <c r="B14" s="3" t="s">
        <v>427</v>
      </c>
      <c r="C14" s="3">
        <v>2013</v>
      </c>
      <c r="D14" s="3">
        <v>2017</v>
      </c>
      <c r="F14" s="3">
        <v>70</v>
      </c>
      <c r="H14" s="3" t="s">
        <v>24</v>
      </c>
      <c r="I14" s="3" t="s">
        <v>35</v>
      </c>
      <c r="J14" s="3" t="s">
        <v>118</v>
      </c>
    </row>
    <row r="15" spans="1:11" x14ac:dyDescent="0.3">
      <c r="A15" s="3" t="s">
        <v>381</v>
      </c>
      <c r="B15" s="3" t="s">
        <v>427</v>
      </c>
      <c r="C15" s="3">
        <v>2013</v>
      </c>
      <c r="D15" s="3">
        <v>2017</v>
      </c>
      <c r="E15" s="3">
        <v>70</v>
      </c>
      <c r="F15" s="3">
        <v>400</v>
      </c>
      <c r="G15" s="3">
        <v>70</v>
      </c>
      <c r="H15" s="3">
        <v>78</v>
      </c>
      <c r="I15" s="3">
        <v>79</v>
      </c>
      <c r="J15" s="3">
        <v>1.1000000000000001</v>
      </c>
    </row>
    <row r="16" spans="1:11" x14ac:dyDescent="0.3">
      <c r="A16" s="3" t="s">
        <v>381</v>
      </c>
      <c r="B16" s="3" t="s">
        <v>427</v>
      </c>
      <c r="C16" s="3">
        <v>2013</v>
      </c>
      <c r="D16" s="3">
        <v>2017</v>
      </c>
      <c r="E16" s="3">
        <v>400</v>
      </c>
      <c r="G16" s="3">
        <v>70</v>
      </c>
      <c r="H16" s="3">
        <v>78</v>
      </c>
      <c r="I16" s="3">
        <v>79</v>
      </c>
      <c r="J16" s="3">
        <v>0.5</v>
      </c>
    </row>
    <row r="17" spans="1:10" x14ac:dyDescent="0.3">
      <c r="A17" s="3" t="s">
        <v>381</v>
      </c>
      <c r="B17" s="3" t="s">
        <v>427</v>
      </c>
      <c r="C17" s="3">
        <v>2018</v>
      </c>
      <c r="D17" s="3">
        <v>2019</v>
      </c>
      <c r="F17" s="3">
        <v>70</v>
      </c>
      <c r="H17" s="3" t="s">
        <v>25</v>
      </c>
      <c r="I17" s="3" t="s">
        <v>114</v>
      </c>
      <c r="J17" s="3" t="s">
        <v>118</v>
      </c>
    </row>
    <row r="18" spans="1:10" x14ac:dyDescent="0.3">
      <c r="A18" s="3" t="s">
        <v>381</v>
      </c>
      <c r="B18" s="3" t="s">
        <v>427</v>
      </c>
      <c r="C18" s="3">
        <v>2018</v>
      </c>
      <c r="D18" s="3">
        <v>2019</v>
      </c>
      <c r="E18" s="3">
        <v>70</v>
      </c>
      <c r="F18" s="3">
        <v>400</v>
      </c>
      <c r="G18" s="3">
        <v>70</v>
      </c>
      <c r="H18" s="3">
        <v>84</v>
      </c>
      <c r="I18" s="3">
        <v>83</v>
      </c>
      <c r="J18" s="3">
        <v>1.1000000000000001</v>
      </c>
    </row>
    <row r="19" spans="1:10" x14ac:dyDescent="0.3">
      <c r="A19" s="3" t="s">
        <v>381</v>
      </c>
      <c r="B19" s="3" t="s">
        <v>427</v>
      </c>
      <c r="C19" s="3">
        <v>2018</v>
      </c>
      <c r="D19" s="3">
        <v>2019</v>
      </c>
      <c r="E19" s="3">
        <v>400</v>
      </c>
      <c r="G19" s="3">
        <v>70</v>
      </c>
      <c r="H19" s="3">
        <v>84</v>
      </c>
      <c r="I19" s="3">
        <v>83</v>
      </c>
      <c r="J19" s="3">
        <v>0.5</v>
      </c>
    </row>
    <row r="20" spans="1:10" x14ac:dyDescent="0.3">
      <c r="A20" s="3" t="s">
        <v>381</v>
      </c>
      <c r="B20" s="3" t="s">
        <v>427</v>
      </c>
      <c r="C20" s="3">
        <v>2020</v>
      </c>
      <c r="F20" s="3">
        <v>20</v>
      </c>
      <c r="H20" s="3" t="s">
        <v>26</v>
      </c>
      <c r="I20" s="3" t="s">
        <v>19</v>
      </c>
      <c r="J20" s="3" t="s">
        <v>118</v>
      </c>
    </row>
    <row r="21" spans="1:10" x14ac:dyDescent="0.3">
      <c r="A21" s="3" t="s">
        <v>381</v>
      </c>
      <c r="B21" s="3" t="s">
        <v>427</v>
      </c>
      <c r="C21" s="3">
        <v>2020</v>
      </c>
      <c r="E21" s="3">
        <v>20</v>
      </c>
      <c r="F21" s="3">
        <v>70</v>
      </c>
      <c r="H21" s="3" t="s">
        <v>27</v>
      </c>
      <c r="I21" s="3" t="s">
        <v>115</v>
      </c>
      <c r="J21" s="3" t="s">
        <v>118</v>
      </c>
    </row>
    <row r="22" spans="1:10" x14ac:dyDescent="0.3">
      <c r="A22" s="3" t="s">
        <v>381</v>
      </c>
      <c r="B22" s="3" t="s">
        <v>427</v>
      </c>
      <c r="C22" s="3">
        <v>2020</v>
      </c>
      <c r="E22" s="3">
        <v>70</v>
      </c>
      <c r="F22" s="3">
        <v>400</v>
      </c>
      <c r="G22" s="3">
        <v>70</v>
      </c>
      <c r="H22" s="3">
        <v>94</v>
      </c>
      <c r="I22" s="3">
        <v>89</v>
      </c>
      <c r="J22" s="3">
        <v>1.1000000000000001</v>
      </c>
    </row>
    <row r="23" spans="1:10" x14ac:dyDescent="0.3">
      <c r="A23" s="3" t="s">
        <v>381</v>
      </c>
      <c r="B23" s="3" t="s">
        <v>427</v>
      </c>
      <c r="C23" s="3">
        <v>2020</v>
      </c>
      <c r="E23" s="3">
        <v>400</v>
      </c>
      <c r="G23" s="3">
        <v>70</v>
      </c>
      <c r="H23" s="3">
        <v>94</v>
      </c>
      <c r="I23" s="3">
        <v>89</v>
      </c>
      <c r="J23" s="3">
        <v>0.5</v>
      </c>
    </row>
    <row r="24" spans="1:10" x14ac:dyDescent="0.3">
      <c r="A24" s="3" t="s">
        <v>381</v>
      </c>
      <c r="B24" s="3" t="s">
        <v>428</v>
      </c>
      <c r="D24" s="3">
        <v>1977</v>
      </c>
      <c r="F24" s="3">
        <v>70</v>
      </c>
      <c r="H24" s="3" t="s">
        <v>22</v>
      </c>
      <c r="I24" s="3" t="s">
        <v>33</v>
      </c>
      <c r="J24" s="3" t="s">
        <v>116</v>
      </c>
    </row>
    <row r="25" spans="1:10" x14ac:dyDescent="0.3">
      <c r="A25" s="3" t="s">
        <v>381</v>
      </c>
      <c r="B25" s="3" t="s">
        <v>428</v>
      </c>
      <c r="D25" s="3">
        <v>1977</v>
      </c>
      <c r="E25" s="3">
        <v>70</v>
      </c>
      <c r="F25" s="3">
        <v>400</v>
      </c>
      <c r="G25" s="3">
        <v>70</v>
      </c>
      <c r="H25" s="3">
        <v>58</v>
      </c>
      <c r="I25" s="3">
        <v>59</v>
      </c>
      <c r="J25" s="3">
        <v>1.8</v>
      </c>
    </row>
    <row r="26" spans="1:10" x14ac:dyDescent="0.3">
      <c r="A26" s="3" t="s">
        <v>381</v>
      </c>
      <c r="B26" s="3" t="s">
        <v>428</v>
      </c>
      <c r="D26" s="3">
        <v>1977</v>
      </c>
      <c r="E26" s="3">
        <v>400</v>
      </c>
      <c r="G26" s="3">
        <v>70</v>
      </c>
      <c r="H26" s="3">
        <v>58</v>
      </c>
      <c r="I26" s="3">
        <v>59</v>
      </c>
      <c r="J26" s="3">
        <v>1.1000000000000001</v>
      </c>
    </row>
    <row r="27" spans="1:10" x14ac:dyDescent="0.3">
      <c r="A27" s="3" t="s">
        <v>381</v>
      </c>
      <c r="B27" s="3" t="s">
        <v>428</v>
      </c>
      <c r="C27" s="3">
        <v>1978</v>
      </c>
      <c r="D27" s="3">
        <v>1994</v>
      </c>
      <c r="F27" s="3">
        <v>70</v>
      </c>
      <c r="H27" s="3" t="s">
        <v>22</v>
      </c>
      <c r="I27" s="3" t="s">
        <v>33</v>
      </c>
      <c r="J27" s="3" t="s">
        <v>117</v>
      </c>
    </row>
    <row r="28" spans="1:10" x14ac:dyDescent="0.3">
      <c r="A28" s="3" t="s">
        <v>381</v>
      </c>
      <c r="B28" s="3" t="s">
        <v>428</v>
      </c>
      <c r="C28" s="3">
        <v>1978</v>
      </c>
      <c r="D28" s="3">
        <v>1994</v>
      </c>
      <c r="E28" s="3">
        <v>70</v>
      </c>
      <c r="F28" s="3">
        <v>400</v>
      </c>
      <c r="G28" s="3">
        <v>70</v>
      </c>
      <c r="H28" s="3">
        <v>58</v>
      </c>
      <c r="I28" s="3">
        <v>59</v>
      </c>
      <c r="J28" s="3">
        <v>1.4</v>
      </c>
    </row>
    <row r="29" spans="1:10" x14ac:dyDescent="0.3">
      <c r="A29" s="3" t="s">
        <v>381</v>
      </c>
      <c r="B29" s="3" t="s">
        <v>428</v>
      </c>
      <c r="C29" s="3">
        <v>1978</v>
      </c>
      <c r="D29" s="3">
        <v>1994</v>
      </c>
      <c r="E29" s="3">
        <v>400</v>
      </c>
      <c r="G29" s="3">
        <v>70</v>
      </c>
      <c r="H29" s="3">
        <v>58</v>
      </c>
      <c r="I29" s="3">
        <v>59</v>
      </c>
      <c r="J29" s="3">
        <v>0.8</v>
      </c>
    </row>
    <row r="30" spans="1:10" x14ac:dyDescent="0.3">
      <c r="A30" s="3" t="s">
        <v>381</v>
      </c>
      <c r="B30" s="3" t="s">
        <v>428</v>
      </c>
      <c r="C30" s="3">
        <v>1995</v>
      </c>
      <c r="D30" s="3">
        <v>2003</v>
      </c>
      <c r="F30" s="3">
        <v>70</v>
      </c>
      <c r="H30" s="3" t="s">
        <v>22</v>
      </c>
      <c r="I30" s="3" t="s">
        <v>33</v>
      </c>
      <c r="J30" s="3" t="s">
        <v>118</v>
      </c>
    </row>
    <row r="31" spans="1:10" x14ac:dyDescent="0.3">
      <c r="A31" s="3" t="s">
        <v>381</v>
      </c>
      <c r="B31" s="3" t="s">
        <v>428</v>
      </c>
      <c r="C31" s="3">
        <v>1995</v>
      </c>
      <c r="D31" s="3">
        <v>2003</v>
      </c>
      <c r="E31" s="3">
        <v>70</v>
      </c>
      <c r="F31" s="3">
        <v>400</v>
      </c>
      <c r="G31" s="3">
        <v>70</v>
      </c>
      <c r="H31" s="3">
        <v>58</v>
      </c>
      <c r="I31" s="3">
        <v>59</v>
      </c>
      <c r="J31" s="3">
        <v>1.1000000000000001</v>
      </c>
    </row>
    <row r="32" spans="1:10" x14ac:dyDescent="0.3">
      <c r="A32" s="3" t="s">
        <v>381</v>
      </c>
      <c r="B32" s="3" t="s">
        <v>428</v>
      </c>
      <c r="C32" s="3">
        <v>1995</v>
      </c>
      <c r="D32" s="3">
        <v>2003</v>
      </c>
      <c r="E32" s="3">
        <v>400</v>
      </c>
      <c r="G32" s="3">
        <v>70</v>
      </c>
      <c r="H32" s="3">
        <v>58</v>
      </c>
      <c r="I32" s="3">
        <v>59</v>
      </c>
      <c r="J32" s="3">
        <v>0.5</v>
      </c>
    </row>
    <row r="33" spans="1:10" x14ac:dyDescent="0.3">
      <c r="A33" s="3" t="s">
        <v>381</v>
      </c>
      <c r="B33" s="3" t="s">
        <v>428</v>
      </c>
      <c r="C33" s="3">
        <v>2004</v>
      </c>
      <c r="D33" s="3">
        <v>2012</v>
      </c>
      <c r="F33" s="3">
        <v>70</v>
      </c>
      <c r="H33" s="3" t="s">
        <v>23</v>
      </c>
      <c r="I33" s="3" t="s">
        <v>34</v>
      </c>
      <c r="J33" s="3" t="s">
        <v>118</v>
      </c>
    </row>
    <row r="34" spans="1:10" x14ac:dyDescent="0.3">
      <c r="A34" s="3" t="s">
        <v>381</v>
      </c>
      <c r="B34" s="3" t="s">
        <v>428</v>
      </c>
      <c r="C34" s="3">
        <v>2004</v>
      </c>
      <c r="D34" s="3">
        <v>2012</v>
      </c>
      <c r="E34" s="3">
        <v>70</v>
      </c>
      <c r="F34" s="3">
        <v>400</v>
      </c>
      <c r="G34" s="3">
        <v>70</v>
      </c>
      <c r="H34" s="3">
        <v>68</v>
      </c>
      <c r="I34" s="3">
        <v>69</v>
      </c>
      <c r="J34" s="3">
        <v>1.1000000000000001</v>
      </c>
    </row>
    <row r="35" spans="1:10" x14ac:dyDescent="0.3">
      <c r="A35" s="3" t="s">
        <v>381</v>
      </c>
      <c r="B35" s="3" t="s">
        <v>428</v>
      </c>
      <c r="C35" s="3">
        <v>2004</v>
      </c>
      <c r="D35" s="3">
        <v>2012</v>
      </c>
      <c r="E35" s="3">
        <v>400</v>
      </c>
      <c r="G35" s="3">
        <v>70</v>
      </c>
      <c r="H35" s="3">
        <v>68</v>
      </c>
      <c r="I35" s="3">
        <v>69</v>
      </c>
      <c r="J35" s="3">
        <v>0.5</v>
      </c>
    </row>
    <row r="36" spans="1:10" x14ac:dyDescent="0.3">
      <c r="A36" s="3" t="s">
        <v>381</v>
      </c>
      <c r="B36" s="3" t="s">
        <v>428</v>
      </c>
      <c r="C36" s="3">
        <v>2013</v>
      </c>
      <c r="D36" s="3">
        <v>2017</v>
      </c>
      <c r="F36" s="3">
        <v>70</v>
      </c>
      <c r="H36" s="3" t="s">
        <v>24</v>
      </c>
      <c r="I36" s="3" t="s">
        <v>35</v>
      </c>
      <c r="J36" s="3" t="s">
        <v>118</v>
      </c>
    </row>
    <row r="37" spans="1:10" x14ac:dyDescent="0.3">
      <c r="A37" s="3" t="s">
        <v>381</v>
      </c>
      <c r="B37" s="3" t="s">
        <v>428</v>
      </c>
      <c r="C37" s="3">
        <v>2013</v>
      </c>
      <c r="D37" s="3">
        <v>2017</v>
      </c>
      <c r="E37" s="3">
        <v>70</v>
      </c>
      <c r="F37" s="3">
        <v>400</v>
      </c>
      <c r="G37" s="3">
        <v>70</v>
      </c>
      <c r="H37" s="3">
        <v>78</v>
      </c>
      <c r="I37" s="3">
        <v>79</v>
      </c>
      <c r="J37" s="3">
        <v>1.1000000000000001</v>
      </c>
    </row>
    <row r="38" spans="1:10" x14ac:dyDescent="0.3">
      <c r="A38" s="3" t="s">
        <v>381</v>
      </c>
      <c r="B38" s="3" t="s">
        <v>428</v>
      </c>
      <c r="C38" s="3">
        <v>2013</v>
      </c>
      <c r="D38" s="3">
        <v>2017</v>
      </c>
      <c r="E38" s="3">
        <v>400</v>
      </c>
      <c r="G38" s="3">
        <v>70</v>
      </c>
      <c r="H38" s="3">
        <v>78</v>
      </c>
      <c r="I38" s="3">
        <v>79</v>
      </c>
      <c r="J38" s="3">
        <v>0.5</v>
      </c>
    </row>
    <row r="39" spans="1:10" x14ac:dyDescent="0.3">
      <c r="A39" s="3" t="s">
        <v>381</v>
      </c>
      <c r="B39" s="3" t="s">
        <v>428</v>
      </c>
      <c r="C39" s="3">
        <v>2018</v>
      </c>
      <c r="D39" s="3">
        <v>2019</v>
      </c>
      <c r="F39" s="3">
        <v>70</v>
      </c>
      <c r="H39" s="3" t="s">
        <v>25</v>
      </c>
      <c r="I39" s="3" t="s">
        <v>114</v>
      </c>
      <c r="J39" s="3" t="s">
        <v>118</v>
      </c>
    </row>
    <row r="40" spans="1:10" x14ac:dyDescent="0.3">
      <c r="A40" s="3" t="s">
        <v>381</v>
      </c>
      <c r="B40" s="3" t="s">
        <v>428</v>
      </c>
      <c r="C40" s="3">
        <v>2018</v>
      </c>
      <c r="D40" s="3">
        <v>2019</v>
      </c>
      <c r="E40" s="3">
        <v>70</v>
      </c>
      <c r="F40" s="3">
        <v>400</v>
      </c>
      <c r="G40" s="3">
        <v>70</v>
      </c>
      <c r="H40" s="3">
        <v>84</v>
      </c>
      <c r="I40" s="3">
        <v>83</v>
      </c>
      <c r="J40" s="3">
        <v>1.1000000000000001</v>
      </c>
    </row>
    <row r="41" spans="1:10" x14ac:dyDescent="0.3">
      <c r="A41" s="3" t="s">
        <v>381</v>
      </c>
      <c r="B41" s="3" t="s">
        <v>428</v>
      </c>
      <c r="C41" s="3">
        <v>2018</v>
      </c>
      <c r="D41" s="3">
        <v>2019</v>
      </c>
      <c r="E41" s="3">
        <v>400</v>
      </c>
      <c r="G41" s="3">
        <v>70</v>
      </c>
      <c r="H41" s="3">
        <v>84</v>
      </c>
      <c r="I41" s="3">
        <v>83</v>
      </c>
      <c r="J41" s="3">
        <v>0.5</v>
      </c>
    </row>
    <row r="42" spans="1:10" x14ac:dyDescent="0.3">
      <c r="A42" s="3" t="s">
        <v>381</v>
      </c>
      <c r="B42" s="3" t="s">
        <v>428</v>
      </c>
      <c r="C42" s="3">
        <v>2020</v>
      </c>
      <c r="F42" s="3">
        <v>20</v>
      </c>
      <c r="H42" s="3" t="s">
        <v>26</v>
      </c>
      <c r="I42" s="3" t="s">
        <v>19</v>
      </c>
      <c r="J42" s="3" t="s">
        <v>118</v>
      </c>
    </row>
    <row r="43" spans="1:10" x14ac:dyDescent="0.3">
      <c r="A43" s="3" t="s">
        <v>381</v>
      </c>
      <c r="B43" s="3" t="s">
        <v>428</v>
      </c>
      <c r="C43" s="3">
        <v>2020</v>
      </c>
      <c r="E43" s="3">
        <v>20</v>
      </c>
      <c r="F43" s="3">
        <v>70</v>
      </c>
      <c r="H43" s="3" t="s">
        <v>27</v>
      </c>
      <c r="I43" s="3" t="s">
        <v>115</v>
      </c>
      <c r="J43" s="3" t="s">
        <v>118</v>
      </c>
    </row>
    <row r="44" spans="1:10" x14ac:dyDescent="0.3">
      <c r="A44" s="3" t="s">
        <v>381</v>
      </c>
      <c r="B44" s="3" t="s">
        <v>428</v>
      </c>
      <c r="C44" s="3">
        <v>2020</v>
      </c>
      <c r="E44" s="3">
        <v>70</v>
      </c>
      <c r="F44" s="3">
        <v>400</v>
      </c>
      <c r="G44" s="3">
        <v>70</v>
      </c>
      <c r="H44" s="3">
        <v>94</v>
      </c>
      <c r="I44" s="3">
        <v>89</v>
      </c>
      <c r="J44" s="3">
        <v>1.1000000000000001</v>
      </c>
    </row>
    <row r="45" spans="1:10" x14ac:dyDescent="0.3">
      <c r="A45" s="3" t="s">
        <v>381</v>
      </c>
      <c r="B45" s="3" t="s">
        <v>428</v>
      </c>
      <c r="C45" s="3">
        <v>2020</v>
      </c>
      <c r="E45" s="3">
        <v>400</v>
      </c>
      <c r="G45" s="3">
        <v>70</v>
      </c>
      <c r="H45" s="3">
        <v>94</v>
      </c>
      <c r="I45" s="3">
        <v>89</v>
      </c>
      <c r="J45" s="3">
        <v>0.5</v>
      </c>
    </row>
    <row r="46" spans="1:10" x14ac:dyDescent="0.3">
      <c r="A46" s="3" t="s">
        <v>381</v>
      </c>
      <c r="B46" s="3" t="s">
        <v>432</v>
      </c>
      <c r="D46" s="3">
        <v>1977</v>
      </c>
      <c r="F46" s="3">
        <v>70</v>
      </c>
      <c r="H46" s="3" t="s">
        <v>22</v>
      </c>
      <c r="I46" s="3" t="s">
        <v>33</v>
      </c>
      <c r="J46" s="3" t="s">
        <v>116</v>
      </c>
    </row>
    <row r="47" spans="1:10" x14ac:dyDescent="0.3">
      <c r="A47" s="3" t="s">
        <v>381</v>
      </c>
      <c r="B47" s="3" t="s">
        <v>432</v>
      </c>
      <c r="D47" s="3">
        <v>1977</v>
      </c>
      <c r="E47" s="3">
        <v>70</v>
      </c>
      <c r="F47" s="3">
        <v>400</v>
      </c>
      <c r="G47" s="3">
        <v>70</v>
      </c>
      <c r="H47" s="3">
        <v>58</v>
      </c>
      <c r="I47" s="3">
        <v>59</v>
      </c>
      <c r="J47" s="3">
        <v>1.8</v>
      </c>
    </row>
    <row r="48" spans="1:10" x14ac:dyDescent="0.3">
      <c r="A48" s="3" t="s">
        <v>381</v>
      </c>
      <c r="B48" s="3" t="s">
        <v>432</v>
      </c>
      <c r="D48" s="3">
        <v>1977</v>
      </c>
      <c r="E48" s="3">
        <v>400</v>
      </c>
      <c r="G48" s="3">
        <v>70</v>
      </c>
      <c r="H48" s="3">
        <v>58</v>
      </c>
      <c r="I48" s="3">
        <v>59</v>
      </c>
      <c r="J48" s="3">
        <v>1.1000000000000001</v>
      </c>
    </row>
    <row r="49" spans="1:10" x14ac:dyDescent="0.3">
      <c r="A49" s="3" t="s">
        <v>381</v>
      </c>
      <c r="B49" s="3" t="s">
        <v>432</v>
      </c>
      <c r="C49" s="3">
        <v>1978</v>
      </c>
      <c r="D49" s="3">
        <v>1994</v>
      </c>
      <c r="F49" s="3">
        <v>70</v>
      </c>
      <c r="H49" s="3" t="s">
        <v>22</v>
      </c>
      <c r="I49" s="3" t="s">
        <v>33</v>
      </c>
      <c r="J49" s="3" t="s">
        <v>119</v>
      </c>
    </row>
    <row r="50" spans="1:10" x14ac:dyDescent="0.3">
      <c r="A50" s="3" t="s">
        <v>381</v>
      </c>
      <c r="B50" s="3" t="s">
        <v>432</v>
      </c>
      <c r="C50" s="3">
        <v>1978</v>
      </c>
      <c r="D50" s="3">
        <v>1994</v>
      </c>
      <c r="E50" s="3">
        <v>70</v>
      </c>
      <c r="F50" s="3">
        <v>400</v>
      </c>
      <c r="G50" s="3">
        <v>70</v>
      </c>
      <c r="H50" s="3">
        <v>58</v>
      </c>
      <c r="I50" s="3">
        <v>59</v>
      </c>
      <c r="J50" s="3">
        <v>1.4</v>
      </c>
    </row>
    <row r="51" spans="1:10" x14ac:dyDescent="0.3">
      <c r="A51" s="3" t="s">
        <v>381</v>
      </c>
      <c r="B51" s="3" t="s">
        <v>432</v>
      </c>
      <c r="C51" s="3">
        <v>1978</v>
      </c>
      <c r="D51" s="3">
        <v>1994</v>
      </c>
      <c r="E51" s="3">
        <v>400</v>
      </c>
      <c r="G51" s="3">
        <v>70</v>
      </c>
      <c r="H51" s="3">
        <v>58</v>
      </c>
      <c r="I51" s="3">
        <v>59</v>
      </c>
      <c r="J51" s="3">
        <v>0.8</v>
      </c>
    </row>
    <row r="52" spans="1:10" x14ac:dyDescent="0.3">
      <c r="A52" s="3" t="s">
        <v>381</v>
      </c>
      <c r="B52" s="3" t="s">
        <v>432</v>
      </c>
      <c r="C52" s="3">
        <v>1995</v>
      </c>
      <c r="D52" s="3">
        <v>2003</v>
      </c>
      <c r="F52" s="3">
        <v>70</v>
      </c>
      <c r="H52" s="3" t="s">
        <v>23</v>
      </c>
      <c r="I52" s="3" t="s">
        <v>34</v>
      </c>
      <c r="J52" s="3" t="s">
        <v>118</v>
      </c>
    </row>
    <row r="53" spans="1:10" x14ac:dyDescent="0.3">
      <c r="A53" s="3" t="s">
        <v>381</v>
      </c>
      <c r="B53" s="3" t="s">
        <v>432</v>
      </c>
      <c r="C53" s="3">
        <v>1995</v>
      </c>
      <c r="D53" s="3">
        <v>2003</v>
      </c>
      <c r="E53" s="3">
        <v>70</v>
      </c>
      <c r="F53" s="3">
        <v>400</v>
      </c>
      <c r="G53" s="3">
        <v>70</v>
      </c>
      <c r="H53" s="3">
        <v>68</v>
      </c>
      <c r="I53" s="3">
        <v>69</v>
      </c>
      <c r="J53" s="3">
        <v>1.1000000000000001</v>
      </c>
    </row>
    <row r="54" spans="1:10" x14ac:dyDescent="0.3">
      <c r="A54" s="3" t="s">
        <v>381</v>
      </c>
      <c r="B54" s="3" t="s">
        <v>432</v>
      </c>
      <c r="C54" s="3">
        <v>1995</v>
      </c>
      <c r="D54" s="3">
        <v>2003</v>
      </c>
      <c r="E54" s="3">
        <v>400</v>
      </c>
      <c r="G54" s="3">
        <v>70</v>
      </c>
      <c r="H54" s="3">
        <v>68</v>
      </c>
      <c r="I54" s="3">
        <v>69</v>
      </c>
      <c r="J54" s="3">
        <v>0.5</v>
      </c>
    </row>
    <row r="55" spans="1:10" x14ac:dyDescent="0.3">
      <c r="A55" s="3" t="s">
        <v>381</v>
      </c>
      <c r="B55" s="3" t="s">
        <v>432</v>
      </c>
      <c r="C55" s="3">
        <v>2004</v>
      </c>
      <c r="D55" s="3">
        <v>2012</v>
      </c>
      <c r="F55" s="3">
        <v>70</v>
      </c>
      <c r="H55" s="3" t="s">
        <v>24</v>
      </c>
      <c r="I55" s="3" t="s">
        <v>35</v>
      </c>
      <c r="J55" s="3" t="s">
        <v>118</v>
      </c>
    </row>
    <row r="56" spans="1:10" x14ac:dyDescent="0.3">
      <c r="A56" s="3" t="s">
        <v>381</v>
      </c>
      <c r="B56" s="3" t="s">
        <v>432</v>
      </c>
      <c r="C56" s="3">
        <v>2004</v>
      </c>
      <c r="D56" s="3">
        <v>2012</v>
      </c>
      <c r="E56" s="3">
        <v>70</v>
      </c>
      <c r="F56" s="3">
        <v>400</v>
      </c>
      <c r="G56" s="3">
        <v>70</v>
      </c>
      <c r="H56" s="3">
        <v>78</v>
      </c>
      <c r="I56" s="3">
        <v>79</v>
      </c>
      <c r="J56" s="3">
        <v>1.1000000000000001</v>
      </c>
    </row>
    <row r="57" spans="1:10" x14ac:dyDescent="0.3">
      <c r="A57" s="3" t="s">
        <v>381</v>
      </c>
      <c r="B57" s="3" t="s">
        <v>432</v>
      </c>
      <c r="C57" s="3">
        <v>2004</v>
      </c>
      <c r="D57" s="3">
        <v>2012</v>
      </c>
      <c r="E57" s="3">
        <v>400</v>
      </c>
      <c r="G57" s="3">
        <v>70</v>
      </c>
      <c r="H57" s="3">
        <v>78</v>
      </c>
      <c r="I57" s="3">
        <v>79</v>
      </c>
      <c r="J57" s="3">
        <v>0.5</v>
      </c>
    </row>
    <row r="58" spans="1:10" x14ac:dyDescent="0.3">
      <c r="A58" s="3" t="s">
        <v>381</v>
      </c>
      <c r="B58" s="3" t="s">
        <v>432</v>
      </c>
      <c r="C58" s="3">
        <v>2013</v>
      </c>
      <c r="D58" s="3">
        <v>2019</v>
      </c>
      <c r="F58" s="3">
        <v>70</v>
      </c>
      <c r="H58" s="3" t="s">
        <v>25</v>
      </c>
      <c r="I58" s="3" t="s">
        <v>114</v>
      </c>
      <c r="J58" s="3" t="s">
        <v>118</v>
      </c>
    </row>
    <row r="59" spans="1:10" x14ac:dyDescent="0.3">
      <c r="A59" s="3" t="s">
        <v>381</v>
      </c>
      <c r="B59" s="3" t="s">
        <v>432</v>
      </c>
      <c r="C59" s="3">
        <v>2013</v>
      </c>
      <c r="D59" s="3">
        <v>2019</v>
      </c>
      <c r="E59" s="3">
        <v>70</v>
      </c>
      <c r="F59" s="3">
        <v>400</v>
      </c>
      <c r="G59" s="3">
        <v>70</v>
      </c>
      <c r="H59" s="3">
        <v>84</v>
      </c>
      <c r="I59" s="3">
        <v>83</v>
      </c>
      <c r="J59" s="3">
        <v>1.1000000000000001</v>
      </c>
    </row>
    <row r="60" spans="1:10" x14ac:dyDescent="0.3">
      <c r="A60" s="3" t="s">
        <v>381</v>
      </c>
      <c r="B60" s="3" t="s">
        <v>432</v>
      </c>
      <c r="C60" s="3">
        <v>2013</v>
      </c>
      <c r="D60" s="3">
        <v>2019</v>
      </c>
      <c r="E60" s="3">
        <v>400</v>
      </c>
      <c r="G60" s="3">
        <v>70</v>
      </c>
      <c r="H60" s="3">
        <v>84</v>
      </c>
      <c r="I60" s="3">
        <v>83</v>
      </c>
      <c r="J60" s="3">
        <v>0.5</v>
      </c>
    </row>
    <row r="61" spans="1:10" x14ac:dyDescent="0.3">
      <c r="A61" s="3" t="s">
        <v>381</v>
      </c>
      <c r="B61" s="3" t="s">
        <v>432</v>
      </c>
      <c r="C61" s="3">
        <v>2020</v>
      </c>
      <c r="F61" s="3">
        <v>20</v>
      </c>
      <c r="H61" s="3" t="s">
        <v>28</v>
      </c>
      <c r="I61" s="3" t="s">
        <v>36</v>
      </c>
      <c r="J61" s="3" t="s">
        <v>118</v>
      </c>
    </row>
    <row r="62" spans="1:10" x14ac:dyDescent="0.3">
      <c r="A62" s="3" t="s">
        <v>381</v>
      </c>
      <c r="B62" s="3" t="s">
        <v>432</v>
      </c>
      <c r="C62" s="3">
        <v>2020</v>
      </c>
      <c r="E62" s="3">
        <v>20</v>
      </c>
      <c r="F62" s="3">
        <v>70</v>
      </c>
      <c r="H62" s="3" t="s">
        <v>29</v>
      </c>
      <c r="I62" s="3" t="s">
        <v>26</v>
      </c>
      <c r="J62" s="3" t="s">
        <v>118</v>
      </c>
    </row>
    <row r="63" spans="1:10" x14ac:dyDescent="0.3">
      <c r="A63" s="3" t="s">
        <v>381</v>
      </c>
      <c r="B63" s="3" t="s">
        <v>432</v>
      </c>
      <c r="C63" s="3">
        <v>2020</v>
      </c>
      <c r="E63" s="3">
        <v>70</v>
      </c>
      <c r="F63" s="3">
        <v>400</v>
      </c>
      <c r="G63" s="3">
        <v>70</v>
      </c>
      <c r="H63" s="3">
        <v>96</v>
      </c>
      <c r="I63" s="3">
        <v>93</v>
      </c>
      <c r="J63" s="3">
        <v>1.1000000000000001</v>
      </c>
    </row>
    <row r="64" spans="1:10" x14ac:dyDescent="0.3">
      <c r="A64" s="3" t="s">
        <v>381</v>
      </c>
      <c r="B64" s="3" t="s">
        <v>432</v>
      </c>
      <c r="C64" s="3">
        <v>2020</v>
      </c>
      <c r="E64" s="3">
        <v>400</v>
      </c>
      <c r="G64" s="3">
        <v>70</v>
      </c>
      <c r="H64" s="3">
        <v>96</v>
      </c>
      <c r="I64" s="3">
        <v>93</v>
      </c>
      <c r="J64" s="3">
        <v>0.5</v>
      </c>
    </row>
    <row r="65" spans="1:10" x14ac:dyDescent="0.3">
      <c r="A65" s="3" t="s">
        <v>382</v>
      </c>
      <c r="B65" s="3" t="s">
        <v>427</v>
      </c>
      <c r="D65" s="3">
        <v>1977</v>
      </c>
      <c r="F65" s="3">
        <v>70</v>
      </c>
      <c r="H65" s="3" t="s">
        <v>22</v>
      </c>
      <c r="I65" s="3" t="s">
        <v>33</v>
      </c>
      <c r="J65" s="3" t="s">
        <v>116</v>
      </c>
    </row>
    <row r="66" spans="1:10" x14ac:dyDescent="0.3">
      <c r="A66" s="3" t="s">
        <v>382</v>
      </c>
      <c r="B66" s="3" t="s">
        <v>427</v>
      </c>
      <c r="D66" s="3">
        <v>1977</v>
      </c>
      <c r="E66" s="3">
        <v>70</v>
      </c>
      <c r="F66" s="3">
        <v>400</v>
      </c>
      <c r="G66" s="3">
        <v>70</v>
      </c>
      <c r="H66" s="3">
        <v>58</v>
      </c>
      <c r="I66" s="3">
        <v>59</v>
      </c>
      <c r="J66" s="3">
        <v>1.8</v>
      </c>
    </row>
    <row r="67" spans="1:10" x14ac:dyDescent="0.3">
      <c r="A67" s="3" t="s">
        <v>382</v>
      </c>
      <c r="B67" s="3" t="s">
        <v>427</v>
      </c>
      <c r="D67" s="3">
        <v>1977</v>
      </c>
      <c r="E67" s="3">
        <v>400</v>
      </c>
      <c r="G67" s="3">
        <v>70</v>
      </c>
      <c r="H67" s="3">
        <v>58</v>
      </c>
      <c r="I67" s="3">
        <v>59</v>
      </c>
      <c r="J67" s="3">
        <v>1.1000000000000001</v>
      </c>
    </row>
    <row r="68" spans="1:10" x14ac:dyDescent="0.3">
      <c r="A68" s="3" t="s">
        <v>382</v>
      </c>
      <c r="B68" s="3" t="s">
        <v>427</v>
      </c>
      <c r="C68" s="3">
        <v>1978</v>
      </c>
      <c r="D68" s="3">
        <v>1994</v>
      </c>
      <c r="F68" s="3">
        <v>70</v>
      </c>
      <c r="H68" s="3" t="s">
        <v>22</v>
      </c>
      <c r="I68" s="3" t="s">
        <v>33</v>
      </c>
      <c r="J68" s="3" t="s">
        <v>117</v>
      </c>
    </row>
    <row r="69" spans="1:10" x14ac:dyDescent="0.3">
      <c r="A69" s="3" t="s">
        <v>382</v>
      </c>
      <c r="B69" s="3" t="s">
        <v>427</v>
      </c>
      <c r="C69" s="3">
        <v>1978</v>
      </c>
      <c r="D69" s="3">
        <v>1994</v>
      </c>
      <c r="E69" s="3">
        <v>70</v>
      </c>
      <c r="F69" s="3">
        <v>400</v>
      </c>
      <c r="G69" s="3">
        <v>70</v>
      </c>
      <c r="H69" s="3">
        <v>58</v>
      </c>
      <c r="I69" s="3">
        <v>59</v>
      </c>
      <c r="J69" s="3">
        <v>1.4</v>
      </c>
    </row>
    <row r="70" spans="1:10" x14ac:dyDescent="0.3">
      <c r="A70" s="3" t="s">
        <v>382</v>
      </c>
      <c r="B70" s="3" t="s">
        <v>427</v>
      </c>
      <c r="C70" s="3">
        <v>1978</v>
      </c>
      <c r="D70" s="3">
        <v>1994</v>
      </c>
      <c r="E70" s="3">
        <v>400</v>
      </c>
      <c r="G70" s="3">
        <v>70</v>
      </c>
      <c r="H70" s="3">
        <v>58</v>
      </c>
      <c r="I70" s="3">
        <v>59</v>
      </c>
      <c r="J70" s="3">
        <v>0.8</v>
      </c>
    </row>
    <row r="71" spans="1:10" x14ac:dyDescent="0.3">
      <c r="A71" s="3" t="s">
        <v>382</v>
      </c>
      <c r="B71" s="3" t="s">
        <v>427</v>
      </c>
      <c r="C71" s="3">
        <v>1995</v>
      </c>
      <c r="D71" s="3">
        <v>2003</v>
      </c>
      <c r="F71" s="3">
        <v>70</v>
      </c>
      <c r="H71" s="3" t="s">
        <v>22</v>
      </c>
      <c r="I71" s="3" t="s">
        <v>33</v>
      </c>
      <c r="J71" s="3" t="s">
        <v>118</v>
      </c>
    </row>
    <row r="72" spans="1:10" x14ac:dyDescent="0.3">
      <c r="A72" s="3" t="s">
        <v>382</v>
      </c>
      <c r="B72" s="3" t="s">
        <v>427</v>
      </c>
      <c r="C72" s="3">
        <v>1995</v>
      </c>
      <c r="D72" s="3">
        <v>2003</v>
      </c>
      <c r="E72" s="3">
        <v>70</v>
      </c>
      <c r="F72" s="3">
        <v>400</v>
      </c>
      <c r="G72" s="3">
        <v>70</v>
      </c>
      <c r="H72" s="3">
        <v>58</v>
      </c>
      <c r="I72" s="3">
        <v>59</v>
      </c>
      <c r="J72" s="3">
        <v>1.1000000000000001</v>
      </c>
    </row>
    <row r="73" spans="1:10" x14ac:dyDescent="0.3">
      <c r="A73" s="3" t="s">
        <v>382</v>
      </c>
      <c r="B73" s="3" t="s">
        <v>427</v>
      </c>
      <c r="C73" s="3">
        <v>1995</v>
      </c>
      <c r="D73" s="3">
        <v>2003</v>
      </c>
      <c r="E73" s="3">
        <v>400</v>
      </c>
      <c r="G73" s="3">
        <v>70</v>
      </c>
      <c r="H73" s="3">
        <v>58</v>
      </c>
      <c r="I73" s="3">
        <v>59</v>
      </c>
      <c r="J73" s="3">
        <v>0.5</v>
      </c>
    </row>
    <row r="74" spans="1:10" x14ac:dyDescent="0.3">
      <c r="A74" s="3" t="s">
        <v>382</v>
      </c>
      <c r="B74" s="3" t="s">
        <v>427</v>
      </c>
      <c r="C74" s="3">
        <v>2004</v>
      </c>
      <c r="D74" s="3">
        <v>2012</v>
      </c>
      <c r="F74" s="3">
        <v>70</v>
      </c>
      <c r="H74" s="3" t="s">
        <v>23</v>
      </c>
      <c r="I74" s="3" t="s">
        <v>34</v>
      </c>
      <c r="J74" s="3" t="s">
        <v>118</v>
      </c>
    </row>
    <row r="75" spans="1:10" x14ac:dyDescent="0.3">
      <c r="A75" s="3" t="s">
        <v>382</v>
      </c>
      <c r="B75" s="3" t="s">
        <v>427</v>
      </c>
      <c r="C75" s="3">
        <v>2004</v>
      </c>
      <c r="D75" s="3">
        <v>2012</v>
      </c>
      <c r="E75" s="3">
        <v>70</v>
      </c>
      <c r="F75" s="3">
        <v>400</v>
      </c>
      <c r="G75" s="3">
        <v>70</v>
      </c>
      <c r="H75" s="3">
        <v>68</v>
      </c>
      <c r="I75" s="3">
        <v>69</v>
      </c>
      <c r="J75" s="3">
        <v>1.1000000000000001</v>
      </c>
    </row>
    <row r="76" spans="1:10" x14ac:dyDescent="0.3">
      <c r="A76" s="3" t="s">
        <v>382</v>
      </c>
      <c r="B76" s="3" t="s">
        <v>427</v>
      </c>
      <c r="C76" s="3">
        <v>2004</v>
      </c>
      <c r="D76" s="3">
        <v>2012</v>
      </c>
      <c r="E76" s="3">
        <v>400</v>
      </c>
      <c r="G76" s="3">
        <v>70</v>
      </c>
      <c r="H76" s="3">
        <v>68</v>
      </c>
      <c r="I76" s="3">
        <v>69</v>
      </c>
      <c r="J76" s="3">
        <v>0.5</v>
      </c>
    </row>
    <row r="77" spans="1:10" x14ac:dyDescent="0.3">
      <c r="A77" s="3" t="s">
        <v>382</v>
      </c>
      <c r="B77" s="3" t="s">
        <v>427</v>
      </c>
      <c r="C77" s="3">
        <v>2013</v>
      </c>
      <c r="D77" s="3">
        <v>2017</v>
      </c>
      <c r="F77" s="3">
        <v>70</v>
      </c>
      <c r="H77" s="3" t="s">
        <v>24</v>
      </c>
      <c r="I77" s="3" t="s">
        <v>35</v>
      </c>
      <c r="J77" s="3" t="s">
        <v>118</v>
      </c>
    </row>
    <row r="78" spans="1:10" x14ac:dyDescent="0.3">
      <c r="A78" s="3" t="s">
        <v>382</v>
      </c>
      <c r="B78" s="3" t="s">
        <v>427</v>
      </c>
      <c r="C78" s="3">
        <v>2013</v>
      </c>
      <c r="D78" s="3">
        <v>2017</v>
      </c>
      <c r="E78" s="3">
        <v>70</v>
      </c>
      <c r="F78" s="3">
        <v>400</v>
      </c>
      <c r="G78" s="3">
        <v>70</v>
      </c>
      <c r="H78" s="3">
        <v>78</v>
      </c>
      <c r="I78" s="3">
        <v>79</v>
      </c>
      <c r="J78" s="3">
        <v>1.1000000000000001</v>
      </c>
    </row>
    <row r="79" spans="1:10" x14ac:dyDescent="0.3">
      <c r="A79" s="3" t="s">
        <v>382</v>
      </c>
      <c r="B79" s="3" t="s">
        <v>427</v>
      </c>
      <c r="C79" s="3">
        <v>2013</v>
      </c>
      <c r="D79" s="3">
        <v>2017</v>
      </c>
      <c r="E79" s="3">
        <v>400</v>
      </c>
      <c r="G79" s="3">
        <v>70</v>
      </c>
      <c r="H79" s="3">
        <v>78</v>
      </c>
      <c r="I79" s="3">
        <v>79</v>
      </c>
      <c r="J79" s="3">
        <v>0.5</v>
      </c>
    </row>
    <row r="80" spans="1:10" x14ac:dyDescent="0.3">
      <c r="A80" s="3" t="s">
        <v>382</v>
      </c>
      <c r="B80" s="3" t="s">
        <v>427</v>
      </c>
      <c r="C80" s="3">
        <v>2018</v>
      </c>
      <c r="D80" s="3">
        <v>2019</v>
      </c>
      <c r="F80" s="3">
        <v>70</v>
      </c>
      <c r="H80" s="3" t="s">
        <v>25</v>
      </c>
      <c r="I80" s="3" t="s">
        <v>114</v>
      </c>
      <c r="J80" s="3" t="s">
        <v>118</v>
      </c>
    </row>
    <row r="81" spans="1:10" x14ac:dyDescent="0.3">
      <c r="A81" s="3" t="s">
        <v>382</v>
      </c>
      <c r="B81" s="3" t="s">
        <v>427</v>
      </c>
      <c r="C81" s="3">
        <v>2018</v>
      </c>
      <c r="D81" s="3">
        <v>2019</v>
      </c>
      <c r="E81" s="3">
        <v>70</v>
      </c>
      <c r="F81" s="3">
        <v>400</v>
      </c>
      <c r="G81" s="3">
        <v>70</v>
      </c>
      <c r="H81" s="3">
        <v>84</v>
      </c>
      <c r="I81" s="3">
        <v>83</v>
      </c>
      <c r="J81" s="3">
        <v>1.1000000000000001</v>
      </c>
    </row>
    <row r="82" spans="1:10" x14ac:dyDescent="0.3">
      <c r="A82" s="3" t="s">
        <v>382</v>
      </c>
      <c r="B82" s="3" t="s">
        <v>427</v>
      </c>
      <c r="C82" s="3">
        <v>2018</v>
      </c>
      <c r="D82" s="3">
        <v>2019</v>
      </c>
      <c r="E82" s="3">
        <v>400</v>
      </c>
      <c r="G82" s="3">
        <v>70</v>
      </c>
      <c r="H82" s="3">
        <v>84</v>
      </c>
      <c r="I82" s="3">
        <v>83</v>
      </c>
      <c r="J82" s="3">
        <v>0.5</v>
      </c>
    </row>
    <row r="83" spans="1:10" x14ac:dyDescent="0.3">
      <c r="A83" s="3" t="s">
        <v>382</v>
      </c>
      <c r="B83" s="3" t="s">
        <v>427</v>
      </c>
      <c r="C83" s="3">
        <v>2020</v>
      </c>
      <c r="F83" s="3">
        <v>20</v>
      </c>
      <c r="H83" s="3" t="s">
        <v>26</v>
      </c>
      <c r="I83" s="3" t="s">
        <v>19</v>
      </c>
      <c r="J83" s="3" t="s">
        <v>118</v>
      </c>
    </row>
    <row r="84" spans="1:10" x14ac:dyDescent="0.3">
      <c r="A84" s="3" t="s">
        <v>382</v>
      </c>
      <c r="B84" s="3" t="s">
        <v>427</v>
      </c>
      <c r="C84" s="3">
        <v>2020</v>
      </c>
      <c r="E84" s="3">
        <v>20</v>
      </c>
      <c r="F84" s="3">
        <v>70</v>
      </c>
      <c r="H84" s="3" t="s">
        <v>27</v>
      </c>
      <c r="I84" s="3" t="s">
        <v>115</v>
      </c>
      <c r="J84" s="3" t="s">
        <v>118</v>
      </c>
    </row>
    <row r="85" spans="1:10" x14ac:dyDescent="0.3">
      <c r="A85" s="3" t="s">
        <v>382</v>
      </c>
      <c r="B85" s="3" t="s">
        <v>427</v>
      </c>
      <c r="C85" s="3">
        <v>2020</v>
      </c>
      <c r="E85" s="3">
        <v>70</v>
      </c>
      <c r="F85" s="3">
        <v>400</v>
      </c>
      <c r="G85" s="3">
        <v>70</v>
      </c>
      <c r="H85" s="3">
        <v>94</v>
      </c>
      <c r="I85" s="3">
        <v>89</v>
      </c>
      <c r="J85" s="3">
        <v>1.1000000000000001</v>
      </c>
    </row>
    <row r="86" spans="1:10" x14ac:dyDescent="0.3">
      <c r="A86" s="3" t="s">
        <v>382</v>
      </c>
      <c r="B86" s="3" t="s">
        <v>427</v>
      </c>
      <c r="C86" s="3">
        <v>2020</v>
      </c>
      <c r="E86" s="3">
        <v>400</v>
      </c>
      <c r="G86" s="3">
        <v>70</v>
      </c>
      <c r="H86" s="3">
        <v>94</v>
      </c>
      <c r="I86" s="3">
        <v>89</v>
      </c>
      <c r="J86" s="3">
        <v>0.5</v>
      </c>
    </row>
    <row r="87" spans="1:10" x14ac:dyDescent="0.3">
      <c r="A87" s="3" t="s">
        <v>382</v>
      </c>
      <c r="B87" s="3" t="s">
        <v>428</v>
      </c>
      <c r="D87" s="3">
        <v>1977</v>
      </c>
      <c r="F87" s="3">
        <v>70</v>
      </c>
      <c r="H87" s="3" t="s">
        <v>22</v>
      </c>
      <c r="I87" s="3" t="s">
        <v>33</v>
      </c>
      <c r="J87" s="3" t="s">
        <v>116</v>
      </c>
    </row>
    <row r="88" spans="1:10" x14ac:dyDescent="0.3">
      <c r="A88" s="3" t="s">
        <v>382</v>
      </c>
      <c r="B88" s="3" t="s">
        <v>428</v>
      </c>
      <c r="D88" s="3">
        <v>1977</v>
      </c>
      <c r="E88" s="3">
        <v>70</v>
      </c>
      <c r="F88" s="3">
        <v>400</v>
      </c>
      <c r="G88" s="3">
        <v>70</v>
      </c>
      <c r="H88" s="3">
        <v>58</v>
      </c>
      <c r="I88" s="3">
        <v>59</v>
      </c>
      <c r="J88" s="3">
        <v>1.8</v>
      </c>
    </row>
    <row r="89" spans="1:10" x14ac:dyDescent="0.3">
      <c r="A89" s="3" t="s">
        <v>382</v>
      </c>
      <c r="B89" s="3" t="s">
        <v>428</v>
      </c>
      <c r="D89" s="3">
        <v>1977</v>
      </c>
      <c r="E89" s="3">
        <v>400</v>
      </c>
      <c r="G89" s="3">
        <v>70</v>
      </c>
      <c r="H89" s="3">
        <v>58</v>
      </c>
      <c r="I89" s="3">
        <v>59</v>
      </c>
      <c r="J89" s="3">
        <v>1.1000000000000001</v>
      </c>
    </row>
    <row r="90" spans="1:10" x14ac:dyDescent="0.3">
      <c r="A90" s="3" t="s">
        <v>382</v>
      </c>
      <c r="B90" s="3" t="s">
        <v>428</v>
      </c>
      <c r="C90" s="3">
        <v>1978</v>
      </c>
      <c r="D90" s="3">
        <v>1994</v>
      </c>
      <c r="F90" s="3">
        <v>70</v>
      </c>
      <c r="H90" s="3" t="s">
        <v>22</v>
      </c>
      <c r="I90" s="3" t="s">
        <v>33</v>
      </c>
      <c r="J90" s="3" t="s">
        <v>117</v>
      </c>
    </row>
    <row r="91" spans="1:10" x14ac:dyDescent="0.3">
      <c r="A91" s="3" t="s">
        <v>382</v>
      </c>
      <c r="B91" s="3" t="s">
        <v>428</v>
      </c>
      <c r="C91" s="3">
        <v>1978</v>
      </c>
      <c r="D91" s="3">
        <v>1994</v>
      </c>
      <c r="E91" s="3">
        <v>70</v>
      </c>
      <c r="F91" s="3">
        <v>400</v>
      </c>
      <c r="G91" s="3">
        <v>70</v>
      </c>
      <c r="H91" s="3">
        <v>58</v>
      </c>
      <c r="I91" s="3">
        <v>59</v>
      </c>
      <c r="J91" s="3">
        <v>1.4</v>
      </c>
    </row>
    <row r="92" spans="1:10" x14ac:dyDescent="0.3">
      <c r="A92" s="3" t="s">
        <v>382</v>
      </c>
      <c r="B92" s="3" t="s">
        <v>428</v>
      </c>
      <c r="C92" s="3">
        <v>1978</v>
      </c>
      <c r="D92" s="3">
        <v>1994</v>
      </c>
      <c r="E92" s="3">
        <v>400</v>
      </c>
      <c r="G92" s="3">
        <v>70</v>
      </c>
      <c r="H92" s="3">
        <v>58</v>
      </c>
      <c r="I92" s="3">
        <v>59</v>
      </c>
      <c r="J92" s="3">
        <v>0.8</v>
      </c>
    </row>
    <row r="93" spans="1:10" x14ac:dyDescent="0.3">
      <c r="A93" s="3" t="s">
        <v>382</v>
      </c>
      <c r="B93" s="3" t="s">
        <v>428</v>
      </c>
      <c r="C93" s="3">
        <v>1995</v>
      </c>
      <c r="D93" s="3">
        <v>2003</v>
      </c>
      <c r="F93" s="3">
        <v>70</v>
      </c>
      <c r="H93" s="3" t="s">
        <v>22</v>
      </c>
      <c r="I93" s="3" t="s">
        <v>33</v>
      </c>
      <c r="J93" s="3" t="s">
        <v>118</v>
      </c>
    </row>
    <row r="94" spans="1:10" x14ac:dyDescent="0.3">
      <c r="A94" s="3" t="s">
        <v>382</v>
      </c>
      <c r="B94" s="3" t="s">
        <v>428</v>
      </c>
      <c r="C94" s="3">
        <v>1995</v>
      </c>
      <c r="D94" s="3">
        <v>2003</v>
      </c>
      <c r="E94" s="3">
        <v>70</v>
      </c>
      <c r="F94" s="3">
        <v>400</v>
      </c>
      <c r="G94" s="3">
        <v>70</v>
      </c>
      <c r="H94" s="3">
        <v>58</v>
      </c>
      <c r="I94" s="3">
        <v>59</v>
      </c>
      <c r="J94" s="3">
        <v>1.1000000000000001</v>
      </c>
    </row>
    <row r="95" spans="1:10" x14ac:dyDescent="0.3">
      <c r="A95" s="3" t="s">
        <v>382</v>
      </c>
      <c r="B95" s="3" t="s">
        <v>428</v>
      </c>
      <c r="C95" s="3">
        <v>1995</v>
      </c>
      <c r="D95" s="3">
        <v>2003</v>
      </c>
      <c r="E95" s="3">
        <v>400</v>
      </c>
      <c r="G95" s="3">
        <v>70</v>
      </c>
      <c r="H95" s="3">
        <v>58</v>
      </c>
      <c r="I95" s="3">
        <v>59</v>
      </c>
      <c r="J95" s="3">
        <v>0.5</v>
      </c>
    </row>
    <row r="96" spans="1:10" x14ac:dyDescent="0.3">
      <c r="A96" s="3" t="s">
        <v>382</v>
      </c>
      <c r="B96" s="3" t="s">
        <v>428</v>
      </c>
      <c r="C96" s="3">
        <v>2004</v>
      </c>
      <c r="D96" s="3">
        <v>2012</v>
      </c>
      <c r="F96" s="3">
        <v>70</v>
      </c>
      <c r="H96" s="3" t="s">
        <v>23</v>
      </c>
      <c r="I96" s="3" t="s">
        <v>34</v>
      </c>
      <c r="J96" s="3" t="s">
        <v>118</v>
      </c>
    </row>
    <row r="97" spans="1:10" x14ac:dyDescent="0.3">
      <c r="A97" s="3" t="s">
        <v>382</v>
      </c>
      <c r="B97" s="3" t="s">
        <v>428</v>
      </c>
      <c r="C97" s="3">
        <v>2004</v>
      </c>
      <c r="D97" s="3">
        <v>2012</v>
      </c>
      <c r="E97" s="3">
        <v>70</v>
      </c>
      <c r="F97" s="3">
        <v>400</v>
      </c>
      <c r="G97" s="3">
        <v>70</v>
      </c>
      <c r="H97" s="3">
        <v>68</v>
      </c>
      <c r="I97" s="3">
        <v>69</v>
      </c>
      <c r="J97" s="3">
        <v>1.1000000000000001</v>
      </c>
    </row>
    <row r="98" spans="1:10" x14ac:dyDescent="0.3">
      <c r="A98" s="3" t="s">
        <v>382</v>
      </c>
      <c r="B98" s="3" t="s">
        <v>428</v>
      </c>
      <c r="C98" s="3">
        <v>2004</v>
      </c>
      <c r="D98" s="3">
        <v>2012</v>
      </c>
      <c r="E98" s="3">
        <v>400</v>
      </c>
      <c r="G98" s="3">
        <v>70</v>
      </c>
      <c r="H98" s="3">
        <v>68</v>
      </c>
      <c r="I98" s="3">
        <v>69</v>
      </c>
      <c r="J98" s="3">
        <v>0.5</v>
      </c>
    </row>
    <row r="99" spans="1:10" x14ac:dyDescent="0.3">
      <c r="A99" s="3" t="s">
        <v>382</v>
      </c>
      <c r="B99" s="3" t="s">
        <v>428</v>
      </c>
      <c r="C99" s="3">
        <v>2013</v>
      </c>
      <c r="D99" s="3">
        <v>2017</v>
      </c>
      <c r="F99" s="3">
        <v>70</v>
      </c>
      <c r="H99" s="3" t="s">
        <v>24</v>
      </c>
      <c r="I99" s="3" t="s">
        <v>35</v>
      </c>
      <c r="J99" s="3" t="s">
        <v>118</v>
      </c>
    </row>
    <row r="100" spans="1:10" x14ac:dyDescent="0.3">
      <c r="A100" s="3" t="s">
        <v>382</v>
      </c>
      <c r="B100" s="3" t="s">
        <v>428</v>
      </c>
      <c r="C100" s="3">
        <v>2013</v>
      </c>
      <c r="D100" s="3">
        <v>2017</v>
      </c>
      <c r="E100" s="3">
        <v>70</v>
      </c>
      <c r="F100" s="3">
        <v>400</v>
      </c>
      <c r="G100" s="3">
        <v>70</v>
      </c>
      <c r="H100" s="3">
        <v>78</v>
      </c>
      <c r="I100" s="3">
        <v>79</v>
      </c>
      <c r="J100" s="3">
        <v>1.1000000000000001</v>
      </c>
    </row>
    <row r="101" spans="1:10" x14ac:dyDescent="0.3">
      <c r="A101" s="3" t="s">
        <v>382</v>
      </c>
      <c r="B101" s="3" t="s">
        <v>428</v>
      </c>
      <c r="C101" s="3">
        <v>2013</v>
      </c>
      <c r="D101" s="3">
        <v>2017</v>
      </c>
      <c r="E101" s="3">
        <v>400</v>
      </c>
      <c r="G101" s="3">
        <v>70</v>
      </c>
      <c r="H101" s="3">
        <v>78</v>
      </c>
      <c r="I101" s="3">
        <v>79</v>
      </c>
      <c r="J101" s="3">
        <v>0.5</v>
      </c>
    </row>
    <row r="102" spans="1:10" x14ac:dyDescent="0.3">
      <c r="A102" s="3" t="s">
        <v>382</v>
      </c>
      <c r="B102" s="3" t="s">
        <v>428</v>
      </c>
      <c r="C102" s="3">
        <v>2018</v>
      </c>
      <c r="D102" s="3">
        <v>2019</v>
      </c>
      <c r="F102" s="3">
        <v>70</v>
      </c>
      <c r="H102" s="3" t="s">
        <v>25</v>
      </c>
      <c r="I102" s="3" t="s">
        <v>114</v>
      </c>
      <c r="J102" s="3" t="s">
        <v>118</v>
      </c>
    </row>
    <row r="103" spans="1:10" x14ac:dyDescent="0.3">
      <c r="A103" s="3" t="s">
        <v>382</v>
      </c>
      <c r="B103" s="3" t="s">
        <v>428</v>
      </c>
      <c r="C103" s="3">
        <v>2018</v>
      </c>
      <c r="D103" s="3">
        <v>2019</v>
      </c>
      <c r="E103" s="3">
        <v>70</v>
      </c>
      <c r="F103" s="3">
        <v>400</v>
      </c>
      <c r="G103" s="3">
        <v>70</v>
      </c>
      <c r="H103" s="3">
        <v>84</v>
      </c>
      <c r="I103" s="3">
        <v>83</v>
      </c>
      <c r="J103" s="3">
        <v>1.1000000000000001</v>
      </c>
    </row>
    <row r="104" spans="1:10" x14ac:dyDescent="0.3">
      <c r="A104" s="3" t="s">
        <v>382</v>
      </c>
      <c r="B104" s="3" t="s">
        <v>428</v>
      </c>
      <c r="C104" s="3">
        <v>2018</v>
      </c>
      <c r="D104" s="3">
        <v>2019</v>
      </c>
      <c r="E104" s="3">
        <v>400</v>
      </c>
      <c r="G104" s="3">
        <v>70</v>
      </c>
      <c r="H104" s="3">
        <v>84</v>
      </c>
      <c r="I104" s="3">
        <v>83</v>
      </c>
      <c r="J104" s="3">
        <v>0.5</v>
      </c>
    </row>
    <row r="105" spans="1:10" x14ac:dyDescent="0.3">
      <c r="A105" s="3" t="s">
        <v>382</v>
      </c>
      <c r="B105" s="3" t="s">
        <v>428</v>
      </c>
      <c r="C105" s="3">
        <v>2020</v>
      </c>
      <c r="F105" s="3">
        <v>20</v>
      </c>
      <c r="H105" s="3" t="s">
        <v>26</v>
      </c>
      <c r="I105" s="3" t="s">
        <v>19</v>
      </c>
      <c r="J105" s="3" t="s">
        <v>118</v>
      </c>
    </row>
    <row r="106" spans="1:10" x14ac:dyDescent="0.3">
      <c r="A106" s="3" t="s">
        <v>382</v>
      </c>
      <c r="B106" s="3" t="s">
        <v>428</v>
      </c>
      <c r="C106" s="3">
        <v>2020</v>
      </c>
      <c r="E106" s="3">
        <v>20</v>
      </c>
      <c r="F106" s="3">
        <v>70</v>
      </c>
      <c r="H106" s="3" t="s">
        <v>27</v>
      </c>
      <c r="I106" s="3" t="s">
        <v>115</v>
      </c>
      <c r="J106" s="3" t="s">
        <v>118</v>
      </c>
    </row>
    <row r="107" spans="1:10" x14ac:dyDescent="0.3">
      <c r="A107" s="3" t="s">
        <v>382</v>
      </c>
      <c r="B107" s="3" t="s">
        <v>428</v>
      </c>
      <c r="C107" s="3">
        <v>2020</v>
      </c>
      <c r="E107" s="3">
        <v>70</v>
      </c>
      <c r="F107" s="3">
        <v>400</v>
      </c>
      <c r="G107" s="3">
        <v>70</v>
      </c>
      <c r="H107" s="3">
        <v>94</v>
      </c>
      <c r="I107" s="3">
        <v>89</v>
      </c>
      <c r="J107" s="3">
        <v>1.1000000000000001</v>
      </c>
    </row>
    <row r="108" spans="1:10" x14ac:dyDescent="0.3">
      <c r="A108" s="3" t="s">
        <v>382</v>
      </c>
      <c r="B108" s="3" t="s">
        <v>428</v>
      </c>
      <c r="C108" s="3">
        <v>2020</v>
      </c>
      <c r="E108" s="3">
        <v>400</v>
      </c>
      <c r="G108" s="3">
        <v>70</v>
      </c>
      <c r="H108" s="3">
        <v>94</v>
      </c>
      <c r="I108" s="3">
        <v>89</v>
      </c>
      <c r="J108" s="3">
        <v>0.5</v>
      </c>
    </row>
    <row r="109" spans="1:10" x14ac:dyDescent="0.3">
      <c r="A109" s="3" t="s">
        <v>382</v>
      </c>
      <c r="B109" s="3" t="s">
        <v>432</v>
      </c>
      <c r="D109" s="3">
        <v>1977</v>
      </c>
      <c r="F109" s="3">
        <v>70</v>
      </c>
      <c r="H109" s="3" t="s">
        <v>22</v>
      </c>
      <c r="I109" s="3" t="s">
        <v>33</v>
      </c>
      <c r="J109" s="3" t="s">
        <v>116</v>
      </c>
    </row>
    <row r="110" spans="1:10" x14ac:dyDescent="0.3">
      <c r="A110" s="3" t="s">
        <v>382</v>
      </c>
      <c r="B110" s="3" t="s">
        <v>432</v>
      </c>
      <c r="D110" s="3">
        <v>1977</v>
      </c>
      <c r="E110" s="3">
        <v>70</v>
      </c>
      <c r="F110" s="3">
        <v>400</v>
      </c>
      <c r="G110" s="3">
        <v>70</v>
      </c>
      <c r="H110" s="3">
        <v>58</v>
      </c>
      <c r="I110" s="3">
        <v>59</v>
      </c>
      <c r="J110" s="3">
        <v>1.8</v>
      </c>
    </row>
    <row r="111" spans="1:10" x14ac:dyDescent="0.3">
      <c r="A111" s="3" t="s">
        <v>382</v>
      </c>
      <c r="B111" s="3" t="s">
        <v>432</v>
      </c>
      <c r="D111" s="3">
        <v>1977</v>
      </c>
      <c r="E111" s="3">
        <v>400</v>
      </c>
      <c r="G111" s="3">
        <v>70</v>
      </c>
      <c r="H111" s="3">
        <v>58</v>
      </c>
      <c r="I111" s="3">
        <v>59</v>
      </c>
      <c r="J111" s="3">
        <v>1.1000000000000001</v>
      </c>
    </row>
    <row r="112" spans="1:10" x14ac:dyDescent="0.3">
      <c r="A112" s="3" t="s">
        <v>382</v>
      </c>
      <c r="B112" s="3" t="s">
        <v>432</v>
      </c>
      <c r="C112" s="3">
        <v>1978</v>
      </c>
      <c r="D112" s="3">
        <v>1994</v>
      </c>
      <c r="F112" s="3">
        <v>70</v>
      </c>
      <c r="H112" s="3" t="s">
        <v>22</v>
      </c>
      <c r="I112" s="3" t="s">
        <v>33</v>
      </c>
      <c r="J112" s="3" t="s">
        <v>119</v>
      </c>
    </row>
    <row r="113" spans="1:10" x14ac:dyDescent="0.3">
      <c r="A113" s="3" t="s">
        <v>382</v>
      </c>
      <c r="B113" s="3" t="s">
        <v>432</v>
      </c>
      <c r="C113" s="3">
        <v>1978</v>
      </c>
      <c r="D113" s="3">
        <v>1994</v>
      </c>
      <c r="E113" s="3">
        <v>70</v>
      </c>
      <c r="F113" s="3">
        <v>400</v>
      </c>
      <c r="G113" s="3">
        <v>70</v>
      </c>
      <c r="H113" s="3">
        <v>58</v>
      </c>
      <c r="I113" s="3">
        <v>59</v>
      </c>
      <c r="J113" s="3">
        <v>1.4</v>
      </c>
    </row>
    <row r="114" spans="1:10" x14ac:dyDescent="0.3">
      <c r="A114" s="3" t="s">
        <v>382</v>
      </c>
      <c r="B114" s="3" t="s">
        <v>432</v>
      </c>
      <c r="C114" s="3">
        <v>1978</v>
      </c>
      <c r="D114" s="3">
        <v>1994</v>
      </c>
      <c r="E114" s="3">
        <v>400</v>
      </c>
      <c r="G114" s="3">
        <v>70</v>
      </c>
      <c r="H114" s="3">
        <v>58</v>
      </c>
      <c r="I114" s="3">
        <v>59</v>
      </c>
      <c r="J114" s="3">
        <v>0.8</v>
      </c>
    </row>
    <row r="115" spans="1:10" x14ac:dyDescent="0.3">
      <c r="A115" s="3" t="s">
        <v>382</v>
      </c>
      <c r="B115" s="3" t="s">
        <v>432</v>
      </c>
      <c r="C115" s="3">
        <v>1995</v>
      </c>
      <c r="D115" s="3">
        <v>2003</v>
      </c>
      <c r="F115" s="3">
        <v>70</v>
      </c>
      <c r="H115" s="3" t="s">
        <v>23</v>
      </c>
      <c r="I115" s="3" t="s">
        <v>34</v>
      </c>
      <c r="J115" s="3" t="s">
        <v>118</v>
      </c>
    </row>
    <row r="116" spans="1:10" x14ac:dyDescent="0.3">
      <c r="A116" s="3" t="s">
        <v>382</v>
      </c>
      <c r="B116" s="3" t="s">
        <v>432</v>
      </c>
      <c r="C116" s="3">
        <v>1995</v>
      </c>
      <c r="D116" s="3">
        <v>2003</v>
      </c>
      <c r="E116" s="3">
        <v>70</v>
      </c>
      <c r="F116" s="3">
        <v>400</v>
      </c>
      <c r="G116" s="3">
        <v>70</v>
      </c>
      <c r="H116" s="3">
        <v>68</v>
      </c>
      <c r="I116" s="3">
        <v>69</v>
      </c>
      <c r="J116" s="3">
        <v>1.1000000000000001</v>
      </c>
    </row>
    <row r="117" spans="1:10" x14ac:dyDescent="0.3">
      <c r="A117" s="3" t="s">
        <v>382</v>
      </c>
      <c r="B117" s="3" t="s">
        <v>432</v>
      </c>
      <c r="C117" s="3">
        <v>1995</v>
      </c>
      <c r="D117" s="3">
        <v>2003</v>
      </c>
      <c r="E117" s="3">
        <v>400</v>
      </c>
      <c r="G117" s="3">
        <v>70</v>
      </c>
      <c r="H117" s="3">
        <v>68</v>
      </c>
      <c r="I117" s="3">
        <v>69</v>
      </c>
      <c r="J117" s="3">
        <v>0.5</v>
      </c>
    </row>
    <row r="118" spans="1:10" x14ac:dyDescent="0.3">
      <c r="A118" s="3" t="s">
        <v>382</v>
      </c>
      <c r="B118" s="3" t="s">
        <v>432</v>
      </c>
      <c r="C118" s="3">
        <v>2004</v>
      </c>
      <c r="D118" s="3">
        <v>2012</v>
      </c>
      <c r="F118" s="3">
        <v>70</v>
      </c>
      <c r="H118" s="3" t="s">
        <v>24</v>
      </c>
      <c r="I118" s="3" t="s">
        <v>35</v>
      </c>
      <c r="J118" s="3" t="s">
        <v>118</v>
      </c>
    </row>
    <row r="119" spans="1:10" x14ac:dyDescent="0.3">
      <c r="A119" s="3" t="s">
        <v>382</v>
      </c>
      <c r="B119" s="3" t="s">
        <v>432</v>
      </c>
      <c r="C119" s="3">
        <v>2004</v>
      </c>
      <c r="D119" s="3">
        <v>2012</v>
      </c>
      <c r="E119" s="3">
        <v>70</v>
      </c>
      <c r="F119" s="3">
        <v>400</v>
      </c>
      <c r="G119" s="3">
        <v>70</v>
      </c>
      <c r="H119" s="3">
        <v>78</v>
      </c>
      <c r="I119" s="3">
        <v>79</v>
      </c>
      <c r="J119" s="3">
        <v>1.1000000000000001</v>
      </c>
    </row>
    <row r="120" spans="1:10" x14ac:dyDescent="0.3">
      <c r="A120" s="3" t="s">
        <v>382</v>
      </c>
      <c r="B120" s="3" t="s">
        <v>432</v>
      </c>
      <c r="C120" s="3">
        <v>2004</v>
      </c>
      <c r="D120" s="3">
        <v>2012</v>
      </c>
      <c r="E120" s="3">
        <v>400</v>
      </c>
      <c r="G120" s="3">
        <v>70</v>
      </c>
      <c r="H120" s="3">
        <v>78</v>
      </c>
      <c r="I120" s="3">
        <v>79</v>
      </c>
      <c r="J120" s="3">
        <v>0.5</v>
      </c>
    </row>
    <row r="121" spans="1:10" x14ac:dyDescent="0.3">
      <c r="A121" s="3" t="s">
        <v>382</v>
      </c>
      <c r="B121" s="3" t="s">
        <v>432</v>
      </c>
      <c r="C121" s="3">
        <v>2013</v>
      </c>
      <c r="D121" s="3">
        <v>2019</v>
      </c>
      <c r="F121" s="3">
        <v>70</v>
      </c>
      <c r="H121" s="3" t="s">
        <v>25</v>
      </c>
      <c r="I121" s="3" t="s">
        <v>114</v>
      </c>
      <c r="J121" s="3" t="s">
        <v>118</v>
      </c>
    </row>
    <row r="122" spans="1:10" x14ac:dyDescent="0.3">
      <c r="A122" s="3" t="s">
        <v>382</v>
      </c>
      <c r="B122" s="3" t="s">
        <v>432</v>
      </c>
      <c r="C122" s="3">
        <v>2013</v>
      </c>
      <c r="D122" s="3">
        <v>2019</v>
      </c>
      <c r="E122" s="3">
        <v>70</v>
      </c>
      <c r="F122" s="3">
        <v>400</v>
      </c>
      <c r="G122" s="3">
        <v>70</v>
      </c>
      <c r="H122" s="3">
        <v>84</v>
      </c>
      <c r="I122" s="3">
        <v>83</v>
      </c>
      <c r="J122" s="3">
        <v>1.1000000000000001</v>
      </c>
    </row>
    <row r="123" spans="1:10" x14ac:dyDescent="0.3">
      <c r="A123" s="3" t="s">
        <v>382</v>
      </c>
      <c r="B123" s="3" t="s">
        <v>432</v>
      </c>
      <c r="C123" s="3">
        <v>2013</v>
      </c>
      <c r="D123" s="3">
        <v>2019</v>
      </c>
      <c r="E123" s="3">
        <v>400</v>
      </c>
      <c r="G123" s="3">
        <v>70</v>
      </c>
      <c r="H123" s="3">
        <v>84</v>
      </c>
      <c r="I123" s="3">
        <v>83</v>
      </c>
      <c r="J123" s="3">
        <v>0.5</v>
      </c>
    </row>
    <row r="124" spans="1:10" x14ac:dyDescent="0.3">
      <c r="A124" s="3" t="s">
        <v>382</v>
      </c>
      <c r="B124" s="3" t="s">
        <v>432</v>
      </c>
      <c r="C124" s="3">
        <v>2020</v>
      </c>
      <c r="F124" s="3">
        <v>20</v>
      </c>
      <c r="H124" s="3" t="s">
        <v>28</v>
      </c>
      <c r="I124" s="3" t="s">
        <v>36</v>
      </c>
      <c r="J124" s="3" t="s">
        <v>118</v>
      </c>
    </row>
    <row r="125" spans="1:10" x14ac:dyDescent="0.3">
      <c r="A125" s="3" t="s">
        <v>382</v>
      </c>
      <c r="B125" s="3" t="s">
        <v>432</v>
      </c>
      <c r="C125" s="3">
        <v>2020</v>
      </c>
      <c r="E125" s="3">
        <v>20</v>
      </c>
      <c r="F125" s="3">
        <v>70</v>
      </c>
      <c r="H125" s="3" t="s">
        <v>29</v>
      </c>
      <c r="I125" s="3" t="s">
        <v>26</v>
      </c>
      <c r="J125" s="3" t="s">
        <v>118</v>
      </c>
    </row>
    <row r="126" spans="1:10" x14ac:dyDescent="0.3">
      <c r="A126" s="3" t="s">
        <v>382</v>
      </c>
      <c r="B126" s="3" t="s">
        <v>432</v>
      </c>
      <c r="C126" s="3">
        <v>2020</v>
      </c>
      <c r="E126" s="3">
        <v>70</v>
      </c>
      <c r="F126" s="3">
        <v>400</v>
      </c>
      <c r="G126" s="3">
        <v>70</v>
      </c>
      <c r="H126" s="3">
        <v>96</v>
      </c>
      <c r="I126" s="3">
        <v>93</v>
      </c>
      <c r="J126" s="3">
        <v>1.1000000000000001</v>
      </c>
    </row>
    <row r="127" spans="1:10" x14ac:dyDescent="0.3">
      <c r="A127" s="3" t="s">
        <v>382</v>
      </c>
      <c r="B127" s="3" t="s">
        <v>432</v>
      </c>
      <c r="C127" s="3">
        <v>2020</v>
      </c>
      <c r="E127" s="3">
        <v>400</v>
      </c>
      <c r="G127" s="3">
        <v>70</v>
      </c>
      <c r="H127" s="3">
        <v>96</v>
      </c>
      <c r="I127" s="3">
        <v>93</v>
      </c>
      <c r="J127" s="3">
        <v>0.5</v>
      </c>
    </row>
    <row r="128" spans="1:10" x14ac:dyDescent="0.3">
      <c r="A128" s="3" t="s">
        <v>367</v>
      </c>
      <c r="B128" s="3" t="s">
        <v>427</v>
      </c>
      <c r="D128" s="3">
        <v>1977</v>
      </c>
      <c r="F128" s="3">
        <v>70</v>
      </c>
      <c r="H128" s="3" t="s">
        <v>22</v>
      </c>
      <c r="I128" s="3" t="s">
        <v>33</v>
      </c>
      <c r="J128" s="3" t="s">
        <v>116</v>
      </c>
    </row>
    <row r="129" spans="1:10" x14ac:dyDescent="0.3">
      <c r="A129" s="3" t="s">
        <v>367</v>
      </c>
      <c r="B129" s="3" t="s">
        <v>414</v>
      </c>
      <c r="D129" s="3">
        <v>1977</v>
      </c>
      <c r="F129" s="3">
        <v>70</v>
      </c>
      <c r="H129" s="3" t="s">
        <v>22</v>
      </c>
      <c r="I129" s="3" t="s">
        <v>33</v>
      </c>
      <c r="J129" s="3" t="s">
        <v>116</v>
      </c>
    </row>
    <row r="130" spans="1:10" x14ac:dyDescent="0.3">
      <c r="A130" s="3" t="s">
        <v>367</v>
      </c>
      <c r="B130" s="3" t="s">
        <v>427</v>
      </c>
      <c r="D130" s="3">
        <v>1977</v>
      </c>
      <c r="E130" s="3">
        <v>70</v>
      </c>
      <c r="F130" s="3">
        <v>400</v>
      </c>
      <c r="G130" s="3">
        <v>70</v>
      </c>
      <c r="H130" s="3">
        <v>58</v>
      </c>
      <c r="I130" s="3">
        <v>59</v>
      </c>
      <c r="J130" s="3">
        <v>1.8</v>
      </c>
    </row>
    <row r="131" spans="1:10" x14ac:dyDescent="0.3">
      <c r="A131" s="3" t="s">
        <v>367</v>
      </c>
      <c r="B131" s="3" t="s">
        <v>414</v>
      </c>
      <c r="D131" s="3">
        <v>1977</v>
      </c>
      <c r="E131" s="3">
        <v>70</v>
      </c>
      <c r="F131" s="3">
        <v>400</v>
      </c>
      <c r="G131" s="3">
        <v>70</v>
      </c>
      <c r="H131" s="3">
        <v>58</v>
      </c>
      <c r="I131" s="3">
        <v>59</v>
      </c>
      <c r="J131" s="3">
        <v>1.8</v>
      </c>
    </row>
    <row r="132" spans="1:10" x14ac:dyDescent="0.3">
      <c r="A132" s="3" t="s">
        <v>367</v>
      </c>
      <c r="B132" s="3" t="s">
        <v>427</v>
      </c>
      <c r="D132" s="3">
        <v>1977</v>
      </c>
      <c r="E132" s="3">
        <v>400</v>
      </c>
      <c r="G132" s="3">
        <v>70</v>
      </c>
      <c r="H132" s="3">
        <v>58</v>
      </c>
      <c r="I132" s="3">
        <v>59</v>
      </c>
      <c r="J132" s="3">
        <v>1.1000000000000001</v>
      </c>
    </row>
    <row r="133" spans="1:10" x14ac:dyDescent="0.3">
      <c r="A133" s="3" t="s">
        <v>367</v>
      </c>
      <c r="B133" s="3" t="s">
        <v>414</v>
      </c>
      <c r="D133" s="3">
        <v>1977</v>
      </c>
      <c r="E133" s="3">
        <v>400</v>
      </c>
      <c r="G133" s="3">
        <v>70</v>
      </c>
      <c r="H133" s="3">
        <v>58</v>
      </c>
      <c r="I133" s="3">
        <v>59</v>
      </c>
      <c r="J133" s="3">
        <v>1.1000000000000001</v>
      </c>
    </row>
    <row r="134" spans="1:10" x14ac:dyDescent="0.3">
      <c r="A134" s="3" t="s">
        <v>367</v>
      </c>
      <c r="B134" s="3" t="s">
        <v>427</v>
      </c>
      <c r="C134" s="3">
        <v>1978</v>
      </c>
      <c r="D134" s="3">
        <v>1994</v>
      </c>
      <c r="F134" s="3">
        <v>70</v>
      </c>
      <c r="H134" s="3" t="s">
        <v>22</v>
      </c>
      <c r="I134" s="3" t="s">
        <v>33</v>
      </c>
      <c r="J134" s="3" t="s">
        <v>117</v>
      </c>
    </row>
    <row r="135" spans="1:10" x14ac:dyDescent="0.3">
      <c r="A135" s="3" t="s">
        <v>367</v>
      </c>
      <c r="B135" s="3" t="s">
        <v>414</v>
      </c>
      <c r="C135" s="3">
        <v>1978</v>
      </c>
      <c r="D135" s="3">
        <v>1994</v>
      </c>
      <c r="F135" s="3">
        <v>70</v>
      </c>
      <c r="H135" s="3" t="s">
        <v>22</v>
      </c>
      <c r="I135" s="3" t="s">
        <v>33</v>
      </c>
      <c r="J135" s="3" t="s">
        <v>117</v>
      </c>
    </row>
    <row r="136" spans="1:10" x14ac:dyDescent="0.3">
      <c r="A136" s="3" t="s">
        <v>367</v>
      </c>
      <c r="B136" s="3" t="s">
        <v>427</v>
      </c>
      <c r="C136" s="3">
        <v>1978</v>
      </c>
      <c r="D136" s="3">
        <v>1994</v>
      </c>
      <c r="E136" s="3">
        <v>70</v>
      </c>
      <c r="F136" s="3">
        <v>400</v>
      </c>
      <c r="G136" s="3">
        <v>70</v>
      </c>
      <c r="H136" s="3">
        <v>58</v>
      </c>
      <c r="I136" s="3">
        <v>59</v>
      </c>
      <c r="J136" s="3">
        <v>1.4</v>
      </c>
    </row>
    <row r="137" spans="1:10" x14ac:dyDescent="0.3">
      <c r="A137" s="3" t="s">
        <v>367</v>
      </c>
      <c r="B137" s="3" t="s">
        <v>414</v>
      </c>
      <c r="C137" s="3">
        <v>1978</v>
      </c>
      <c r="D137" s="3">
        <v>1994</v>
      </c>
      <c r="E137" s="3">
        <v>70</v>
      </c>
      <c r="F137" s="3">
        <v>400</v>
      </c>
      <c r="G137" s="3">
        <v>70</v>
      </c>
      <c r="H137" s="3">
        <v>58</v>
      </c>
      <c r="I137" s="3">
        <v>59</v>
      </c>
      <c r="J137" s="3">
        <v>1.4</v>
      </c>
    </row>
    <row r="138" spans="1:10" x14ac:dyDescent="0.3">
      <c r="A138" s="3" t="s">
        <v>367</v>
      </c>
      <c r="B138" s="3" t="s">
        <v>427</v>
      </c>
      <c r="C138" s="3">
        <v>1978</v>
      </c>
      <c r="D138" s="3">
        <v>1994</v>
      </c>
      <c r="E138" s="3">
        <v>400</v>
      </c>
      <c r="G138" s="3">
        <v>70</v>
      </c>
      <c r="H138" s="3">
        <v>58</v>
      </c>
      <c r="I138" s="3">
        <v>59</v>
      </c>
      <c r="J138" s="3">
        <v>0.8</v>
      </c>
    </row>
    <row r="139" spans="1:10" x14ac:dyDescent="0.3">
      <c r="A139" s="3" t="s">
        <v>367</v>
      </c>
      <c r="B139" s="3" t="s">
        <v>414</v>
      </c>
      <c r="C139" s="3">
        <v>1978</v>
      </c>
      <c r="D139" s="3">
        <v>1994</v>
      </c>
      <c r="E139" s="3">
        <v>400</v>
      </c>
      <c r="G139" s="3">
        <v>70</v>
      </c>
      <c r="H139" s="3">
        <v>58</v>
      </c>
      <c r="I139" s="3">
        <v>59</v>
      </c>
      <c r="J139" s="3">
        <v>0.8</v>
      </c>
    </row>
    <row r="140" spans="1:10" x14ac:dyDescent="0.3">
      <c r="A140" s="3" t="s">
        <v>367</v>
      </c>
      <c r="B140" s="3" t="s">
        <v>427</v>
      </c>
      <c r="C140" s="3">
        <v>1995</v>
      </c>
      <c r="D140" s="3">
        <v>2003</v>
      </c>
      <c r="F140" s="3">
        <v>70</v>
      </c>
      <c r="H140" s="3" t="s">
        <v>22</v>
      </c>
      <c r="I140" s="3" t="s">
        <v>33</v>
      </c>
      <c r="J140" s="3" t="s">
        <v>118</v>
      </c>
    </row>
    <row r="141" spans="1:10" x14ac:dyDescent="0.3">
      <c r="A141" s="3" t="s">
        <v>367</v>
      </c>
      <c r="B141" s="3" t="s">
        <v>414</v>
      </c>
      <c r="C141" s="3">
        <v>1995</v>
      </c>
      <c r="D141" s="3">
        <v>2003</v>
      </c>
      <c r="F141" s="3">
        <v>70</v>
      </c>
      <c r="H141" s="3" t="s">
        <v>22</v>
      </c>
      <c r="I141" s="3" t="s">
        <v>33</v>
      </c>
      <c r="J141" s="3" t="s">
        <v>118</v>
      </c>
    </row>
    <row r="142" spans="1:10" x14ac:dyDescent="0.3">
      <c r="A142" s="3" t="s">
        <v>367</v>
      </c>
      <c r="B142" s="3" t="s">
        <v>427</v>
      </c>
      <c r="C142" s="3">
        <v>1995</v>
      </c>
      <c r="D142" s="3">
        <v>2003</v>
      </c>
      <c r="E142" s="3">
        <v>70</v>
      </c>
      <c r="F142" s="3">
        <v>400</v>
      </c>
      <c r="G142" s="3">
        <v>70</v>
      </c>
      <c r="H142" s="3">
        <v>58</v>
      </c>
      <c r="I142" s="3">
        <v>59</v>
      </c>
      <c r="J142" s="3">
        <v>1.1000000000000001</v>
      </c>
    </row>
    <row r="143" spans="1:10" x14ac:dyDescent="0.3">
      <c r="A143" s="3" t="s">
        <v>367</v>
      </c>
      <c r="B143" s="3" t="s">
        <v>414</v>
      </c>
      <c r="C143" s="3">
        <v>1995</v>
      </c>
      <c r="D143" s="3">
        <v>2003</v>
      </c>
      <c r="E143" s="3">
        <v>70</v>
      </c>
      <c r="F143" s="3">
        <v>400</v>
      </c>
      <c r="G143" s="3">
        <v>70</v>
      </c>
      <c r="H143" s="3">
        <v>58</v>
      </c>
      <c r="I143" s="3">
        <v>59</v>
      </c>
      <c r="J143" s="3">
        <v>1.1000000000000001</v>
      </c>
    </row>
    <row r="144" spans="1:10" x14ac:dyDescent="0.3">
      <c r="A144" s="3" t="s">
        <v>367</v>
      </c>
      <c r="B144" s="3" t="s">
        <v>427</v>
      </c>
      <c r="C144" s="3">
        <v>1995</v>
      </c>
      <c r="D144" s="3">
        <v>2003</v>
      </c>
      <c r="E144" s="3">
        <v>400</v>
      </c>
      <c r="G144" s="3">
        <v>70</v>
      </c>
      <c r="H144" s="3">
        <v>58</v>
      </c>
      <c r="I144" s="3">
        <v>59</v>
      </c>
      <c r="J144" s="3">
        <v>0.5</v>
      </c>
    </row>
    <row r="145" spans="1:10" x14ac:dyDescent="0.3">
      <c r="A145" s="3" t="s">
        <v>367</v>
      </c>
      <c r="B145" s="3" t="s">
        <v>414</v>
      </c>
      <c r="C145" s="3">
        <v>1995</v>
      </c>
      <c r="D145" s="3">
        <v>2003</v>
      </c>
      <c r="E145" s="3">
        <v>400</v>
      </c>
      <c r="G145" s="3">
        <v>70</v>
      </c>
      <c r="H145" s="3">
        <v>58</v>
      </c>
      <c r="I145" s="3">
        <v>59</v>
      </c>
      <c r="J145" s="3">
        <v>0.5</v>
      </c>
    </row>
    <row r="146" spans="1:10" x14ac:dyDescent="0.3">
      <c r="A146" s="3" t="s">
        <v>367</v>
      </c>
      <c r="B146" s="3" t="s">
        <v>427</v>
      </c>
      <c r="C146" s="3">
        <v>2004</v>
      </c>
      <c r="D146" s="3">
        <v>2012</v>
      </c>
      <c r="F146" s="3">
        <v>70</v>
      </c>
      <c r="H146" s="3" t="s">
        <v>23</v>
      </c>
      <c r="I146" s="3" t="s">
        <v>34</v>
      </c>
      <c r="J146" s="3" t="s">
        <v>118</v>
      </c>
    </row>
    <row r="147" spans="1:10" x14ac:dyDescent="0.3">
      <c r="A147" s="3" t="s">
        <v>367</v>
      </c>
      <c r="B147" s="3" t="s">
        <v>414</v>
      </c>
      <c r="C147" s="3">
        <v>2004</v>
      </c>
      <c r="D147" s="3">
        <v>2012</v>
      </c>
      <c r="F147" s="3">
        <v>70</v>
      </c>
      <c r="H147" s="3" t="s">
        <v>23</v>
      </c>
      <c r="I147" s="3" t="s">
        <v>34</v>
      </c>
      <c r="J147" s="3" t="s">
        <v>118</v>
      </c>
    </row>
    <row r="148" spans="1:10" x14ac:dyDescent="0.3">
      <c r="A148" s="3" t="s">
        <v>367</v>
      </c>
      <c r="B148" s="3" t="s">
        <v>427</v>
      </c>
      <c r="C148" s="3">
        <v>2004</v>
      </c>
      <c r="D148" s="3">
        <v>2012</v>
      </c>
      <c r="E148" s="3">
        <v>70</v>
      </c>
      <c r="F148" s="3">
        <v>400</v>
      </c>
      <c r="G148" s="3">
        <v>70</v>
      </c>
      <c r="H148" s="3">
        <v>68</v>
      </c>
      <c r="I148" s="3">
        <v>69</v>
      </c>
      <c r="J148" s="3">
        <v>1.1000000000000001</v>
      </c>
    </row>
    <row r="149" spans="1:10" x14ac:dyDescent="0.3">
      <c r="A149" s="3" t="s">
        <v>367</v>
      </c>
      <c r="B149" s="3" t="s">
        <v>414</v>
      </c>
      <c r="C149" s="3">
        <v>2004</v>
      </c>
      <c r="D149" s="3">
        <v>2012</v>
      </c>
      <c r="E149" s="3">
        <v>70</v>
      </c>
      <c r="F149" s="3">
        <v>400</v>
      </c>
      <c r="G149" s="3">
        <v>70</v>
      </c>
      <c r="H149" s="3">
        <v>68</v>
      </c>
      <c r="I149" s="3">
        <v>69</v>
      </c>
      <c r="J149" s="3">
        <v>1.1000000000000001</v>
      </c>
    </row>
    <row r="150" spans="1:10" x14ac:dyDescent="0.3">
      <c r="A150" s="3" t="s">
        <v>367</v>
      </c>
      <c r="B150" s="3" t="s">
        <v>427</v>
      </c>
      <c r="C150" s="3">
        <v>2004</v>
      </c>
      <c r="D150" s="3">
        <v>2012</v>
      </c>
      <c r="E150" s="3">
        <v>400</v>
      </c>
      <c r="G150" s="3">
        <v>70</v>
      </c>
      <c r="H150" s="3">
        <v>68</v>
      </c>
      <c r="I150" s="3">
        <v>69</v>
      </c>
      <c r="J150" s="3">
        <v>0.5</v>
      </c>
    </row>
    <row r="151" spans="1:10" x14ac:dyDescent="0.3">
      <c r="A151" s="3" t="s">
        <v>367</v>
      </c>
      <c r="B151" s="3" t="s">
        <v>414</v>
      </c>
      <c r="C151" s="3">
        <v>2004</v>
      </c>
      <c r="D151" s="3">
        <v>2012</v>
      </c>
      <c r="E151" s="3">
        <v>400</v>
      </c>
      <c r="G151" s="3">
        <v>70</v>
      </c>
      <c r="H151" s="3">
        <v>68</v>
      </c>
      <c r="I151" s="3">
        <v>69</v>
      </c>
      <c r="J151" s="3">
        <v>0.5</v>
      </c>
    </row>
    <row r="152" spans="1:10" x14ac:dyDescent="0.3">
      <c r="A152" s="3" t="s">
        <v>367</v>
      </c>
      <c r="B152" s="3" t="s">
        <v>427</v>
      </c>
      <c r="C152" s="3">
        <v>2013</v>
      </c>
      <c r="D152" s="3">
        <v>2017</v>
      </c>
      <c r="F152" s="3">
        <v>70</v>
      </c>
      <c r="H152" s="3" t="s">
        <v>24</v>
      </c>
      <c r="I152" s="3" t="s">
        <v>35</v>
      </c>
      <c r="J152" s="3" t="s">
        <v>118</v>
      </c>
    </row>
    <row r="153" spans="1:10" x14ac:dyDescent="0.3">
      <c r="A153" s="3" t="s">
        <v>367</v>
      </c>
      <c r="B153" s="3" t="s">
        <v>414</v>
      </c>
      <c r="C153" s="3">
        <v>2013</v>
      </c>
      <c r="D153" s="3">
        <v>2017</v>
      </c>
      <c r="F153" s="3">
        <v>70</v>
      </c>
      <c r="H153" s="3" t="s">
        <v>24</v>
      </c>
      <c r="I153" s="3" t="s">
        <v>35</v>
      </c>
      <c r="J153" s="3" t="s">
        <v>118</v>
      </c>
    </row>
    <row r="154" spans="1:10" x14ac:dyDescent="0.3">
      <c r="A154" s="3" t="s">
        <v>367</v>
      </c>
      <c r="B154" s="3" t="s">
        <v>427</v>
      </c>
      <c r="C154" s="3">
        <v>2013</v>
      </c>
      <c r="D154" s="3">
        <v>2017</v>
      </c>
      <c r="E154" s="3">
        <v>70</v>
      </c>
      <c r="F154" s="3">
        <v>400</v>
      </c>
      <c r="G154" s="3">
        <v>70</v>
      </c>
      <c r="H154" s="3">
        <v>78</v>
      </c>
      <c r="I154" s="3">
        <v>79</v>
      </c>
      <c r="J154" s="3">
        <v>1.1000000000000001</v>
      </c>
    </row>
    <row r="155" spans="1:10" x14ac:dyDescent="0.3">
      <c r="A155" s="3" t="s">
        <v>367</v>
      </c>
      <c r="B155" s="3" t="s">
        <v>414</v>
      </c>
      <c r="C155" s="3">
        <v>2013</v>
      </c>
      <c r="D155" s="3">
        <v>2017</v>
      </c>
      <c r="E155" s="3">
        <v>70</v>
      </c>
      <c r="F155" s="3">
        <v>400</v>
      </c>
      <c r="G155" s="3">
        <v>70</v>
      </c>
      <c r="H155" s="3">
        <v>78</v>
      </c>
      <c r="I155" s="3">
        <v>79</v>
      </c>
      <c r="J155" s="3">
        <v>1.1000000000000001</v>
      </c>
    </row>
    <row r="156" spans="1:10" x14ac:dyDescent="0.3">
      <c r="A156" s="3" t="s">
        <v>367</v>
      </c>
      <c r="B156" s="3" t="s">
        <v>427</v>
      </c>
      <c r="C156" s="3">
        <v>2013</v>
      </c>
      <c r="D156" s="3">
        <v>2017</v>
      </c>
      <c r="E156" s="3">
        <v>400</v>
      </c>
      <c r="G156" s="3">
        <v>70</v>
      </c>
      <c r="H156" s="3">
        <v>78</v>
      </c>
      <c r="I156" s="3">
        <v>79</v>
      </c>
      <c r="J156" s="3">
        <v>0.5</v>
      </c>
    </row>
    <row r="157" spans="1:10" x14ac:dyDescent="0.3">
      <c r="A157" s="3" t="s">
        <v>367</v>
      </c>
      <c r="B157" s="3" t="s">
        <v>414</v>
      </c>
      <c r="C157" s="3">
        <v>2013</v>
      </c>
      <c r="D157" s="3">
        <v>2017</v>
      </c>
      <c r="E157" s="3">
        <v>400</v>
      </c>
      <c r="G157" s="3">
        <v>70</v>
      </c>
      <c r="H157" s="3">
        <v>78</v>
      </c>
      <c r="I157" s="3">
        <v>79</v>
      </c>
      <c r="J157" s="3">
        <v>0.5</v>
      </c>
    </row>
    <row r="158" spans="1:10" x14ac:dyDescent="0.3">
      <c r="A158" s="3" t="s">
        <v>367</v>
      </c>
      <c r="B158" s="3" t="s">
        <v>427</v>
      </c>
      <c r="C158" s="3">
        <v>2018</v>
      </c>
      <c r="D158" s="3">
        <v>2019</v>
      </c>
      <c r="F158" s="3">
        <v>70</v>
      </c>
      <c r="H158" s="3" t="s">
        <v>25</v>
      </c>
      <c r="I158" s="3" t="s">
        <v>114</v>
      </c>
      <c r="J158" s="3" t="s">
        <v>118</v>
      </c>
    </row>
    <row r="159" spans="1:10" x14ac:dyDescent="0.3">
      <c r="A159" s="3" t="s">
        <v>367</v>
      </c>
      <c r="B159" s="3" t="s">
        <v>414</v>
      </c>
      <c r="C159" s="3">
        <v>2018</v>
      </c>
      <c r="D159" s="3">
        <v>2019</v>
      </c>
      <c r="F159" s="3">
        <v>70</v>
      </c>
      <c r="H159" s="3" t="s">
        <v>25</v>
      </c>
      <c r="I159" s="3" t="s">
        <v>114</v>
      </c>
      <c r="J159" s="3" t="s">
        <v>118</v>
      </c>
    </row>
    <row r="160" spans="1:10" x14ac:dyDescent="0.3">
      <c r="A160" s="3" t="s">
        <v>367</v>
      </c>
      <c r="B160" s="3" t="s">
        <v>427</v>
      </c>
      <c r="C160" s="3">
        <v>2018</v>
      </c>
      <c r="D160" s="3">
        <v>2019</v>
      </c>
      <c r="E160" s="3">
        <v>70</v>
      </c>
      <c r="F160" s="3">
        <v>400</v>
      </c>
      <c r="G160" s="3">
        <v>70</v>
      </c>
      <c r="H160" s="3">
        <v>84</v>
      </c>
      <c r="I160" s="3">
        <v>83</v>
      </c>
      <c r="J160" s="3">
        <v>1.1000000000000001</v>
      </c>
    </row>
    <row r="161" spans="1:10" x14ac:dyDescent="0.3">
      <c r="A161" s="3" t="s">
        <v>367</v>
      </c>
      <c r="B161" s="3" t="s">
        <v>414</v>
      </c>
      <c r="C161" s="3">
        <v>2018</v>
      </c>
      <c r="D161" s="3">
        <v>2019</v>
      </c>
      <c r="E161" s="3">
        <v>70</v>
      </c>
      <c r="F161" s="3">
        <v>400</v>
      </c>
      <c r="G161" s="3">
        <v>70</v>
      </c>
      <c r="H161" s="3">
        <v>84</v>
      </c>
      <c r="I161" s="3">
        <v>83</v>
      </c>
      <c r="J161" s="3">
        <v>1.1000000000000001</v>
      </c>
    </row>
    <row r="162" spans="1:10" x14ac:dyDescent="0.3">
      <c r="A162" s="3" t="s">
        <v>367</v>
      </c>
      <c r="B162" s="3" t="s">
        <v>427</v>
      </c>
      <c r="C162" s="3">
        <v>2018</v>
      </c>
      <c r="D162" s="3">
        <v>2019</v>
      </c>
      <c r="E162" s="3">
        <v>400</v>
      </c>
      <c r="G162" s="3">
        <v>70</v>
      </c>
      <c r="H162" s="3">
        <v>84</v>
      </c>
      <c r="I162" s="3">
        <v>83</v>
      </c>
      <c r="J162" s="3">
        <v>0.5</v>
      </c>
    </row>
    <row r="163" spans="1:10" x14ac:dyDescent="0.3">
      <c r="A163" s="3" t="s">
        <v>367</v>
      </c>
      <c r="B163" s="3" t="s">
        <v>414</v>
      </c>
      <c r="C163" s="3">
        <v>2018</v>
      </c>
      <c r="D163" s="3">
        <v>2019</v>
      </c>
      <c r="E163" s="3">
        <v>400</v>
      </c>
      <c r="G163" s="3">
        <v>70</v>
      </c>
      <c r="H163" s="3">
        <v>84</v>
      </c>
      <c r="I163" s="3">
        <v>83</v>
      </c>
      <c r="J163" s="3">
        <v>0.5</v>
      </c>
    </row>
    <row r="164" spans="1:10" x14ac:dyDescent="0.3">
      <c r="A164" s="3" t="s">
        <v>367</v>
      </c>
      <c r="B164" s="3" t="s">
        <v>427</v>
      </c>
      <c r="C164" s="3">
        <v>2020</v>
      </c>
      <c r="F164" s="3">
        <v>20</v>
      </c>
      <c r="H164" s="3" t="s">
        <v>26</v>
      </c>
      <c r="I164" s="3" t="s">
        <v>19</v>
      </c>
      <c r="J164" s="3" t="s">
        <v>118</v>
      </c>
    </row>
    <row r="165" spans="1:10" x14ac:dyDescent="0.3">
      <c r="A165" s="3" t="s">
        <v>367</v>
      </c>
      <c r="B165" s="3" t="s">
        <v>414</v>
      </c>
      <c r="C165" s="3">
        <v>2020</v>
      </c>
      <c r="F165" s="3">
        <v>20</v>
      </c>
      <c r="H165" s="3" t="s">
        <v>26</v>
      </c>
      <c r="I165" s="3" t="s">
        <v>19</v>
      </c>
      <c r="J165" s="3" t="s">
        <v>118</v>
      </c>
    </row>
    <row r="166" spans="1:10" x14ac:dyDescent="0.3">
      <c r="A166" s="3" t="s">
        <v>367</v>
      </c>
      <c r="B166" s="3" t="s">
        <v>427</v>
      </c>
      <c r="C166" s="3">
        <v>2020</v>
      </c>
      <c r="E166" s="3">
        <v>20</v>
      </c>
      <c r="F166" s="3">
        <v>70</v>
      </c>
      <c r="H166" s="3" t="s">
        <v>27</v>
      </c>
      <c r="I166" s="3" t="s">
        <v>115</v>
      </c>
      <c r="J166" s="3" t="s">
        <v>118</v>
      </c>
    </row>
    <row r="167" spans="1:10" x14ac:dyDescent="0.3">
      <c r="A167" s="3" t="s">
        <v>367</v>
      </c>
      <c r="B167" s="3" t="s">
        <v>414</v>
      </c>
      <c r="C167" s="3">
        <v>2020</v>
      </c>
      <c r="E167" s="3">
        <v>20</v>
      </c>
      <c r="F167" s="3">
        <v>70</v>
      </c>
      <c r="H167" s="3" t="s">
        <v>27</v>
      </c>
      <c r="I167" s="3" t="s">
        <v>115</v>
      </c>
      <c r="J167" s="3" t="s">
        <v>118</v>
      </c>
    </row>
    <row r="168" spans="1:10" x14ac:dyDescent="0.3">
      <c r="A168" s="3" t="s">
        <v>367</v>
      </c>
      <c r="B168" s="3" t="s">
        <v>427</v>
      </c>
      <c r="C168" s="3">
        <v>2020</v>
      </c>
      <c r="E168" s="3">
        <v>70</v>
      </c>
      <c r="F168" s="3">
        <v>400</v>
      </c>
      <c r="G168" s="3">
        <v>70</v>
      </c>
      <c r="H168" s="3">
        <v>94</v>
      </c>
      <c r="I168" s="3">
        <v>89</v>
      </c>
      <c r="J168" s="3">
        <v>1.1000000000000001</v>
      </c>
    </row>
    <row r="169" spans="1:10" x14ac:dyDescent="0.3">
      <c r="A169" s="3" t="s">
        <v>367</v>
      </c>
      <c r="B169" s="3" t="s">
        <v>414</v>
      </c>
      <c r="C169" s="3">
        <v>2020</v>
      </c>
      <c r="E169" s="3">
        <v>70</v>
      </c>
      <c r="F169" s="3">
        <v>400</v>
      </c>
      <c r="G169" s="3">
        <v>70</v>
      </c>
      <c r="H169" s="3">
        <v>94</v>
      </c>
      <c r="I169" s="3">
        <v>89</v>
      </c>
      <c r="J169" s="3">
        <v>1.1000000000000001</v>
      </c>
    </row>
    <row r="170" spans="1:10" x14ac:dyDescent="0.3">
      <c r="A170" s="3" t="s">
        <v>367</v>
      </c>
      <c r="B170" s="3" t="s">
        <v>427</v>
      </c>
      <c r="C170" s="3">
        <v>2020</v>
      </c>
      <c r="E170" s="3">
        <v>400</v>
      </c>
      <c r="G170" s="3">
        <v>70</v>
      </c>
      <c r="H170" s="3">
        <v>94</v>
      </c>
      <c r="I170" s="3">
        <v>89</v>
      </c>
      <c r="J170" s="3">
        <v>0.5</v>
      </c>
    </row>
    <row r="171" spans="1:10" x14ac:dyDescent="0.3">
      <c r="A171" s="3" t="s">
        <v>367</v>
      </c>
      <c r="B171" s="3" t="s">
        <v>414</v>
      </c>
      <c r="C171" s="3">
        <v>2020</v>
      </c>
      <c r="E171" s="3">
        <v>400</v>
      </c>
      <c r="G171" s="3">
        <v>70</v>
      </c>
      <c r="H171" s="3">
        <v>94</v>
      </c>
      <c r="I171" s="3">
        <v>89</v>
      </c>
      <c r="J171" s="3">
        <v>0.5</v>
      </c>
    </row>
    <row r="172" spans="1:10" x14ac:dyDescent="0.3">
      <c r="A172" s="3" t="s">
        <v>367</v>
      </c>
      <c r="B172" s="3" t="s">
        <v>428</v>
      </c>
      <c r="D172" s="3">
        <v>1977</v>
      </c>
      <c r="F172" s="3">
        <v>70</v>
      </c>
      <c r="H172" s="3" t="s">
        <v>22</v>
      </c>
      <c r="I172" s="3" t="s">
        <v>33</v>
      </c>
      <c r="J172" s="3" t="s">
        <v>116</v>
      </c>
    </row>
    <row r="173" spans="1:10" x14ac:dyDescent="0.3">
      <c r="A173" s="3" t="s">
        <v>367</v>
      </c>
      <c r="B173" s="3" t="s">
        <v>428</v>
      </c>
      <c r="D173" s="3">
        <v>1977</v>
      </c>
      <c r="E173" s="3">
        <v>70</v>
      </c>
      <c r="F173" s="3">
        <v>400</v>
      </c>
      <c r="G173" s="3">
        <v>70</v>
      </c>
      <c r="H173" s="3">
        <v>58</v>
      </c>
      <c r="I173" s="3">
        <v>59</v>
      </c>
      <c r="J173" s="3">
        <v>1.8</v>
      </c>
    </row>
    <row r="174" spans="1:10" x14ac:dyDescent="0.3">
      <c r="A174" s="3" t="s">
        <v>367</v>
      </c>
      <c r="B174" s="3" t="s">
        <v>428</v>
      </c>
      <c r="D174" s="3">
        <v>1977</v>
      </c>
      <c r="E174" s="3">
        <v>400</v>
      </c>
      <c r="G174" s="3">
        <v>70</v>
      </c>
      <c r="H174" s="3">
        <v>58</v>
      </c>
      <c r="I174" s="3">
        <v>59</v>
      </c>
      <c r="J174" s="3">
        <v>1.1000000000000001</v>
      </c>
    </row>
    <row r="175" spans="1:10" x14ac:dyDescent="0.3">
      <c r="A175" s="3" t="s">
        <v>367</v>
      </c>
      <c r="B175" s="3" t="s">
        <v>428</v>
      </c>
      <c r="C175" s="3">
        <v>1978</v>
      </c>
      <c r="D175" s="3">
        <v>1994</v>
      </c>
      <c r="F175" s="3">
        <v>70</v>
      </c>
      <c r="H175" s="3" t="s">
        <v>22</v>
      </c>
      <c r="I175" s="3" t="s">
        <v>33</v>
      </c>
      <c r="J175" s="3" t="s">
        <v>117</v>
      </c>
    </row>
    <row r="176" spans="1:10" x14ac:dyDescent="0.3">
      <c r="A176" s="3" t="s">
        <v>367</v>
      </c>
      <c r="B176" s="3" t="s">
        <v>428</v>
      </c>
      <c r="C176" s="3">
        <v>1978</v>
      </c>
      <c r="D176" s="3">
        <v>1994</v>
      </c>
      <c r="E176" s="3">
        <v>70</v>
      </c>
      <c r="F176" s="3">
        <v>400</v>
      </c>
      <c r="G176" s="3">
        <v>70</v>
      </c>
      <c r="H176" s="3">
        <v>58</v>
      </c>
      <c r="I176" s="3">
        <v>59</v>
      </c>
      <c r="J176" s="3">
        <v>1.4</v>
      </c>
    </row>
    <row r="177" spans="1:10" x14ac:dyDescent="0.3">
      <c r="A177" s="3" t="s">
        <v>367</v>
      </c>
      <c r="B177" s="3" t="s">
        <v>428</v>
      </c>
      <c r="C177" s="3">
        <v>1978</v>
      </c>
      <c r="D177" s="3">
        <v>1994</v>
      </c>
      <c r="E177" s="3">
        <v>400</v>
      </c>
      <c r="G177" s="3">
        <v>70</v>
      </c>
      <c r="H177" s="3">
        <v>58</v>
      </c>
      <c r="I177" s="3">
        <v>59</v>
      </c>
      <c r="J177" s="3">
        <v>0.8</v>
      </c>
    </row>
    <row r="178" spans="1:10" x14ac:dyDescent="0.3">
      <c r="A178" s="3" t="s">
        <v>367</v>
      </c>
      <c r="B178" s="3" t="s">
        <v>428</v>
      </c>
      <c r="C178" s="3">
        <v>1995</v>
      </c>
      <c r="D178" s="3">
        <v>2003</v>
      </c>
      <c r="F178" s="3">
        <v>70</v>
      </c>
      <c r="H178" s="3" t="s">
        <v>22</v>
      </c>
      <c r="I178" s="3" t="s">
        <v>33</v>
      </c>
      <c r="J178" s="3" t="s">
        <v>118</v>
      </c>
    </row>
    <row r="179" spans="1:10" x14ac:dyDescent="0.3">
      <c r="A179" s="3" t="s">
        <v>367</v>
      </c>
      <c r="B179" s="3" t="s">
        <v>428</v>
      </c>
      <c r="C179" s="3">
        <v>1995</v>
      </c>
      <c r="D179" s="3">
        <v>2003</v>
      </c>
      <c r="E179" s="3">
        <v>70</v>
      </c>
      <c r="F179" s="3">
        <v>400</v>
      </c>
      <c r="G179" s="3">
        <v>70</v>
      </c>
      <c r="H179" s="3">
        <v>58</v>
      </c>
      <c r="I179" s="3">
        <v>59</v>
      </c>
      <c r="J179" s="3">
        <v>1.1000000000000001</v>
      </c>
    </row>
    <row r="180" spans="1:10" x14ac:dyDescent="0.3">
      <c r="A180" s="3" t="s">
        <v>367</v>
      </c>
      <c r="B180" s="3" t="s">
        <v>428</v>
      </c>
      <c r="C180" s="3">
        <v>1995</v>
      </c>
      <c r="D180" s="3">
        <v>2003</v>
      </c>
      <c r="E180" s="3">
        <v>400</v>
      </c>
      <c r="G180" s="3">
        <v>70</v>
      </c>
      <c r="H180" s="3">
        <v>58</v>
      </c>
      <c r="I180" s="3">
        <v>59</v>
      </c>
      <c r="J180" s="3">
        <v>0.5</v>
      </c>
    </row>
    <row r="181" spans="1:10" x14ac:dyDescent="0.3">
      <c r="A181" s="3" t="s">
        <v>367</v>
      </c>
      <c r="B181" s="3" t="s">
        <v>428</v>
      </c>
      <c r="C181" s="3">
        <v>2004</v>
      </c>
      <c r="D181" s="3">
        <v>2012</v>
      </c>
      <c r="F181" s="3">
        <v>70</v>
      </c>
      <c r="H181" s="3" t="s">
        <v>23</v>
      </c>
      <c r="I181" s="3" t="s">
        <v>34</v>
      </c>
      <c r="J181" s="3" t="s">
        <v>118</v>
      </c>
    </row>
    <row r="182" spans="1:10" x14ac:dyDescent="0.3">
      <c r="A182" s="3" t="s">
        <v>367</v>
      </c>
      <c r="B182" s="3" t="s">
        <v>428</v>
      </c>
      <c r="C182" s="3">
        <v>2004</v>
      </c>
      <c r="D182" s="3">
        <v>2012</v>
      </c>
      <c r="E182" s="3">
        <v>70</v>
      </c>
      <c r="F182" s="3">
        <v>400</v>
      </c>
      <c r="G182" s="3">
        <v>70</v>
      </c>
      <c r="H182" s="3">
        <v>68</v>
      </c>
      <c r="I182" s="3">
        <v>69</v>
      </c>
      <c r="J182" s="3">
        <v>1.1000000000000001</v>
      </c>
    </row>
    <row r="183" spans="1:10" x14ac:dyDescent="0.3">
      <c r="A183" s="3" t="s">
        <v>367</v>
      </c>
      <c r="B183" s="3" t="s">
        <v>428</v>
      </c>
      <c r="C183" s="3">
        <v>2004</v>
      </c>
      <c r="D183" s="3">
        <v>2012</v>
      </c>
      <c r="E183" s="3">
        <v>400</v>
      </c>
      <c r="G183" s="3">
        <v>70</v>
      </c>
      <c r="H183" s="3">
        <v>68</v>
      </c>
      <c r="I183" s="3">
        <v>69</v>
      </c>
      <c r="J183" s="3">
        <v>0.5</v>
      </c>
    </row>
    <row r="184" spans="1:10" x14ac:dyDescent="0.3">
      <c r="A184" s="3" t="s">
        <v>367</v>
      </c>
      <c r="B184" s="3" t="s">
        <v>428</v>
      </c>
      <c r="C184" s="3">
        <v>2013</v>
      </c>
      <c r="D184" s="3">
        <v>2017</v>
      </c>
      <c r="F184" s="3">
        <v>70</v>
      </c>
      <c r="H184" s="3" t="s">
        <v>24</v>
      </c>
      <c r="I184" s="3" t="s">
        <v>35</v>
      </c>
      <c r="J184" s="3" t="s">
        <v>118</v>
      </c>
    </row>
    <row r="185" spans="1:10" x14ac:dyDescent="0.3">
      <c r="A185" s="3" t="s">
        <v>367</v>
      </c>
      <c r="B185" s="3" t="s">
        <v>428</v>
      </c>
      <c r="C185" s="3">
        <v>2013</v>
      </c>
      <c r="D185" s="3">
        <v>2017</v>
      </c>
      <c r="E185" s="3">
        <v>70</v>
      </c>
      <c r="F185" s="3">
        <v>400</v>
      </c>
      <c r="G185" s="3">
        <v>70</v>
      </c>
      <c r="H185" s="3">
        <v>78</v>
      </c>
      <c r="I185" s="3">
        <v>79</v>
      </c>
      <c r="J185" s="3">
        <v>1.1000000000000001</v>
      </c>
    </row>
    <row r="186" spans="1:10" x14ac:dyDescent="0.3">
      <c r="A186" s="3" t="s">
        <v>367</v>
      </c>
      <c r="B186" s="3" t="s">
        <v>428</v>
      </c>
      <c r="C186" s="3">
        <v>2013</v>
      </c>
      <c r="D186" s="3">
        <v>2017</v>
      </c>
      <c r="E186" s="3">
        <v>400</v>
      </c>
      <c r="G186" s="3">
        <v>70</v>
      </c>
      <c r="H186" s="3">
        <v>78</v>
      </c>
      <c r="I186" s="3">
        <v>79</v>
      </c>
      <c r="J186" s="3">
        <v>0.5</v>
      </c>
    </row>
    <row r="187" spans="1:10" x14ac:dyDescent="0.3">
      <c r="A187" s="3" t="s">
        <v>367</v>
      </c>
      <c r="B187" s="3" t="s">
        <v>428</v>
      </c>
      <c r="C187" s="3">
        <v>2018</v>
      </c>
      <c r="D187" s="3">
        <v>2019</v>
      </c>
      <c r="F187" s="3">
        <v>70</v>
      </c>
      <c r="H187" s="3" t="s">
        <v>25</v>
      </c>
      <c r="I187" s="3" t="s">
        <v>114</v>
      </c>
      <c r="J187" s="3" t="s">
        <v>118</v>
      </c>
    </row>
    <row r="188" spans="1:10" x14ac:dyDescent="0.3">
      <c r="A188" s="3" t="s">
        <v>367</v>
      </c>
      <c r="B188" s="3" t="s">
        <v>428</v>
      </c>
      <c r="C188" s="3">
        <v>2018</v>
      </c>
      <c r="D188" s="3">
        <v>2019</v>
      </c>
      <c r="E188" s="3">
        <v>70</v>
      </c>
      <c r="F188" s="3">
        <v>400</v>
      </c>
      <c r="G188" s="3">
        <v>70</v>
      </c>
      <c r="H188" s="3">
        <v>84</v>
      </c>
      <c r="I188" s="3">
        <v>83</v>
      </c>
      <c r="J188" s="3">
        <v>1.1000000000000001</v>
      </c>
    </row>
    <row r="189" spans="1:10" x14ac:dyDescent="0.3">
      <c r="A189" s="3" t="s">
        <v>367</v>
      </c>
      <c r="B189" s="3" t="s">
        <v>428</v>
      </c>
      <c r="C189" s="3">
        <v>2018</v>
      </c>
      <c r="D189" s="3">
        <v>2019</v>
      </c>
      <c r="E189" s="3">
        <v>400</v>
      </c>
      <c r="G189" s="3">
        <v>70</v>
      </c>
      <c r="H189" s="3">
        <v>84</v>
      </c>
      <c r="I189" s="3">
        <v>83</v>
      </c>
      <c r="J189" s="3">
        <v>0.5</v>
      </c>
    </row>
    <row r="190" spans="1:10" x14ac:dyDescent="0.3">
      <c r="A190" s="3" t="s">
        <v>367</v>
      </c>
      <c r="B190" s="3" t="s">
        <v>428</v>
      </c>
      <c r="C190" s="3">
        <v>2020</v>
      </c>
      <c r="F190" s="3">
        <v>20</v>
      </c>
      <c r="H190" s="3" t="s">
        <v>26</v>
      </c>
      <c r="I190" s="3" t="s">
        <v>19</v>
      </c>
      <c r="J190" s="3" t="s">
        <v>118</v>
      </c>
    </row>
    <row r="191" spans="1:10" x14ac:dyDescent="0.3">
      <c r="A191" s="3" t="s">
        <v>367</v>
      </c>
      <c r="B191" s="3" t="s">
        <v>428</v>
      </c>
      <c r="C191" s="3">
        <v>2020</v>
      </c>
      <c r="E191" s="3">
        <v>20</v>
      </c>
      <c r="F191" s="3">
        <v>70</v>
      </c>
      <c r="H191" s="3" t="s">
        <v>27</v>
      </c>
      <c r="I191" s="3" t="s">
        <v>115</v>
      </c>
      <c r="J191" s="3" t="s">
        <v>118</v>
      </c>
    </row>
    <row r="192" spans="1:10" x14ac:dyDescent="0.3">
      <c r="A192" s="3" t="s">
        <v>367</v>
      </c>
      <c r="B192" s="3" t="s">
        <v>428</v>
      </c>
      <c r="C192" s="3">
        <v>2020</v>
      </c>
      <c r="E192" s="3">
        <v>70</v>
      </c>
      <c r="F192" s="3">
        <v>400</v>
      </c>
      <c r="G192" s="3">
        <v>70</v>
      </c>
      <c r="H192" s="3">
        <v>94</v>
      </c>
      <c r="I192" s="3">
        <v>89</v>
      </c>
      <c r="J192" s="3">
        <v>1.1000000000000001</v>
      </c>
    </row>
    <row r="193" spans="1:10" x14ac:dyDescent="0.3">
      <c r="A193" s="3" t="s">
        <v>367</v>
      </c>
      <c r="B193" s="3" t="s">
        <v>428</v>
      </c>
      <c r="C193" s="3">
        <v>2020</v>
      </c>
      <c r="E193" s="3">
        <v>400</v>
      </c>
      <c r="G193" s="3">
        <v>70</v>
      </c>
      <c r="H193" s="3">
        <v>94</v>
      </c>
      <c r="I193" s="3">
        <v>89</v>
      </c>
      <c r="J193" s="3">
        <v>0.5</v>
      </c>
    </row>
    <row r="194" spans="1:10" x14ac:dyDescent="0.3">
      <c r="A194" s="3" t="s">
        <v>367</v>
      </c>
      <c r="B194" s="3" t="s">
        <v>432</v>
      </c>
      <c r="D194" s="3">
        <v>1977</v>
      </c>
      <c r="F194" s="3">
        <v>70</v>
      </c>
      <c r="H194" s="3" t="s">
        <v>22</v>
      </c>
      <c r="I194" s="3" t="s">
        <v>33</v>
      </c>
      <c r="J194" s="3" t="s">
        <v>116</v>
      </c>
    </row>
    <row r="195" spans="1:10" x14ac:dyDescent="0.3">
      <c r="A195" s="3" t="s">
        <v>367</v>
      </c>
      <c r="B195" s="3" t="s">
        <v>432</v>
      </c>
      <c r="D195" s="3">
        <v>1977</v>
      </c>
      <c r="E195" s="3">
        <v>70</v>
      </c>
      <c r="F195" s="3">
        <v>400</v>
      </c>
      <c r="G195" s="3">
        <v>70</v>
      </c>
      <c r="H195" s="3">
        <v>58</v>
      </c>
      <c r="I195" s="3">
        <v>59</v>
      </c>
      <c r="J195" s="3">
        <v>1.8</v>
      </c>
    </row>
    <row r="196" spans="1:10" x14ac:dyDescent="0.3">
      <c r="A196" s="3" t="s">
        <v>367</v>
      </c>
      <c r="B196" s="3" t="s">
        <v>432</v>
      </c>
      <c r="D196" s="3">
        <v>1977</v>
      </c>
      <c r="E196" s="3">
        <v>400</v>
      </c>
      <c r="G196" s="3">
        <v>70</v>
      </c>
      <c r="H196" s="3">
        <v>58</v>
      </c>
      <c r="I196" s="3">
        <v>59</v>
      </c>
      <c r="J196" s="3">
        <v>1.1000000000000001</v>
      </c>
    </row>
    <row r="197" spans="1:10" x14ac:dyDescent="0.3">
      <c r="A197" s="3" t="s">
        <v>367</v>
      </c>
      <c r="B197" s="3" t="s">
        <v>432</v>
      </c>
      <c r="C197" s="3">
        <v>1978</v>
      </c>
      <c r="D197" s="3">
        <v>1994</v>
      </c>
      <c r="F197" s="3">
        <v>70</v>
      </c>
      <c r="H197" s="3" t="s">
        <v>22</v>
      </c>
      <c r="I197" s="3" t="s">
        <v>33</v>
      </c>
      <c r="J197" s="3" t="s">
        <v>119</v>
      </c>
    </row>
    <row r="198" spans="1:10" x14ac:dyDescent="0.3">
      <c r="A198" s="3" t="s">
        <v>367</v>
      </c>
      <c r="B198" s="3" t="s">
        <v>432</v>
      </c>
      <c r="C198" s="3">
        <v>1978</v>
      </c>
      <c r="D198" s="3">
        <v>1994</v>
      </c>
      <c r="E198" s="3">
        <v>70</v>
      </c>
      <c r="F198" s="3">
        <v>400</v>
      </c>
      <c r="G198" s="3">
        <v>70</v>
      </c>
      <c r="H198" s="3">
        <v>58</v>
      </c>
      <c r="I198" s="3">
        <v>59</v>
      </c>
      <c r="J198" s="3">
        <v>1.4</v>
      </c>
    </row>
    <row r="199" spans="1:10" x14ac:dyDescent="0.3">
      <c r="A199" s="3" t="s">
        <v>367</v>
      </c>
      <c r="B199" s="3" t="s">
        <v>432</v>
      </c>
      <c r="C199" s="3">
        <v>1978</v>
      </c>
      <c r="D199" s="3">
        <v>1994</v>
      </c>
      <c r="E199" s="3">
        <v>400</v>
      </c>
      <c r="G199" s="3">
        <v>70</v>
      </c>
      <c r="H199" s="3">
        <v>58</v>
      </c>
      <c r="I199" s="3">
        <v>59</v>
      </c>
      <c r="J199" s="3">
        <v>0.8</v>
      </c>
    </row>
    <row r="200" spans="1:10" x14ac:dyDescent="0.3">
      <c r="A200" s="3" t="s">
        <v>367</v>
      </c>
      <c r="B200" s="3" t="s">
        <v>432</v>
      </c>
      <c r="C200" s="3">
        <v>1995</v>
      </c>
      <c r="D200" s="3">
        <v>2003</v>
      </c>
      <c r="F200" s="3">
        <v>70</v>
      </c>
      <c r="H200" s="3" t="s">
        <v>23</v>
      </c>
      <c r="I200" s="3" t="s">
        <v>34</v>
      </c>
      <c r="J200" s="3" t="s">
        <v>118</v>
      </c>
    </row>
    <row r="201" spans="1:10" x14ac:dyDescent="0.3">
      <c r="A201" s="3" t="s">
        <v>367</v>
      </c>
      <c r="B201" s="3" t="s">
        <v>432</v>
      </c>
      <c r="C201" s="3">
        <v>1995</v>
      </c>
      <c r="D201" s="3">
        <v>2003</v>
      </c>
      <c r="E201" s="3">
        <v>70</v>
      </c>
      <c r="F201" s="3">
        <v>400</v>
      </c>
      <c r="G201" s="3">
        <v>70</v>
      </c>
      <c r="H201" s="3">
        <v>68</v>
      </c>
      <c r="I201" s="3">
        <v>69</v>
      </c>
      <c r="J201" s="3">
        <v>1.1000000000000001</v>
      </c>
    </row>
    <row r="202" spans="1:10" x14ac:dyDescent="0.3">
      <c r="A202" s="3" t="s">
        <v>367</v>
      </c>
      <c r="B202" s="3" t="s">
        <v>432</v>
      </c>
      <c r="C202" s="3">
        <v>1995</v>
      </c>
      <c r="D202" s="3">
        <v>2003</v>
      </c>
      <c r="E202" s="3">
        <v>400</v>
      </c>
      <c r="G202" s="3">
        <v>70</v>
      </c>
      <c r="H202" s="3">
        <v>68</v>
      </c>
      <c r="I202" s="3">
        <v>69</v>
      </c>
      <c r="J202" s="3">
        <v>0.5</v>
      </c>
    </row>
    <row r="203" spans="1:10" x14ac:dyDescent="0.3">
      <c r="A203" s="3" t="s">
        <v>367</v>
      </c>
      <c r="B203" s="3" t="s">
        <v>432</v>
      </c>
      <c r="C203" s="3">
        <v>2004</v>
      </c>
      <c r="D203" s="3">
        <v>2012</v>
      </c>
      <c r="F203" s="3">
        <v>70</v>
      </c>
      <c r="H203" s="3" t="s">
        <v>24</v>
      </c>
      <c r="I203" s="3" t="s">
        <v>35</v>
      </c>
      <c r="J203" s="3" t="s">
        <v>118</v>
      </c>
    </row>
    <row r="204" spans="1:10" x14ac:dyDescent="0.3">
      <c r="A204" s="3" t="s">
        <v>367</v>
      </c>
      <c r="B204" s="3" t="s">
        <v>432</v>
      </c>
      <c r="C204" s="3">
        <v>2004</v>
      </c>
      <c r="D204" s="3">
        <v>2012</v>
      </c>
      <c r="E204" s="3">
        <v>70</v>
      </c>
      <c r="F204" s="3">
        <v>400</v>
      </c>
      <c r="G204" s="3">
        <v>70</v>
      </c>
      <c r="H204" s="3">
        <v>78</v>
      </c>
      <c r="I204" s="3">
        <v>79</v>
      </c>
      <c r="J204" s="3">
        <v>1.1000000000000001</v>
      </c>
    </row>
    <row r="205" spans="1:10" x14ac:dyDescent="0.3">
      <c r="A205" s="3" t="s">
        <v>367</v>
      </c>
      <c r="B205" s="3" t="s">
        <v>432</v>
      </c>
      <c r="C205" s="3">
        <v>2004</v>
      </c>
      <c r="D205" s="3">
        <v>2012</v>
      </c>
      <c r="E205" s="3">
        <v>400</v>
      </c>
      <c r="G205" s="3">
        <v>70</v>
      </c>
      <c r="H205" s="3">
        <v>78</v>
      </c>
      <c r="I205" s="3">
        <v>79</v>
      </c>
      <c r="J205" s="3">
        <v>0.5</v>
      </c>
    </row>
    <row r="206" spans="1:10" x14ac:dyDescent="0.3">
      <c r="A206" s="3" t="s">
        <v>367</v>
      </c>
      <c r="B206" s="3" t="s">
        <v>432</v>
      </c>
      <c r="C206" s="3">
        <v>2013</v>
      </c>
      <c r="D206" s="3">
        <v>2019</v>
      </c>
      <c r="F206" s="3">
        <v>70</v>
      </c>
      <c r="H206" s="3" t="s">
        <v>25</v>
      </c>
      <c r="I206" s="3" t="s">
        <v>114</v>
      </c>
      <c r="J206" s="3" t="s">
        <v>118</v>
      </c>
    </row>
    <row r="207" spans="1:10" x14ac:dyDescent="0.3">
      <c r="A207" s="3" t="s">
        <v>367</v>
      </c>
      <c r="B207" s="3" t="s">
        <v>432</v>
      </c>
      <c r="C207" s="3">
        <v>2013</v>
      </c>
      <c r="D207" s="3">
        <v>2019</v>
      </c>
      <c r="E207" s="3">
        <v>70</v>
      </c>
      <c r="F207" s="3">
        <v>400</v>
      </c>
      <c r="G207" s="3">
        <v>70</v>
      </c>
      <c r="H207" s="3">
        <v>84</v>
      </c>
      <c r="I207" s="3">
        <v>83</v>
      </c>
      <c r="J207" s="3">
        <v>1.1000000000000001</v>
      </c>
    </row>
    <row r="208" spans="1:10" x14ac:dyDescent="0.3">
      <c r="A208" s="3" t="s">
        <v>367</v>
      </c>
      <c r="B208" s="3" t="s">
        <v>432</v>
      </c>
      <c r="C208" s="3">
        <v>2013</v>
      </c>
      <c r="D208" s="3">
        <v>2019</v>
      </c>
      <c r="E208" s="3">
        <v>400</v>
      </c>
      <c r="G208" s="3">
        <v>70</v>
      </c>
      <c r="H208" s="3">
        <v>84</v>
      </c>
      <c r="I208" s="3">
        <v>83</v>
      </c>
      <c r="J208" s="3">
        <v>0.5</v>
      </c>
    </row>
    <row r="209" spans="1:10" x14ac:dyDescent="0.3">
      <c r="A209" s="3" t="s">
        <v>367</v>
      </c>
      <c r="B209" s="3" t="s">
        <v>432</v>
      </c>
      <c r="C209" s="3">
        <v>2020</v>
      </c>
      <c r="F209" s="3">
        <v>20</v>
      </c>
      <c r="H209" s="3" t="s">
        <v>28</v>
      </c>
      <c r="I209" s="3" t="s">
        <v>36</v>
      </c>
      <c r="J209" s="3" t="s">
        <v>118</v>
      </c>
    </row>
    <row r="210" spans="1:10" x14ac:dyDescent="0.3">
      <c r="A210" s="3" t="s">
        <v>367</v>
      </c>
      <c r="B210" s="3" t="s">
        <v>432</v>
      </c>
      <c r="C210" s="3">
        <v>2020</v>
      </c>
      <c r="E210" s="3">
        <v>20</v>
      </c>
      <c r="F210" s="3">
        <v>70</v>
      </c>
      <c r="H210" s="3" t="s">
        <v>29</v>
      </c>
      <c r="I210" s="3" t="s">
        <v>26</v>
      </c>
      <c r="J210" s="3" t="s">
        <v>118</v>
      </c>
    </row>
    <row r="211" spans="1:10" x14ac:dyDescent="0.3">
      <c r="A211" s="3" t="s">
        <v>367</v>
      </c>
      <c r="B211" s="3" t="s">
        <v>432</v>
      </c>
      <c r="C211" s="3">
        <v>2020</v>
      </c>
      <c r="E211" s="3">
        <v>70</v>
      </c>
      <c r="F211" s="3">
        <v>400</v>
      </c>
      <c r="G211" s="3">
        <v>70</v>
      </c>
      <c r="H211" s="3">
        <v>96</v>
      </c>
      <c r="I211" s="3">
        <v>93</v>
      </c>
      <c r="J211" s="3">
        <v>1.1000000000000001</v>
      </c>
    </row>
    <row r="212" spans="1:10" x14ac:dyDescent="0.3">
      <c r="A212" s="3" t="s">
        <v>367</v>
      </c>
      <c r="B212" s="3" t="s">
        <v>432</v>
      </c>
      <c r="C212" s="3">
        <v>2020</v>
      </c>
      <c r="E212" s="3">
        <v>400</v>
      </c>
      <c r="G212" s="3">
        <v>70</v>
      </c>
      <c r="H212" s="3">
        <v>96</v>
      </c>
      <c r="I212" s="3">
        <v>93</v>
      </c>
      <c r="J212" s="3">
        <v>0.5</v>
      </c>
    </row>
    <row r="213" spans="1:10" x14ac:dyDescent="0.3">
      <c r="A213" s="3" t="s">
        <v>367</v>
      </c>
      <c r="B213" s="3" t="s">
        <v>411</v>
      </c>
      <c r="D213" s="3">
        <v>1969</v>
      </c>
      <c r="H213" s="3" t="s">
        <v>19</v>
      </c>
      <c r="I213" s="3" t="s">
        <v>30</v>
      </c>
      <c r="J213" s="3" t="s">
        <v>1051</v>
      </c>
    </row>
    <row r="214" spans="1:10" x14ac:dyDescent="0.3">
      <c r="A214" s="3" t="s">
        <v>367</v>
      </c>
      <c r="B214" s="3" t="s">
        <v>411</v>
      </c>
      <c r="C214" s="3">
        <v>1970</v>
      </c>
      <c r="D214" s="3">
        <v>1975</v>
      </c>
      <c r="H214" s="3" t="s">
        <v>19</v>
      </c>
      <c r="I214" s="3" t="s">
        <v>30</v>
      </c>
      <c r="J214" s="3" t="s">
        <v>1052</v>
      </c>
    </row>
    <row r="215" spans="1:10" x14ac:dyDescent="0.3">
      <c r="A215" s="3" t="s">
        <v>367</v>
      </c>
      <c r="B215" s="3" t="s">
        <v>411</v>
      </c>
      <c r="C215" s="3">
        <v>1976</v>
      </c>
      <c r="D215" s="3">
        <v>1980</v>
      </c>
      <c r="H215" s="3" t="s">
        <v>19</v>
      </c>
      <c r="I215" s="3" t="s">
        <v>30</v>
      </c>
      <c r="J215" s="3" t="s">
        <v>1053</v>
      </c>
    </row>
    <row r="216" spans="1:10" x14ac:dyDescent="0.3">
      <c r="A216" s="3" t="s">
        <v>367</v>
      </c>
      <c r="B216" s="3" t="s">
        <v>411</v>
      </c>
      <c r="C216" s="3">
        <v>1981</v>
      </c>
      <c r="D216" s="3">
        <v>1990</v>
      </c>
      <c r="H216" s="3" t="s">
        <v>19</v>
      </c>
      <c r="I216" s="3" t="s">
        <v>30</v>
      </c>
      <c r="J216" s="3" t="s">
        <v>1054</v>
      </c>
    </row>
    <row r="217" spans="1:10" x14ac:dyDescent="0.3">
      <c r="A217" s="3" t="s">
        <v>367</v>
      </c>
      <c r="B217" s="3" t="s">
        <v>411</v>
      </c>
      <c r="C217" s="3">
        <v>1991</v>
      </c>
      <c r="D217" s="3">
        <v>2015</v>
      </c>
      <c r="H217" s="3" t="s">
        <v>19</v>
      </c>
      <c r="I217" s="3" t="s">
        <v>30</v>
      </c>
      <c r="J217" s="3" t="s">
        <v>1054</v>
      </c>
    </row>
    <row r="218" spans="1:10" x14ac:dyDescent="0.3">
      <c r="A218" s="3" t="s">
        <v>367</v>
      </c>
      <c r="B218" s="3" t="s">
        <v>411</v>
      </c>
      <c r="C218" s="3">
        <v>2016</v>
      </c>
      <c r="H218" s="3" t="s">
        <v>19</v>
      </c>
      <c r="I218" s="3" t="s">
        <v>30</v>
      </c>
      <c r="J218" s="3" t="s">
        <v>1055</v>
      </c>
    </row>
    <row r="219" spans="1:10" x14ac:dyDescent="0.3">
      <c r="A219" s="3" t="s">
        <v>381</v>
      </c>
      <c r="B219" s="3" t="s">
        <v>411</v>
      </c>
      <c r="D219" s="3">
        <v>2015</v>
      </c>
      <c r="H219" s="3" t="s">
        <v>20</v>
      </c>
      <c r="I219" s="3" t="s">
        <v>20</v>
      </c>
      <c r="J219" s="3" t="s">
        <v>1054</v>
      </c>
    </row>
    <row r="220" spans="1:10" x14ac:dyDescent="0.3">
      <c r="A220" s="3" t="s">
        <v>381</v>
      </c>
      <c r="B220" s="3" t="s">
        <v>411</v>
      </c>
      <c r="C220" s="3">
        <v>2016</v>
      </c>
      <c r="H220" s="3" t="s">
        <v>20</v>
      </c>
      <c r="I220" s="3" t="s">
        <v>20</v>
      </c>
      <c r="J220" s="3" t="s">
        <v>1055</v>
      </c>
    </row>
    <row r="221" spans="1:10" x14ac:dyDescent="0.3">
      <c r="A221" s="3" t="s">
        <v>382</v>
      </c>
      <c r="B221" s="3" t="s">
        <v>411</v>
      </c>
      <c r="D221" s="3">
        <v>2015</v>
      </c>
      <c r="H221" s="3" t="s">
        <v>111</v>
      </c>
      <c r="I221" s="3" t="s">
        <v>112</v>
      </c>
      <c r="J221" s="3" t="s">
        <v>1054</v>
      </c>
    </row>
    <row r="222" spans="1:10" x14ac:dyDescent="0.3">
      <c r="A222" s="3" t="s">
        <v>382</v>
      </c>
      <c r="B222" s="3" t="s">
        <v>411</v>
      </c>
      <c r="C222" s="3">
        <v>2016</v>
      </c>
      <c r="F222" s="3">
        <v>70</v>
      </c>
      <c r="H222" s="3" t="s">
        <v>21</v>
      </c>
      <c r="I222" s="3" t="s">
        <v>31</v>
      </c>
      <c r="J222" s="3" t="s">
        <v>1056</v>
      </c>
    </row>
    <row r="223" spans="1:10" x14ac:dyDescent="0.3">
      <c r="A223" s="3" t="s">
        <v>382</v>
      </c>
      <c r="B223" s="3" t="s">
        <v>411</v>
      </c>
      <c r="C223" s="3">
        <v>2016</v>
      </c>
      <c r="E223" s="3">
        <v>70</v>
      </c>
      <c r="F223" s="3">
        <v>400</v>
      </c>
      <c r="H223" s="3" t="s">
        <v>113</v>
      </c>
      <c r="I223" s="3" t="s">
        <v>32</v>
      </c>
      <c r="J223" s="3" t="s">
        <v>1057</v>
      </c>
    </row>
    <row r="224" spans="1:10" x14ac:dyDescent="0.3">
      <c r="A224" s="3" t="s">
        <v>382</v>
      </c>
      <c r="B224" s="3" t="s">
        <v>411</v>
      </c>
      <c r="C224" s="3">
        <v>2016</v>
      </c>
      <c r="E224" s="3">
        <v>400</v>
      </c>
      <c r="G224" s="3">
        <v>400</v>
      </c>
      <c r="H224" s="3">
        <v>96.6</v>
      </c>
      <c r="I224" s="3">
        <v>106.3</v>
      </c>
      <c r="J224" s="3" t="s">
        <v>1057</v>
      </c>
    </row>
    <row r="225" spans="1:11" x14ac:dyDescent="0.3">
      <c r="A225" s="3" t="s">
        <v>381</v>
      </c>
      <c r="B225" s="3" t="s">
        <v>410</v>
      </c>
      <c r="D225" s="3">
        <v>2000</v>
      </c>
      <c r="H225" s="3" t="s">
        <v>20</v>
      </c>
      <c r="I225" s="3" t="s">
        <v>20</v>
      </c>
      <c r="J225" s="3" t="s">
        <v>1058</v>
      </c>
      <c r="K225" s="3">
        <v>120</v>
      </c>
    </row>
    <row r="226" spans="1:11" x14ac:dyDescent="0.3">
      <c r="A226" s="3" t="s">
        <v>381</v>
      </c>
      <c r="B226" s="3" t="s">
        <v>410</v>
      </c>
      <c r="C226" s="3">
        <v>2001</v>
      </c>
      <c r="D226" s="3">
        <v>2015</v>
      </c>
      <c r="H226" s="3" t="s">
        <v>20</v>
      </c>
      <c r="I226" s="3" t="s">
        <v>20</v>
      </c>
      <c r="J226" s="3" t="s">
        <v>1054</v>
      </c>
    </row>
    <row r="227" spans="1:11" x14ac:dyDescent="0.3">
      <c r="A227" s="3" t="s">
        <v>381</v>
      </c>
      <c r="B227" s="3" t="s">
        <v>410</v>
      </c>
      <c r="C227" s="3">
        <v>2016</v>
      </c>
      <c r="H227" s="3" t="s">
        <v>20</v>
      </c>
      <c r="I227" s="3" t="s">
        <v>20</v>
      </c>
      <c r="J227" s="3" t="s">
        <v>1055</v>
      </c>
    </row>
    <row r="228" spans="1:11" x14ac:dyDescent="0.3">
      <c r="A228" s="3" t="s">
        <v>381</v>
      </c>
      <c r="B228" s="3" t="s">
        <v>412</v>
      </c>
      <c r="D228" s="3">
        <v>2000</v>
      </c>
      <c r="H228" s="3" t="s">
        <v>20</v>
      </c>
      <c r="I228" s="3" t="s">
        <v>20</v>
      </c>
      <c r="J228" s="3" t="s">
        <v>1058</v>
      </c>
      <c r="K228" s="3">
        <v>120</v>
      </c>
    </row>
    <row r="229" spans="1:11" x14ac:dyDescent="0.3">
      <c r="A229" s="3" t="s">
        <v>381</v>
      </c>
      <c r="B229" s="3" t="s">
        <v>412</v>
      </c>
      <c r="C229" s="3">
        <v>2001</v>
      </c>
      <c r="D229" s="3">
        <v>2015</v>
      </c>
      <c r="H229" s="3" t="s">
        <v>20</v>
      </c>
      <c r="I229" s="3" t="s">
        <v>20</v>
      </c>
      <c r="J229" s="3" t="s">
        <v>1054</v>
      </c>
    </row>
    <row r="230" spans="1:11" x14ac:dyDescent="0.3">
      <c r="A230" s="3" t="s">
        <v>381</v>
      </c>
      <c r="B230" s="3" t="s">
        <v>412</v>
      </c>
      <c r="C230" s="3">
        <v>2016</v>
      </c>
      <c r="H230" s="3" t="s">
        <v>20</v>
      </c>
      <c r="I230" s="3" t="s">
        <v>20</v>
      </c>
      <c r="J230" s="3" t="s">
        <v>1055</v>
      </c>
    </row>
    <row r="231" spans="1:11" x14ac:dyDescent="0.3">
      <c r="A231" s="3" t="s">
        <v>382</v>
      </c>
      <c r="B231" s="3" t="s">
        <v>410</v>
      </c>
      <c r="D231" s="3">
        <v>1985</v>
      </c>
      <c r="H231" s="3" t="s">
        <v>111</v>
      </c>
      <c r="I231" s="3" t="s">
        <v>112</v>
      </c>
      <c r="J231" s="3" t="s">
        <v>1054</v>
      </c>
      <c r="K231" s="3">
        <v>150</v>
      </c>
    </row>
    <row r="232" spans="1:11" x14ac:dyDescent="0.3">
      <c r="A232" s="3" t="s">
        <v>382</v>
      </c>
      <c r="B232" s="3" t="s">
        <v>410</v>
      </c>
      <c r="C232" s="3">
        <v>1986</v>
      </c>
      <c r="D232" s="3">
        <v>2000</v>
      </c>
      <c r="H232" s="3" t="s">
        <v>111</v>
      </c>
      <c r="I232" s="3" t="s">
        <v>112</v>
      </c>
      <c r="J232" s="3" t="s">
        <v>1054</v>
      </c>
      <c r="K232" s="3">
        <v>120</v>
      </c>
    </row>
    <row r="233" spans="1:11" x14ac:dyDescent="0.3">
      <c r="A233" s="3" t="s">
        <v>382</v>
      </c>
      <c r="B233" s="3" t="s">
        <v>410</v>
      </c>
      <c r="C233" s="3">
        <v>2001</v>
      </c>
      <c r="D233" s="3">
        <v>2015</v>
      </c>
      <c r="H233" s="3" t="s">
        <v>111</v>
      </c>
      <c r="I233" s="3" t="s">
        <v>112</v>
      </c>
      <c r="J233" s="3" t="s">
        <v>1054</v>
      </c>
    </row>
    <row r="234" spans="1:11" x14ac:dyDescent="0.3">
      <c r="A234" s="3" t="s">
        <v>382</v>
      </c>
      <c r="B234" s="3" t="s">
        <v>410</v>
      </c>
      <c r="C234" s="3">
        <v>2016</v>
      </c>
      <c r="F234" s="3">
        <v>70</v>
      </c>
      <c r="H234" s="3" t="s">
        <v>21</v>
      </c>
      <c r="I234" s="3" t="s">
        <v>31</v>
      </c>
      <c r="J234" s="3" t="s">
        <v>1056</v>
      </c>
    </row>
    <row r="235" spans="1:11" x14ac:dyDescent="0.3">
      <c r="A235" s="3" t="s">
        <v>382</v>
      </c>
      <c r="B235" s="3" t="s">
        <v>410</v>
      </c>
      <c r="C235" s="3">
        <v>2016</v>
      </c>
      <c r="E235" s="3">
        <v>70</v>
      </c>
      <c r="F235" s="3">
        <v>400</v>
      </c>
      <c r="H235" s="3" t="s">
        <v>113</v>
      </c>
      <c r="I235" s="3" t="s">
        <v>32</v>
      </c>
      <c r="J235" s="3" t="s">
        <v>1057</v>
      </c>
    </row>
    <row r="236" spans="1:11" x14ac:dyDescent="0.3">
      <c r="A236" s="3" t="s">
        <v>382</v>
      </c>
      <c r="B236" s="3" t="s">
        <v>410</v>
      </c>
      <c r="C236" s="3">
        <v>2016</v>
      </c>
      <c r="E236" s="3">
        <v>400</v>
      </c>
      <c r="G236" s="3">
        <v>400</v>
      </c>
      <c r="H236" s="3">
        <v>96.6</v>
      </c>
      <c r="I236" s="3">
        <v>106.3</v>
      </c>
      <c r="J236" s="3" t="s">
        <v>1057</v>
      </c>
    </row>
    <row r="237" spans="1:11" x14ac:dyDescent="0.3">
      <c r="A237" s="3" t="s">
        <v>382</v>
      </c>
      <c r="B237" s="3" t="s">
        <v>412</v>
      </c>
      <c r="D237" s="3">
        <v>1985</v>
      </c>
      <c r="H237" s="3" t="s">
        <v>111</v>
      </c>
      <c r="I237" s="3" t="s">
        <v>112</v>
      </c>
      <c r="J237" s="3" t="s">
        <v>1054</v>
      </c>
      <c r="K237" s="3">
        <v>150</v>
      </c>
    </row>
    <row r="238" spans="1:11" x14ac:dyDescent="0.3">
      <c r="A238" s="3" t="s">
        <v>382</v>
      </c>
      <c r="B238" s="3" t="s">
        <v>412</v>
      </c>
      <c r="C238" s="3">
        <v>1986</v>
      </c>
      <c r="D238" s="3">
        <v>2000</v>
      </c>
      <c r="H238" s="3" t="s">
        <v>111</v>
      </c>
      <c r="I238" s="3" t="s">
        <v>112</v>
      </c>
      <c r="J238" s="3" t="s">
        <v>1054</v>
      </c>
      <c r="K238" s="3">
        <v>120</v>
      </c>
    </row>
    <row r="239" spans="1:11" x14ac:dyDescent="0.3">
      <c r="A239" s="3" t="s">
        <v>382</v>
      </c>
      <c r="B239" s="3" t="s">
        <v>412</v>
      </c>
      <c r="C239" s="3">
        <v>2001</v>
      </c>
      <c r="D239" s="3">
        <v>2015</v>
      </c>
      <c r="H239" s="3" t="s">
        <v>111</v>
      </c>
      <c r="I239" s="3" t="s">
        <v>112</v>
      </c>
      <c r="J239" s="3" t="s">
        <v>1054</v>
      </c>
    </row>
    <row r="240" spans="1:11" x14ac:dyDescent="0.3">
      <c r="A240" s="3" t="s">
        <v>382</v>
      </c>
      <c r="B240" s="3" t="s">
        <v>412</v>
      </c>
      <c r="C240" s="3">
        <v>2016</v>
      </c>
      <c r="F240" s="3">
        <v>70</v>
      </c>
      <c r="H240" s="3" t="s">
        <v>21</v>
      </c>
      <c r="I240" s="3" t="s">
        <v>31</v>
      </c>
      <c r="J240" s="3" t="s">
        <v>1056</v>
      </c>
    </row>
    <row r="241" spans="1:11" x14ac:dyDescent="0.3">
      <c r="A241" s="3" t="s">
        <v>382</v>
      </c>
      <c r="B241" s="3" t="s">
        <v>412</v>
      </c>
      <c r="C241" s="3">
        <v>2016</v>
      </c>
      <c r="E241" s="3">
        <v>70</v>
      </c>
      <c r="F241" s="3">
        <v>400</v>
      </c>
      <c r="H241" s="3" t="s">
        <v>113</v>
      </c>
      <c r="I241" s="3" t="s">
        <v>32</v>
      </c>
      <c r="J241" s="3" t="s">
        <v>1057</v>
      </c>
    </row>
    <row r="242" spans="1:11" x14ac:dyDescent="0.3">
      <c r="A242" s="3" t="s">
        <v>382</v>
      </c>
      <c r="B242" s="3" t="s">
        <v>412</v>
      </c>
      <c r="C242" s="3">
        <v>2016</v>
      </c>
      <c r="E242" s="3">
        <v>400</v>
      </c>
      <c r="G242" s="3">
        <v>400</v>
      </c>
      <c r="H242" s="3">
        <v>96.6</v>
      </c>
      <c r="I242" s="3">
        <v>106.3</v>
      </c>
      <c r="J242" s="3" t="s">
        <v>1057</v>
      </c>
    </row>
    <row r="243" spans="1:11" x14ac:dyDescent="0.3">
      <c r="A243" s="3" t="s">
        <v>367</v>
      </c>
      <c r="B243" s="3" t="s">
        <v>410</v>
      </c>
      <c r="D243" s="3">
        <v>1980</v>
      </c>
      <c r="H243" s="3" t="s">
        <v>19</v>
      </c>
      <c r="I243" s="3" t="s">
        <v>30</v>
      </c>
      <c r="J243" s="3" t="s">
        <v>1051</v>
      </c>
      <c r="K243" s="3">
        <v>240</v>
      </c>
    </row>
    <row r="244" spans="1:11" x14ac:dyDescent="0.3">
      <c r="A244" s="3" t="s">
        <v>367</v>
      </c>
      <c r="B244" s="3" t="s">
        <v>410</v>
      </c>
      <c r="C244" s="3">
        <v>1981</v>
      </c>
      <c r="D244" s="3">
        <v>1985</v>
      </c>
      <c r="H244" s="3" t="s">
        <v>19</v>
      </c>
      <c r="I244" s="3" t="s">
        <v>30</v>
      </c>
      <c r="J244" s="3" t="s">
        <v>1053</v>
      </c>
      <c r="K244" s="3">
        <v>150</v>
      </c>
    </row>
    <row r="245" spans="1:11" x14ac:dyDescent="0.3">
      <c r="A245" s="3" t="s">
        <v>367</v>
      </c>
      <c r="B245" s="3" t="s">
        <v>410</v>
      </c>
      <c r="C245" s="3">
        <v>1986</v>
      </c>
      <c r="D245" s="3">
        <v>1990</v>
      </c>
      <c r="H245" s="3" t="s">
        <v>19</v>
      </c>
      <c r="I245" s="3" t="s">
        <v>30</v>
      </c>
      <c r="J245" s="3" t="s">
        <v>1059</v>
      </c>
      <c r="K245" s="3">
        <v>150</v>
      </c>
    </row>
    <row r="246" spans="1:11" x14ac:dyDescent="0.3">
      <c r="A246" s="3" t="s">
        <v>367</v>
      </c>
      <c r="B246" s="3" t="s">
        <v>410</v>
      </c>
      <c r="C246" s="3">
        <v>1991</v>
      </c>
      <c r="D246" s="3">
        <v>2000</v>
      </c>
      <c r="H246" s="3" t="s">
        <v>19</v>
      </c>
      <c r="I246" s="3" t="s">
        <v>30</v>
      </c>
      <c r="J246" s="3" t="s">
        <v>1058</v>
      </c>
      <c r="K246" s="3">
        <v>120</v>
      </c>
    </row>
    <row r="247" spans="1:11" x14ac:dyDescent="0.3">
      <c r="A247" s="3" t="s">
        <v>367</v>
      </c>
      <c r="B247" s="3" t="s">
        <v>410</v>
      </c>
      <c r="C247" s="3">
        <v>2001</v>
      </c>
      <c r="D247" s="3">
        <v>2015</v>
      </c>
      <c r="H247" s="3" t="s">
        <v>19</v>
      </c>
      <c r="I247" s="3" t="s">
        <v>30</v>
      </c>
      <c r="J247" s="3" t="s">
        <v>1054</v>
      </c>
    </row>
    <row r="248" spans="1:11" x14ac:dyDescent="0.3">
      <c r="A248" s="3" t="s">
        <v>367</v>
      </c>
      <c r="B248" s="3" t="s">
        <v>410</v>
      </c>
      <c r="C248" s="3">
        <v>2016</v>
      </c>
      <c r="H248" s="3" t="s">
        <v>19</v>
      </c>
      <c r="I248" s="3" t="s">
        <v>30</v>
      </c>
      <c r="J248" s="3" t="s">
        <v>1055</v>
      </c>
    </row>
    <row r="249" spans="1:11" x14ac:dyDescent="0.3">
      <c r="A249" s="3" t="s">
        <v>367</v>
      </c>
      <c r="B249" s="3" t="s">
        <v>412</v>
      </c>
      <c r="D249" s="3">
        <v>1980</v>
      </c>
      <c r="H249" s="3" t="s">
        <v>19</v>
      </c>
      <c r="I249" s="3" t="s">
        <v>30</v>
      </c>
      <c r="J249" s="3" t="s">
        <v>1051</v>
      </c>
      <c r="K249" s="3">
        <v>240</v>
      </c>
    </row>
    <row r="250" spans="1:11" x14ac:dyDescent="0.3">
      <c r="A250" s="3" t="s">
        <v>367</v>
      </c>
      <c r="B250" s="3" t="s">
        <v>412</v>
      </c>
      <c r="C250" s="3">
        <v>1981</v>
      </c>
      <c r="D250" s="3">
        <v>1985</v>
      </c>
      <c r="H250" s="3" t="s">
        <v>19</v>
      </c>
      <c r="I250" s="3" t="s">
        <v>30</v>
      </c>
      <c r="J250" s="3" t="s">
        <v>1053</v>
      </c>
      <c r="K250" s="3">
        <v>150</v>
      </c>
    </row>
    <row r="251" spans="1:11" x14ac:dyDescent="0.3">
      <c r="A251" s="3" t="s">
        <v>367</v>
      </c>
      <c r="B251" s="3" t="s">
        <v>412</v>
      </c>
      <c r="C251" s="3">
        <v>1986</v>
      </c>
      <c r="D251" s="3">
        <v>1990</v>
      </c>
      <c r="H251" s="3" t="s">
        <v>19</v>
      </c>
      <c r="I251" s="3" t="s">
        <v>30</v>
      </c>
      <c r="J251" s="3" t="s">
        <v>1059</v>
      </c>
      <c r="K251" s="3">
        <v>150</v>
      </c>
    </row>
    <row r="252" spans="1:11" x14ac:dyDescent="0.3">
      <c r="A252" s="3" t="s">
        <v>367</v>
      </c>
      <c r="B252" s="3" t="s">
        <v>412</v>
      </c>
      <c r="C252" s="3">
        <v>1991</v>
      </c>
      <c r="D252" s="3">
        <v>2000</v>
      </c>
      <c r="H252" s="3" t="s">
        <v>19</v>
      </c>
      <c r="I252" s="3" t="s">
        <v>30</v>
      </c>
      <c r="J252" s="3" t="s">
        <v>1058</v>
      </c>
      <c r="K252" s="3">
        <v>120</v>
      </c>
    </row>
    <row r="253" spans="1:11" x14ac:dyDescent="0.3">
      <c r="A253" s="3" t="s">
        <v>367</v>
      </c>
      <c r="B253" s="3" t="s">
        <v>412</v>
      </c>
      <c r="C253" s="3">
        <v>2001</v>
      </c>
      <c r="D253" s="3">
        <v>2015</v>
      </c>
      <c r="H253" s="3" t="s">
        <v>19</v>
      </c>
      <c r="I253" s="3" t="s">
        <v>30</v>
      </c>
      <c r="J253" s="3" t="s">
        <v>1054</v>
      </c>
    </row>
    <row r="254" spans="1:11" x14ac:dyDescent="0.3">
      <c r="A254" s="3" t="s">
        <v>367</v>
      </c>
      <c r="B254" s="3" t="s">
        <v>412</v>
      </c>
      <c r="C254" s="3">
        <v>2016</v>
      </c>
      <c r="H254" s="3" t="s">
        <v>19</v>
      </c>
      <c r="I254" s="3" t="s">
        <v>30</v>
      </c>
      <c r="J254" s="3" t="s">
        <v>1055</v>
      </c>
    </row>
    <row r="255" spans="1:11" x14ac:dyDescent="0.3">
      <c r="A255" s="3" t="s">
        <v>372</v>
      </c>
      <c r="D255" s="3">
        <v>2005</v>
      </c>
      <c r="F255" s="3">
        <v>300</v>
      </c>
      <c r="H255" s="3">
        <v>77</v>
      </c>
      <c r="I255" s="3">
        <v>74</v>
      </c>
      <c r="J255" s="3" t="s">
        <v>985</v>
      </c>
    </row>
    <row r="256" spans="1:11" x14ac:dyDescent="0.3">
      <c r="A256" s="3" t="s">
        <v>372</v>
      </c>
      <c r="D256" s="3">
        <v>2005</v>
      </c>
      <c r="E256" s="3">
        <v>300</v>
      </c>
      <c r="G256" s="3">
        <v>300</v>
      </c>
      <c r="H256" s="3">
        <v>77</v>
      </c>
      <c r="I256" s="3">
        <v>74</v>
      </c>
      <c r="J256" s="3" t="s">
        <v>985</v>
      </c>
    </row>
    <row r="257" spans="1:10" x14ac:dyDescent="0.3">
      <c r="A257" s="3" t="s">
        <v>372</v>
      </c>
      <c r="C257" s="3">
        <v>2006</v>
      </c>
      <c r="F257" s="3">
        <v>300</v>
      </c>
      <c r="H257" s="3">
        <v>84</v>
      </c>
      <c r="I257" s="3">
        <v>77</v>
      </c>
      <c r="J257" s="3" t="s">
        <v>985</v>
      </c>
    </row>
    <row r="258" spans="1:10" x14ac:dyDescent="0.3">
      <c r="A258" s="3" t="s">
        <v>372</v>
      </c>
      <c r="C258" s="3">
        <v>2006</v>
      </c>
      <c r="E258" s="3">
        <v>300</v>
      </c>
      <c r="G258" s="3">
        <v>300</v>
      </c>
      <c r="H258" s="3">
        <v>84</v>
      </c>
      <c r="I258" s="3">
        <v>77</v>
      </c>
      <c r="J258" s="3" t="s">
        <v>985</v>
      </c>
    </row>
    <row r="259" spans="1:10" x14ac:dyDescent="0.3">
      <c r="A259" s="3" t="s">
        <v>415</v>
      </c>
      <c r="C259" s="3">
        <v>2006</v>
      </c>
      <c r="F259" s="3">
        <v>300</v>
      </c>
      <c r="H259" s="3">
        <v>90</v>
      </c>
      <c r="I259" s="3">
        <v>83</v>
      </c>
      <c r="J259" s="3" t="s">
        <v>985</v>
      </c>
    </row>
    <row r="260" spans="1:10" x14ac:dyDescent="0.3">
      <c r="A260" s="3" t="s">
        <v>415</v>
      </c>
      <c r="C260" s="3">
        <v>2006</v>
      </c>
      <c r="E260" s="3">
        <v>300</v>
      </c>
      <c r="G260" s="3">
        <v>300</v>
      </c>
      <c r="H260" s="3">
        <v>90</v>
      </c>
      <c r="I260" s="3">
        <v>83</v>
      </c>
      <c r="J260" s="3" t="s">
        <v>985</v>
      </c>
    </row>
    <row r="261" spans="1:10" x14ac:dyDescent="0.3">
      <c r="A261" s="7" t="s">
        <v>418</v>
      </c>
      <c r="D261" s="3">
        <v>2005</v>
      </c>
      <c r="F261" s="3">
        <v>5</v>
      </c>
      <c r="H261" s="3">
        <v>70</v>
      </c>
    </row>
    <row r="262" spans="1:10" x14ac:dyDescent="0.3">
      <c r="A262" s="7" t="s">
        <v>418</v>
      </c>
      <c r="D262" s="3">
        <v>2005</v>
      </c>
      <c r="E262" s="3">
        <v>5</v>
      </c>
      <c r="H262" s="3">
        <v>73</v>
      </c>
    </row>
    <row r="263" spans="1:10" x14ac:dyDescent="0.3">
      <c r="A263" s="7" t="s">
        <v>418</v>
      </c>
      <c r="C263" s="3">
        <v>2006</v>
      </c>
      <c r="F263" s="3">
        <v>5</v>
      </c>
      <c r="H263" s="3">
        <v>80</v>
      </c>
    </row>
    <row r="264" spans="1:10" x14ac:dyDescent="0.3">
      <c r="A264" s="7" t="s">
        <v>418</v>
      </c>
      <c r="C264" s="3">
        <v>2006</v>
      </c>
      <c r="E264" s="3">
        <v>5</v>
      </c>
      <c r="H264" s="3">
        <v>82</v>
      </c>
    </row>
    <row r="265" spans="1:10" x14ac:dyDescent="0.3">
      <c r="A265" s="7" t="s">
        <v>406</v>
      </c>
      <c r="B265" s="3" t="s">
        <v>411</v>
      </c>
      <c r="D265" s="3">
        <v>1969</v>
      </c>
      <c r="H265" s="3" t="s">
        <v>19</v>
      </c>
      <c r="I265" s="3" t="s">
        <v>30</v>
      </c>
      <c r="J265" s="3" t="s">
        <v>1051</v>
      </c>
    </row>
    <row r="266" spans="1:10" x14ac:dyDescent="0.3">
      <c r="A266" s="7" t="s">
        <v>406</v>
      </c>
      <c r="B266" s="3" t="s">
        <v>411</v>
      </c>
      <c r="C266" s="3">
        <v>1970</v>
      </c>
      <c r="D266" s="3">
        <v>1975</v>
      </c>
      <c r="H266" s="3" t="s">
        <v>19</v>
      </c>
      <c r="I266" s="3" t="s">
        <v>30</v>
      </c>
      <c r="J266" s="3" t="s">
        <v>1052</v>
      </c>
    </row>
    <row r="267" spans="1:10" x14ac:dyDescent="0.3">
      <c r="A267" s="7" t="s">
        <v>406</v>
      </c>
      <c r="B267" s="3" t="s">
        <v>411</v>
      </c>
      <c r="C267" s="3">
        <v>1976</v>
      </c>
      <c r="D267" s="3">
        <v>1980</v>
      </c>
      <c r="H267" s="3" t="s">
        <v>19</v>
      </c>
      <c r="I267" s="3" t="s">
        <v>30</v>
      </c>
      <c r="J267" s="3" t="s">
        <v>1053</v>
      </c>
    </row>
    <row r="268" spans="1:10" x14ac:dyDescent="0.3">
      <c r="A268" s="7" t="s">
        <v>406</v>
      </c>
      <c r="B268" s="3" t="s">
        <v>411</v>
      </c>
      <c r="C268" s="3">
        <v>1981</v>
      </c>
      <c r="D268" s="3">
        <v>1990</v>
      </c>
      <c r="H268" s="3" t="s">
        <v>19</v>
      </c>
      <c r="I268" s="3" t="s">
        <v>30</v>
      </c>
      <c r="J268" s="3" t="s">
        <v>1054</v>
      </c>
    </row>
    <row r="269" spans="1:10" x14ac:dyDescent="0.3">
      <c r="A269" s="7" t="s">
        <v>406</v>
      </c>
      <c r="B269" s="3" t="s">
        <v>411</v>
      </c>
      <c r="C269" s="3">
        <v>1991</v>
      </c>
      <c r="D269" s="3">
        <v>2015</v>
      </c>
      <c r="H269" s="3" t="s">
        <v>19</v>
      </c>
      <c r="I269" s="3" t="s">
        <v>30</v>
      </c>
      <c r="J269" s="3" t="s">
        <v>1054</v>
      </c>
    </row>
    <row r="270" spans="1:10" x14ac:dyDescent="0.3">
      <c r="A270" s="7" t="s">
        <v>406</v>
      </c>
      <c r="B270" s="3" t="s">
        <v>411</v>
      </c>
      <c r="C270" s="3">
        <v>2016</v>
      </c>
      <c r="H270" s="3" t="s">
        <v>19</v>
      </c>
      <c r="I270" s="3" t="s">
        <v>30</v>
      </c>
      <c r="J270" s="3" t="s">
        <v>1055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08D-4FB7-499F-99BD-4F0B38F349C4}">
  <dimension ref="A1:H202"/>
  <sheetViews>
    <sheetView zoomScale="85" zoomScaleNormal="85" workbookViewId="0">
      <selection activeCell="D1" sqref="A1:D1"/>
    </sheetView>
  </sheetViews>
  <sheetFormatPr baseColWidth="10" defaultRowHeight="14.4" x14ac:dyDescent="0.3"/>
  <cols>
    <col min="1" max="1" width="20.77734375" style="3" bestFit="1" customWidth="1"/>
    <col min="2" max="2" width="25.5546875" style="3" bestFit="1" customWidth="1"/>
    <col min="3" max="3" width="21.5546875" style="3" bestFit="1" customWidth="1"/>
    <col min="4" max="4" width="38.44140625" style="3" bestFit="1" customWidth="1"/>
    <col min="5" max="5" width="37.77734375" style="3" bestFit="1" customWidth="1"/>
    <col min="6" max="6" width="9.44140625" style="3" bestFit="1" customWidth="1"/>
    <col min="7" max="7" width="10.21875" style="3" bestFit="1" customWidth="1"/>
    <col min="8" max="8" width="19.5546875" style="3" bestFit="1" customWidth="1"/>
  </cols>
  <sheetData>
    <row r="1" spans="1:8" s="5" customFormat="1" x14ac:dyDescent="0.3">
      <c r="A1" s="4" t="s">
        <v>9</v>
      </c>
      <c r="B1" s="4" t="s">
        <v>6</v>
      </c>
      <c r="C1" s="14" t="s">
        <v>59</v>
      </c>
      <c r="D1" s="4" t="s">
        <v>81</v>
      </c>
      <c r="E1" s="4" t="s">
        <v>82</v>
      </c>
      <c r="F1" s="4" t="s">
        <v>4</v>
      </c>
      <c r="G1" s="4" t="s">
        <v>10</v>
      </c>
    </row>
    <row r="2" spans="1:8" x14ac:dyDescent="0.3">
      <c r="A2" s="3" t="s">
        <v>11</v>
      </c>
      <c r="B2" s="3" t="s">
        <v>391</v>
      </c>
      <c r="C2" s="3" t="s">
        <v>386</v>
      </c>
      <c r="E2" s="3">
        <v>2007</v>
      </c>
      <c r="F2" s="3">
        <v>2.2000000000000002</v>
      </c>
      <c r="G2" s="3" t="s">
        <v>16</v>
      </c>
      <c r="H2"/>
    </row>
    <row r="3" spans="1:8" x14ac:dyDescent="0.3">
      <c r="A3" s="3" t="s">
        <v>11</v>
      </c>
      <c r="B3" s="3" t="s">
        <v>391</v>
      </c>
      <c r="C3" s="3" t="s">
        <v>386</v>
      </c>
      <c r="D3" s="3">
        <v>2008</v>
      </c>
      <c r="E3" s="3">
        <v>2014</v>
      </c>
      <c r="G3" s="3">
        <v>2.2999999999999998</v>
      </c>
      <c r="H3"/>
    </row>
    <row r="4" spans="1:8" x14ac:dyDescent="0.3">
      <c r="A4" s="3" t="s">
        <v>11</v>
      </c>
      <c r="B4" s="3" t="s">
        <v>391</v>
      </c>
      <c r="C4" s="3" t="s">
        <v>386</v>
      </c>
      <c r="D4" s="3">
        <v>2015</v>
      </c>
      <c r="G4" s="3">
        <v>3</v>
      </c>
      <c r="H4"/>
    </row>
    <row r="5" spans="1:8" x14ac:dyDescent="0.3">
      <c r="A5" s="3" t="s">
        <v>11</v>
      </c>
      <c r="B5" s="3" t="s">
        <v>392</v>
      </c>
      <c r="C5" s="3" t="s">
        <v>388</v>
      </c>
      <c r="E5" s="3">
        <v>2007</v>
      </c>
      <c r="F5" s="3">
        <v>2.4</v>
      </c>
      <c r="H5"/>
    </row>
    <row r="6" spans="1:8" x14ac:dyDescent="0.3">
      <c r="A6" s="3" t="s">
        <v>11</v>
      </c>
      <c r="B6" s="3" t="s">
        <v>392</v>
      </c>
      <c r="C6" s="3" t="s">
        <v>388</v>
      </c>
      <c r="D6" s="3">
        <v>2008</v>
      </c>
      <c r="E6" s="3">
        <v>2014</v>
      </c>
      <c r="G6" s="3">
        <v>2.6</v>
      </c>
      <c r="H6"/>
    </row>
    <row r="7" spans="1:8" x14ac:dyDescent="0.3">
      <c r="A7" s="3" t="s">
        <v>11</v>
      </c>
      <c r="B7" s="3" t="s">
        <v>392</v>
      </c>
      <c r="C7" s="3" t="s">
        <v>388</v>
      </c>
      <c r="D7" s="3">
        <v>2015</v>
      </c>
      <c r="E7" s="3">
        <v>2016</v>
      </c>
      <c r="G7" s="3">
        <v>2.9</v>
      </c>
      <c r="H7"/>
    </row>
    <row r="8" spans="1:8" x14ac:dyDescent="0.3">
      <c r="A8" s="3" t="s">
        <v>11</v>
      </c>
      <c r="B8" s="3" t="s">
        <v>392</v>
      </c>
      <c r="C8" s="3" t="s">
        <v>388</v>
      </c>
      <c r="D8" s="3">
        <v>2017</v>
      </c>
      <c r="G8" s="3">
        <v>3.2</v>
      </c>
      <c r="H8"/>
    </row>
    <row r="9" spans="1:8" x14ac:dyDescent="0.3">
      <c r="A9" s="3" t="s">
        <v>11</v>
      </c>
      <c r="B9" s="3" t="s">
        <v>392</v>
      </c>
      <c r="C9" s="3" t="s">
        <v>387</v>
      </c>
      <c r="E9" s="3">
        <v>2007</v>
      </c>
      <c r="F9" s="3">
        <v>2.4</v>
      </c>
      <c r="H9"/>
    </row>
    <row r="10" spans="1:8" x14ac:dyDescent="0.3">
      <c r="A10" s="3" t="s">
        <v>11</v>
      </c>
      <c r="B10" s="3" t="s">
        <v>392</v>
      </c>
      <c r="C10" s="3" t="s">
        <v>387</v>
      </c>
      <c r="D10" s="3">
        <v>2008</v>
      </c>
      <c r="E10" s="3">
        <v>2014</v>
      </c>
      <c r="G10" s="3">
        <v>2.6</v>
      </c>
      <c r="H10"/>
    </row>
    <row r="11" spans="1:8" x14ac:dyDescent="0.3">
      <c r="A11" s="3" t="s">
        <v>11</v>
      </c>
      <c r="B11" s="3" t="s">
        <v>392</v>
      </c>
      <c r="C11" s="3" t="s">
        <v>387</v>
      </c>
      <c r="D11" s="3">
        <v>2015</v>
      </c>
      <c r="E11" s="3">
        <v>2016</v>
      </c>
      <c r="G11" s="3">
        <v>2.9</v>
      </c>
    </row>
    <row r="12" spans="1:8" x14ac:dyDescent="0.3">
      <c r="A12" s="3" t="s">
        <v>11</v>
      </c>
      <c r="B12" s="3" t="s">
        <v>392</v>
      </c>
      <c r="C12" s="3" t="s">
        <v>387</v>
      </c>
      <c r="D12" s="3">
        <v>2017</v>
      </c>
      <c r="G12" s="3">
        <v>3.2</v>
      </c>
    </row>
    <row r="13" spans="1:8" x14ac:dyDescent="0.3">
      <c r="A13" s="3" t="s">
        <v>11</v>
      </c>
      <c r="B13" s="7" t="s">
        <v>392</v>
      </c>
      <c r="C13" s="7" t="s">
        <v>713</v>
      </c>
      <c r="E13" s="3">
        <v>2007</v>
      </c>
      <c r="F13" s="7">
        <v>2.2000000000000002</v>
      </c>
      <c r="G13" s="7"/>
    </row>
    <row r="14" spans="1:8" x14ac:dyDescent="0.3">
      <c r="A14" s="3" t="s">
        <v>11</v>
      </c>
      <c r="B14" s="7" t="s">
        <v>392</v>
      </c>
      <c r="C14" s="7" t="s">
        <v>713</v>
      </c>
      <c r="D14" s="3">
        <v>2008</v>
      </c>
      <c r="E14" s="3">
        <v>2014</v>
      </c>
      <c r="F14" s="7"/>
      <c r="G14" s="7">
        <v>2.4</v>
      </c>
    </row>
    <row r="15" spans="1:8" x14ac:dyDescent="0.3">
      <c r="A15" s="3" t="s">
        <v>11</v>
      </c>
      <c r="B15" s="7" t="s">
        <v>392</v>
      </c>
      <c r="C15" s="7" t="s">
        <v>713</v>
      </c>
      <c r="D15" s="3">
        <v>2015</v>
      </c>
      <c r="E15" s="3">
        <v>2016</v>
      </c>
      <c r="F15" s="7"/>
      <c r="G15" s="7">
        <v>2.6</v>
      </c>
    </row>
    <row r="16" spans="1:8" x14ac:dyDescent="0.3">
      <c r="A16" s="3" t="s">
        <v>11</v>
      </c>
      <c r="B16" s="7" t="s">
        <v>392</v>
      </c>
      <c r="C16" s="7" t="s">
        <v>713</v>
      </c>
      <c r="D16" s="3">
        <v>2017</v>
      </c>
      <c r="F16" s="7"/>
      <c r="G16" s="7">
        <v>2.8</v>
      </c>
    </row>
    <row r="17" spans="1:7" x14ac:dyDescent="0.3">
      <c r="A17" s="3" t="s">
        <v>11</v>
      </c>
      <c r="B17" s="7" t="s">
        <v>393</v>
      </c>
      <c r="C17" s="7" t="s">
        <v>388</v>
      </c>
      <c r="E17" s="3">
        <v>2007</v>
      </c>
      <c r="F17" s="7">
        <v>2.4</v>
      </c>
      <c r="G17" s="7"/>
    </row>
    <row r="18" spans="1:7" x14ac:dyDescent="0.3">
      <c r="A18" s="3" t="s">
        <v>11</v>
      </c>
      <c r="B18" s="7" t="s">
        <v>393</v>
      </c>
      <c r="C18" s="7" t="s">
        <v>388</v>
      </c>
      <c r="D18" s="3">
        <v>2008</v>
      </c>
      <c r="E18" s="3">
        <v>2014</v>
      </c>
      <c r="F18" s="7"/>
      <c r="G18" s="7">
        <v>2.6</v>
      </c>
    </row>
    <row r="19" spans="1:7" x14ac:dyDescent="0.3">
      <c r="A19" s="3" t="s">
        <v>11</v>
      </c>
      <c r="B19" s="7" t="s">
        <v>393</v>
      </c>
      <c r="C19" s="7" t="s">
        <v>388</v>
      </c>
      <c r="D19" s="3">
        <v>2015</v>
      </c>
      <c r="E19" s="3">
        <v>2016</v>
      </c>
      <c r="F19" s="7"/>
      <c r="G19" s="7">
        <v>3</v>
      </c>
    </row>
    <row r="20" spans="1:7" x14ac:dyDescent="0.3">
      <c r="A20" s="3" t="s">
        <v>11</v>
      </c>
      <c r="B20" s="7" t="s">
        <v>393</v>
      </c>
      <c r="C20" s="7" t="s">
        <v>388</v>
      </c>
      <c r="D20" s="3">
        <v>2017</v>
      </c>
      <c r="F20" s="7"/>
      <c r="G20" s="7">
        <v>3.3</v>
      </c>
    </row>
    <row r="21" spans="1:7" x14ac:dyDescent="0.3">
      <c r="A21" s="3" t="s">
        <v>11</v>
      </c>
      <c r="B21" s="7" t="s">
        <v>393</v>
      </c>
      <c r="C21" s="7" t="s">
        <v>387</v>
      </c>
      <c r="E21" s="3">
        <v>2007</v>
      </c>
      <c r="F21" s="7">
        <v>2.4</v>
      </c>
      <c r="G21" s="7"/>
    </row>
    <row r="22" spans="1:7" x14ac:dyDescent="0.3">
      <c r="A22" s="3" t="s">
        <v>11</v>
      </c>
      <c r="B22" s="7" t="s">
        <v>393</v>
      </c>
      <c r="C22" s="7" t="s">
        <v>387</v>
      </c>
      <c r="D22" s="3">
        <v>2008</v>
      </c>
      <c r="E22" s="3">
        <v>2014</v>
      </c>
      <c r="F22" s="7"/>
      <c r="G22" s="7">
        <v>2.6</v>
      </c>
    </row>
    <row r="23" spans="1:7" x14ac:dyDescent="0.3">
      <c r="A23" s="3" t="s">
        <v>11</v>
      </c>
      <c r="B23" s="7" t="s">
        <v>393</v>
      </c>
      <c r="C23" s="7" t="s">
        <v>387</v>
      </c>
      <c r="D23" s="3">
        <v>2015</v>
      </c>
      <c r="E23" s="3">
        <v>2016</v>
      </c>
      <c r="F23" s="7"/>
      <c r="G23" s="7">
        <v>3</v>
      </c>
    </row>
    <row r="24" spans="1:7" x14ac:dyDescent="0.3">
      <c r="A24" s="3" t="s">
        <v>11</v>
      </c>
      <c r="B24" s="7" t="s">
        <v>393</v>
      </c>
      <c r="C24" s="7" t="s">
        <v>387</v>
      </c>
      <c r="D24" s="3">
        <v>2017</v>
      </c>
      <c r="F24" s="7"/>
      <c r="G24" s="7">
        <v>3.3</v>
      </c>
    </row>
    <row r="25" spans="1:7" x14ac:dyDescent="0.3">
      <c r="A25" s="3" t="s">
        <v>11</v>
      </c>
      <c r="B25" s="7" t="s">
        <v>393</v>
      </c>
      <c r="C25" s="7" t="s">
        <v>713</v>
      </c>
      <c r="E25" s="3">
        <v>2007</v>
      </c>
      <c r="F25" s="7">
        <v>2.2000000000000002</v>
      </c>
      <c r="G25" s="7"/>
    </row>
    <row r="26" spans="1:7" x14ac:dyDescent="0.3">
      <c r="A26" s="3" t="s">
        <v>11</v>
      </c>
      <c r="B26" s="7" t="s">
        <v>393</v>
      </c>
      <c r="C26" s="7" t="s">
        <v>713</v>
      </c>
      <c r="D26" s="3">
        <v>2008</v>
      </c>
      <c r="E26" s="3">
        <v>2014</v>
      </c>
      <c r="F26" s="7"/>
      <c r="G26" s="7">
        <v>2.4</v>
      </c>
    </row>
    <row r="27" spans="1:7" x14ac:dyDescent="0.3">
      <c r="A27" s="3" t="s">
        <v>11</v>
      </c>
      <c r="B27" s="7" t="s">
        <v>393</v>
      </c>
      <c r="C27" s="7" t="s">
        <v>713</v>
      </c>
      <c r="D27" s="3">
        <v>2015</v>
      </c>
      <c r="E27" s="3">
        <v>2016</v>
      </c>
      <c r="F27" s="7"/>
      <c r="G27" s="7">
        <v>2.7</v>
      </c>
    </row>
    <row r="28" spans="1:7" x14ac:dyDescent="0.3">
      <c r="A28" s="3" t="s">
        <v>11</v>
      </c>
      <c r="B28" s="7" t="s">
        <v>393</v>
      </c>
      <c r="C28" s="7" t="s">
        <v>713</v>
      </c>
      <c r="D28" s="3">
        <v>2017</v>
      </c>
      <c r="F28" s="7"/>
      <c r="G28" s="7">
        <v>3</v>
      </c>
    </row>
    <row r="29" spans="1:7" x14ac:dyDescent="0.3">
      <c r="A29" s="3" t="s">
        <v>11</v>
      </c>
      <c r="B29" s="7" t="s">
        <v>394</v>
      </c>
      <c r="C29" s="7" t="s">
        <v>388</v>
      </c>
      <c r="E29" s="3">
        <v>2007</v>
      </c>
      <c r="F29" s="7">
        <v>2.4</v>
      </c>
      <c r="G29" s="7"/>
    </row>
    <row r="30" spans="1:7" x14ac:dyDescent="0.3">
      <c r="A30" s="3" t="s">
        <v>11</v>
      </c>
      <c r="B30" s="7" t="s">
        <v>394</v>
      </c>
      <c r="C30" s="7" t="s">
        <v>388</v>
      </c>
      <c r="D30" s="3">
        <v>2008</v>
      </c>
      <c r="E30" s="3">
        <v>2014</v>
      </c>
      <c r="F30" s="7"/>
      <c r="G30" s="7">
        <v>2.6</v>
      </c>
    </row>
    <row r="31" spans="1:7" x14ac:dyDescent="0.3">
      <c r="A31" s="3" t="s">
        <v>11</v>
      </c>
      <c r="B31" s="7" t="s">
        <v>394</v>
      </c>
      <c r="C31" s="7" t="s">
        <v>388</v>
      </c>
      <c r="D31" s="3">
        <v>2015</v>
      </c>
      <c r="E31" s="3">
        <v>2016</v>
      </c>
      <c r="F31" s="7"/>
      <c r="G31" s="7">
        <v>3</v>
      </c>
    </row>
    <row r="32" spans="1:7" x14ac:dyDescent="0.3">
      <c r="A32" s="3" t="s">
        <v>11</v>
      </c>
      <c r="B32" s="7" t="s">
        <v>394</v>
      </c>
      <c r="C32" s="7" t="s">
        <v>388</v>
      </c>
      <c r="D32" s="3">
        <v>2017</v>
      </c>
      <c r="F32" s="7"/>
      <c r="G32" s="7">
        <v>3.3</v>
      </c>
    </row>
    <row r="33" spans="1:7" x14ac:dyDescent="0.3">
      <c r="A33" s="3" t="s">
        <v>11</v>
      </c>
      <c r="B33" s="7" t="s">
        <v>394</v>
      </c>
      <c r="C33" s="7" t="s">
        <v>387</v>
      </c>
      <c r="E33" s="3">
        <v>2007</v>
      </c>
      <c r="F33" s="7">
        <v>2.4</v>
      </c>
      <c r="G33" s="7"/>
    </row>
    <row r="34" spans="1:7" x14ac:dyDescent="0.3">
      <c r="A34" s="3" t="s">
        <v>11</v>
      </c>
      <c r="B34" s="7" t="s">
        <v>394</v>
      </c>
      <c r="C34" s="7" t="s">
        <v>387</v>
      </c>
      <c r="D34" s="3">
        <v>2008</v>
      </c>
      <c r="E34" s="3">
        <v>2014</v>
      </c>
      <c r="F34" s="7"/>
      <c r="G34" s="7">
        <v>2.6</v>
      </c>
    </row>
    <row r="35" spans="1:7" x14ac:dyDescent="0.3">
      <c r="A35" s="3" t="s">
        <v>11</v>
      </c>
      <c r="B35" s="7" t="s">
        <v>394</v>
      </c>
      <c r="C35" s="7" t="s">
        <v>387</v>
      </c>
      <c r="D35" s="3">
        <v>2015</v>
      </c>
      <c r="E35" s="3">
        <v>2016</v>
      </c>
      <c r="F35" s="7"/>
      <c r="G35" s="7">
        <v>3</v>
      </c>
    </row>
    <row r="36" spans="1:7" x14ac:dyDescent="0.3">
      <c r="A36" s="3" t="s">
        <v>11</v>
      </c>
      <c r="B36" s="7" t="s">
        <v>394</v>
      </c>
      <c r="C36" s="7" t="s">
        <v>387</v>
      </c>
      <c r="D36" s="3">
        <v>2017</v>
      </c>
      <c r="F36" s="7"/>
      <c r="G36" s="7">
        <v>3.3</v>
      </c>
    </row>
    <row r="37" spans="1:7" x14ac:dyDescent="0.3">
      <c r="A37" s="3" t="s">
        <v>11</v>
      </c>
      <c r="B37" s="7" t="s">
        <v>394</v>
      </c>
      <c r="C37" s="7" t="s">
        <v>713</v>
      </c>
      <c r="E37" s="3">
        <v>2007</v>
      </c>
      <c r="F37" s="7">
        <v>2.2000000000000002</v>
      </c>
      <c r="G37" s="7"/>
    </row>
    <row r="38" spans="1:7" x14ac:dyDescent="0.3">
      <c r="A38" s="3" t="s">
        <v>11</v>
      </c>
      <c r="B38" s="7" t="s">
        <v>394</v>
      </c>
      <c r="C38" s="7" t="s">
        <v>713</v>
      </c>
      <c r="D38" s="3">
        <v>2008</v>
      </c>
      <c r="E38" s="3">
        <v>2014</v>
      </c>
      <c r="F38" s="7"/>
      <c r="G38" s="7">
        <v>2.4</v>
      </c>
    </row>
    <row r="39" spans="1:7" x14ac:dyDescent="0.3">
      <c r="A39" s="3" t="s">
        <v>11</v>
      </c>
      <c r="B39" s="7" t="s">
        <v>394</v>
      </c>
      <c r="C39" s="7" t="s">
        <v>713</v>
      </c>
      <c r="D39" s="3">
        <v>2015</v>
      </c>
      <c r="E39" s="3">
        <v>2016</v>
      </c>
      <c r="F39" s="7"/>
      <c r="G39" s="7">
        <v>2.7</v>
      </c>
    </row>
    <row r="40" spans="1:7" x14ac:dyDescent="0.3">
      <c r="A40" s="3" t="s">
        <v>11</v>
      </c>
      <c r="B40" s="7" t="s">
        <v>394</v>
      </c>
      <c r="C40" s="7" t="s">
        <v>713</v>
      </c>
      <c r="D40" s="3">
        <v>2017</v>
      </c>
      <c r="F40" s="7"/>
      <c r="G40" s="7">
        <v>3</v>
      </c>
    </row>
    <row r="41" spans="1:7" x14ac:dyDescent="0.3">
      <c r="A41" s="3" t="s">
        <v>11</v>
      </c>
      <c r="B41" s="7" t="s">
        <v>395</v>
      </c>
      <c r="C41" s="7" t="s">
        <v>388</v>
      </c>
      <c r="E41" s="3">
        <v>2007</v>
      </c>
      <c r="F41" s="7">
        <v>2.4</v>
      </c>
      <c r="G41" s="7"/>
    </row>
    <row r="42" spans="1:7" x14ac:dyDescent="0.3">
      <c r="A42" s="3" t="s">
        <v>11</v>
      </c>
      <c r="B42" s="7" t="s">
        <v>395</v>
      </c>
      <c r="C42" s="7" t="s">
        <v>388</v>
      </c>
      <c r="D42" s="3">
        <v>2008</v>
      </c>
      <c r="E42" s="3">
        <v>2014</v>
      </c>
      <c r="F42" s="7"/>
      <c r="G42" s="7">
        <v>2.6</v>
      </c>
    </row>
    <row r="43" spans="1:7" x14ac:dyDescent="0.3">
      <c r="A43" s="3" t="s">
        <v>11</v>
      </c>
      <c r="B43" s="7" t="s">
        <v>395</v>
      </c>
      <c r="C43" s="7" t="s">
        <v>388</v>
      </c>
      <c r="D43" s="3">
        <v>2015</v>
      </c>
      <c r="E43" s="3">
        <v>2016</v>
      </c>
      <c r="F43" s="7"/>
      <c r="G43" s="7">
        <v>3</v>
      </c>
    </row>
    <row r="44" spans="1:7" x14ac:dyDescent="0.3">
      <c r="A44" s="3" t="s">
        <v>11</v>
      </c>
      <c r="B44" s="7" t="s">
        <v>395</v>
      </c>
      <c r="C44" s="7" t="s">
        <v>388</v>
      </c>
      <c r="D44" s="3">
        <v>2017</v>
      </c>
      <c r="F44" s="7"/>
      <c r="G44" s="7">
        <v>3.3</v>
      </c>
    </row>
    <row r="45" spans="1:7" x14ac:dyDescent="0.3">
      <c r="A45" s="3" t="s">
        <v>11</v>
      </c>
      <c r="B45" s="7" t="s">
        <v>395</v>
      </c>
      <c r="C45" s="7" t="s">
        <v>387</v>
      </c>
      <c r="E45" s="3">
        <v>2007</v>
      </c>
      <c r="F45" s="7">
        <v>2.4</v>
      </c>
      <c r="G45" s="7"/>
    </row>
    <row r="46" spans="1:7" x14ac:dyDescent="0.3">
      <c r="A46" s="3" t="s">
        <v>11</v>
      </c>
      <c r="B46" s="7" t="s">
        <v>395</v>
      </c>
      <c r="C46" s="7" t="s">
        <v>387</v>
      </c>
      <c r="D46" s="3">
        <v>2008</v>
      </c>
      <c r="E46" s="3">
        <v>2014</v>
      </c>
      <c r="F46" s="7"/>
      <c r="G46" s="7">
        <v>2.6</v>
      </c>
    </row>
    <row r="47" spans="1:7" x14ac:dyDescent="0.3">
      <c r="A47" s="3" t="s">
        <v>11</v>
      </c>
      <c r="B47" s="7" t="s">
        <v>395</v>
      </c>
      <c r="C47" s="7" t="s">
        <v>387</v>
      </c>
      <c r="D47" s="3">
        <v>2015</v>
      </c>
      <c r="E47" s="3">
        <v>2016</v>
      </c>
      <c r="F47" s="7"/>
      <c r="G47" s="7">
        <v>3</v>
      </c>
    </row>
    <row r="48" spans="1:7" x14ac:dyDescent="0.3">
      <c r="A48" s="3" t="s">
        <v>11</v>
      </c>
      <c r="B48" s="7" t="s">
        <v>395</v>
      </c>
      <c r="C48" s="7" t="s">
        <v>387</v>
      </c>
      <c r="D48" s="3">
        <v>2017</v>
      </c>
      <c r="F48" s="7"/>
      <c r="G48" s="7">
        <v>3.3</v>
      </c>
    </row>
    <row r="49" spans="1:7" x14ac:dyDescent="0.3">
      <c r="A49" s="3" t="s">
        <v>11</v>
      </c>
      <c r="B49" s="7" t="s">
        <v>395</v>
      </c>
      <c r="C49" s="7" t="s">
        <v>713</v>
      </c>
      <c r="E49" s="3">
        <v>2007</v>
      </c>
      <c r="F49" s="7">
        <v>2.2000000000000002</v>
      </c>
      <c r="G49" s="7"/>
    </row>
    <row r="50" spans="1:7" x14ac:dyDescent="0.3">
      <c r="A50" s="3" t="s">
        <v>11</v>
      </c>
      <c r="B50" s="7" t="s">
        <v>395</v>
      </c>
      <c r="C50" s="7" t="s">
        <v>713</v>
      </c>
      <c r="D50" s="3">
        <v>2008</v>
      </c>
      <c r="E50" s="3">
        <v>2014</v>
      </c>
      <c r="F50" s="7"/>
      <c r="G50" s="7">
        <v>2.4</v>
      </c>
    </row>
    <row r="51" spans="1:7" x14ac:dyDescent="0.3">
      <c r="A51" s="3" t="s">
        <v>11</v>
      </c>
      <c r="B51" s="7" t="s">
        <v>395</v>
      </c>
      <c r="C51" s="7" t="s">
        <v>713</v>
      </c>
      <c r="D51" s="3">
        <v>2015</v>
      </c>
      <c r="E51" s="3">
        <v>2016</v>
      </c>
      <c r="F51" s="7"/>
      <c r="G51" s="7">
        <v>2.7</v>
      </c>
    </row>
    <row r="52" spans="1:7" x14ac:dyDescent="0.3">
      <c r="A52" s="3" t="s">
        <v>11</v>
      </c>
      <c r="B52" s="7" t="s">
        <v>395</v>
      </c>
      <c r="C52" s="7" t="s">
        <v>713</v>
      </c>
      <c r="D52" s="3">
        <v>2017</v>
      </c>
      <c r="F52" s="7"/>
      <c r="G52" s="7">
        <v>3</v>
      </c>
    </row>
    <row r="53" spans="1:7" x14ac:dyDescent="0.3">
      <c r="A53" s="3" t="s">
        <v>12</v>
      </c>
      <c r="B53" s="3" t="s">
        <v>391</v>
      </c>
      <c r="C53" s="3" t="s">
        <v>386</v>
      </c>
      <c r="E53" s="3">
        <v>2007</v>
      </c>
      <c r="F53" s="3">
        <v>2.2000000000000002</v>
      </c>
      <c r="G53" s="3" t="s">
        <v>16</v>
      </c>
    </row>
    <row r="54" spans="1:7" x14ac:dyDescent="0.3">
      <c r="A54" s="3" t="s">
        <v>12</v>
      </c>
      <c r="B54" s="3" t="s">
        <v>391</v>
      </c>
      <c r="C54" s="3" t="s">
        <v>386</v>
      </c>
      <c r="D54" s="3">
        <v>2008</v>
      </c>
      <c r="E54" s="3">
        <v>2014</v>
      </c>
      <c r="G54" s="3">
        <v>2.2999999999999998</v>
      </c>
    </row>
    <row r="55" spans="1:7" x14ac:dyDescent="0.3">
      <c r="A55" s="3" t="s">
        <v>12</v>
      </c>
      <c r="B55" s="3" t="s">
        <v>391</v>
      </c>
      <c r="C55" s="3" t="s">
        <v>386</v>
      </c>
      <c r="D55" s="3">
        <v>2015</v>
      </c>
      <c r="G55" s="3">
        <v>3</v>
      </c>
    </row>
    <row r="56" spans="1:7" x14ac:dyDescent="0.3">
      <c r="A56" s="3" t="s">
        <v>12</v>
      </c>
      <c r="B56" s="7" t="s">
        <v>392</v>
      </c>
      <c r="C56" s="7" t="s">
        <v>388</v>
      </c>
      <c r="E56" s="3">
        <v>2007</v>
      </c>
      <c r="F56" s="3">
        <v>2.4</v>
      </c>
    </row>
    <row r="57" spans="1:7" x14ac:dyDescent="0.3">
      <c r="A57" s="3" t="s">
        <v>12</v>
      </c>
      <c r="B57" s="7" t="s">
        <v>392</v>
      </c>
      <c r="C57" s="7" t="s">
        <v>388</v>
      </c>
      <c r="D57" s="3">
        <v>2008</v>
      </c>
      <c r="E57" s="3">
        <v>2014</v>
      </c>
      <c r="G57" s="3">
        <v>2.6</v>
      </c>
    </row>
    <row r="58" spans="1:7" x14ac:dyDescent="0.3">
      <c r="A58" s="3" t="s">
        <v>12</v>
      </c>
      <c r="B58" s="7" t="s">
        <v>392</v>
      </c>
      <c r="C58" s="7" t="s">
        <v>388</v>
      </c>
      <c r="D58" s="3">
        <v>2015</v>
      </c>
      <c r="E58" s="3">
        <v>2016</v>
      </c>
      <c r="G58" s="3">
        <v>2.9</v>
      </c>
    </row>
    <row r="59" spans="1:7" x14ac:dyDescent="0.3">
      <c r="A59" s="3" t="s">
        <v>12</v>
      </c>
      <c r="B59" s="7" t="s">
        <v>392</v>
      </c>
      <c r="C59" s="7" t="s">
        <v>388</v>
      </c>
      <c r="D59" s="3">
        <v>2017</v>
      </c>
      <c r="G59" s="3">
        <v>3.2</v>
      </c>
    </row>
    <row r="60" spans="1:7" x14ac:dyDescent="0.3">
      <c r="A60" s="3" t="s">
        <v>12</v>
      </c>
      <c r="B60" s="7" t="s">
        <v>392</v>
      </c>
      <c r="C60" s="7" t="s">
        <v>387</v>
      </c>
      <c r="E60" s="3">
        <v>2007</v>
      </c>
      <c r="F60" s="3">
        <v>2.4</v>
      </c>
    </row>
    <row r="61" spans="1:7" x14ac:dyDescent="0.3">
      <c r="A61" s="3" t="s">
        <v>12</v>
      </c>
      <c r="B61" s="7" t="s">
        <v>392</v>
      </c>
      <c r="C61" s="7" t="s">
        <v>387</v>
      </c>
      <c r="D61" s="3">
        <v>2008</v>
      </c>
      <c r="E61" s="3">
        <v>2014</v>
      </c>
      <c r="G61" s="3">
        <v>2.6</v>
      </c>
    </row>
    <row r="62" spans="1:7" x14ac:dyDescent="0.3">
      <c r="A62" s="3" t="s">
        <v>12</v>
      </c>
      <c r="B62" s="7" t="s">
        <v>392</v>
      </c>
      <c r="C62" s="7" t="s">
        <v>387</v>
      </c>
      <c r="D62" s="3">
        <v>2015</v>
      </c>
      <c r="E62" s="3">
        <v>2016</v>
      </c>
      <c r="G62" s="3">
        <v>2.9</v>
      </c>
    </row>
    <row r="63" spans="1:7" x14ac:dyDescent="0.3">
      <c r="A63" s="3" t="s">
        <v>12</v>
      </c>
      <c r="B63" s="7" t="s">
        <v>392</v>
      </c>
      <c r="C63" s="7" t="s">
        <v>387</v>
      </c>
      <c r="D63" s="3">
        <v>2017</v>
      </c>
      <c r="G63" s="3">
        <v>3.2</v>
      </c>
    </row>
    <row r="64" spans="1:7" x14ac:dyDescent="0.3">
      <c r="A64" s="3" t="s">
        <v>12</v>
      </c>
      <c r="B64" s="7" t="s">
        <v>392</v>
      </c>
      <c r="C64" s="7" t="s">
        <v>713</v>
      </c>
      <c r="E64" s="3">
        <v>2007</v>
      </c>
      <c r="F64" s="7">
        <v>2.2000000000000002</v>
      </c>
      <c r="G64" s="7"/>
    </row>
    <row r="65" spans="1:7" x14ac:dyDescent="0.3">
      <c r="A65" s="3" t="s">
        <v>12</v>
      </c>
      <c r="B65" s="7" t="s">
        <v>392</v>
      </c>
      <c r="C65" s="7" t="s">
        <v>713</v>
      </c>
      <c r="D65" s="3">
        <v>2008</v>
      </c>
      <c r="E65" s="3">
        <v>2014</v>
      </c>
      <c r="F65" s="7"/>
      <c r="G65" s="7">
        <v>2.4</v>
      </c>
    </row>
    <row r="66" spans="1:7" x14ac:dyDescent="0.3">
      <c r="A66" s="3" t="s">
        <v>12</v>
      </c>
      <c r="B66" s="7" t="s">
        <v>392</v>
      </c>
      <c r="C66" s="7" t="s">
        <v>713</v>
      </c>
      <c r="D66" s="3">
        <v>2015</v>
      </c>
      <c r="E66" s="3">
        <v>2016</v>
      </c>
      <c r="F66" s="7"/>
      <c r="G66" s="7">
        <v>2.6</v>
      </c>
    </row>
    <row r="67" spans="1:7" x14ac:dyDescent="0.3">
      <c r="A67" s="3" t="s">
        <v>12</v>
      </c>
      <c r="B67" s="7" t="s">
        <v>392</v>
      </c>
      <c r="C67" s="7" t="s">
        <v>713</v>
      </c>
      <c r="D67" s="3">
        <v>2017</v>
      </c>
      <c r="F67" s="7"/>
      <c r="G67" s="7">
        <v>2.8</v>
      </c>
    </row>
    <row r="68" spans="1:7" x14ac:dyDescent="0.3">
      <c r="A68" s="3" t="s">
        <v>12</v>
      </c>
      <c r="B68" s="7" t="s">
        <v>393</v>
      </c>
      <c r="C68" s="7" t="s">
        <v>388</v>
      </c>
      <c r="E68" s="3">
        <v>2007</v>
      </c>
      <c r="F68" s="7">
        <v>2.4</v>
      </c>
      <c r="G68" s="7"/>
    </row>
    <row r="69" spans="1:7" x14ac:dyDescent="0.3">
      <c r="A69" s="3" t="s">
        <v>12</v>
      </c>
      <c r="B69" s="7" t="s">
        <v>393</v>
      </c>
      <c r="C69" s="7" t="s">
        <v>388</v>
      </c>
      <c r="D69" s="3">
        <v>2008</v>
      </c>
      <c r="E69" s="3">
        <v>2014</v>
      </c>
      <c r="F69" s="7"/>
      <c r="G69" s="7">
        <v>2.6</v>
      </c>
    </row>
    <row r="70" spans="1:7" x14ac:dyDescent="0.3">
      <c r="A70" s="3" t="s">
        <v>12</v>
      </c>
      <c r="B70" s="7" t="s">
        <v>393</v>
      </c>
      <c r="C70" s="7" t="s">
        <v>388</v>
      </c>
      <c r="D70" s="3">
        <v>2015</v>
      </c>
      <c r="E70" s="3">
        <v>2016</v>
      </c>
      <c r="F70" s="7"/>
      <c r="G70" s="7">
        <v>3</v>
      </c>
    </row>
    <row r="71" spans="1:7" x14ac:dyDescent="0.3">
      <c r="A71" s="3" t="s">
        <v>12</v>
      </c>
      <c r="B71" s="7" t="s">
        <v>393</v>
      </c>
      <c r="C71" s="7" t="s">
        <v>388</v>
      </c>
      <c r="D71" s="3">
        <v>2017</v>
      </c>
      <c r="F71" s="7"/>
      <c r="G71" s="7">
        <v>3.3</v>
      </c>
    </row>
    <row r="72" spans="1:7" x14ac:dyDescent="0.3">
      <c r="A72" s="3" t="s">
        <v>12</v>
      </c>
      <c r="B72" s="7" t="s">
        <v>393</v>
      </c>
      <c r="C72" s="7" t="s">
        <v>387</v>
      </c>
      <c r="E72" s="3">
        <v>2007</v>
      </c>
      <c r="F72" s="7">
        <v>2.4</v>
      </c>
      <c r="G72" s="7"/>
    </row>
    <row r="73" spans="1:7" x14ac:dyDescent="0.3">
      <c r="A73" s="3" t="s">
        <v>12</v>
      </c>
      <c r="B73" s="7" t="s">
        <v>393</v>
      </c>
      <c r="C73" s="7" t="s">
        <v>387</v>
      </c>
      <c r="D73" s="3">
        <v>2008</v>
      </c>
      <c r="E73" s="3">
        <v>2014</v>
      </c>
      <c r="F73" s="7"/>
      <c r="G73" s="7">
        <v>2.6</v>
      </c>
    </row>
    <row r="74" spans="1:7" x14ac:dyDescent="0.3">
      <c r="A74" s="3" t="s">
        <v>12</v>
      </c>
      <c r="B74" s="7" t="s">
        <v>393</v>
      </c>
      <c r="C74" s="7" t="s">
        <v>387</v>
      </c>
      <c r="D74" s="3">
        <v>2015</v>
      </c>
      <c r="E74" s="3">
        <v>2016</v>
      </c>
      <c r="F74" s="7"/>
      <c r="G74" s="7">
        <v>3</v>
      </c>
    </row>
    <row r="75" spans="1:7" x14ac:dyDescent="0.3">
      <c r="A75" s="3" t="s">
        <v>12</v>
      </c>
      <c r="B75" s="7" t="s">
        <v>393</v>
      </c>
      <c r="C75" s="7" t="s">
        <v>387</v>
      </c>
      <c r="D75" s="3">
        <v>2017</v>
      </c>
      <c r="F75" s="7"/>
      <c r="G75" s="7">
        <v>3.3</v>
      </c>
    </row>
    <row r="76" spans="1:7" x14ac:dyDescent="0.3">
      <c r="A76" s="3" t="s">
        <v>12</v>
      </c>
      <c r="B76" s="7" t="s">
        <v>393</v>
      </c>
      <c r="C76" s="7" t="s">
        <v>713</v>
      </c>
      <c r="E76" s="3">
        <v>2007</v>
      </c>
      <c r="F76" s="7">
        <v>2.2000000000000002</v>
      </c>
      <c r="G76" s="7"/>
    </row>
    <row r="77" spans="1:7" x14ac:dyDescent="0.3">
      <c r="A77" s="3" t="s">
        <v>12</v>
      </c>
      <c r="B77" s="7" t="s">
        <v>393</v>
      </c>
      <c r="C77" s="7" t="s">
        <v>713</v>
      </c>
      <c r="D77" s="3">
        <v>2008</v>
      </c>
      <c r="E77" s="3">
        <v>2014</v>
      </c>
      <c r="F77" s="7"/>
      <c r="G77" s="7">
        <v>2.4</v>
      </c>
    </row>
    <row r="78" spans="1:7" x14ac:dyDescent="0.3">
      <c r="A78" s="3" t="s">
        <v>12</v>
      </c>
      <c r="B78" s="7" t="s">
        <v>393</v>
      </c>
      <c r="C78" s="7" t="s">
        <v>713</v>
      </c>
      <c r="D78" s="3">
        <v>2015</v>
      </c>
      <c r="E78" s="3">
        <v>2016</v>
      </c>
      <c r="F78" s="7"/>
      <c r="G78" s="7">
        <v>2.7</v>
      </c>
    </row>
    <row r="79" spans="1:7" x14ac:dyDescent="0.3">
      <c r="A79" s="3" t="s">
        <v>12</v>
      </c>
      <c r="B79" s="7" t="s">
        <v>393</v>
      </c>
      <c r="C79" s="7" t="s">
        <v>713</v>
      </c>
      <c r="D79" s="3">
        <v>2017</v>
      </c>
      <c r="F79" s="7"/>
      <c r="G79" s="7">
        <v>3</v>
      </c>
    </row>
    <row r="80" spans="1:7" x14ac:dyDescent="0.3">
      <c r="A80" s="3" t="s">
        <v>12</v>
      </c>
      <c r="B80" s="7" t="s">
        <v>394</v>
      </c>
      <c r="C80" s="7" t="s">
        <v>388</v>
      </c>
      <c r="E80" s="3">
        <v>2007</v>
      </c>
      <c r="F80" s="7">
        <v>2.4</v>
      </c>
      <c r="G80" s="7"/>
    </row>
    <row r="81" spans="1:7" x14ac:dyDescent="0.3">
      <c r="A81" s="3" t="s">
        <v>12</v>
      </c>
      <c r="B81" s="7" t="s">
        <v>394</v>
      </c>
      <c r="C81" s="7" t="s">
        <v>388</v>
      </c>
      <c r="D81" s="3">
        <v>2008</v>
      </c>
      <c r="E81" s="3">
        <v>2014</v>
      </c>
      <c r="F81" s="7"/>
      <c r="G81" s="7">
        <v>2.6</v>
      </c>
    </row>
    <row r="82" spans="1:7" x14ac:dyDescent="0.3">
      <c r="A82" s="3" t="s">
        <v>12</v>
      </c>
      <c r="B82" s="7" t="s">
        <v>394</v>
      </c>
      <c r="C82" s="7" t="s">
        <v>388</v>
      </c>
      <c r="D82" s="3">
        <v>2015</v>
      </c>
      <c r="E82" s="3">
        <v>2016</v>
      </c>
      <c r="F82" s="7"/>
      <c r="G82" s="7">
        <v>3</v>
      </c>
    </row>
    <row r="83" spans="1:7" x14ac:dyDescent="0.3">
      <c r="A83" s="3" t="s">
        <v>12</v>
      </c>
      <c r="B83" s="7" t="s">
        <v>394</v>
      </c>
      <c r="C83" s="7" t="s">
        <v>388</v>
      </c>
      <c r="D83" s="3">
        <v>2017</v>
      </c>
      <c r="F83" s="7"/>
      <c r="G83" s="7">
        <v>3.3</v>
      </c>
    </row>
    <row r="84" spans="1:7" x14ac:dyDescent="0.3">
      <c r="A84" s="3" t="s">
        <v>12</v>
      </c>
      <c r="B84" s="7" t="s">
        <v>394</v>
      </c>
      <c r="C84" s="7" t="s">
        <v>387</v>
      </c>
      <c r="E84" s="3">
        <v>2007</v>
      </c>
      <c r="F84" s="7">
        <v>2.4</v>
      </c>
      <c r="G84" s="7"/>
    </row>
    <row r="85" spans="1:7" x14ac:dyDescent="0.3">
      <c r="A85" s="3" t="s">
        <v>12</v>
      </c>
      <c r="B85" s="7" t="s">
        <v>394</v>
      </c>
      <c r="C85" s="7" t="s">
        <v>387</v>
      </c>
      <c r="D85" s="3">
        <v>2008</v>
      </c>
      <c r="E85" s="3">
        <v>2014</v>
      </c>
      <c r="F85" s="7"/>
      <c r="G85" s="7">
        <v>2.6</v>
      </c>
    </row>
    <row r="86" spans="1:7" x14ac:dyDescent="0.3">
      <c r="A86" s="3" t="s">
        <v>12</v>
      </c>
      <c r="B86" s="7" t="s">
        <v>394</v>
      </c>
      <c r="C86" s="7" t="s">
        <v>387</v>
      </c>
      <c r="D86" s="3">
        <v>2015</v>
      </c>
      <c r="E86" s="3">
        <v>2016</v>
      </c>
      <c r="F86" s="7"/>
      <c r="G86" s="7">
        <v>3</v>
      </c>
    </row>
    <row r="87" spans="1:7" x14ac:dyDescent="0.3">
      <c r="A87" s="3" t="s">
        <v>12</v>
      </c>
      <c r="B87" s="7" t="s">
        <v>394</v>
      </c>
      <c r="C87" s="7" t="s">
        <v>387</v>
      </c>
      <c r="D87" s="3">
        <v>2017</v>
      </c>
      <c r="F87" s="7"/>
      <c r="G87" s="7">
        <v>3.3</v>
      </c>
    </row>
    <row r="88" spans="1:7" x14ac:dyDescent="0.3">
      <c r="A88" s="3" t="s">
        <v>12</v>
      </c>
      <c r="B88" s="7" t="s">
        <v>394</v>
      </c>
      <c r="C88" s="7" t="s">
        <v>713</v>
      </c>
      <c r="E88" s="3">
        <v>2007</v>
      </c>
      <c r="F88" s="7">
        <v>2.2000000000000002</v>
      </c>
      <c r="G88" s="7"/>
    </row>
    <row r="89" spans="1:7" x14ac:dyDescent="0.3">
      <c r="A89" s="3" t="s">
        <v>12</v>
      </c>
      <c r="B89" s="7" t="s">
        <v>394</v>
      </c>
      <c r="C89" s="7" t="s">
        <v>713</v>
      </c>
      <c r="D89" s="3">
        <v>2008</v>
      </c>
      <c r="E89" s="3">
        <v>2014</v>
      </c>
      <c r="F89" s="7"/>
      <c r="G89" s="7">
        <v>2.4</v>
      </c>
    </row>
    <row r="90" spans="1:7" x14ac:dyDescent="0.3">
      <c r="A90" s="3" t="s">
        <v>12</v>
      </c>
      <c r="B90" s="7" t="s">
        <v>394</v>
      </c>
      <c r="C90" s="7" t="s">
        <v>713</v>
      </c>
      <c r="D90" s="3">
        <v>2015</v>
      </c>
      <c r="E90" s="3">
        <v>2016</v>
      </c>
      <c r="F90" s="7"/>
      <c r="G90" s="7">
        <v>2.7</v>
      </c>
    </row>
    <row r="91" spans="1:7" x14ac:dyDescent="0.3">
      <c r="A91" s="3" t="s">
        <v>12</v>
      </c>
      <c r="B91" s="7" t="s">
        <v>394</v>
      </c>
      <c r="C91" s="7" t="s">
        <v>713</v>
      </c>
      <c r="D91" s="3">
        <v>2017</v>
      </c>
      <c r="F91" s="7"/>
      <c r="G91" s="7">
        <v>3</v>
      </c>
    </row>
    <row r="92" spans="1:7" x14ac:dyDescent="0.3">
      <c r="A92" s="3" t="s">
        <v>12</v>
      </c>
      <c r="B92" s="7" t="s">
        <v>395</v>
      </c>
      <c r="C92" s="7" t="s">
        <v>388</v>
      </c>
      <c r="E92" s="3">
        <v>2007</v>
      </c>
      <c r="F92" s="7">
        <v>2.4</v>
      </c>
      <c r="G92" s="7"/>
    </row>
    <row r="93" spans="1:7" x14ac:dyDescent="0.3">
      <c r="A93" s="3" t="s">
        <v>12</v>
      </c>
      <c r="B93" s="7" t="s">
        <v>395</v>
      </c>
      <c r="C93" s="7" t="s">
        <v>388</v>
      </c>
      <c r="D93" s="3">
        <v>2008</v>
      </c>
      <c r="E93" s="3">
        <v>2014</v>
      </c>
      <c r="F93" s="7"/>
      <c r="G93" s="7">
        <v>2.6</v>
      </c>
    </row>
    <row r="94" spans="1:7" x14ac:dyDescent="0.3">
      <c r="A94" s="3" t="s">
        <v>12</v>
      </c>
      <c r="B94" s="7" t="s">
        <v>395</v>
      </c>
      <c r="C94" s="7" t="s">
        <v>388</v>
      </c>
      <c r="D94" s="3">
        <v>2015</v>
      </c>
      <c r="E94" s="3">
        <v>2016</v>
      </c>
      <c r="F94" s="7"/>
      <c r="G94" s="7">
        <v>3</v>
      </c>
    </row>
    <row r="95" spans="1:7" x14ac:dyDescent="0.3">
      <c r="A95" s="3" t="s">
        <v>12</v>
      </c>
      <c r="B95" s="7" t="s">
        <v>395</v>
      </c>
      <c r="C95" s="7" t="s">
        <v>388</v>
      </c>
      <c r="D95" s="3">
        <v>2017</v>
      </c>
      <c r="F95" s="7"/>
      <c r="G95" s="7">
        <v>3.3</v>
      </c>
    </row>
    <row r="96" spans="1:7" x14ac:dyDescent="0.3">
      <c r="A96" s="3" t="s">
        <v>12</v>
      </c>
      <c r="B96" s="7" t="s">
        <v>395</v>
      </c>
      <c r="C96" s="7" t="s">
        <v>387</v>
      </c>
      <c r="E96" s="3">
        <v>2007</v>
      </c>
      <c r="F96" s="7">
        <v>2.4</v>
      </c>
      <c r="G96" s="7"/>
    </row>
    <row r="97" spans="1:7" x14ac:dyDescent="0.3">
      <c r="A97" s="3" t="s">
        <v>12</v>
      </c>
      <c r="B97" s="7" t="s">
        <v>395</v>
      </c>
      <c r="C97" s="7" t="s">
        <v>387</v>
      </c>
      <c r="D97" s="3">
        <v>2008</v>
      </c>
      <c r="E97" s="3">
        <v>2014</v>
      </c>
      <c r="F97" s="7"/>
      <c r="G97" s="7">
        <v>2.6</v>
      </c>
    </row>
    <row r="98" spans="1:7" x14ac:dyDescent="0.3">
      <c r="A98" s="3" t="s">
        <v>12</v>
      </c>
      <c r="B98" s="7" t="s">
        <v>395</v>
      </c>
      <c r="C98" s="7" t="s">
        <v>387</v>
      </c>
      <c r="D98" s="3">
        <v>2015</v>
      </c>
      <c r="E98" s="3">
        <v>2016</v>
      </c>
      <c r="F98" s="7"/>
      <c r="G98" s="7">
        <v>3</v>
      </c>
    </row>
    <row r="99" spans="1:7" x14ac:dyDescent="0.3">
      <c r="A99" s="3" t="s">
        <v>12</v>
      </c>
      <c r="B99" s="7" t="s">
        <v>395</v>
      </c>
      <c r="C99" s="7" t="s">
        <v>387</v>
      </c>
      <c r="D99" s="3">
        <v>2017</v>
      </c>
      <c r="F99" s="7"/>
      <c r="G99" s="7">
        <v>3.3</v>
      </c>
    </row>
    <row r="100" spans="1:7" x14ac:dyDescent="0.3">
      <c r="A100" s="3" t="s">
        <v>12</v>
      </c>
      <c r="B100" s="7" t="s">
        <v>395</v>
      </c>
      <c r="C100" s="7" t="s">
        <v>713</v>
      </c>
      <c r="E100" s="3">
        <v>2007</v>
      </c>
      <c r="F100" s="7">
        <v>2.2000000000000002</v>
      </c>
      <c r="G100" s="7"/>
    </row>
    <row r="101" spans="1:7" x14ac:dyDescent="0.3">
      <c r="A101" s="3" t="s">
        <v>12</v>
      </c>
      <c r="B101" s="7" t="s">
        <v>395</v>
      </c>
      <c r="C101" s="7" t="s">
        <v>713</v>
      </c>
      <c r="D101" s="3">
        <v>2008</v>
      </c>
      <c r="E101" s="3">
        <v>2014</v>
      </c>
      <c r="F101" s="7"/>
      <c r="G101" s="7">
        <v>2.4</v>
      </c>
    </row>
    <row r="102" spans="1:7" x14ac:dyDescent="0.3">
      <c r="A102" s="3" t="s">
        <v>12</v>
      </c>
      <c r="B102" s="7" t="s">
        <v>395</v>
      </c>
      <c r="C102" s="7" t="s">
        <v>713</v>
      </c>
      <c r="D102" s="3">
        <v>2015</v>
      </c>
      <c r="E102" s="3">
        <v>2016</v>
      </c>
      <c r="F102" s="7"/>
      <c r="G102" s="7">
        <v>2.7</v>
      </c>
    </row>
    <row r="103" spans="1:7" x14ac:dyDescent="0.3">
      <c r="A103" s="3" t="s">
        <v>12</v>
      </c>
      <c r="B103" s="7" t="s">
        <v>395</v>
      </c>
      <c r="C103" s="7" t="s">
        <v>713</v>
      </c>
      <c r="D103" s="3">
        <v>2017</v>
      </c>
      <c r="F103" s="7"/>
      <c r="G103" s="7">
        <v>3</v>
      </c>
    </row>
    <row r="104" spans="1:7" x14ac:dyDescent="0.3">
      <c r="A104" s="3" t="s">
        <v>13</v>
      </c>
      <c r="B104" s="3" t="s">
        <v>391</v>
      </c>
      <c r="C104" s="3" t="s">
        <v>386</v>
      </c>
      <c r="E104" s="3">
        <v>2007</v>
      </c>
      <c r="F104" s="3">
        <v>2.4</v>
      </c>
    </row>
    <row r="105" spans="1:7" x14ac:dyDescent="0.3">
      <c r="A105" s="3" t="s">
        <v>13</v>
      </c>
      <c r="B105" s="3" t="s">
        <v>391</v>
      </c>
      <c r="C105" s="3" t="s">
        <v>386</v>
      </c>
      <c r="D105" s="3">
        <v>2008</v>
      </c>
      <c r="E105" s="3">
        <v>2014</v>
      </c>
      <c r="F105" s="3" t="s">
        <v>16</v>
      </c>
      <c r="G105" s="3">
        <v>2.6</v>
      </c>
    </row>
    <row r="106" spans="1:7" x14ac:dyDescent="0.3">
      <c r="A106" s="3" t="s">
        <v>13</v>
      </c>
      <c r="B106" s="3" t="s">
        <v>391</v>
      </c>
      <c r="C106" s="3" t="s">
        <v>386</v>
      </c>
      <c r="D106" s="3">
        <v>2015</v>
      </c>
      <c r="F106" s="3" t="s">
        <v>16</v>
      </c>
      <c r="G106" s="3">
        <v>3.3</v>
      </c>
    </row>
    <row r="107" spans="1:7" x14ac:dyDescent="0.3">
      <c r="A107" s="3" t="s">
        <v>13</v>
      </c>
      <c r="B107" s="7" t="s">
        <v>392</v>
      </c>
      <c r="C107" s="7" t="s">
        <v>388</v>
      </c>
      <c r="E107" s="3">
        <v>2007</v>
      </c>
      <c r="F107" s="7">
        <v>2.9</v>
      </c>
      <c r="G107" s="7"/>
    </row>
    <row r="108" spans="1:7" x14ac:dyDescent="0.3">
      <c r="A108" s="3" t="s">
        <v>13</v>
      </c>
      <c r="B108" s="7" t="s">
        <v>392</v>
      </c>
      <c r="C108" s="7" t="s">
        <v>388</v>
      </c>
      <c r="D108" s="3">
        <v>2008</v>
      </c>
      <c r="E108" s="3">
        <v>2014</v>
      </c>
      <c r="F108" s="7"/>
      <c r="G108" s="7">
        <v>3.1</v>
      </c>
    </row>
    <row r="109" spans="1:7" x14ac:dyDescent="0.3">
      <c r="A109" s="3" t="s">
        <v>13</v>
      </c>
      <c r="B109" s="7" t="s">
        <v>392</v>
      </c>
      <c r="C109" s="7" t="s">
        <v>388</v>
      </c>
      <c r="D109" s="3">
        <v>2015</v>
      </c>
      <c r="E109" s="3">
        <v>2016</v>
      </c>
      <c r="F109" s="7"/>
      <c r="G109" s="7">
        <v>3.5</v>
      </c>
    </row>
    <row r="110" spans="1:7" x14ac:dyDescent="0.3">
      <c r="A110" s="3" t="s">
        <v>13</v>
      </c>
      <c r="B110" s="7" t="s">
        <v>392</v>
      </c>
      <c r="C110" s="7" t="s">
        <v>388</v>
      </c>
      <c r="D110" s="3">
        <v>2017</v>
      </c>
      <c r="F110" s="7"/>
      <c r="G110" s="7">
        <v>3.8</v>
      </c>
    </row>
    <row r="111" spans="1:7" x14ac:dyDescent="0.3">
      <c r="A111" s="3" t="s">
        <v>13</v>
      </c>
      <c r="B111" s="7" t="s">
        <v>392</v>
      </c>
      <c r="C111" s="7" t="s">
        <v>387</v>
      </c>
      <c r="E111" s="3">
        <v>2007</v>
      </c>
      <c r="F111" s="7">
        <v>2.9</v>
      </c>
      <c r="G111" s="7"/>
    </row>
    <row r="112" spans="1:7" x14ac:dyDescent="0.3">
      <c r="A112" s="3" t="s">
        <v>13</v>
      </c>
      <c r="B112" s="7" t="s">
        <v>392</v>
      </c>
      <c r="C112" s="7" t="s">
        <v>387</v>
      </c>
      <c r="D112" s="3">
        <v>2008</v>
      </c>
      <c r="E112" s="3">
        <v>2014</v>
      </c>
      <c r="F112" s="7"/>
      <c r="G112" s="7">
        <v>3.1</v>
      </c>
    </row>
    <row r="113" spans="1:7" x14ac:dyDescent="0.3">
      <c r="A113" s="3" t="s">
        <v>13</v>
      </c>
      <c r="B113" s="7" t="s">
        <v>392</v>
      </c>
      <c r="C113" s="7" t="s">
        <v>387</v>
      </c>
      <c r="D113" s="3">
        <v>2015</v>
      </c>
      <c r="E113" s="3">
        <v>2016</v>
      </c>
      <c r="F113" s="7"/>
      <c r="G113" s="7">
        <v>3.5</v>
      </c>
    </row>
    <row r="114" spans="1:7" x14ac:dyDescent="0.3">
      <c r="A114" s="3" t="s">
        <v>13</v>
      </c>
      <c r="B114" s="7" t="s">
        <v>392</v>
      </c>
      <c r="C114" s="7" t="s">
        <v>387</v>
      </c>
      <c r="D114" s="3">
        <v>2017</v>
      </c>
      <c r="F114" s="7"/>
      <c r="G114" s="7">
        <v>3.8</v>
      </c>
    </row>
    <row r="115" spans="1:7" x14ac:dyDescent="0.3">
      <c r="A115" s="3" t="s">
        <v>13</v>
      </c>
      <c r="B115" s="7" t="s">
        <v>392</v>
      </c>
      <c r="C115" s="7" t="s">
        <v>713</v>
      </c>
      <c r="E115" s="3">
        <v>2007</v>
      </c>
      <c r="F115" s="7">
        <v>2.5</v>
      </c>
      <c r="G115" s="7"/>
    </row>
    <row r="116" spans="1:7" x14ac:dyDescent="0.3">
      <c r="A116" s="3" t="s">
        <v>13</v>
      </c>
      <c r="B116" s="7" t="s">
        <v>392</v>
      </c>
      <c r="C116" s="7" t="s">
        <v>713</v>
      </c>
      <c r="D116" s="3">
        <v>2008</v>
      </c>
      <c r="E116" s="3">
        <v>2014</v>
      </c>
      <c r="F116" s="7"/>
      <c r="G116" s="7">
        <v>2.8</v>
      </c>
    </row>
    <row r="117" spans="1:7" x14ac:dyDescent="0.3">
      <c r="A117" s="3" t="s">
        <v>13</v>
      </c>
      <c r="B117" s="7" t="s">
        <v>392</v>
      </c>
      <c r="C117" s="7" t="s">
        <v>713</v>
      </c>
      <c r="D117" s="3">
        <v>2015</v>
      </c>
      <c r="E117" s="3">
        <v>2016</v>
      </c>
      <c r="F117" s="7"/>
      <c r="G117" s="7">
        <v>3</v>
      </c>
    </row>
    <row r="118" spans="1:7" x14ac:dyDescent="0.3">
      <c r="A118" s="3" t="s">
        <v>13</v>
      </c>
      <c r="B118" s="7" t="s">
        <v>392</v>
      </c>
      <c r="C118" s="7" t="s">
        <v>713</v>
      </c>
      <c r="D118" s="3">
        <v>2017</v>
      </c>
      <c r="F118" s="7"/>
      <c r="G118" s="7">
        <v>3.2</v>
      </c>
    </row>
    <row r="119" spans="1:7" x14ac:dyDescent="0.3">
      <c r="A119" s="3" t="s">
        <v>13</v>
      </c>
      <c r="B119" s="7" t="s">
        <v>393</v>
      </c>
      <c r="C119" s="7" t="s">
        <v>388</v>
      </c>
      <c r="E119" s="3">
        <v>2007</v>
      </c>
      <c r="F119" s="7">
        <v>2.9</v>
      </c>
      <c r="G119" s="7"/>
    </row>
    <row r="120" spans="1:7" x14ac:dyDescent="0.3">
      <c r="A120" s="3" t="s">
        <v>13</v>
      </c>
      <c r="B120" s="7" t="s">
        <v>393</v>
      </c>
      <c r="C120" s="7" t="s">
        <v>388</v>
      </c>
      <c r="D120" s="3">
        <v>2008</v>
      </c>
      <c r="E120" s="3">
        <v>2014</v>
      </c>
      <c r="F120" s="7"/>
      <c r="G120" s="7">
        <v>3.1</v>
      </c>
    </row>
    <row r="121" spans="1:7" x14ac:dyDescent="0.3">
      <c r="A121" s="3" t="s">
        <v>13</v>
      </c>
      <c r="B121" s="7" t="s">
        <v>393</v>
      </c>
      <c r="C121" s="7" t="s">
        <v>388</v>
      </c>
      <c r="D121" s="3">
        <v>2015</v>
      </c>
      <c r="E121" s="3">
        <v>2016</v>
      </c>
      <c r="F121" s="7"/>
      <c r="G121" s="7">
        <v>3.6</v>
      </c>
    </row>
    <row r="122" spans="1:7" x14ac:dyDescent="0.3">
      <c r="A122" s="3" t="s">
        <v>13</v>
      </c>
      <c r="B122" s="7" t="s">
        <v>393</v>
      </c>
      <c r="C122" s="7" t="s">
        <v>388</v>
      </c>
      <c r="D122" s="3">
        <v>2017</v>
      </c>
      <c r="F122" s="7"/>
      <c r="G122" s="7">
        <v>4</v>
      </c>
    </row>
    <row r="123" spans="1:7" x14ac:dyDescent="0.3">
      <c r="A123" s="3" t="s">
        <v>13</v>
      </c>
      <c r="B123" s="7" t="s">
        <v>393</v>
      </c>
      <c r="C123" s="7" t="s">
        <v>387</v>
      </c>
      <c r="E123" s="3">
        <v>2007</v>
      </c>
      <c r="F123" s="7">
        <v>2.9</v>
      </c>
      <c r="G123" s="7"/>
    </row>
    <row r="124" spans="1:7" x14ac:dyDescent="0.3">
      <c r="A124" s="3" t="s">
        <v>13</v>
      </c>
      <c r="B124" s="7" t="s">
        <v>393</v>
      </c>
      <c r="C124" s="7" t="s">
        <v>387</v>
      </c>
      <c r="D124" s="3">
        <v>2008</v>
      </c>
      <c r="E124" s="3">
        <v>2014</v>
      </c>
      <c r="F124" s="7"/>
      <c r="G124" s="7">
        <v>3.1</v>
      </c>
    </row>
    <row r="125" spans="1:7" x14ac:dyDescent="0.3">
      <c r="A125" s="3" t="s">
        <v>13</v>
      </c>
      <c r="B125" s="7" t="s">
        <v>393</v>
      </c>
      <c r="C125" s="7" t="s">
        <v>387</v>
      </c>
      <c r="D125" s="3">
        <v>2015</v>
      </c>
      <c r="E125" s="3">
        <v>2016</v>
      </c>
      <c r="F125" s="7"/>
      <c r="G125" s="7">
        <v>3.6</v>
      </c>
    </row>
    <row r="126" spans="1:7" x14ac:dyDescent="0.3">
      <c r="A126" s="3" t="s">
        <v>13</v>
      </c>
      <c r="B126" s="7" t="s">
        <v>393</v>
      </c>
      <c r="C126" s="7" t="s">
        <v>387</v>
      </c>
      <c r="D126" s="3">
        <v>2017</v>
      </c>
      <c r="F126" s="7"/>
      <c r="G126" s="7">
        <v>4</v>
      </c>
    </row>
    <row r="127" spans="1:7" x14ac:dyDescent="0.3">
      <c r="A127" s="3" t="s">
        <v>13</v>
      </c>
      <c r="B127" s="7" t="s">
        <v>393</v>
      </c>
      <c r="C127" s="7" t="s">
        <v>713</v>
      </c>
      <c r="E127" s="3">
        <v>2007</v>
      </c>
      <c r="F127" s="7">
        <v>2.5</v>
      </c>
      <c r="G127" s="7"/>
    </row>
    <row r="128" spans="1:7" x14ac:dyDescent="0.3">
      <c r="A128" s="3" t="s">
        <v>13</v>
      </c>
      <c r="B128" s="7" t="s">
        <v>393</v>
      </c>
      <c r="C128" s="7" t="s">
        <v>713</v>
      </c>
      <c r="D128" s="3">
        <v>2008</v>
      </c>
      <c r="E128" s="3">
        <v>2014</v>
      </c>
      <c r="F128" s="7"/>
      <c r="G128" s="7">
        <v>2.8</v>
      </c>
    </row>
    <row r="129" spans="1:7" x14ac:dyDescent="0.3">
      <c r="A129" s="3" t="s">
        <v>13</v>
      </c>
      <c r="B129" s="7" t="s">
        <v>393</v>
      </c>
      <c r="C129" s="7" t="s">
        <v>713</v>
      </c>
      <c r="D129" s="3">
        <v>2015</v>
      </c>
      <c r="E129" s="3">
        <v>2016</v>
      </c>
      <c r="F129" s="7"/>
      <c r="G129" s="7">
        <v>3.1</v>
      </c>
    </row>
    <row r="130" spans="1:7" x14ac:dyDescent="0.3">
      <c r="A130" s="3" t="s">
        <v>13</v>
      </c>
      <c r="B130" s="7" t="s">
        <v>393</v>
      </c>
      <c r="C130" s="7" t="s">
        <v>713</v>
      </c>
      <c r="D130" s="3">
        <v>2017</v>
      </c>
      <c r="F130" s="7"/>
      <c r="G130" s="7">
        <v>3.5</v>
      </c>
    </row>
    <row r="131" spans="1:7" x14ac:dyDescent="0.3">
      <c r="A131" s="3" t="s">
        <v>13</v>
      </c>
      <c r="B131" s="7" t="s">
        <v>394</v>
      </c>
      <c r="C131" s="7" t="s">
        <v>388</v>
      </c>
      <c r="E131" s="3">
        <v>2007</v>
      </c>
      <c r="F131" s="7">
        <v>2.9</v>
      </c>
      <c r="G131" s="7"/>
    </row>
    <row r="132" spans="1:7" x14ac:dyDescent="0.3">
      <c r="A132" s="3" t="s">
        <v>13</v>
      </c>
      <c r="B132" s="7" t="s">
        <v>394</v>
      </c>
      <c r="C132" s="7" t="s">
        <v>388</v>
      </c>
      <c r="D132" s="3">
        <v>2008</v>
      </c>
      <c r="E132" s="3">
        <v>2014</v>
      </c>
      <c r="F132" s="7"/>
      <c r="G132" s="7">
        <v>3.1</v>
      </c>
    </row>
    <row r="133" spans="1:7" x14ac:dyDescent="0.3">
      <c r="A133" s="3" t="s">
        <v>13</v>
      </c>
      <c r="B133" s="7" t="s">
        <v>394</v>
      </c>
      <c r="C133" s="7" t="s">
        <v>388</v>
      </c>
      <c r="D133" s="3">
        <v>2015</v>
      </c>
      <c r="E133" s="3">
        <v>2016</v>
      </c>
      <c r="F133" s="7"/>
      <c r="G133" s="7">
        <v>3.6</v>
      </c>
    </row>
    <row r="134" spans="1:7" x14ac:dyDescent="0.3">
      <c r="A134" s="3" t="s">
        <v>13</v>
      </c>
      <c r="B134" s="7" t="s">
        <v>394</v>
      </c>
      <c r="C134" s="7" t="s">
        <v>388</v>
      </c>
      <c r="D134" s="3">
        <v>2017</v>
      </c>
      <c r="F134" s="7"/>
      <c r="G134" s="7">
        <v>4</v>
      </c>
    </row>
    <row r="135" spans="1:7" x14ac:dyDescent="0.3">
      <c r="A135" s="3" t="s">
        <v>13</v>
      </c>
      <c r="B135" s="7" t="s">
        <v>394</v>
      </c>
      <c r="C135" s="7" t="s">
        <v>387</v>
      </c>
      <c r="E135" s="3">
        <v>2007</v>
      </c>
      <c r="F135" s="7">
        <v>2.9</v>
      </c>
      <c r="G135" s="7"/>
    </row>
    <row r="136" spans="1:7" x14ac:dyDescent="0.3">
      <c r="A136" s="3" t="s">
        <v>13</v>
      </c>
      <c r="B136" s="7" t="s">
        <v>394</v>
      </c>
      <c r="C136" s="7" t="s">
        <v>387</v>
      </c>
      <c r="D136" s="3">
        <v>2008</v>
      </c>
      <c r="E136" s="3">
        <v>2014</v>
      </c>
      <c r="F136" s="7"/>
      <c r="G136" s="7">
        <v>3.1</v>
      </c>
    </row>
    <row r="137" spans="1:7" x14ac:dyDescent="0.3">
      <c r="A137" s="3" t="s">
        <v>13</v>
      </c>
      <c r="B137" s="7" t="s">
        <v>394</v>
      </c>
      <c r="C137" s="7" t="s">
        <v>387</v>
      </c>
      <c r="D137" s="3">
        <v>2015</v>
      </c>
      <c r="E137" s="3">
        <v>2016</v>
      </c>
      <c r="F137" s="7"/>
      <c r="G137" s="7">
        <v>3.6</v>
      </c>
    </row>
    <row r="138" spans="1:7" x14ac:dyDescent="0.3">
      <c r="A138" s="3" t="s">
        <v>13</v>
      </c>
      <c r="B138" s="7" t="s">
        <v>394</v>
      </c>
      <c r="C138" s="7" t="s">
        <v>387</v>
      </c>
      <c r="D138" s="3">
        <v>2017</v>
      </c>
      <c r="F138" s="7"/>
      <c r="G138" s="7">
        <v>4</v>
      </c>
    </row>
    <row r="139" spans="1:7" x14ac:dyDescent="0.3">
      <c r="A139" s="3" t="s">
        <v>13</v>
      </c>
      <c r="B139" s="7" t="s">
        <v>394</v>
      </c>
      <c r="C139" s="7" t="s">
        <v>713</v>
      </c>
      <c r="E139" s="3">
        <v>2007</v>
      </c>
      <c r="F139" s="7">
        <v>2.5</v>
      </c>
      <c r="G139" s="7"/>
    </row>
    <row r="140" spans="1:7" x14ac:dyDescent="0.3">
      <c r="A140" s="3" t="s">
        <v>13</v>
      </c>
      <c r="B140" s="7" t="s">
        <v>394</v>
      </c>
      <c r="C140" s="7" t="s">
        <v>713</v>
      </c>
      <c r="D140" s="3">
        <v>2008</v>
      </c>
      <c r="E140" s="3">
        <v>2014</v>
      </c>
      <c r="F140" s="7"/>
      <c r="G140" s="7">
        <v>2.8</v>
      </c>
    </row>
    <row r="141" spans="1:7" x14ac:dyDescent="0.3">
      <c r="A141" s="3" t="s">
        <v>13</v>
      </c>
      <c r="B141" s="7" t="s">
        <v>394</v>
      </c>
      <c r="C141" s="7" t="s">
        <v>713</v>
      </c>
      <c r="D141" s="3">
        <v>2015</v>
      </c>
      <c r="E141" s="3">
        <v>2016</v>
      </c>
      <c r="F141" s="7"/>
      <c r="G141" s="7">
        <v>3.1</v>
      </c>
    </row>
    <row r="142" spans="1:7" x14ac:dyDescent="0.3">
      <c r="A142" s="3" t="s">
        <v>13</v>
      </c>
      <c r="B142" s="7" t="s">
        <v>394</v>
      </c>
      <c r="C142" s="7" t="s">
        <v>713</v>
      </c>
      <c r="D142" s="3">
        <v>2017</v>
      </c>
      <c r="F142" s="7"/>
      <c r="G142" s="7">
        <v>3.5</v>
      </c>
    </row>
    <row r="143" spans="1:7" x14ac:dyDescent="0.3">
      <c r="A143" s="3" t="s">
        <v>13</v>
      </c>
      <c r="B143" s="7" t="s">
        <v>395</v>
      </c>
      <c r="C143" s="7" t="s">
        <v>388</v>
      </c>
      <c r="E143" s="3">
        <v>2007</v>
      </c>
      <c r="F143" s="7">
        <v>2.9</v>
      </c>
      <c r="G143" s="7"/>
    </row>
    <row r="144" spans="1:7" x14ac:dyDescent="0.3">
      <c r="A144" s="3" t="s">
        <v>13</v>
      </c>
      <c r="B144" s="7" t="s">
        <v>395</v>
      </c>
      <c r="C144" s="7" t="s">
        <v>388</v>
      </c>
      <c r="D144" s="3">
        <v>2008</v>
      </c>
      <c r="E144" s="3">
        <v>2014</v>
      </c>
      <c r="F144" s="7"/>
      <c r="G144" s="7">
        <v>3.1</v>
      </c>
    </row>
    <row r="145" spans="1:7" x14ac:dyDescent="0.3">
      <c r="A145" s="3" t="s">
        <v>13</v>
      </c>
      <c r="B145" s="7" t="s">
        <v>395</v>
      </c>
      <c r="C145" s="7" t="s">
        <v>388</v>
      </c>
      <c r="D145" s="3">
        <v>2015</v>
      </c>
      <c r="E145" s="3">
        <v>2016</v>
      </c>
      <c r="F145" s="7"/>
      <c r="G145" s="7">
        <v>3.6</v>
      </c>
    </row>
    <row r="146" spans="1:7" x14ac:dyDescent="0.3">
      <c r="A146" s="3" t="s">
        <v>13</v>
      </c>
      <c r="B146" s="7" t="s">
        <v>395</v>
      </c>
      <c r="C146" s="7" t="s">
        <v>388</v>
      </c>
      <c r="D146" s="3">
        <v>2017</v>
      </c>
      <c r="F146" s="7"/>
      <c r="G146" s="7">
        <v>4</v>
      </c>
    </row>
    <row r="147" spans="1:7" x14ac:dyDescent="0.3">
      <c r="A147" s="3" t="s">
        <v>13</v>
      </c>
      <c r="B147" s="7" t="s">
        <v>395</v>
      </c>
      <c r="C147" s="7" t="s">
        <v>387</v>
      </c>
      <c r="E147" s="3">
        <v>2007</v>
      </c>
      <c r="F147" s="7">
        <v>2.9</v>
      </c>
      <c r="G147" s="7"/>
    </row>
    <row r="148" spans="1:7" x14ac:dyDescent="0.3">
      <c r="A148" s="3" t="s">
        <v>13</v>
      </c>
      <c r="B148" s="7" t="s">
        <v>395</v>
      </c>
      <c r="C148" s="7" t="s">
        <v>387</v>
      </c>
      <c r="D148" s="3">
        <v>2008</v>
      </c>
      <c r="E148" s="3">
        <v>2014</v>
      </c>
      <c r="F148" s="7"/>
      <c r="G148" s="7">
        <v>3.1</v>
      </c>
    </row>
    <row r="149" spans="1:7" x14ac:dyDescent="0.3">
      <c r="A149" s="3" t="s">
        <v>13</v>
      </c>
      <c r="B149" s="7" t="s">
        <v>395</v>
      </c>
      <c r="C149" s="7" t="s">
        <v>387</v>
      </c>
      <c r="D149" s="3">
        <v>2015</v>
      </c>
      <c r="E149" s="3">
        <v>2016</v>
      </c>
      <c r="F149" s="7"/>
      <c r="G149" s="7">
        <v>3.6</v>
      </c>
    </row>
    <row r="150" spans="1:7" x14ac:dyDescent="0.3">
      <c r="A150" s="3" t="s">
        <v>13</v>
      </c>
      <c r="B150" s="7" t="s">
        <v>395</v>
      </c>
      <c r="C150" s="7" t="s">
        <v>387</v>
      </c>
      <c r="D150" s="3">
        <v>2017</v>
      </c>
      <c r="F150" s="7"/>
      <c r="G150" s="7">
        <v>4</v>
      </c>
    </row>
    <row r="151" spans="1:7" x14ac:dyDescent="0.3">
      <c r="A151" s="3" t="s">
        <v>13</v>
      </c>
      <c r="B151" s="7" t="s">
        <v>395</v>
      </c>
      <c r="C151" s="7" t="s">
        <v>713</v>
      </c>
      <c r="E151" s="3">
        <v>2007</v>
      </c>
      <c r="F151" s="7">
        <v>2.5</v>
      </c>
      <c r="G151" s="7"/>
    </row>
    <row r="152" spans="1:7" x14ac:dyDescent="0.3">
      <c r="A152" s="3" t="s">
        <v>13</v>
      </c>
      <c r="B152" s="7" t="s">
        <v>395</v>
      </c>
      <c r="C152" s="7" t="s">
        <v>713</v>
      </c>
      <c r="D152" s="3">
        <v>2008</v>
      </c>
      <c r="E152" s="3">
        <v>2014</v>
      </c>
      <c r="F152" s="7"/>
      <c r="G152" s="7">
        <v>2.8</v>
      </c>
    </row>
    <row r="153" spans="1:7" x14ac:dyDescent="0.3">
      <c r="A153" s="3" t="s">
        <v>13</v>
      </c>
      <c r="B153" s="7" t="s">
        <v>395</v>
      </c>
      <c r="C153" s="7" t="s">
        <v>713</v>
      </c>
      <c r="D153" s="3">
        <v>2015</v>
      </c>
      <c r="E153" s="3">
        <v>2016</v>
      </c>
      <c r="F153" s="7"/>
      <c r="G153" s="7">
        <v>3.1</v>
      </c>
    </row>
    <row r="154" spans="1:7" x14ac:dyDescent="0.3">
      <c r="A154" s="3" t="s">
        <v>13</v>
      </c>
      <c r="B154" s="7" t="s">
        <v>395</v>
      </c>
      <c r="C154" s="7" t="s">
        <v>713</v>
      </c>
      <c r="D154" s="3">
        <v>2017</v>
      </c>
      <c r="F154" s="7"/>
      <c r="G154" s="7">
        <v>3.5</v>
      </c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9E2D-0BAB-44A6-A5B0-75E710A9875E}">
  <dimension ref="A1:F49"/>
  <sheetViews>
    <sheetView zoomScale="85" zoomScaleNormal="85" workbookViewId="0">
      <selection activeCell="D18" sqref="D18"/>
    </sheetView>
  </sheetViews>
  <sheetFormatPr baseColWidth="10" defaultRowHeight="14.4" x14ac:dyDescent="0.3"/>
  <cols>
    <col min="1" max="1" width="38.5546875" style="3" customWidth="1"/>
    <col min="2" max="2" width="23.88671875" style="3" bestFit="1" customWidth="1"/>
    <col min="3" max="3" width="18.5546875" style="3" bestFit="1" customWidth="1"/>
    <col min="4" max="4" width="37.21875" style="3" bestFit="1" customWidth="1"/>
    <col min="5" max="5" width="36.6640625" style="3" bestFit="1" customWidth="1"/>
    <col min="6" max="7" width="8" style="3" bestFit="1" customWidth="1"/>
    <col min="8" max="16384" width="11.5546875" style="3"/>
  </cols>
  <sheetData>
    <row r="1" spans="1:6" s="4" customFormat="1" x14ac:dyDescent="0.3">
      <c r="A1" s="11" t="s">
        <v>6</v>
      </c>
      <c r="B1" s="12" t="s">
        <v>640</v>
      </c>
      <c r="C1" s="12" t="s">
        <v>925</v>
      </c>
      <c r="D1" s="4" t="s">
        <v>79</v>
      </c>
      <c r="E1" s="4" t="s">
        <v>80</v>
      </c>
      <c r="F1" s="4" t="s">
        <v>58</v>
      </c>
    </row>
    <row r="2" spans="1:6" x14ac:dyDescent="0.3">
      <c r="A2" s="3" t="s">
        <v>403</v>
      </c>
      <c r="E2" s="3">
        <v>1989</v>
      </c>
      <c r="F2" s="3">
        <v>0.5</v>
      </c>
    </row>
    <row r="3" spans="1:6" x14ac:dyDescent="0.3">
      <c r="A3" s="3" t="s">
        <v>403</v>
      </c>
      <c r="D3" s="3">
        <v>1990</v>
      </c>
      <c r="E3" s="3">
        <v>2004</v>
      </c>
      <c r="F3" s="3">
        <v>0.6</v>
      </c>
    </row>
    <row r="4" spans="1:6" x14ac:dyDescent="0.3">
      <c r="A4" s="3" t="s">
        <v>403</v>
      </c>
      <c r="C4" s="7" t="s">
        <v>718</v>
      </c>
      <c r="D4" s="7">
        <v>2005</v>
      </c>
      <c r="E4" s="7"/>
      <c r="F4" s="3">
        <v>0.65</v>
      </c>
    </row>
    <row r="5" spans="1:6" x14ac:dyDescent="0.3">
      <c r="A5" s="3" t="s">
        <v>403</v>
      </c>
      <c r="C5" s="7" t="s">
        <v>383</v>
      </c>
      <c r="D5" s="7">
        <v>2005</v>
      </c>
      <c r="E5" s="7"/>
      <c r="F5" s="3">
        <v>0.65</v>
      </c>
    </row>
    <row r="6" spans="1:6" x14ac:dyDescent="0.3">
      <c r="A6" s="3" t="s">
        <v>403</v>
      </c>
      <c r="C6" s="7" t="s">
        <v>726</v>
      </c>
      <c r="D6" s="7">
        <v>2005</v>
      </c>
      <c r="E6" s="7">
        <v>2006</v>
      </c>
      <c r="F6" s="3">
        <v>0.65</v>
      </c>
    </row>
    <row r="7" spans="1:6" x14ac:dyDescent="0.3">
      <c r="A7" s="3" t="s">
        <v>403</v>
      </c>
      <c r="C7" s="7" t="s">
        <v>726</v>
      </c>
      <c r="D7" s="7">
        <v>2007</v>
      </c>
      <c r="E7" s="7">
        <v>2017</v>
      </c>
      <c r="F7" s="3">
        <v>0.7</v>
      </c>
    </row>
    <row r="8" spans="1:6" x14ac:dyDescent="0.3">
      <c r="A8" s="3" t="s">
        <v>403</v>
      </c>
      <c r="C8" s="7" t="s">
        <v>726</v>
      </c>
      <c r="D8" s="7">
        <v>2018</v>
      </c>
      <c r="E8" s="7"/>
      <c r="F8" s="3">
        <v>0.75</v>
      </c>
    </row>
    <row r="9" spans="1:6" x14ac:dyDescent="0.3">
      <c r="A9" s="3" t="s">
        <v>404</v>
      </c>
      <c r="E9" s="3">
        <v>1989</v>
      </c>
      <c r="F9" s="3">
        <v>0.5</v>
      </c>
    </row>
    <row r="10" spans="1:6" x14ac:dyDescent="0.3">
      <c r="A10" s="3" t="s">
        <v>404</v>
      </c>
      <c r="C10" s="7"/>
      <c r="D10" s="3">
        <v>1990</v>
      </c>
      <c r="E10" s="3">
        <v>2004</v>
      </c>
      <c r="F10" s="3">
        <v>0.6</v>
      </c>
    </row>
    <row r="11" spans="1:6" x14ac:dyDescent="0.3">
      <c r="A11" s="3" t="s">
        <v>404</v>
      </c>
      <c r="C11" s="7" t="s">
        <v>718</v>
      </c>
      <c r="D11" s="7">
        <v>2005</v>
      </c>
      <c r="E11" s="7"/>
      <c r="F11" s="3">
        <v>0.65</v>
      </c>
    </row>
    <row r="12" spans="1:6" x14ac:dyDescent="0.3">
      <c r="A12" s="3" t="s">
        <v>404</v>
      </c>
      <c r="C12" s="7" t="s">
        <v>383</v>
      </c>
      <c r="D12" s="7">
        <v>2005</v>
      </c>
      <c r="E12" s="7"/>
      <c r="F12" s="3">
        <v>0.65</v>
      </c>
    </row>
    <row r="13" spans="1:6" x14ac:dyDescent="0.3">
      <c r="A13" s="3" t="s">
        <v>404</v>
      </c>
      <c r="C13" s="7" t="s">
        <v>726</v>
      </c>
      <c r="D13" s="7">
        <v>2005</v>
      </c>
      <c r="E13" s="7">
        <v>2006</v>
      </c>
      <c r="F13" s="3">
        <v>0.65</v>
      </c>
    </row>
    <row r="14" spans="1:6" x14ac:dyDescent="0.3">
      <c r="A14" s="3" t="s">
        <v>404</v>
      </c>
      <c r="C14" s="7" t="s">
        <v>726</v>
      </c>
      <c r="D14" s="7">
        <v>2007</v>
      </c>
      <c r="E14" s="7">
        <v>2017</v>
      </c>
      <c r="F14" s="3">
        <v>0.7</v>
      </c>
    </row>
    <row r="15" spans="1:6" x14ac:dyDescent="0.3">
      <c r="A15" s="3" t="s">
        <v>404</v>
      </c>
      <c r="C15" s="7" t="s">
        <v>726</v>
      </c>
      <c r="D15" s="7">
        <v>2018</v>
      </c>
      <c r="E15" s="7"/>
      <c r="F15" s="3">
        <v>0.75</v>
      </c>
    </row>
    <row r="16" spans="1:6" x14ac:dyDescent="0.3">
      <c r="A16" s="3" t="s">
        <v>405</v>
      </c>
      <c r="E16" s="3">
        <v>1989</v>
      </c>
      <c r="F16" s="3">
        <v>0.5</v>
      </c>
    </row>
    <row r="17" spans="1:6" x14ac:dyDescent="0.3">
      <c r="A17" s="3" t="s">
        <v>405</v>
      </c>
      <c r="C17" s="7"/>
      <c r="D17" s="3">
        <v>1990</v>
      </c>
      <c r="E17" s="3">
        <v>2004</v>
      </c>
      <c r="F17" s="3">
        <v>0.6</v>
      </c>
    </row>
    <row r="18" spans="1:6" x14ac:dyDescent="0.3">
      <c r="A18" s="3" t="s">
        <v>405</v>
      </c>
      <c r="C18" s="7" t="s">
        <v>718</v>
      </c>
      <c r="D18" s="7">
        <v>2005</v>
      </c>
      <c r="E18" s="7"/>
      <c r="F18" s="3">
        <v>0.65</v>
      </c>
    </row>
    <row r="19" spans="1:6" x14ac:dyDescent="0.3">
      <c r="A19" s="3" t="s">
        <v>405</v>
      </c>
      <c r="C19" s="7" t="s">
        <v>383</v>
      </c>
      <c r="D19" s="7">
        <v>2005</v>
      </c>
      <c r="E19" s="7"/>
      <c r="F19" s="3">
        <v>0.65</v>
      </c>
    </row>
    <row r="20" spans="1:6" x14ac:dyDescent="0.3">
      <c r="A20" s="3" t="s">
        <v>405</v>
      </c>
      <c r="C20" s="7" t="s">
        <v>726</v>
      </c>
      <c r="D20" s="7">
        <v>2005</v>
      </c>
      <c r="E20" s="7">
        <v>2006</v>
      </c>
      <c r="F20" s="3">
        <v>0.65</v>
      </c>
    </row>
    <row r="21" spans="1:6" x14ac:dyDescent="0.3">
      <c r="A21" s="3" t="s">
        <v>405</v>
      </c>
      <c r="C21" s="7" t="s">
        <v>726</v>
      </c>
      <c r="D21" s="7">
        <v>2007</v>
      </c>
      <c r="E21" s="7">
        <v>2017</v>
      </c>
      <c r="F21" s="3">
        <v>0.7</v>
      </c>
    </row>
    <row r="22" spans="1:6" x14ac:dyDescent="0.3">
      <c r="A22" s="3" t="s">
        <v>405</v>
      </c>
      <c r="C22" s="7" t="s">
        <v>726</v>
      </c>
      <c r="D22" s="7">
        <v>2018</v>
      </c>
      <c r="E22" s="7"/>
      <c r="F22" s="3">
        <v>0.75</v>
      </c>
    </row>
    <row r="23" spans="1:6" x14ac:dyDescent="0.3">
      <c r="A23" s="3" t="s">
        <v>417</v>
      </c>
      <c r="B23" s="7" t="s">
        <v>427</v>
      </c>
      <c r="E23" s="3">
        <v>1989</v>
      </c>
      <c r="F23" s="3">
        <v>0.5</v>
      </c>
    </row>
    <row r="24" spans="1:6" x14ac:dyDescent="0.3">
      <c r="A24" s="3" t="s">
        <v>417</v>
      </c>
      <c r="B24" s="7" t="s">
        <v>427</v>
      </c>
      <c r="C24" s="7"/>
      <c r="D24" s="3">
        <v>1990</v>
      </c>
      <c r="E24" s="3">
        <v>2004</v>
      </c>
      <c r="F24" s="3">
        <v>0.6</v>
      </c>
    </row>
    <row r="25" spans="1:6" x14ac:dyDescent="0.3">
      <c r="A25" s="3" t="s">
        <v>417</v>
      </c>
      <c r="B25" s="7" t="s">
        <v>427</v>
      </c>
      <c r="C25" s="7" t="s">
        <v>718</v>
      </c>
      <c r="D25" s="7">
        <v>2005</v>
      </c>
      <c r="E25" s="7"/>
      <c r="F25" s="3">
        <v>0.65</v>
      </c>
    </row>
    <row r="26" spans="1:6" x14ac:dyDescent="0.3">
      <c r="A26" s="3" t="s">
        <v>417</v>
      </c>
      <c r="B26" s="7" t="s">
        <v>427</v>
      </c>
      <c r="C26" s="7" t="s">
        <v>383</v>
      </c>
      <c r="D26" s="7">
        <v>2005</v>
      </c>
      <c r="E26" s="7"/>
      <c r="F26" s="3">
        <v>0.65</v>
      </c>
    </row>
    <row r="27" spans="1:6" x14ac:dyDescent="0.3">
      <c r="A27" s="3" t="s">
        <v>417</v>
      </c>
      <c r="B27" s="7" t="s">
        <v>427</v>
      </c>
      <c r="C27" s="7" t="s">
        <v>726</v>
      </c>
      <c r="D27" s="7">
        <v>2005</v>
      </c>
      <c r="E27" s="7">
        <v>2006</v>
      </c>
      <c r="F27" s="3">
        <v>0.65</v>
      </c>
    </row>
    <row r="28" spans="1:6" x14ac:dyDescent="0.3">
      <c r="A28" s="3" t="s">
        <v>417</v>
      </c>
      <c r="B28" s="7" t="s">
        <v>427</v>
      </c>
      <c r="C28" s="7" t="s">
        <v>726</v>
      </c>
      <c r="D28" s="7">
        <v>2007</v>
      </c>
      <c r="E28" s="7">
        <v>2017</v>
      </c>
      <c r="F28" s="3">
        <v>0.7</v>
      </c>
    </row>
    <row r="29" spans="1:6" x14ac:dyDescent="0.3">
      <c r="A29" s="3" t="s">
        <v>417</v>
      </c>
      <c r="B29" s="7" t="s">
        <v>427</v>
      </c>
      <c r="C29" s="7" t="s">
        <v>726</v>
      </c>
      <c r="D29" s="7">
        <v>2018</v>
      </c>
      <c r="E29" s="7"/>
      <c r="F29" s="3">
        <v>0.75</v>
      </c>
    </row>
    <row r="30" spans="1:6" x14ac:dyDescent="0.3">
      <c r="A30" s="7" t="s">
        <v>417</v>
      </c>
      <c r="B30" s="3" t="s">
        <v>432</v>
      </c>
      <c r="C30" s="7" t="s">
        <v>718</v>
      </c>
      <c r="D30" s="7"/>
      <c r="E30" s="7"/>
      <c r="F30" s="3">
        <v>0.8</v>
      </c>
    </row>
    <row r="31" spans="1:6" x14ac:dyDescent="0.3">
      <c r="A31" s="7" t="s">
        <v>417</v>
      </c>
      <c r="B31" s="3" t="s">
        <v>432</v>
      </c>
      <c r="C31" s="7" t="s">
        <v>383</v>
      </c>
      <c r="D31" s="7"/>
      <c r="E31" s="7"/>
      <c r="F31" s="3">
        <v>0.8</v>
      </c>
    </row>
    <row r="32" spans="1:6" x14ac:dyDescent="0.3">
      <c r="A32" s="7" t="s">
        <v>417</v>
      </c>
      <c r="B32" s="3" t="s">
        <v>432</v>
      </c>
      <c r="C32" s="7" t="s">
        <v>726</v>
      </c>
      <c r="D32" s="7"/>
      <c r="E32" s="7">
        <v>2011</v>
      </c>
      <c r="F32" s="3">
        <v>0.8</v>
      </c>
    </row>
    <row r="33" spans="1:6" x14ac:dyDescent="0.3">
      <c r="A33" s="7" t="s">
        <v>417</v>
      </c>
      <c r="B33" s="3" t="s">
        <v>432</v>
      </c>
      <c r="C33" s="7" t="s">
        <v>726</v>
      </c>
      <c r="D33" s="7">
        <v>2012</v>
      </c>
      <c r="E33" s="7">
        <v>2019</v>
      </c>
      <c r="F33" s="3">
        <v>0.85</v>
      </c>
    </row>
    <row r="34" spans="1:6" x14ac:dyDescent="0.3">
      <c r="A34" s="7" t="s">
        <v>417</v>
      </c>
      <c r="B34" s="3" t="s">
        <v>432</v>
      </c>
      <c r="C34" s="7" t="s">
        <v>726</v>
      </c>
      <c r="D34" s="7">
        <v>2020</v>
      </c>
      <c r="E34" s="7"/>
      <c r="F34" s="3">
        <v>0.87</v>
      </c>
    </row>
    <row r="35" spans="1:6" x14ac:dyDescent="0.3">
      <c r="A35" s="7" t="s">
        <v>417</v>
      </c>
      <c r="B35" s="7" t="s">
        <v>411</v>
      </c>
      <c r="C35" s="7"/>
      <c r="D35" s="7"/>
      <c r="E35" s="7"/>
      <c r="F35" s="3">
        <v>0.72</v>
      </c>
    </row>
    <row r="36" spans="1:6" x14ac:dyDescent="0.3">
      <c r="A36" s="7" t="s">
        <v>417</v>
      </c>
      <c r="B36" s="7" t="s">
        <v>412</v>
      </c>
      <c r="C36" s="7"/>
      <c r="D36" s="7"/>
      <c r="E36" s="7"/>
      <c r="F36" s="3">
        <v>0.72</v>
      </c>
    </row>
    <row r="37" spans="1:6" x14ac:dyDescent="0.3">
      <c r="A37" s="7" t="s">
        <v>417</v>
      </c>
      <c r="B37" s="7" t="s">
        <v>414</v>
      </c>
      <c r="C37" s="7"/>
      <c r="D37" s="7"/>
      <c r="E37" s="7"/>
      <c r="F37" s="3">
        <v>0.72</v>
      </c>
    </row>
    <row r="38" spans="1:6" x14ac:dyDescent="0.3">
      <c r="A38" s="7" t="s">
        <v>396</v>
      </c>
      <c r="B38" s="7" t="s">
        <v>413</v>
      </c>
      <c r="C38" s="7"/>
      <c r="D38" s="7"/>
      <c r="E38" s="7"/>
      <c r="F38" s="3">
        <v>1</v>
      </c>
    </row>
    <row r="39" spans="1:6" x14ac:dyDescent="0.3">
      <c r="A39" s="7" t="s">
        <v>397</v>
      </c>
      <c r="B39" s="7" t="s">
        <v>413</v>
      </c>
      <c r="C39" s="7"/>
      <c r="D39" s="7"/>
      <c r="E39" s="7"/>
      <c r="F39" s="3">
        <v>1</v>
      </c>
    </row>
    <row r="40" spans="1:6" x14ac:dyDescent="0.3">
      <c r="A40" s="7" t="s">
        <v>398</v>
      </c>
      <c r="B40" s="7" t="s">
        <v>413</v>
      </c>
      <c r="C40" s="7"/>
      <c r="D40" s="7"/>
      <c r="E40" s="7"/>
      <c r="F40" s="3">
        <v>1</v>
      </c>
    </row>
    <row r="41" spans="1:6" x14ac:dyDescent="0.3">
      <c r="A41" s="7" t="s">
        <v>399</v>
      </c>
      <c r="B41" s="7" t="s">
        <v>413</v>
      </c>
      <c r="C41" s="7"/>
      <c r="D41" s="7"/>
      <c r="E41" s="7"/>
      <c r="F41" s="3">
        <v>1</v>
      </c>
    </row>
    <row r="42" spans="1:6" x14ac:dyDescent="0.3">
      <c r="A42" s="7" t="s">
        <v>400</v>
      </c>
      <c r="B42" s="7" t="s">
        <v>413</v>
      </c>
      <c r="C42" s="7"/>
      <c r="D42" s="7"/>
      <c r="E42" s="7"/>
      <c r="F42" s="3">
        <v>1</v>
      </c>
    </row>
    <row r="43" spans="1:6" x14ac:dyDescent="0.3">
      <c r="A43" s="7" t="s">
        <v>401</v>
      </c>
      <c r="B43" s="7" t="s">
        <v>413</v>
      </c>
      <c r="C43" s="7"/>
      <c r="D43" s="7"/>
      <c r="E43" s="7"/>
      <c r="F43" s="3">
        <v>1</v>
      </c>
    </row>
    <row r="44" spans="1:6" x14ac:dyDescent="0.3">
      <c r="A44" s="7" t="s">
        <v>402</v>
      </c>
      <c r="B44" s="7" t="s">
        <v>413</v>
      </c>
      <c r="C44" s="7"/>
      <c r="D44" s="7"/>
      <c r="E44" s="7"/>
      <c r="F44" s="3">
        <v>1</v>
      </c>
    </row>
    <row r="45" spans="1:6" x14ac:dyDescent="0.3">
      <c r="A45" s="7" t="s">
        <v>372</v>
      </c>
      <c r="B45" s="7" t="s">
        <v>413</v>
      </c>
      <c r="C45" s="7"/>
      <c r="D45" s="7"/>
      <c r="E45" s="7"/>
      <c r="F45" s="3">
        <v>1</v>
      </c>
    </row>
    <row r="46" spans="1:6" x14ac:dyDescent="0.3">
      <c r="A46" s="7" t="s">
        <v>367</v>
      </c>
      <c r="B46" s="7" t="s">
        <v>413</v>
      </c>
      <c r="C46" s="7"/>
      <c r="D46" s="7"/>
      <c r="E46" s="7"/>
      <c r="F46" s="3">
        <v>0.97</v>
      </c>
    </row>
    <row r="47" spans="1:6" x14ac:dyDescent="0.3">
      <c r="A47" s="7" t="s">
        <v>376</v>
      </c>
      <c r="B47" s="7"/>
      <c r="C47" s="7"/>
      <c r="D47" s="7"/>
      <c r="E47" s="7"/>
      <c r="F47" s="3">
        <v>0.97</v>
      </c>
    </row>
    <row r="48" spans="1:6" x14ac:dyDescent="0.3">
      <c r="A48" s="7" t="s">
        <v>371</v>
      </c>
      <c r="B48" s="7"/>
      <c r="C48" s="7"/>
      <c r="D48" s="7"/>
      <c r="E48" s="7"/>
      <c r="F48" s="3">
        <v>0.97</v>
      </c>
    </row>
    <row r="49" spans="1:6" x14ac:dyDescent="0.3">
      <c r="A49" s="2" t="s">
        <v>420</v>
      </c>
      <c r="B49" s="7"/>
      <c r="C49" s="7"/>
      <c r="D49" s="7"/>
      <c r="E49" s="7"/>
      <c r="F49" s="3">
        <v>0.97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A66A-B86F-417D-ADB7-0C8BED5BDB08}">
  <dimension ref="A1:E25"/>
  <sheetViews>
    <sheetView zoomScale="85" zoomScaleNormal="85" workbookViewId="0">
      <selection activeCell="A22" sqref="A22:E24"/>
    </sheetView>
  </sheetViews>
  <sheetFormatPr baseColWidth="10" defaultColWidth="27.88671875" defaultRowHeight="14.4" x14ac:dyDescent="0.3"/>
  <cols>
    <col min="1" max="1" width="21.88671875" style="3" bestFit="1" customWidth="1"/>
    <col min="2" max="2" width="29.44140625" style="3" bestFit="1" customWidth="1"/>
    <col min="3" max="3" width="20.109375" style="3" bestFit="1" customWidth="1"/>
    <col min="4" max="4" width="20.77734375" style="3" bestFit="1" customWidth="1"/>
    <col min="5" max="5" width="8.109375" style="3" bestFit="1" customWidth="1"/>
    <col min="6" max="16384" width="27.88671875" style="3"/>
  </cols>
  <sheetData>
    <row r="1" spans="1:5" s="4" customFormat="1" x14ac:dyDescent="0.3">
      <c r="A1" s="4" t="s">
        <v>77</v>
      </c>
      <c r="B1" s="4" t="s">
        <v>54</v>
      </c>
      <c r="C1" s="4" t="s">
        <v>716</v>
      </c>
      <c r="D1" s="4" t="s">
        <v>724</v>
      </c>
      <c r="E1" s="4" t="s">
        <v>8</v>
      </c>
    </row>
    <row r="2" spans="1:5" x14ac:dyDescent="0.3">
      <c r="A2" s="3" t="s">
        <v>947</v>
      </c>
      <c r="B2" s="3" t="s">
        <v>378</v>
      </c>
      <c r="C2" s="3">
        <v>0</v>
      </c>
      <c r="D2" s="3" t="s">
        <v>719</v>
      </c>
      <c r="E2" s="3">
        <v>0.95</v>
      </c>
    </row>
    <row r="3" spans="1:5" x14ac:dyDescent="0.3">
      <c r="A3" s="3" t="s">
        <v>947</v>
      </c>
      <c r="B3" s="3" t="s">
        <v>379</v>
      </c>
      <c r="C3" s="3">
        <v>0</v>
      </c>
      <c r="D3" s="3" t="s">
        <v>719</v>
      </c>
      <c r="E3" s="3">
        <v>0.95</v>
      </c>
    </row>
    <row r="4" spans="1:5" x14ac:dyDescent="0.3">
      <c r="A4" s="3" t="s">
        <v>947</v>
      </c>
      <c r="B4" s="3" t="s">
        <v>380</v>
      </c>
      <c r="C4" s="3">
        <v>0</v>
      </c>
      <c r="D4" s="3" t="s">
        <v>719</v>
      </c>
      <c r="E4" s="3">
        <v>0.92</v>
      </c>
    </row>
    <row r="5" spans="1:5" x14ac:dyDescent="0.3">
      <c r="A5" s="3" t="s">
        <v>947</v>
      </c>
      <c r="B5" s="3" t="s">
        <v>378</v>
      </c>
      <c r="C5" s="3">
        <v>1</v>
      </c>
      <c r="D5" s="3" t="s">
        <v>719</v>
      </c>
      <c r="E5" s="3">
        <v>0.9</v>
      </c>
    </row>
    <row r="6" spans="1:5" x14ac:dyDescent="0.3">
      <c r="A6" s="3" t="s">
        <v>947</v>
      </c>
      <c r="B6" s="7" t="s">
        <v>379</v>
      </c>
      <c r="C6" s="7">
        <v>1</v>
      </c>
      <c r="D6" s="3" t="s">
        <v>719</v>
      </c>
      <c r="E6" s="3">
        <v>0.9</v>
      </c>
    </row>
    <row r="7" spans="1:5" x14ac:dyDescent="0.3">
      <c r="A7" s="3" t="s">
        <v>947</v>
      </c>
      <c r="B7" s="7" t="s">
        <v>380</v>
      </c>
      <c r="C7" s="7">
        <v>1</v>
      </c>
      <c r="D7" s="3" t="s">
        <v>719</v>
      </c>
      <c r="E7" s="3">
        <v>0.87</v>
      </c>
    </row>
    <row r="8" spans="1:5" x14ac:dyDescent="0.3">
      <c r="A8" s="3" t="s">
        <v>947</v>
      </c>
      <c r="B8" s="3" t="s">
        <v>378</v>
      </c>
      <c r="C8" s="3">
        <v>0</v>
      </c>
      <c r="D8" s="3" t="s">
        <v>720</v>
      </c>
      <c r="E8" s="3">
        <v>0.91</v>
      </c>
    </row>
    <row r="9" spans="1:5" x14ac:dyDescent="0.3">
      <c r="A9" s="3" t="s">
        <v>947</v>
      </c>
      <c r="B9" s="7" t="s">
        <v>379</v>
      </c>
      <c r="C9" s="7">
        <v>0</v>
      </c>
      <c r="D9" s="3" t="s">
        <v>720</v>
      </c>
      <c r="E9" s="3">
        <v>0.91</v>
      </c>
    </row>
    <row r="10" spans="1:5" x14ac:dyDescent="0.3">
      <c r="A10" s="3" t="s">
        <v>947</v>
      </c>
      <c r="B10" s="7" t="s">
        <v>380</v>
      </c>
      <c r="C10" s="7">
        <v>0</v>
      </c>
      <c r="D10" s="3" t="s">
        <v>720</v>
      </c>
      <c r="E10" s="3">
        <v>0.88</v>
      </c>
    </row>
    <row r="11" spans="1:5" x14ac:dyDescent="0.3">
      <c r="A11" s="3" t="s">
        <v>947</v>
      </c>
      <c r="B11" s="3" t="s">
        <v>378</v>
      </c>
      <c r="C11" s="3">
        <v>1</v>
      </c>
      <c r="D11" s="3" t="s">
        <v>720</v>
      </c>
      <c r="E11" s="3">
        <v>0.87</v>
      </c>
    </row>
    <row r="12" spans="1:5" x14ac:dyDescent="0.3">
      <c r="A12" s="3" t="s">
        <v>947</v>
      </c>
      <c r="B12" s="3" t="s">
        <v>379</v>
      </c>
      <c r="C12" s="3">
        <v>1</v>
      </c>
      <c r="D12" s="3" t="s">
        <v>720</v>
      </c>
      <c r="E12" s="3">
        <v>0.87</v>
      </c>
    </row>
    <row r="13" spans="1:5" x14ac:dyDescent="0.3">
      <c r="A13" s="3" t="s">
        <v>947</v>
      </c>
      <c r="B13" s="3" t="s">
        <v>380</v>
      </c>
      <c r="C13" s="3">
        <v>1</v>
      </c>
      <c r="D13" s="3" t="s">
        <v>720</v>
      </c>
      <c r="E13" s="3">
        <v>0.85</v>
      </c>
    </row>
    <row r="14" spans="1:5" x14ac:dyDescent="0.3">
      <c r="A14" s="3" t="s">
        <v>947</v>
      </c>
      <c r="B14" s="7" t="s">
        <v>378</v>
      </c>
      <c r="C14" s="7">
        <v>0</v>
      </c>
      <c r="D14" s="3" t="s">
        <v>718</v>
      </c>
      <c r="E14" s="3">
        <v>0.91</v>
      </c>
    </row>
    <row r="15" spans="1:5" x14ac:dyDescent="0.3">
      <c r="A15" s="3" t="s">
        <v>947</v>
      </c>
      <c r="B15" s="7" t="s">
        <v>379</v>
      </c>
      <c r="C15" s="7">
        <v>0</v>
      </c>
      <c r="D15" s="3" t="s">
        <v>718</v>
      </c>
      <c r="E15" s="3">
        <v>0.91</v>
      </c>
    </row>
    <row r="16" spans="1:5" x14ac:dyDescent="0.3">
      <c r="A16" s="3" t="s">
        <v>947</v>
      </c>
      <c r="B16" s="7" t="s">
        <v>380</v>
      </c>
      <c r="C16" s="7">
        <v>0</v>
      </c>
      <c r="D16" s="3" t="s">
        <v>718</v>
      </c>
      <c r="E16" s="3">
        <v>0.88</v>
      </c>
    </row>
    <row r="17" spans="1:5" x14ac:dyDescent="0.3">
      <c r="A17" s="3" t="s">
        <v>947</v>
      </c>
      <c r="B17" s="7" t="s">
        <v>378</v>
      </c>
      <c r="C17" s="7">
        <v>1</v>
      </c>
      <c r="D17" s="3" t="s">
        <v>718</v>
      </c>
      <c r="E17" s="3">
        <v>0.87</v>
      </c>
    </row>
    <row r="18" spans="1:5" x14ac:dyDescent="0.3">
      <c r="A18" s="3" t="s">
        <v>947</v>
      </c>
      <c r="B18" s="7" t="s">
        <v>379</v>
      </c>
      <c r="C18" s="7">
        <v>1</v>
      </c>
      <c r="D18" s="3" t="s">
        <v>718</v>
      </c>
      <c r="E18" s="3">
        <v>0.87</v>
      </c>
    </row>
    <row r="19" spans="1:5" x14ac:dyDescent="0.3">
      <c r="A19" s="3" t="s">
        <v>947</v>
      </c>
      <c r="B19" s="7" t="s">
        <v>380</v>
      </c>
      <c r="C19" s="7">
        <v>1</v>
      </c>
      <c r="D19" s="3" t="s">
        <v>718</v>
      </c>
      <c r="E19" s="3">
        <v>0.85</v>
      </c>
    </row>
    <row r="20" spans="1:5" x14ac:dyDescent="0.3">
      <c r="A20" s="3" t="s">
        <v>947</v>
      </c>
      <c r="B20" s="7" t="s">
        <v>16</v>
      </c>
      <c r="C20" s="7" t="s">
        <v>16</v>
      </c>
      <c r="D20" s="3" t="s">
        <v>718</v>
      </c>
      <c r="E20" s="3">
        <v>0.8</v>
      </c>
    </row>
    <row r="21" spans="1:5" x14ac:dyDescent="0.3">
      <c r="A21" s="7" t="s">
        <v>946</v>
      </c>
      <c r="B21" s="7" t="s">
        <v>16</v>
      </c>
      <c r="C21" s="7" t="s">
        <v>16</v>
      </c>
      <c r="E21" s="3">
        <v>1</v>
      </c>
    </row>
    <row r="22" spans="1:5" x14ac:dyDescent="0.3">
      <c r="A22" s="7" t="s">
        <v>945</v>
      </c>
      <c r="B22" s="7" t="s">
        <v>16</v>
      </c>
      <c r="C22" s="7" t="s">
        <v>16</v>
      </c>
      <c r="D22" s="3" t="s">
        <v>719</v>
      </c>
      <c r="E22" s="3">
        <v>0.85</v>
      </c>
    </row>
    <row r="23" spans="1:5" x14ac:dyDescent="0.3">
      <c r="A23" s="3" t="s">
        <v>945</v>
      </c>
      <c r="B23" s="3" t="s">
        <v>16</v>
      </c>
      <c r="C23" s="3" t="s">
        <v>16</v>
      </c>
      <c r="D23" s="3" t="s">
        <v>720</v>
      </c>
      <c r="E23" s="3">
        <v>0.8</v>
      </c>
    </row>
    <row r="24" spans="1:5" x14ac:dyDescent="0.3">
      <c r="A24" s="7" t="s">
        <v>945</v>
      </c>
      <c r="B24" s="7" t="s">
        <v>16</v>
      </c>
      <c r="C24" s="7" t="s">
        <v>16</v>
      </c>
      <c r="D24" s="3" t="s">
        <v>718</v>
      </c>
      <c r="E24" s="3">
        <v>0.8</v>
      </c>
    </row>
    <row r="25" spans="1:5" x14ac:dyDescent="0.3">
      <c r="A25" s="7" t="s">
        <v>383</v>
      </c>
      <c r="B25" s="7" t="s">
        <v>16</v>
      </c>
      <c r="C25" s="7" t="s">
        <v>16</v>
      </c>
      <c r="E25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3750-525F-4CED-8C43-B3E82FB8CCD6}">
  <dimension ref="A1:D22"/>
  <sheetViews>
    <sheetView zoomScale="85" zoomScaleNormal="85" workbookViewId="0">
      <selection activeCell="D12" sqref="B12:D15"/>
    </sheetView>
  </sheetViews>
  <sheetFormatPr baseColWidth="10" defaultRowHeight="14.4" x14ac:dyDescent="0.3"/>
  <cols>
    <col min="1" max="1" width="21.5546875" style="3" bestFit="1" customWidth="1"/>
    <col min="2" max="2" width="38.5546875" style="3" bestFit="1" customWidth="1"/>
    <col min="3" max="3" width="38.5546875" style="3" customWidth="1"/>
    <col min="4" max="4" width="8" style="3" bestFit="1" customWidth="1"/>
    <col min="5" max="16384" width="11.5546875" style="3"/>
  </cols>
  <sheetData>
    <row r="1" spans="1:4" s="4" customFormat="1" x14ac:dyDescent="0.3">
      <c r="A1" s="11" t="s">
        <v>59</v>
      </c>
      <c r="B1" s="11" t="s">
        <v>6</v>
      </c>
      <c r="C1" s="14" t="s">
        <v>925</v>
      </c>
      <c r="D1" s="4" t="s">
        <v>60</v>
      </c>
    </row>
    <row r="2" spans="1:4" x14ac:dyDescent="0.3">
      <c r="A2" s="3" t="s">
        <v>713</v>
      </c>
      <c r="B2" s="7" t="s">
        <v>396</v>
      </c>
      <c r="C2" s="7" t="s">
        <v>383</v>
      </c>
      <c r="D2" s="3">
        <v>0.95</v>
      </c>
    </row>
    <row r="3" spans="1:4" x14ac:dyDescent="0.3">
      <c r="A3" s="3" t="s">
        <v>713</v>
      </c>
      <c r="B3" s="7" t="s">
        <v>402</v>
      </c>
      <c r="C3" s="7" t="s">
        <v>383</v>
      </c>
      <c r="D3" s="3">
        <v>0.95</v>
      </c>
    </row>
    <row r="4" spans="1:4" x14ac:dyDescent="0.3">
      <c r="A4" s="3" t="s">
        <v>713</v>
      </c>
      <c r="B4" s="7" t="s">
        <v>397</v>
      </c>
      <c r="C4" s="7" t="s">
        <v>383</v>
      </c>
      <c r="D4" s="3">
        <v>0.95</v>
      </c>
    </row>
    <row r="5" spans="1:4" x14ac:dyDescent="0.3">
      <c r="A5" s="3" t="s">
        <v>713</v>
      </c>
      <c r="B5" s="7" t="s">
        <v>398</v>
      </c>
      <c r="C5" s="7" t="s">
        <v>383</v>
      </c>
      <c r="D5" s="3">
        <v>0.95</v>
      </c>
    </row>
    <row r="6" spans="1:4" x14ac:dyDescent="0.3">
      <c r="A6" s="3" t="s">
        <v>713</v>
      </c>
      <c r="B6" s="7" t="s">
        <v>401</v>
      </c>
      <c r="C6" s="7" t="s">
        <v>383</v>
      </c>
      <c r="D6" s="3">
        <v>0.95</v>
      </c>
    </row>
    <row r="7" spans="1:4" x14ac:dyDescent="0.3">
      <c r="A7" s="3" t="s">
        <v>713</v>
      </c>
      <c r="B7" s="7" t="s">
        <v>396</v>
      </c>
      <c r="C7" s="7" t="s">
        <v>718</v>
      </c>
      <c r="D7" s="3">
        <v>0.95</v>
      </c>
    </row>
    <row r="8" spans="1:4" x14ac:dyDescent="0.3">
      <c r="A8" s="3" t="s">
        <v>713</v>
      </c>
      <c r="B8" s="7" t="s">
        <v>402</v>
      </c>
      <c r="C8" s="7" t="s">
        <v>718</v>
      </c>
      <c r="D8" s="3">
        <v>0.95</v>
      </c>
    </row>
    <row r="9" spans="1:4" x14ac:dyDescent="0.3">
      <c r="A9" s="3" t="s">
        <v>713</v>
      </c>
      <c r="B9" s="7" t="s">
        <v>397</v>
      </c>
      <c r="C9" s="7" t="s">
        <v>718</v>
      </c>
      <c r="D9" s="3">
        <v>0.95</v>
      </c>
    </row>
    <row r="10" spans="1:4" x14ac:dyDescent="0.3">
      <c r="A10" s="3" t="s">
        <v>713</v>
      </c>
      <c r="B10" s="7" t="s">
        <v>398</v>
      </c>
      <c r="C10" s="7" t="s">
        <v>718</v>
      </c>
      <c r="D10" s="3">
        <v>0.95</v>
      </c>
    </row>
    <row r="11" spans="1:4" x14ac:dyDescent="0.3">
      <c r="A11" s="3" t="s">
        <v>713</v>
      </c>
      <c r="B11" s="7" t="s">
        <v>401</v>
      </c>
      <c r="C11" s="7" t="s">
        <v>718</v>
      </c>
      <c r="D11" s="3">
        <v>0.95</v>
      </c>
    </row>
    <row r="12" spans="1:4" x14ac:dyDescent="0.3">
      <c r="A12" s="3" t="s">
        <v>713</v>
      </c>
      <c r="B12" s="7" t="s">
        <v>396</v>
      </c>
      <c r="C12" s="3" t="s">
        <v>918</v>
      </c>
      <c r="D12" s="3">
        <v>0.95</v>
      </c>
    </row>
    <row r="13" spans="1:4" x14ac:dyDescent="0.3">
      <c r="A13" s="3" t="s">
        <v>713</v>
      </c>
      <c r="B13" s="7" t="s">
        <v>402</v>
      </c>
      <c r="C13" s="3" t="s">
        <v>918</v>
      </c>
      <c r="D13" s="3">
        <v>0.95</v>
      </c>
    </row>
    <row r="14" spans="1:4" x14ac:dyDescent="0.3">
      <c r="A14" s="3" t="s">
        <v>713</v>
      </c>
      <c r="B14" s="7" t="s">
        <v>397</v>
      </c>
      <c r="C14" s="3" t="s">
        <v>918</v>
      </c>
      <c r="D14" s="3">
        <v>0.97</v>
      </c>
    </row>
    <row r="15" spans="1:4" x14ac:dyDescent="0.3">
      <c r="A15" s="3" t="s">
        <v>713</v>
      </c>
      <c r="B15" s="7" t="s">
        <v>398</v>
      </c>
      <c r="C15" s="3" t="s">
        <v>918</v>
      </c>
      <c r="D15" s="3">
        <v>0.97</v>
      </c>
    </row>
    <row r="16" spans="1:4" x14ac:dyDescent="0.3">
      <c r="A16" s="3" t="s">
        <v>713</v>
      </c>
      <c r="B16" s="7" t="s">
        <v>401</v>
      </c>
      <c r="C16" s="3" t="s">
        <v>918</v>
      </c>
      <c r="D16" s="3">
        <v>0.97</v>
      </c>
    </row>
    <row r="17" spans="1:4" x14ac:dyDescent="0.3">
      <c r="A17" s="3" t="s">
        <v>387</v>
      </c>
      <c r="B17" s="7" t="s">
        <v>399</v>
      </c>
      <c r="C17" s="7"/>
      <c r="D17" s="3">
        <v>0.95</v>
      </c>
    </row>
    <row r="18" spans="1:4" x14ac:dyDescent="0.3">
      <c r="A18" s="3" t="s">
        <v>388</v>
      </c>
      <c r="B18" s="7" t="s">
        <v>400</v>
      </c>
      <c r="C18" s="7"/>
      <c r="D18" s="3">
        <v>0.95</v>
      </c>
    </row>
    <row r="19" spans="1:4" x14ac:dyDescent="0.3">
      <c r="A19" s="3" t="s">
        <v>386</v>
      </c>
      <c r="B19" s="3" t="s">
        <v>16</v>
      </c>
      <c r="D19" s="3">
        <v>0.95</v>
      </c>
    </row>
    <row r="20" spans="1:4" x14ac:dyDescent="0.3">
      <c r="A20" s="3" t="s">
        <v>387</v>
      </c>
      <c r="B20" s="3" t="s">
        <v>16</v>
      </c>
      <c r="D20" s="3">
        <v>1</v>
      </c>
    </row>
    <row r="21" spans="1:4" x14ac:dyDescent="0.3">
      <c r="A21" s="3" t="s">
        <v>388</v>
      </c>
      <c r="B21" s="3" t="s">
        <v>16</v>
      </c>
      <c r="D21" s="3">
        <v>0.98</v>
      </c>
    </row>
    <row r="22" spans="1:4" x14ac:dyDescent="0.3">
      <c r="A22" s="3" t="s">
        <v>713</v>
      </c>
      <c r="B22" s="3" t="s">
        <v>16</v>
      </c>
      <c r="D22" s="3">
        <v>0.95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6F63-9A06-4546-9D7E-4A08A21F4021}">
  <dimension ref="A1:G33"/>
  <sheetViews>
    <sheetView zoomScale="85" zoomScaleNormal="85" workbookViewId="0">
      <selection activeCell="E24" sqref="E24:G24"/>
    </sheetView>
  </sheetViews>
  <sheetFormatPr baseColWidth="10" defaultRowHeight="14.4" x14ac:dyDescent="0.3"/>
  <cols>
    <col min="1" max="1" width="22.5546875" style="3" customWidth="1"/>
    <col min="2" max="2" width="38.5546875" style="3" bestFit="1" customWidth="1"/>
    <col min="3" max="3" width="21.44140625" style="3" bestFit="1" customWidth="1"/>
    <col min="4" max="4" width="20.109375" style="3" bestFit="1" customWidth="1"/>
    <col min="5" max="5" width="37.21875" style="3" bestFit="1" customWidth="1"/>
    <col min="6" max="6" width="34.44140625" style="3" customWidth="1"/>
    <col min="7" max="7" width="7.6640625" style="3" bestFit="1" customWidth="1"/>
    <col min="8" max="16384" width="11.5546875" style="3"/>
  </cols>
  <sheetData>
    <row r="1" spans="1:7" s="4" customFormat="1" x14ac:dyDescent="0.3">
      <c r="A1" s="11" t="s">
        <v>59</v>
      </c>
      <c r="B1" s="11" t="s">
        <v>6</v>
      </c>
      <c r="C1" s="12" t="s">
        <v>925</v>
      </c>
      <c r="D1" s="11" t="s">
        <v>716</v>
      </c>
      <c r="E1" s="4" t="s">
        <v>96</v>
      </c>
      <c r="F1" s="4" t="s">
        <v>101</v>
      </c>
      <c r="G1" s="4" t="s">
        <v>63</v>
      </c>
    </row>
    <row r="2" spans="1:7" x14ac:dyDescent="0.3">
      <c r="A2" s="7" t="s">
        <v>713</v>
      </c>
      <c r="B2" s="7" t="s">
        <v>396</v>
      </c>
      <c r="C2" s="3" t="s">
        <v>383</v>
      </c>
      <c r="D2" s="7" t="s">
        <v>16</v>
      </c>
      <c r="E2" s="7"/>
      <c r="F2" s="7"/>
      <c r="G2" s="7">
        <v>0.96</v>
      </c>
    </row>
    <row r="3" spans="1:7" x14ac:dyDescent="0.3">
      <c r="A3" s="7" t="s">
        <v>713</v>
      </c>
      <c r="B3" s="7" t="s">
        <v>397</v>
      </c>
      <c r="C3" s="3" t="s">
        <v>383</v>
      </c>
      <c r="D3" s="7" t="s">
        <v>16</v>
      </c>
      <c r="E3" s="7"/>
      <c r="F3" s="7"/>
      <c r="G3" s="7">
        <v>0.96</v>
      </c>
    </row>
    <row r="4" spans="1:7" x14ac:dyDescent="0.3">
      <c r="A4" s="7" t="s">
        <v>713</v>
      </c>
      <c r="B4" s="7" t="s">
        <v>398</v>
      </c>
      <c r="C4" s="3" t="s">
        <v>383</v>
      </c>
      <c r="D4" s="7" t="s">
        <v>16</v>
      </c>
      <c r="E4" s="7"/>
      <c r="F4" s="7"/>
      <c r="G4" s="7">
        <v>0.96</v>
      </c>
    </row>
    <row r="5" spans="1:7" x14ac:dyDescent="0.3">
      <c r="A5" s="7" t="s">
        <v>713</v>
      </c>
      <c r="B5" s="7" t="s">
        <v>401</v>
      </c>
      <c r="C5" s="3" t="s">
        <v>383</v>
      </c>
      <c r="D5" s="7"/>
      <c r="E5" s="7"/>
      <c r="F5" s="7"/>
      <c r="G5" s="7">
        <v>0.96</v>
      </c>
    </row>
    <row r="6" spans="1:7" x14ac:dyDescent="0.3">
      <c r="A6" s="7" t="s">
        <v>713</v>
      </c>
      <c r="B6" s="7" t="s">
        <v>396</v>
      </c>
      <c r="C6" s="3" t="s">
        <v>718</v>
      </c>
      <c r="D6" s="7"/>
      <c r="E6" s="7"/>
      <c r="F6" s="7"/>
      <c r="G6" s="7">
        <v>0.96</v>
      </c>
    </row>
    <row r="7" spans="1:7" x14ac:dyDescent="0.3">
      <c r="A7" s="7" t="s">
        <v>713</v>
      </c>
      <c r="B7" s="7" t="s">
        <v>397</v>
      </c>
      <c r="C7" s="3" t="s">
        <v>718</v>
      </c>
      <c r="D7" s="7"/>
      <c r="E7" s="7"/>
      <c r="F7" s="7"/>
      <c r="G7" s="7">
        <v>0.96</v>
      </c>
    </row>
    <row r="8" spans="1:7" x14ac:dyDescent="0.3">
      <c r="A8" s="7" t="s">
        <v>713</v>
      </c>
      <c r="B8" s="7" t="s">
        <v>398</v>
      </c>
      <c r="C8" s="3" t="s">
        <v>718</v>
      </c>
      <c r="D8" s="7"/>
      <c r="E8" s="7"/>
      <c r="F8" s="7"/>
      <c r="G8" s="7">
        <v>0.96</v>
      </c>
    </row>
    <row r="9" spans="1:7" x14ac:dyDescent="0.3">
      <c r="A9" s="7" t="s">
        <v>713</v>
      </c>
      <c r="B9" s="7" t="s">
        <v>401</v>
      </c>
      <c r="C9" s="3" t="s">
        <v>718</v>
      </c>
      <c r="D9" s="7"/>
      <c r="E9" s="7"/>
      <c r="F9" s="7"/>
      <c r="G9" s="7">
        <v>0.96</v>
      </c>
    </row>
    <row r="10" spans="1:7" x14ac:dyDescent="0.3">
      <c r="A10" s="7" t="s">
        <v>713</v>
      </c>
      <c r="B10" s="7" t="s">
        <v>396</v>
      </c>
      <c r="C10" s="7" t="s">
        <v>918</v>
      </c>
      <c r="D10" s="7"/>
      <c r="E10" s="7"/>
      <c r="F10" s="7"/>
      <c r="G10" s="7">
        <v>0.99</v>
      </c>
    </row>
    <row r="11" spans="1:7" x14ac:dyDescent="0.3">
      <c r="A11" s="7" t="s">
        <v>713</v>
      </c>
      <c r="B11" s="7" t="s">
        <v>397</v>
      </c>
      <c r="C11" s="7" t="s">
        <v>918</v>
      </c>
      <c r="D11" s="7"/>
      <c r="E11" s="7"/>
      <c r="F11" s="7"/>
      <c r="G11" s="7">
        <v>0.99</v>
      </c>
    </row>
    <row r="12" spans="1:7" x14ac:dyDescent="0.3">
      <c r="A12" s="7" t="s">
        <v>713</v>
      </c>
      <c r="B12" s="7" t="s">
        <v>398</v>
      </c>
      <c r="C12" s="7" t="s">
        <v>918</v>
      </c>
      <c r="D12" s="7"/>
      <c r="E12" s="7"/>
      <c r="F12" s="7"/>
      <c r="G12" s="7">
        <v>0.99</v>
      </c>
    </row>
    <row r="13" spans="1:7" x14ac:dyDescent="0.3">
      <c r="A13" s="7" t="s">
        <v>713</v>
      </c>
      <c r="B13" s="7" t="s">
        <v>401</v>
      </c>
      <c r="C13" s="7" t="s">
        <v>918</v>
      </c>
      <c r="D13" s="7"/>
      <c r="E13" s="7"/>
      <c r="F13" s="7"/>
      <c r="G13" s="7">
        <v>0.99</v>
      </c>
    </row>
    <row r="14" spans="1:7" x14ac:dyDescent="0.3">
      <c r="A14" s="7" t="s">
        <v>713</v>
      </c>
      <c r="B14" s="7" t="s">
        <v>402</v>
      </c>
      <c r="C14" s="7"/>
      <c r="D14" s="7" t="s">
        <v>16</v>
      </c>
      <c r="E14" s="7"/>
      <c r="F14" s="7"/>
      <c r="G14" s="3">
        <v>0.9</v>
      </c>
    </row>
    <row r="15" spans="1:7" x14ac:dyDescent="0.3">
      <c r="A15" s="7" t="s">
        <v>713</v>
      </c>
      <c r="B15" s="7" t="s">
        <v>399</v>
      </c>
      <c r="C15" s="7"/>
      <c r="D15" s="7" t="s">
        <v>16</v>
      </c>
      <c r="E15" s="7"/>
      <c r="F15" s="7">
        <v>0</v>
      </c>
      <c r="G15" s="7">
        <v>0.96</v>
      </c>
    </row>
    <row r="16" spans="1:7" x14ac:dyDescent="0.3">
      <c r="A16" s="7" t="s">
        <v>713</v>
      </c>
      <c r="B16" s="3" t="s">
        <v>399</v>
      </c>
      <c r="D16" s="3" t="s">
        <v>16</v>
      </c>
      <c r="F16" s="7">
        <v>1</v>
      </c>
      <c r="G16" s="7">
        <v>0.98</v>
      </c>
    </row>
    <row r="17" spans="1:7" x14ac:dyDescent="0.3">
      <c r="A17" s="7" t="s">
        <v>713</v>
      </c>
      <c r="B17" s="3" t="s">
        <v>400</v>
      </c>
      <c r="D17" s="3" t="s">
        <v>16</v>
      </c>
      <c r="F17" s="7">
        <v>0</v>
      </c>
      <c r="G17" s="7">
        <v>0.96</v>
      </c>
    </row>
    <row r="18" spans="1:7" x14ac:dyDescent="0.3">
      <c r="A18" s="7" t="s">
        <v>713</v>
      </c>
      <c r="B18" s="3" t="s">
        <v>400</v>
      </c>
      <c r="D18" s="3" t="s">
        <v>16</v>
      </c>
      <c r="F18" s="7">
        <v>1</v>
      </c>
      <c r="G18" s="7">
        <v>0.98</v>
      </c>
    </row>
    <row r="19" spans="1:7" x14ac:dyDescent="0.3">
      <c r="A19" s="7" t="s">
        <v>713</v>
      </c>
      <c r="B19" s="7" t="s">
        <v>401</v>
      </c>
      <c r="C19" s="7"/>
      <c r="D19" s="7" t="s">
        <v>16</v>
      </c>
      <c r="E19" s="7"/>
      <c r="F19" s="7"/>
      <c r="G19" s="3">
        <v>0.95</v>
      </c>
    </row>
    <row r="20" spans="1:7" x14ac:dyDescent="0.3">
      <c r="A20" s="7" t="s">
        <v>713</v>
      </c>
      <c r="B20" s="3" t="s">
        <v>402</v>
      </c>
      <c r="D20" s="3" t="s">
        <v>16</v>
      </c>
      <c r="F20" s="7"/>
      <c r="G20" s="3">
        <v>0.9</v>
      </c>
    </row>
    <row r="21" spans="1:7" x14ac:dyDescent="0.3">
      <c r="A21" s="7" t="s">
        <v>713</v>
      </c>
      <c r="B21" s="7" t="s">
        <v>418</v>
      </c>
      <c r="C21" s="7"/>
      <c r="D21" s="7" t="s">
        <v>16</v>
      </c>
      <c r="E21" s="7"/>
      <c r="F21" s="7"/>
      <c r="G21" s="3">
        <v>0.96</v>
      </c>
    </row>
    <row r="22" spans="1:7" x14ac:dyDescent="0.3">
      <c r="A22" s="7" t="s">
        <v>713</v>
      </c>
      <c r="B22" s="3" t="s">
        <v>405</v>
      </c>
      <c r="D22" s="3" t="s">
        <v>16</v>
      </c>
      <c r="F22" s="7"/>
      <c r="G22" s="7">
        <v>0.8</v>
      </c>
    </row>
    <row r="23" spans="1:7" x14ac:dyDescent="0.3">
      <c r="A23" s="7" t="s">
        <v>713</v>
      </c>
      <c r="B23" s="7" t="s">
        <v>417</v>
      </c>
      <c r="C23" s="7"/>
      <c r="D23" s="7" t="s">
        <v>16</v>
      </c>
      <c r="E23" s="7"/>
      <c r="F23" s="7"/>
      <c r="G23" s="7">
        <v>0.8</v>
      </c>
    </row>
    <row r="24" spans="1:7" x14ac:dyDescent="0.3">
      <c r="A24" s="7" t="s">
        <v>713</v>
      </c>
      <c r="B24" s="7" t="s">
        <v>16</v>
      </c>
      <c r="C24" s="7"/>
      <c r="D24" s="7" t="s">
        <v>16</v>
      </c>
      <c r="E24" s="7">
        <v>1</v>
      </c>
      <c r="F24" s="7"/>
      <c r="G24" s="3">
        <v>0.95</v>
      </c>
    </row>
    <row r="25" spans="1:7" x14ac:dyDescent="0.3">
      <c r="A25" s="7" t="s">
        <v>713</v>
      </c>
      <c r="B25" s="3" t="s">
        <v>16</v>
      </c>
      <c r="D25" s="3" t="s">
        <v>16</v>
      </c>
      <c r="E25" s="3">
        <v>0</v>
      </c>
      <c r="F25" s="7"/>
      <c r="G25" s="3">
        <v>0.9</v>
      </c>
    </row>
    <row r="26" spans="1:7" x14ac:dyDescent="0.3">
      <c r="A26" s="7" t="s">
        <v>713</v>
      </c>
      <c r="B26" s="7" t="s">
        <v>16</v>
      </c>
      <c r="C26" s="7"/>
      <c r="D26" s="7" t="s">
        <v>16</v>
      </c>
      <c r="E26" s="7">
        <v>1</v>
      </c>
      <c r="F26" s="7"/>
      <c r="G26" s="3">
        <v>0.95</v>
      </c>
    </row>
    <row r="27" spans="1:7" x14ac:dyDescent="0.3">
      <c r="A27" s="7" t="s">
        <v>713</v>
      </c>
      <c r="B27" s="7" t="s">
        <v>16</v>
      </c>
      <c r="C27" s="7"/>
      <c r="D27" s="7" t="s">
        <v>16</v>
      </c>
      <c r="E27" s="7">
        <v>0</v>
      </c>
      <c r="F27" s="7"/>
      <c r="G27" s="7">
        <v>0.9</v>
      </c>
    </row>
    <row r="28" spans="1:7" x14ac:dyDescent="0.3">
      <c r="A28" s="7" t="s">
        <v>713</v>
      </c>
      <c r="B28" s="7"/>
      <c r="C28" s="7"/>
      <c r="D28" s="7"/>
      <c r="E28" s="7"/>
      <c r="F28" s="7"/>
      <c r="G28" s="7">
        <v>0.9</v>
      </c>
    </row>
    <row r="29" spans="1:7" x14ac:dyDescent="0.3">
      <c r="A29" s="7" t="s">
        <v>386</v>
      </c>
      <c r="B29" s="7" t="s">
        <v>16</v>
      </c>
      <c r="C29" s="7"/>
      <c r="D29" s="7" t="s">
        <v>16</v>
      </c>
      <c r="E29" s="7"/>
      <c r="F29" s="7"/>
      <c r="G29" s="3">
        <v>0.96</v>
      </c>
    </row>
    <row r="30" spans="1:7" x14ac:dyDescent="0.3">
      <c r="A30" s="3" t="s">
        <v>387</v>
      </c>
      <c r="B30" s="3" t="s">
        <v>16</v>
      </c>
      <c r="D30" s="3">
        <v>0</v>
      </c>
      <c r="F30" s="7"/>
      <c r="G30" s="3">
        <v>0.95</v>
      </c>
    </row>
    <row r="31" spans="1:7" x14ac:dyDescent="0.3">
      <c r="A31" s="7" t="s">
        <v>387</v>
      </c>
      <c r="B31" s="7" t="s">
        <v>16</v>
      </c>
      <c r="C31" s="7"/>
      <c r="D31" s="7">
        <v>1</v>
      </c>
      <c r="E31" s="7"/>
      <c r="F31" s="7"/>
      <c r="G31" s="3">
        <v>0.9</v>
      </c>
    </row>
    <row r="32" spans="1:7" x14ac:dyDescent="0.3">
      <c r="A32" s="3" t="s">
        <v>388</v>
      </c>
      <c r="B32" s="3" t="s">
        <v>16</v>
      </c>
      <c r="D32" s="3">
        <v>0</v>
      </c>
      <c r="F32" s="7"/>
      <c r="G32" s="3">
        <v>0.95</v>
      </c>
    </row>
    <row r="33" spans="1:7" x14ac:dyDescent="0.3">
      <c r="A33" s="7" t="s">
        <v>388</v>
      </c>
      <c r="B33" s="7" t="s">
        <v>16</v>
      </c>
      <c r="C33" s="7"/>
      <c r="D33" s="7">
        <v>1</v>
      </c>
      <c r="E33" s="7"/>
      <c r="F33" s="7"/>
      <c r="G33" s="3">
        <v>0.9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81A3-8302-4479-87E9-3A1340C85C28}">
  <dimension ref="A1:G79"/>
  <sheetViews>
    <sheetView tabSelected="1" zoomScale="85" zoomScaleNormal="85" workbookViewId="0">
      <selection activeCell="F21" sqref="F21"/>
    </sheetView>
  </sheetViews>
  <sheetFormatPr baseColWidth="10" defaultRowHeight="14.4" x14ac:dyDescent="0.3"/>
  <cols>
    <col min="1" max="1" width="31.44140625" style="3" bestFit="1" customWidth="1"/>
    <col min="2" max="2" width="29.44140625" style="3" bestFit="1" customWidth="1"/>
    <col min="3" max="3" width="36.6640625" style="3" bestFit="1" customWidth="1"/>
    <col min="4" max="4" width="36.21875" style="3" bestFit="1" customWidth="1"/>
    <col min="5" max="5" width="38.44140625" style="3" bestFit="1" customWidth="1"/>
    <col min="6" max="6" width="37.77734375" style="3" bestFit="1" customWidth="1"/>
    <col min="7" max="7" width="12.88671875" style="3" bestFit="1" customWidth="1"/>
    <col min="8" max="16384" width="11.5546875" style="3"/>
  </cols>
  <sheetData>
    <row r="1" spans="1:7" x14ac:dyDescent="0.3">
      <c r="A1" s="4" t="s">
        <v>714</v>
      </c>
      <c r="B1" s="4" t="s">
        <v>54</v>
      </c>
      <c r="C1" s="4" t="s">
        <v>56</v>
      </c>
      <c r="D1" s="4" t="s">
        <v>55</v>
      </c>
      <c r="E1" s="4" t="s">
        <v>81</v>
      </c>
      <c r="F1" s="4" t="s">
        <v>82</v>
      </c>
      <c r="G1" s="4" t="s">
        <v>78</v>
      </c>
    </row>
    <row r="2" spans="1:7" x14ac:dyDescent="0.3">
      <c r="A2" s="3" t="s">
        <v>367</v>
      </c>
      <c r="B2" s="3" t="s">
        <v>378</v>
      </c>
      <c r="D2" s="3">
        <v>1980</v>
      </c>
      <c r="F2" s="3">
        <v>1990</v>
      </c>
      <c r="G2" s="3">
        <v>53</v>
      </c>
    </row>
    <row r="3" spans="1:7" x14ac:dyDescent="0.3">
      <c r="A3" s="3" t="s">
        <v>367</v>
      </c>
      <c r="B3" s="3" t="s">
        <v>378</v>
      </c>
      <c r="C3" s="3">
        <v>1981</v>
      </c>
      <c r="D3" s="3">
        <v>2000</v>
      </c>
      <c r="F3" s="3">
        <v>1990</v>
      </c>
      <c r="G3" s="3">
        <v>50</v>
      </c>
    </row>
    <row r="4" spans="1:7" x14ac:dyDescent="0.3">
      <c r="A4" s="3" t="s">
        <v>367</v>
      </c>
      <c r="B4" s="3" t="s">
        <v>378</v>
      </c>
      <c r="C4" s="3">
        <v>2001</v>
      </c>
      <c r="F4" s="3">
        <v>1990</v>
      </c>
      <c r="G4" s="3">
        <v>50</v>
      </c>
    </row>
    <row r="5" spans="1:7" x14ac:dyDescent="0.3">
      <c r="A5" s="3" t="s">
        <v>367</v>
      </c>
      <c r="B5" s="3" t="s">
        <v>379</v>
      </c>
      <c r="D5" s="3">
        <v>1980</v>
      </c>
      <c r="F5" s="3">
        <v>1990</v>
      </c>
      <c r="G5" s="3">
        <v>59</v>
      </c>
    </row>
    <row r="6" spans="1:7" x14ac:dyDescent="0.3">
      <c r="A6" s="3" t="s">
        <v>367</v>
      </c>
      <c r="B6" s="3" t="s">
        <v>379</v>
      </c>
      <c r="C6" s="3">
        <v>1981</v>
      </c>
      <c r="D6" s="3">
        <v>2000</v>
      </c>
      <c r="F6" s="3">
        <v>1990</v>
      </c>
      <c r="G6" s="3">
        <v>56</v>
      </c>
    </row>
    <row r="7" spans="1:7" x14ac:dyDescent="0.3">
      <c r="A7" s="3" t="s">
        <v>367</v>
      </c>
      <c r="B7" s="3" t="s">
        <v>379</v>
      </c>
      <c r="C7" s="3">
        <v>2001</v>
      </c>
      <c r="F7" s="3">
        <v>1990</v>
      </c>
      <c r="G7" s="3">
        <v>53</v>
      </c>
    </row>
    <row r="8" spans="1:7" x14ac:dyDescent="0.3">
      <c r="A8" s="3" t="s">
        <v>367</v>
      </c>
      <c r="B8" s="3" t="s">
        <v>380</v>
      </c>
      <c r="D8" s="3">
        <v>1980</v>
      </c>
      <c r="F8" s="3">
        <v>1990</v>
      </c>
      <c r="G8" s="3">
        <v>59</v>
      </c>
    </row>
    <row r="9" spans="1:7" x14ac:dyDescent="0.3">
      <c r="A9" s="3" t="s">
        <v>367</v>
      </c>
      <c r="B9" s="3" t="s">
        <v>380</v>
      </c>
      <c r="C9" s="3">
        <v>1981</v>
      </c>
      <c r="D9" s="3">
        <v>2000</v>
      </c>
      <c r="F9" s="3">
        <v>1990</v>
      </c>
      <c r="G9" s="3">
        <v>56</v>
      </c>
    </row>
    <row r="10" spans="1:7" x14ac:dyDescent="0.3">
      <c r="A10" s="3" t="s">
        <v>367</v>
      </c>
      <c r="B10" s="3" t="s">
        <v>380</v>
      </c>
      <c r="C10" s="3">
        <v>2001</v>
      </c>
      <c r="F10" s="3">
        <v>1990</v>
      </c>
      <c r="G10" s="3">
        <v>56</v>
      </c>
    </row>
    <row r="11" spans="1:7" x14ac:dyDescent="0.3">
      <c r="A11" s="7" t="s">
        <v>367</v>
      </c>
      <c r="B11" s="7" t="s">
        <v>378</v>
      </c>
      <c r="D11" s="3">
        <v>1980</v>
      </c>
      <c r="E11" s="3">
        <v>1991</v>
      </c>
      <c r="G11" s="3">
        <v>49.5</v>
      </c>
    </row>
    <row r="12" spans="1:7" x14ac:dyDescent="0.3">
      <c r="A12" s="7" t="s">
        <v>367</v>
      </c>
      <c r="B12" s="7" t="s">
        <v>378</v>
      </c>
      <c r="C12" s="3">
        <v>1981</v>
      </c>
      <c r="D12" s="3">
        <v>2000</v>
      </c>
      <c r="E12" s="3">
        <v>1991</v>
      </c>
      <c r="G12" s="3">
        <v>45</v>
      </c>
    </row>
    <row r="13" spans="1:7" x14ac:dyDescent="0.3">
      <c r="A13" s="7" t="s">
        <v>367</v>
      </c>
      <c r="B13" s="7" t="s">
        <v>378</v>
      </c>
      <c r="C13" s="3">
        <v>2001</v>
      </c>
      <c r="E13" s="3">
        <v>1991</v>
      </c>
      <c r="G13" s="3">
        <v>45</v>
      </c>
    </row>
    <row r="14" spans="1:7" x14ac:dyDescent="0.3">
      <c r="A14" s="7" t="s">
        <v>367</v>
      </c>
      <c r="B14" s="7" t="s">
        <v>379</v>
      </c>
      <c r="D14" s="3">
        <v>1980</v>
      </c>
      <c r="E14" s="3">
        <v>1991</v>
      </c>
      <c r="G14" s="3">
        <v>55.5</v>
      </c>
    </row>
    <row r="15" spans="1:7" x14ac:dyDescent="0.3">
      <c r="A15" s="7" t="s">
        <v>367</v>
      </c>
      <c r="B15" s="7" t="s">
        <v>379</v>
      </c>
      <c r="C15" s="3">
        <v>1981</v>
      </c>
      <c r="D15" s="3">
        <v>2000</v>
      </c>
      <c r="E15" s="3">
        <v>1991</v>
      </c>
      <c r="G15" s="3">
        <v>52.5</v>
      </c>
    </row>
    <row r="16" spans="1:7" x14ac:dyDescent="0.3">
      <c r="A16" s="7" t="s">
        <v>367</v>
      </c>
      <c r="B16" s="7" t="s">
        <v>379</v>
      </c>
      <c r="C16" s="3">
        <v>2001</v>
      </c>
      <c r="E16" s="3">
        <v>1991</v>
      </c>
      <c r="G16" s="3">
        <v>49.5</v>
      </c>
    </row>
    <row r="17" spans="1:7" x14ac:dyDescent="0.3">
      <c r="A17" s="7" t="s">
        <v>367</v>
      </c>
      <c r="B17" s="7" t="s">
        <v>380</v>
      </c>
      <c r="D17" s="3">
        <v>1980</v>
      </c>
      <c r="E17" s="3">
        <v>1991</v>
      </c>
      <c r="G17" s="3">
        <v>55.5</v>
      </c>
    </row>
    <row r="18" spans="1:7" x14ac:dyDescent="0.3">
      <c r="A18" s="7" t="s">
        <v>367</v>
      </c>
      <c r="B18" s="7" t="s">
        <v>380</v>
      </c>
      <c r="C18" s="3">
        <v>1981</v>
      </c>
      <c r="D18" s="3">
        <v>2000</v>
      </c>
      <c r="E18" s="3">
        <v>1991</v>
      </c>
      <c r="G18" s="3">
        <v>52.5</v>
      </c>
    </row>
    <row r="19" spans="1:7" x14ac:dyDescent="0.3">
      <c r="A19" s="7" t="s">
        <v>367</v>
      </c>
      <c r="B19" s="7" t="s">
        <v>380</v>
      </c>
      <c r="C19" s="3">
        <v>2001</v>
      </c>
      <c r="G19" s="3">
        <v>52.5</v>
      </c>
    </row>
    <row r="20" spans="1:7" x14ac:dyDescent="0.3">
      <c r="A20" s="3" t="s">
        <v>381</v>
      </c>
      <c r="B20" s="3" t="s">
        <v>378</v>
      </c>
      <c r="D20" s="3">
        <v>1980</v>
      </c>
      <c r="G20" s="3">
        <v>42.5</v>
      </c>
    </row>
    <row r="21" spans="1:7" x14ac:dyDescent="0.3">
      <c r="A21" s="3" t="s">
        <v>381</v>
      </c>
      <c r="B21" s="3" t="s">
        <v>378</v>
      </c>
      <c r="C21" s="3">
        <v>1981</v>
      </c>
      <c r="D21" s="3">
        <v>2000</v>
      </c>
      <c r="G21" s="3">
        <v>35</v>
      </c>
    </row>
    <row r="22" spans="1:7" x14ac:dyDescent="0.3">
      <c r="A22" s="3" t="s">
        <v>381</v>
      </c>
      <c r="B22" s="3" t="s">
        <v>378</v>
      </c>
      <c r="C22" s="3">
        <v>2001</v>
      </c>
      <c r="G22" s="3">
        <v>35</v>
      </c>
    </row>
    <row r="23" spans="1:7" x14ac:dyDescent="0.3">
      <c r="A23" s="3" t="s">
        <v>381</v>
      </c>
      <c r="B23" s="3" t="s">
        <v>379</v>
      </c>
      <c r="D23" s="3">
        <v>1980</v>
      </c>
      <c r="G23" s="3">
        <v>48.5</v>
      </c>
    </row>
    <row r="24" spans="1:7" x14ac:dyDescent="0.3">
      <c r="A24" s="3" t="s">
        <v>381</v>
      </c>
      <c r="B24" s="3" t="s">
        <v>379</v>
      </c>
      <c r="C24" s="3">
        <v>1981</v>
      </c>
      <c r="D24" s="3">
        <v>2000</v>
      </c>
      <c r="G24" s="3">
        <v>45.5</v>
      </c>
    </row>
    <row r="25" spans="1:7" x14ac:dyDescent="0.3">
      <c r="A25" s="3" t="s">
        <v>381</v>
      </c>
      <c r="B25" s="3" t="s">
        <v>379</v>
      </c>
      <c r="C25" s="3">
        <v>2001</v>
      </c>
      <c r="G25" s="3">
        <v>42.5</v>
      </c>
    </row>
    <row r="26" spans="1:7" x14ac:dyDescent="0.3">
      <c r="A26" s="3" t="s">
        <v>381</v>
      </c>
      <c r="B26" s="3" t="s">
        <v>380</v>
      </c>
      <c r="D26" s="3">
        <v>1980</v>
      </c>
      <c r="G26" s="3">
        <v>48.5</v>
      </c>
    </row>
    <row r="27" spans="1:7" x14ac:dyDescent="0.3">
      <c r="A27" s="3" t="s">
        <v>381</v>
      </c>
      <c r="B27" s="3" t="s">
        <v>380</v>
      </c>
      <c r="C27" s="3">
        <v>1981</v>
      </c>
      <c r="D27" s="3">
        <v>2000</v>
      </c>
      <c r="G27" s="3">
        <v>45.5</v>
      </c>
    </row>
    <row r="28" spans="1:7" x14ac:dyDescent="0.3">
      <c r="A28" s="3" t="s">
        <v>381</v>
      </c>
      <c r="B28" s="3" t="s">
        <v>380</v>
      </c>
      <c r="C28" s="3">
        <v>2001</v>
      </c>
      <c r="G28" s="3">
        <v>45.5</v>
      </c>
    </row>
    <row r="29" spans="1:7" x14ac:dyDescent="0.3">
      <c r="A29" s="3" t="s">
        <v>382</v>
      </c>
      <c r="B29" s="3" t="s">
        <v>378</v>
      </c>
      <c r="D29" s="3">
        <v>1980</v>
      </c>
      <c r="G29" s="3">
        <v>32</v>
      </c>
    </row>
    <row r="30" spans="1:7" x14ac:dyDescent="0.3">
      <c r="A30" s="3" t="s">
        <v>382</v>
      </c>
      <c r="B30" s="3" t="s">
        <v>378</v>
      </c>
      <c r="C30" s="3">
        <v>1981</v>
      </c>
      <c r="D30" s="3">
        <v>2000</v>
      </c>
      <c r="G30" s="3">
        <v>24.5</v>
      </c>
    </row>
    <row r="31" spans="1:7" x14ac:dyDescent="0.3">
      <c r="A31" s="3" t="s">
        <v>382</v>
      </c>
      <c r="B31" s="3" t="s">
        <v>378</v>
      </c>
      <c r="C31" s="3">
        <v>2001</v>
      </c>
      <c r="G31" s="3">
        <v>24.5</v>
      </c>
    </row>
    <row r="32" spans="1:7" x14ac:dyDescent="0.3">
      <c r="A32" s="3" t="s">
        <v>382</v>
      </c>
      <c r="B32" s="3" t="s">
        <v>379</v>
      </c>
      <c r="D32" s="3">
        <v>1980</v>
      </c>
      <c r="G32" s="3">
        <v>38</v>
      </c>
    </row>
    <row r="33" spans="1:7" x14ac:dyDescent="0.3">
      <c r="A33" s="3" t="s">
        <v>382</v>
      </c>
      <c r="B33" s="3" t="s">
        <v>379</v>
      </c>
      <c r="C33" s="3">
        <v>1981</v>
      </c>
      <c r="D33" s="3">
        <v>2000</v>
      </c>
      <c r="G33" s="3">
        <v>35</v>
      </c>
    </row>
    <row r="34" spans="1:7" x14ac:dyDescent="0.3">
      <c r="A34" s="3" t="s">
        <v>382</v>
      </c>
      <c r="B34" s="3" t="s">
        <v>379</v>
      </c>
      <c r="C34" s="3">
        <v>2001</v>
      </c>
      <c r="G34" s="3">
        <v>32</v>
      </c>
    </row>
    <row r="35" spans="1:7" x14ac:dyDescent="0.3">
      <c r="A35" s="3" t="s">
        <v>382</v>
      </c>
      <c r="B35" s="3" t="s">
        <v>380</v>
      </c>
      <c r="D35" s="3">
        <v>1980</v>
      </c>
      <c r="G35" s="3">
        <v>38</v>
      </c>
    </row>
    <row r="36" spans="1:7" x14ac:dyDescent="0.3">
      <c r="A36" s="3" t="s">
        <v>382</v>
      </c>
      <c r="B36" s="3" t="s">
        <v>380</v>
      </c>
      <c r="C36" s="3">
        <v>1981</v>
      </c>
      <c r="D36" s="3">
        <v>2000</v>
      </c>
      <c r="G36" s="3">
        <v>35</v>
      </c>
    </row>
    <row r="37" spans="1:7" x14ac:dyDescent="0.3">
      <c r="A37" s="3" t="s">
        <v>382</v>
      </c>
      <c r="B37" s="3" t="s">
        <v>380</v>
      </c>
      <c r="C37" s="3">
        <v>2001</v>
      </c>
      <c r="G37" s="3">
        <v>35</v>
      </c>
    </row>
    <row r="47" spans="1:7" x14ac:dyDescent="0.3">
      <c r="A47"/>
    </row>
    <row r="48" spans="1:7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E3E6-0782-4424-9E17-2F0598B48C17}">
  <dimension ref="A1:D10"/>
  <sheetViews>
    <sheetView zoomScale="85" zoomScaleNormal="85" workbookViewId="0">
      <selection activeCell="D2" sqref="D2"/>
    </sheetView>
  </sheetViews>
  <sheetFormatPr baseColWidth="10" defaultRowHeight="14.4" x14ac:dyDescent="0.3"/>
  <cols>
    <col min="1" max="1" width="29.44140625" style="3" bestFit="1" customWidth="1"/>
    <col min="2" max="2" width="36.6640625" style="3" bestFit="1" customWidth="1"/>
    <col min="3" max="3" width="36.21875" style="3" bestFit="1" customWidth="1"/>
    <col min="4" max="4" width="15" style="3" bestFit="1" customWidth="1"/>
  </cols>
  <sheetData>
    <row r="1" spans="1:4" x14ac:dyDescent="0.3">
      <c r="A1" s="11" t="s">
        <v>54</v>
      </c>
      <c r="B1" s="4" t="s">
        <v>56</v>
      </c>
      <c r="C1" s="4" t="s">
        <v>55</v>
      </c>
      <c r="D1" s="4" t="s">
        <v>998</v>
      </c>
    </row>
    <row r="2" spans="1:4" x14ac:dyDescent="0.3">
      <c r="A2" s="3" t="s">
        <v>378</v>
      </c>
      <c r="C2" s="3">
        <v>1980</v>
      </c>
      <c r="D2" s="3">
        <v>60</v>
      </c>
    </row>
    <row r="3" spans="1:4" x14ac:dyDescent="0.3">
      <c r="A3" s="3" t="s">
        <v>379</v>
      </c>
      <c r="C3" s="3">
        <v>1980</v>
      </c>
      <c r="D3" s="3">
        <v>80</v>
      </c>
    </row>
    <row r="4" spans="1:4" x14ac:dyDescent="0.3">
      <c r="A4" s="3" t="s">
        <v>380</v>
      </c>
      <c r="C4" s="3">
        <v>1980</v>
      </c>
      <c r="D4" s="3">
        <v>80</v>
      </c>
    </row>
    <row r="5" spans="1:4" x14ac:dyDescent="0.3">
      <c r="A5" s="3" t="s">
        <v>378</v>
      </c>
      <c r="B5" s="3">
        <v>1981</v>
      </c>
      <c r="C5" s="3">
        <v>2000</v>
      </c>
      <c r="D5" s="3">
        <v>35</v>
      </c>
    </row>
    <row r="6" spans="1:4" x14ac:dyDescent="0.3">
      <c r="A6" s="3" t="s">
        <v>379</v>
      </c>
      <c r="B6" s="3">
        <v>1981</v>
      </c>
      <c r="C6" s="3">
        <v>2000</v>
      </c>
      <c r="D6" s="3">
        <v>70</v>
      </c>
    </row>
    <row r="7" spans="1:4" x14ac:dyDescent="0.3">
      <c r="A7" s="3" t="s">
        <v>380</v>
      </c>
      <c r="B7" s="3">
        <v>1981</v>
      </c>
      <c r="C7" s="3">
        <v>2000</v>
      </c>
      <c r="D7" s="3">
        <v>70</v>
      </c>
    </row>
    <row r="8" spans="1:4" x14ac:dyDescent="0.3">
      <c r="A8" s="3" t="s">
        <v>378</v>
      </c>
      <c r="B8" s="3">
        <v>2001</v>
      </c>
      <c r="D8" s="3">
        <v>35</v>
      </c>
    </row>
    <row r="9" spans="1:4" x14ac:dyDescent="0.3">
      <c r="A9" s="3" t="s">
        <v>379</v>
      </c>
      <c r="B9" s="3">
        <v>2001</v>
      </c>
      <c r="D9" s="3">
        <v>60</v>
      </c>
    </row>
    <row r="10" spans="1:4" x14ac:dyDescent="0.3">
      <c r="A10" s="3" t="s">
        <v>380</v>
      </c>
      <c r="B10" s="3">
        <v>2001</v>
      </c>
      <c r="D10" s="3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F6666-32C8-4B38-89B7-B63E27D56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modele</vt:lpstr>
      <vt:lpstr>enums</vt:lpstr>
      <vt:lpstr>correspondance</vt:lpstr>
      <vt:lpstr>configuration</vt:lpstr>
      <vt:lpstr>dimensionnement</vt:lpstr>
      <vt:lpstr>generateur</vt:lpstr>
      <vt:lpstr>signaletique</vt:lpstr>
      <vt:lpstr>systeme</vt:lpstr>
      <vt:lpstr>emission</vt:lpstr>
      <vt:lpstr>intermittence</vt:lpstr>
      <vt:lpstr>pn</vt:lpstr>
      <vt:lpstr>paux</vt:lpstr>
      <vt:lpstr>fch</vt:lpstr>
      <vt:lpstr>i0</vt:lpstr>
      <vt:lpstr>combustion</vt:lpstr>
      <vt:lpstr>scop</vt:lpstr>
      <vt:lpstr>rg</vt:lpstr>
      <vt:lpstr>rd</vt:lpstr>
      <vt:lpstr>re</vt:lpstr>
      <vt:lpstr>rr</vt:lpstr>
      <vt:lpstr>tfonc30</vt:lpstr>
      <vt:lpstr>tfonc100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2024-11-27T14:00:05Z</dcterms:modified>
</cp:coreProperties>
</file>